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Róbert\Desktop\"/>
    </mc:Choice>
  </mc:AlternateContent>
  <xr:revisionPtr revIDLastSave="0" documentId="13_ncr:1_{3B18CF33-6596-402F-8C0F-43B3C178B95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Rekapitulácia stavby" sheetId="1" r:id="rId1"/>
    <sheet name="SO-01.1 - SO-01.1,2- Arch..." sheetId="2" r:id="rId2"/>
    <sheet name="SO-01.3 - SO 01.3 - Zdrav..." sheetId="3" r:id="rId3"/>
    <sheet name="SO-01.4 - SO 01.4 - Vykur..." sheetId="4" r:id="rId4"/>
    <sheet name="SO-01.5 - SO-01.5- Elekto..." sheetId="5" r:id="rId5"/>
    <sheet name="SO-01.6 - SO-01.6- Blesko..." sheetId="6" r:id="rId6"/>
    <sheet name="SO-01.7 - SO-01.7-Protipo..." sheetId="7" r:id="rId7"/>
    <sheet name="SO.02 - SO. 02 STL Prípoj..." sheetId="8" r:id="rId8"/>
    <sheet name="SO.03 - SO.03 Vnútroareál..." sheetId="9" r:id="rId9"/>
    <sheet name="SO.04 - SO.04 Kanalizačná..." sheetId="10" r:id="rId10"/>
    <sheet name="SO 05.1 - SO 05.1- Detské..." sheetId="11" r:id="rId11"/>
    <sheet name="SO 05.2 - SO 05.2- Sadové..." sheetId="12" r:id="rId12"/>
    <sheet name="SO 05.3 - SO 05.3- Spevne..." sheetId="13" r:id="rId13"/>
    <sheet name="SO.06 - SO.06 Prekládka t..." sheetId="14" r:id="rId14"/>
    <sheet name="SO.07.1 - SO.07.1 Stavebn..." sheetId="15" r:id="rId15"/>
    <sheet name="SO.07.2 - SO.07.2 Vykurov..." sheetId="16" r:id="rId16"/>
    <sheet name="SO.07.3 - SO.07.3 Plynoin..." sheetId="17" r:id="rId17"/>
    <sheet name="SO.07.4 - SO.07.4 Odvetra..." sheetId="18" r:id="rId18"/>
  </sheets>
  <definedNames>
    <definedName name="_xlnm._FilterDatabase" localSheetId="10" hidden="1">'SO 05.1 - SO 05.1- Detské...'!$C$132:$K$184</definedName>
    <definedName name="_xlnm._FilterDatabase" localSheetId="11" hidden="1">'SO 05.2 - SO 05.2- Sadové...'!$C$123:$K$178</definedName>
    <definedName name="_xlnm._FilterDatabase" localSheetId="12" hidden="1">'SO 05.3 - SO 05.3- Spevne...'!$C$125:$K$152</definedName>
    <definedName name="_xlnm._FilterDatabase" localSheetId="7" hidden="1">'SO.02 - SO. 02 STL Prípoj...'!$C$122:$K$160</definedName>
    <definedName name="_xlnm._FilterDatabase" localSheetId="8" hidden="1">'SO.03 - SO.03 Vnútroareál...'!$C$126:$K$177</definedName>
    <definedName name="_xlnm._FilterDatabase" localSheetId="9" hidden="1">'SO.04 - SO.04 Kanalizačná...'!$C$124:$K$186</definedName>
    <definedName name="_xlnm._FilterDatabase" localSheetId="13" hidden="1">'SO.06 - SO.06 Prekládka t...'!$C$121:$K$153</definedName>
    <definedName name="_xlnm._FilterDatabase" localSheetId="14" hidden="1">'SO.07.1 - SO.07.1 Stavebn...'!$C$135:$K$227</definedName>
    <definedName name="_xlnm._FilterDatabase" localSheetId="15" hidden="1">'SO.07.2 - SO.07.2 Vykurov...'!$C$123:$K$157</definedName>
    <definedName name="_xlnm._FilterDatabase" localSheetId="16" hidden="1">'SO.07.3 - SO.07.3 Plynoin...'!$C$128:$K$188</definedName>
    <definedName name="_xlnm._FilterDatabase" localSheetId="17" hidden="1">'SO.07.4 - SO.07.4 Odvetra...'!$C$121:$K$144</definedName>
    <definedName name="_xlnm._FilterDatabase" localSheetId="1" hidden="1">'SO-01.1 - SO-01.1,2- Arch...'!$C$144:$K$327</definedName>
    <definedName name="_xlnm._FilterDatabase" localSheetId="2" hidden="1">'SO-01.3 - SO 01.3 - Zdrav...'!$C$135:$K$319</definedName>
    <definedName name="_xlnm._FilterDatabase" localSheetId="3" hidden="1">'SO-01.4 - SO 01.4 - Vykur...'!$C$130:$K$197</definedName>
    <definedName name="_xlnm._FilterDatabase" localSheetId="4" hidden="1">'SO-01.5 - SO-01.5- Elekto...'!$C$124:$K$195</definedName>
    <definedName name="_xlnm._FilterDatabase" localSheetId="5" hidden="1">'SO-01.6 - SO-01.6- Blesko...'!$C$121:$K$153</definedName>
    <definedName name="_xlnm._FilterDatabase" localSheetId="6" hidden="1">'SO-01.7 - SO-01.7-Protipo...'!$C$121:$K$130</definedName>
    <definedName name="_xlnm.Print_Titles" localSheetId="0">'Rekapitulácia stavby'!$92:$92</definedName>
    <definedName name="_xlnm.Print_Titles" localSheetId="10">'SO 05.1 - SO 05.1- Detské...'!$132:$132</definedName>
    <definedName name="_xlnm.Print_Titles" localSheetId="11">'SO 05.2 - SO 05.2- Sadové...'!$123:$123</definedName>
    <definedName name="_xlnm.Print_Titles" localSheetId="12">'SO 05.3 - SO 05.3- Spevne...'!$125:$125</definedName>
    <definedName name="_xlnm.Print_Titles" localSheetId="7">'SO.02 - SO. 02 STL Prípoj...'!$122:$122</definedName>
    <definedName name="_xlnm.Print_Titles" localSheetId="8">'SO.03 - SO.03 Vnútroareál...'!$126:$126</definedName>
    <definedName name="_xlnm.Print_Titles" localSheetId="9">'SO.04 - SO.04 Kanalizačná...'!$124:$124</definedName>
    <definedName name="_xlnm.Print_Titles" localSheetId="13">'SO.06 - SO.06 Prekládka t...'!$121:$121</definedName>
    <definedName name="_xlnm.Print_Titles" localSheetId="14">'SO.07.1 - SO.07.1 Stavebn...'!$135:$135</definedName>
    <definedName name="_xlnm.Print_Titles" localSheetId="15">'SO.07.2 - SO.07.2 Vykurov...'!$123:$123</definedName>
    <definedName name="_xlnm.Print_Titles" localSheetId="16">'SO.07.3 - SO.07.3 Plynoin...'!$128:$128</definedName>
    <definedName name="_xlnm.Print_Titles" localSheetId="17">'SO.07.4 - SO.07.4 Odvetra...'!$121:$121</definedName>
    <definedName name="_xlnm.Print_Titles" localSheetId="1">'SO-01.1 - SO-01.1,2- Arch...'!$144:$144</definedName>
    <definedName name="_xlnm.Print_Titles" localSheetId="2">'SO-01.3 - SO 01.3 - Zdrav...'!$135:$135</definedName>
    <definedName name="_xlnm.Print_Titles" localSheetId="3">'SO-01.4 - SO 01.4 - Vykur...'!$130:$130</definedName>
    <definedName name="_xlnm.Print_Titles" localSheetId="4">'SO-01.5 - SO-01.5- Elekto...'!$124:$124</definedName>
    <definedName name="_xlnm.Print_Titles" localSheetId="5">'SO-01.6 - SO-01.6- Blesko...'!$121:$121</definedName>
    <definedName name="_xlnm.Print_Titles" localSheetId="6">'SO-01.7 - SO-01.7-Protipo...'!$121:$121</definedName>
    <definedName name="_xlnm.Print_Area" localSheetId="0">'Rekapitulácia stavby'!$D$4:$AO$76,'Rekapitulácia stavby'!$C$82:$AQ$115</definedName>
    <definedName name="_xlnm.Print_Area" localSheetId="10">'SO 05.1 - SO 05.1- Detské...'!$C$4:$J$76,'SO 05.1 - SO 05.1- Detské...'!$C$82:$J$112,'SO 05.1 - SO 05.1- Detské...'!$C$118:$K$184</definedName>
    <definedName name="_xlnm.Print_Area" localSheetId="11">'SO 05.2 - SO 05.2- Sadové...'!$C$4:$J$76,'SO 05.2 - SO 05.2- Sadové...'!$C$82:$J$103,'SO 05.2 - SO 05.2- Sadové...'!$C$109:$K$178</definedName>
    <definedName name="_xlnm.Print_Area" localSheetId="12">'SO 05.3 - SO 05.3- Spevne...'!$C$4:$J$76,'SO 05.3 - SO 05.3- Spevne...'!$C$82:$J$105,'SO 05.3 - SO 05.3- Spevne...'!$C$111:$K$152</definedName>
    <definedName name="_xlnm.Print_Area" localSheetId="7">'SO.02 - SO. 02 STL Prípoj...'!$C$4:$J$76,'SO.02 - SO. 02 STL Prípoj...'!$C$82:$J$104,'SO.02 - SO. 02 STL Prípoj...'!$C$110:$K$160</definedName>
    <definedName name="_xlnm.Print_Area" localSheetId="8">'SO.03 - SO.03 Vnútroareál...'!$C$4:$J$76,'SO.03 - SO.03 Vnútroareál...'!$C$82:$J$108,'SO.03 - SO.03 Vnútroareál...'!$C$114:$K$177</definedName>
    <definedName name="_xlnm.Print_Area" localSheetId="9">'SO.04 - SO.04 Kanalizačná...'!$C$4:$J$76,'SO.04 - SO.04 Kanalizačná...'!$C$82:$J$106,'SO.04 - SO.04 Kanalizačná...'!$C$112:$K$186</definedName>
    <definedName name="_xlnm.Print_Area" localSheetId="13">'SO.06 - SO.06 Prekládka t...'!$C$4:$J$76,'SO.06 - SO.06 Prekládka t...'!$C$82:$J$103,'SO.06 - SO.06 Prekládka t...'!$C$109:$K$153</definedName>
    <definedName name="_xlnm.Print_Area" localSheetId="14">'SO.07.1 - SO.07.1 Stavebn...'!$C$4:$J$76,'SO.07.1 - SO.07.1 Stavebn...'!$C$82:$J$115,'SO.07.1 - SO.07.1 Stavebn...'!$C$121:$K$227</definedName>
    <definedName name="_xlnm.Print_Area" localSheetId="15">'SO.07.2 - SO.07.2 Vykurov...'!$C$4:$J$76,'SO.07.2 - SO.07.2 Vykurov...'!$C$82:$J$103,'SO.07.2 - SO.07.2 Vykurov...'!$C$109:$K$157</definedName>
    <definedName name="_xlnm.Print_Area" localSheetId="16">'SO.07.3 - SO.07.3 Plynoin...'!$C$4:$J$76,'SO.07.3 - SO.07.3 Plynoin...'!$C$82:$J$108,'SO.07.3 - SO.07.3 Plynoin...'!$C$114:$K$188</definedName>
    <definedName name="_xlnm.Print_Area" localSheetId="17">'SO.07.4 - SO.07.4 Odvetra...'!$C$4:$J$76,'SO.07.4 - SO.07.4 Odvetra...'!$C$82:$J$101,'SO.07.4 - SO.07.4 Odvetra...'!$C$107:$K$144</definedName>
    <definedName name="_xlnm.Print_Area" localSheetId="1">'SO-01.1 - SO-01.1,2- Arch...'!$C$4:$J$76,'SO-01.1 - SO-01.1,2- Arch...'!$C$82:$J$124,'SO-01.1 - SO-01.1,2- Arch...'!$C$130:$K$327</definedName>
    <definedName name="_xlnm.Print_Area" localSheetId="2">'SO-01.3 - SO 01.3 - Zdrav...'!$C$4:$J$76,'SO-01.3 - SO 01.3 - Zdrav...'!$C$82:$J$115,'SO-01.3 - SO 01.3 - Zdrav...'!$C$121:$K$319</definedName>
    <definedName name="_xlnm.Print_Area" localSheetId="3">'SO-01.4 - SO 01.4 - Vykur...'!$C$4:$J$76,'SO-01.4 - SO 01.4 - Vykur...'!$C$82:$J$110,'SO-01.4 - SO 01.4 - Vykur...'!$C$116:$K$197</definedName>
    <definedName name="_xlnm.Print_Area" localSheetId="4">'SO-01.5 - SO-01.5- Elekto...'!$C$4:$J$76,'SO-01.5 - SO-01.5- Elekto...'!$C$82:$J$104,'SO-01.5 - SO-01.5- Elekto...'!$C$110:$K$195</definedName>
    <definedName name="_xlnm.Print_Area" localSheetId="5">'SO-01.6 - SO-01.6- Blesko...'!$C$4:$J$76,'SO-01.6 - SO-01.6- Blesko...'!$C$82:$J$101,'SO-01.6 - SO-01.6- Blesko...'!$C$107:$K$153</definedName>
    <definedName name="_xlnm.Print_Area" localSheetId="6">'SO-01.7 - SO-01.7-Protipo...'!$C$4:$J$76,'SO-01.7 - SO-01.7-Protipo...'!$C$82:$J$101,'SO-01.7 - SO-01.7-Protipo...'!$C$107:$K$130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8" l="1"/>
  <c r="J38" i="18"/>
  <c r="AY114" i="1"/>
  <c r="J37" i="18"/>
  <c r="AX114" i="1" s="1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BI126" i="18"/>
  <c r="BH126" i="18"/>
  <c r="BG126" i="18"/>
  <c r="BE126" i="18"/>
  <c r="T126" i="18"/>
  <c r="R126" i="18"/>
  <c r="P126" i="18"/>
  <c r="BI125" i="18"/>
  <c r="BH125" i="18"/>
  <c r="BG125" i="18"/>
  <c r="BE125" i="18"/>
  <c r="T125" i="18"/>
  <c r="R125" i="18"/>
  <c r="P125" i="18"/>
  <c r="J119" i="18"/>
  <c r="J118" i="18"/>
  <c r="F118" i="18"/>
  <c r="F116" i="18"/>
  <c r="E114" i="18"/>
  <c r="J94" i="18"/>
  <c r="J93" i="18"/>
  <c r="F93" i="18"/>
  <c r="F91" i="18"/>
  <c r="E89" i="18"/>
  <c r="J20" i="18"/>
  <c r="E20" i="18"/>
  <c r="F119" i="18" s="1"/>
  <c r="J19" i="18"/>
  <c r="J14" i="18"/>
  <c r="J116" i="18" s="1"/>
  <c r="E7" i="18"/>
  <c r="E110" i="18" s="1"/>
  <c r="J39" i="17"/>
  <c r="J38" i="17"/>
  <c r="AY113" i="1" s="1"/>
  <c r="J37" i="17"/>
  <c r="AX113" i="1" s="1"/>
  <c r="BI188" i="17"/>
  <c r="BH188" i="17"/>
  <c r="BG188" i="17"/>
  <c r="BE188" i="17"/>
  <c r="T188" i="17"/>
  <c r="R188" i="17"/>
  <c r="P188" i="17"/>
  <c r="BI187" i="17"/>
  <c r="BH187" i="17"/>
  <c r="BG187" i="17"/>
  <c r="BE187" i="17"/>
  <c r="T187" i="17"/>
  <c r="R187" i="17"/>
  <c r="P187" i="17"/>
  <c r="BI186" i="17"/>
  <c r="BH186" i="17"/>
  <c r="BG186" i="17"/>
  <c r="BE186" i="17"/>
  <c r="T186" i="17"/>
  <c r="R186" i="17"/>
  <c r="P186" i="17"/>
  <c r="BI185" i="17"/>
  <c r="BH185" i="17"/>
  <c r="BG185" i="17"/>
  <c r="BE185" i="17"/>
  <c r="T185" i="17"/>
  <c r="R185" i="17"/>
  <c r="P185" i="17"/>
  <c r="BI184" i="17"/>
  <c r="BH184" i="17"/>
  <c r="BG184" i="17"/>
  <c r="BE184" i="17"/>
  <c r="T184" i="17"/>
  <c r="R184" i="17"/>
  <c r="P184" i="17"/>
  <c r="BI183" i="17"/>
  <c r="BH183" i="17"/>
  <c r="BG183" i="17"/>
  <c r="BE183" i="17"/>
  <c r="T183" i="17"/>
  <c r="R183" i="17"/>
  <c r="P183" i="17"/>
  <c r="BI182" i="17"/>
  <c r="BH182" i="17"/>
  <c r="BG182" i="17"/>
  <c r="BE182" i="17"/>
  <c r="T182" i="17"/>
  <c r="R182" i="17"/>
  <c r="P182" i="17"/>
  <c r="BI179" i="17"/>
  <c r="BH179" i="17"/>
  <c r="BG179" i="17"/>
  <c r="BE179" i="17"/>
  <c r="T179" i="17"/>
  <c r="R179" i="17"/>
  <c r="P179" i="17"/>
  <c r="BI178" i="17"/>
  <c r="BH178" i="17"/>
  <c r="BG178" i="17"/>
  <c r="BE178" i="17"/>
  <c r="T178" i="17"/>
  <c r="R178" i="17"/>
  <c r="P178" i="17"/>
  <c r="BI177" i="17"/>
  <c r="BH177" i="17"/>
  <c r="BG177" i="17"/>
  <c r="BE177" i="17"/>
  <c r="T177" i="17"/>
  <c r="R177" i="17"/>
  <c r="P177" i="17"/>
  <c r="BI176" i="17"/>
  <c r="BH176" i="17"/>
  <c r="BG176" i="17"/>
  <c r="BE176" i="17"/>
  <c r="T176" i="17"/>
  <c r="R176" i="17"/>
  <c r="P176" i="17"/>
  <c r="BI174" i="17"/>
  <c r="BH174" i="17"/>
  <c r="BG174" i="17"/>
  <c r="BE174" i="17"/>
  <c r="T174" i="17"/>
  <c r="R174" i="17"/>
  <c r="P174" i="17"/>
  <c r="BI173" i="17"/>
  <c r="BH173" i="17"/>
  <c r="BG173" i="17"/>
  <c r="BE173" i="17"/>
  <c r="T173" i="17"/>
  <c r="R173" i="17"/>
  <c r="P173" i="17"/>
  <c r="BI172" i="17"/>
  <c r="BH172" i="17"/>
  <c r="BG172" i="17"/>
  <c r="BE172" i="17"/>
  <c r="T172" i="17"/>
  <c r="R172" i="17"/>
  <c r="P172" i="17"/>
  <c r="BI171" i="17"/>
  <c r="BH171" i="17"/>
  <c r="BG171" i="17"/>
  <c r="BE171" i="17"/>
  <c r="T171" i="17"/>
  <c r="R171" i="17"/>
  <c r="P171" i="17"/>
  <c r="BI170" i="17"/>
  <c r="BH170" i="17"/>
  <c r="BG170" i="17"/>
  <c r="BE170" i="17"/>
  <c r="T170" i="17"/>
  <c r="R170" i="17"/>
  <c r="P170" i="17"/>
  <c r="BI169" i="17"/>
  <c r="BH169" i="17"/>
  <c r="BG169" i="17"/>
  <c r="BE169" i="17"/>
  <c r="T169" i="17"/>
  <c r="R169" i="17"/>
  <c r="P169" i="17"/>
  <c r="BI168" i="17"/>
  <c r="BH168" i="17"/>
  <c r="BG168" i="17"/>
  <c r="BE168" i="17"/>
  <c r="T168" i="17"/>
  <c r="R168" i="17"/>
  <c r="P168" i="17"/>
  <c r="BI167" i="17"/>
  <c r="BH167" i="17"/>
  <c r="BG167" i="17"/>
  <c r="BE167" i="17"/>
  <c r="T167" i="17"/>
  <c r="R167" i="17"/>
  <c r="P167" i="17"/>
  <c r="BI166" i="17"/>
  <c r="BH166" i="17"/>
  <c r="BG166" i="17"/>
  <c r="BE166" i="17"/>
  <c r="T166" i="17"/>
  <c r="R166" i="17"/>
  <c r="P166" i="17"/>
  <c r="BI165" i="17"/>
  <c r="BH165" i="17"/>
  <c r="BG165" i="17"/>
  <c r="BE165" i="17"/>
  <c r="T165" i="17"/>
  <c r="R165" i="17"/>
  <c r="P165" i="17"/>
  <c r="BI164" i="17"/>
  <c r="BH164" i="17"/>
  <c r="BG164" i="17"/>
  <c r="BE164" i="17"/>
  <c r="T164" i="17"/>
  <c r="R164" i="17"/>
  <c r="P164" i="17"/>
  <c r="BI163" i="17"/>
  <c r="BH163" i="17"/>
  <c r="BG163" i="17"/>
  <c r="BE163" i="17"/>
  <c r="T163" i="17"/>
  <c r="R163" i="17"/>
  <c r="P163" i="17"/>
  <c r="BI162" i="17"/>
  <c r="BH162" i="17"/>
  <c r="BG162" i="17"/>
  <c r="BE162" i="17"/>
  <c r="T162" i="17"/>
  <c r="R162" i="17"/>
  <c r="P162" i="17"/>
  <c r="BI161" i="17"/>
  <c r="BH161" i="17"/>
  <c r="BG161" i="17"/>
  <c r="BE161" i="17"/>
  <c r="T161" i="17"/>
  <c r="R161" i="17"/>
  <c r="P161" i="17"/>
  <c r="BI160" i="17"/>
  <c r="BH160" i="17"/>
  <c r="BG160" i="17"/>
  <c r="BE160" i="17"/>
  <c r="T160" i="17"/>
  <c r="R160" i="17"/>
  <c r="P160" i="17"/>
  <c r="BI159" i="17"/>
  <c r="BH159" i="17"/>
  <c r="BG159" i="17"/>
  <c r="BE159" i="17"/>
  <c r="T159" i="17"/>
  <c r="R159" i="17"/>
  <c r="P159" i="17"/>
  <c r="BI158" i="17"/>
  <c r="BH158" i="17"/>
  <c r="BG158" i="17"/>
  <c r="BE158" i="17"/>
  <c r="T158" i="17"/>
  <c r="R158" i="17"/>
  <c r="P158" i="17"/>
  <c r="BI157" i="17"/>
  <c r="BH157" i="17"/>
  <c r="BG157" i="17"/>
  <c r="BE157" i="17"/>
  <c r="T157" i="17"/>
  <c r="R157" i="17"/>
  <c r="P157" i="17"/>
  <c r="BI156" i="17"/>
  <c r="BH156" i="17"/>
  <c r="BG156" i="17"/>
  <c r="BE156" i="17"/>
  <c r="T156" i="17"/>
  <c r="R156" i="17"/>
  <c r="P156" i="17"/>
  <c r="BI155" i="17"/>
  <c r="BH155" i="17"/>
  <c r="BG155" i="17"/>
  <c r="BE155" i="17"/>
  <c r="T155" i="17"/>
  <c r="R155" i="17"/>
  <c r="P155" i="17"/>
  <c r="BI154" i="17"/>
  <c r="BH154" i="17"/>
  <c r="BG154" i="17"/>
  <c r="BE154" i="17"/>
  <c r="T154" i="17"/>
  <c r="R154" i="17"/>
  <c r="P154" i="17"/>
  <c r="BI153" i="17"/>
  <c r="BH153" i="17"/>
  <c r="BG153" i="17"/>
  <c r="BE153" i="17"/>
  <c r="T153" i="17"/>
  <c r="R153" i="17"/>
  <c r="P153" i="17"/>
  <c r="BI152" i="17"/>
  <c r="BH152" i="17"/>
  <c r="BG152" i="17"/>
  <c r="BE152" i="17"/>
  <c r="T152" i="17"/>
  <c r="R152" i="17"/>
  <c r="P152" i="17"/>
  <c r="BI151" i="17"/>
  <c r="BH151" i="17"/>
  <c r="BG151" i="17"/>
  <c r="BE151" i="17"/>
  <c r="T151" i="17"/>
  <c r="R151" i="17"/>
  <c r="P151" i="17"/>
  <c r="BI148" i="17"/>
  <c r="BH148" i="17"/>
  <c r="BG148" i="17"/>
  <c r="BE148" i="17"/>
  <c r="T148" i="17"/>
  <c r="R148" i="17"/>
  <c r="P148" i="17"/>
  <c r="BI147" i="17"/>
  <c r="BH147" i="17"/>
  <c r="BG147" i="17"/>
  <c r="BE147" i="17"/>
  <c r="T147" i="17"/>
  <c r="R147" i="17"/>
  <c r="P147" i="17"/>
  <c r="BI146" i="17"/>
  <c r="BH146" i="17"/>
  <c r="BG146" i="17"/>
  <c r="BE146" i="17"/>
  <c r="T146" i="17"/>
  <c r="R146" i="17"/>
  <c r="P146" i="17"/>
  <c r="BI145" i="17"/>
  <c r="BH145" i="17"/>
  <c r="BG145" i="17"/>
  <c r="BE145" i="17"/>
  <c r="T145" i="17"/>
  <c r="R145" i="17"/>
  <c r="P145" i="17"/>
  <c r="BI144" i="17"/>
  <c r="BH144" i="17"/>
  <c r="BG144" i="17"/>
  <c r="BE144" i="17"/>
  <c r="T144" i="17"/>
  <c r="R144" i="17"/>
  <c r="P144" i="17"/>
  <c r="BI143" i="17"/>
  <c r="BH143" i="17"/>
  <c r="BG143" i="17"/>
  <c r="BE143" i="17"/>
  <c r="T143" i="17"/>
  <c r="R143" i="17"/>
  <c r="P143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J126" i="17"/>
  <c r="J125" i="17"/>
  <c r="F125" i="17"/>
  <c r="F123" i="17"/>
  <c r="E121" i="17"/>
  <c r="J94" i="17"/>
  <c r="J93" i="17"/>
  <c r="F93" i="17"/>
  <c r="F91" i="17"/>
  <c r="E89" i="17"/>
  <c r="J20" i="17"/>
  <c r="E20" i="17"/>
  <c r="F126" i="17"/>
  <c r="J19" i="17"/>
  <c r="J14" i="17"/>
  <c r="J91" i="17" s="1"/>
  <c r="E7" i="17"/>
  <c r="E85" i="17"/>
  <c r="J39" i="16"/>
  <c r="J38" i="16"/>
  <c r="AY112" i="1"/>
  <c r="J37" i="16"/>
  <c r="AX112" i="1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7" i="16"/>
  <c r="BH127" i="16"/>
  <c r="BG127" i="16"/>
  <c r="BE127" i="16"/>
  <c r="T127" i="16"/>
  <c r="T126" i="16" s="1"/>
  <c r="R127" i="16"/>
  <c r="R126" i="16"/>
  <c r="P127" i="16"/>
  <c r="P126" i="16"/>
  <c r="J121" i="16"/>
  <c r="J120" i="16"/>
  <c r="F120" i="16"/>
  <c r="F118" i="16"/>
  <c r="E116" i="16"/>
  <c r="J94" i="16"/>
  <c r="J93" i="16"/>
  <c r="F93" i="16"/>
  <c r="F91" i="16"/>
  <c r="E89" i="16"/>
  <c r="J20" i="16"/>
  <c r="E20" i="16"/>
  <c r="F94" i="16"/>
  <c r="J19" i="16"/>
  <c r="J14" i="16"/>
  <c r="J91" i="16" s="1"/>
  <c r="E7" i="16"/>
  <c r="E112" i="16" s="1"/>
  <c r="J39" i="15"/>
  <c r="J38" i="15"/>
  <c r="AY111" i="1"/>
  <c r="J37" i="15"/>
  <c r="AX111" i="1" s="1"/>
  <c r="BI227" i="15"/>
  <c r="BH227" i="15"/>
  <c r="BG227" i="15"/>
  <c r="BE227" i="15"/>
  <c r="T227" i="15"/>
  <c r="R227" i="15"/>
  <c r="P227" i="15"/>
  <c r="BI226" i="15"/>
  <c r="BH226" i="15"/>
  <c r="BG226" i="15"/>
  <c r="BE226" i="15"/>
  <c r="T226" i="15"/>
  <c r="R226" i="15"/>
  <c r="P226" i="15"/>
  <c r="BI225" i="15"/>
  <c r="BH225" i="15"/>
  <c r="BG225" i="15"/>
  <c r="BE225" i="15"/>
  <c r="T225" i="15"/>
  <c r="R225" i="15"/>
  <c r="P225" i="15"/>
  <c r="BI224" i="15"/>
  <c r="BH224" i="15"/>
  <c r="BG224" i="15"/>
  <c r="BE224" i="15"/>
  <c r="T224" i="15"/>
  <c r="R224" i="15"/>
  <c r="P224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8" i="15"/>
  <c r="BH218" i="15"/>
  <c r="BG218" i="15"/>
  <c r="BE218" i="15"/>
  <c r="T218" i="15"/>
  <c r="R218" i="15"/>
  <c r="P218" i="15"/>
  <c r="BI217" i="15"/>
  <c r="BH217" i="15"/>
  <c r="BG217" i="15"/>
  <c r="BE217" i="15"/>
  <c r="T217" i="15"/>
  <c r="R217" i="15"/>
  <c r="P217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4" i="15"/>
  <c r="BH214" i="15"/>
  <c r="BG214" i="15"/>
  <c r="BE214" i="15"/>
  <c r="T214" i="15"/>
  <c r="R214" i="15"/>
  <c r="P214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7" i="15"/>
  <c r="BH207" i="15"/>
  <c r="BG207" i="15"/>
  <c r="BE207" i="15"/>
  <c r="T207" i="15"/>
  <c r="R207" i="15"/>
  <c r="P207" i="15"/>
  <c r="BI205" i="15"/>
  <c r="BH205" i="15"/>
  <c r="BG205" i="15"/>
  <c r="BE205" i="15"/>
  <c r="T205" i="15"/>
  <c r="R205" i="15"/>
  <c r="P205" i="15"/>
  <c r="BI204" i="15"/>
  <c r="BH204" i="15"/>
  <c r="BG204" i="15"/>
  <c r="BE204" i="15"/>
  <c r="T204" i="15"/>
  <c r="R204" i="15"/>
  <c r="P204" i="15"/>
  <c r="BI203" i="15"/>
  <c r="BH203" i="15"/>
  <c r="BG203" i="15"/>
  <c r="BE203" i="15"/>
  <c r="T203" i="15"/>
  <c r="R203" i="15"/>
  <c r="P203" i="15"/>
  <c r="BI202" i="15"/>
  <c r="BH202" i="15"/>
  <c r="BG202" i="15"/>
  <c r="BE202" i="15"/>
  <c r="T202" i="15"/>
  <c r="R202" i="15"/>
  <c r="P202" i="15"/>
  <c r="BI200" i="15"/>
  <c r="BH200" i="15"/>
  <c r="BG200" i="15"/>
  <c r="BE200" i="15"/>
  <c r="T200" i="15"/>
  <c r="R200" i="15"/>
  <c r="P200" i="15"/>
  <c r="BI199" i="15"/>
  <c r="BH199" i="15"/>
  <c r="BG199" i="15"/>
  <c r="BE199" i="15"/>
  <c r="T199" i="15"/>
  <c r="R199" i="15"/>
  <c r="P199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5" i="15"/>
  <c r="BH195" i="15"/>
  <c r="BG195" i="15"/>
  <c r="BE195" i="15"/>
  <c r="T195" i="15"/>
  <c r="R195" i="15"/>
  <c r="P195" i="15"/>
  <c r="BI193" i="15"/>
  <c r="BH193" i="15"/>
  <c r="BG193" i="15"/>
  <c r="BE193" i="15"/>
  <c r="T193" i="15"/>
  <c r="R193" i="15"/>
  <c r="P193" i="15"/>
  <c r="BI192" i="15"/>
  <c r="BH192" i="15"/>
  <c r="BG192" i="15"/>
  <c r="BE192" i="15"/>
  <c r="T192" i="15"/>
  <c r="R192" i="15"/>
  <c r="P192" i="15"/>
  <c r="BI191" i="15"/>
  <c r="BH191" i="15"/>
  <c r="BG191" i="15"/>
  <c r="BE191" i="15"/>
  <c r="T191" i="15"/>
  <c r="R191" i="15"/>
  <c r="P191" i="15"/>
  <c r="BI190" i="15"/>
  <c r="BH190" i="15"/>
  <c r="BG190" i="15"/>
  <c r="BE190" i="15"/>
  <c r="T190" i="15"/>
  <c r="R190" i="15"/>
  <c r="P190" i="15"/>
  <c r="BI189" i="15"/>
  <c r="BH189" i="15"/>
  <c r="BG189" i="15"/>
  <c r="BE189" i="15"/>
  <c r="T189" i="15"/>
  <c r="R189" i="15"/>
  <c r="P189" i="15"/>
  <c r="BI188" i="15"/>
  <c r="BH188" i="15"/>
  <c r="BG188" i="15"/>
  <c r="BE188" i="15"/>
  <c r="T188" i="15"/>
  <c r="R188" i="15"/>
  <c r="P188" i="15"/>
  <c r="BI187" i="15"/>
  <c r="BH187" i="15"/>
  <c r="BG187" i="15"/>
  <c r="BE187" i="15"/>
  <c r="T187" i="15"/>
  <c r="R187" i="15"/>
  <c r="P187" i="15"/>
  <c r="BI186" i="15"/>
  <c r="BH186" i="15"/>
  <c r="BG186" i="15"/>
  <c r="BE186" i="15"/>
  <c r="T186" i="15"/>
  <c r="R186" i="15"/>
  <c r="P186" i="15"/>
  <c r="BI184" i="15"/>
  <c r="BH184" i="15"/>
  <c r="BG184" i="15"/>
  <c r="BE184" i="15"/>
  <c r="T184" i="15"/>
  <c r="R184" i="15"/>
  <c r="P184" i="15"/>
  <c r="BI183" i="15"/>
  <c r="BH183" i="15"/>
  <c r="BG183" i="15"/>
  <c r="BE183" i="15"/>
  <c r="T183" i="15"/>
  <c r="R183" i="15"/>
  <c r="P183" i="15"/>
  <c r="BI182" i="15"/>
  <c r="BH182" i="15"/>
  <c r="BG182" i="15"/>
  <c r="BE182" i="15"/>
  <c r="T182" i="15"/>
  <c r="R182" i="15"/>
  <c r="P182" i="15"/>
  <c r="BI181" i="15"/>
  <c r="BH181" i="15"/>
  <c r="BG181" i="15"/>
  <c r="BE181" i="15"/>
  <c r="T181" i="15"/>
  <c r="R181" i="15"/>
  <c r="P181" i="15"/>
  <c r="BI180" i="15"/>
  <c r="BH180" i="15"/>
  <c r="BG180" i="15"/>
  <c r="BE180" i="15"/>
  <c r="T180" i="15"/>
  <c r="R180" i="15"/>
  <c r="P180" i="15"/>
  <c r="BI178" i="15"/>
  <c r="BH178" i="15"/>
  <c r="BG178" i="15"/>
  <c r="BE178" i="15"/>
  <c r="T178" i="15"/>
  <c r="R178" i="15"/>
  <c r="P178" i="15"/>
  <c r="BI177" i="15"/>
  <c r="BH177" i="15"/>
  <c r="BG177" i="15"/>
  <c r="BE177" i="15"/>
  <c r="T177" i="15"/>
  <c r="R177" i="15"/>
  <c r="P177" i="15"/>
  <c r="BI176" i="15"/>
  <c r="BH176" i="15"/>
  <c r="BG176" i="15"/>
  <c r="BE176" i="15"/>
  <c r="T176" i="15"/>
  <c r="R176" i="15"/>
  <c r="P176" i="15"/>
  <c r="BI175" i="15"/>
  <c r="BH175" i="15"/>
  <c r="BG175" i="15"/>
  <c r="BE175" i="15"/>
  <c r="T175" i="15"/>
  <c r="R175" i="15"/>
  <c r="P175" i="15"/>
  <c r="BI174" i="15"/>
  <c r="BH174" i="15"/>
  <c r="BG174" i="15"/>
  <c r="BE174" i="15"/>
  <c r="T174" i="15"/>
  <c r="R174" i="15"/>
  <c r="P174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5" i="15"/>
  <c r="BH165" i="15"/>
  <c r="BG165" i="15"/>
  <c r="BE165" i="15"/>
  <c r="T165" i="15"/>
  <c r="T164" i="15" s="1"/>
  <c r="R165" i="15"/>
  <c r="R164" i="15"/>
  <c r="P165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1" i="15"/>
  <c r="BH151" i="15"/>
  <c r="BG151" i="15"/>
  <c r="BE151" i="15"/>
  <c r="T151" i="15"/>
  <c r="R151" i="15"/>
  <c r="P151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J133" i="15"/>
  <c r="J132" i="15"/>
  <c r="F132" i="15"/>
  <c r="F130" i="15"/>
  <c r="E128" i="15"/>
  <c r="J94" i="15"/>
  <c r="J93" i="15"/>
  <c r="F93" i="15"/>
  <c r="F91" i="15"/>
  <c r="E89" i="15"/>
  <c r="J20" i="15"/>
  <c r="E20" i="15"/>
  <c r="F133" i="15" s="1"/>
  <c r="J19" i="15"/>
  <c r="J14" i="15"/>
  <c r="J130" i="15" s="1"/>
  <c r="E7" i="15"/>
  <c r="E85" i="15"/>
  <c r="J37" i="14"/>
  <c r="J36" i="14"/>
  <c r="AY109" i="1" s="1"/>
  <c r="J35" i="14"/>
  <c r="AX109" i="1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5" i="14"/>
  <c r="BH125" i="14"/>
  <c r="BG125" i="14"/>
  <c r="BE125" i="14"/>
  <c r="T125" i="14"/>
  <c r="T124" i="14"/>
  <c r="T123" i="14"/>
  <c r="R125" i="14"/>
  <c r="R124" i="14" s="1"/>
  <c r="R123" i="14" s="1"/>
  <c r="P125" i="14"/>
  <c r="P124" i="14"/>
  <c r="P123" i="14" s="1"/>
  <c r="J119" i="14"/>
  <c r="J118" i="14"/>
  <c r="F118" i="14"/>
  <c r="F116" i="14"/>
  <c r="E114" i="14"/>
  <c r="J92" i="14"/>
  <c r="J91" i="14"/>
  <c r="F91" i="14"/>
  <c r="F89" i="14"/>
  <c r="E87" i="14"/>
  <c r="J18" i="14"/>
  <c r="E18" i="14"/>
  <c r="F119" i="14"/>
  <c r="J17" i="14"/>
  <c r="J12" i="14"/>
  <c r="J116" i="14" s="1"/>
  <c r="E7" i="14"/>
  <c r="E112" i="14"/>
  <c r="J39" i="13"/>
  <c r="J38" i="13"/>
  <c r="AY108" i="1"/>
  <c r="J37" i="13"/>
  <c r="AX108" i="1"/>
  <c r="BI152" i="13"/>
  <c r="BH152" i="13"/>
  <c r="BG152" i="13"/>
  <c r="BE152" i="13"/>
  <c r="T152" i="13"/>
  <c r="T151" i="13" s="1"/>
  <c r="R152" i="13"/>
  <c r="R151" i="13" s="1"/>
  <c r="P152" i="13"/>
  <c r="P151" i="13" s="1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J123" i="13"/>
  <c r="J122" i="13"/>
  <c r="F122" i="13"/>
  <c r="F120" i="13"/>
  <c r="E118" i="13"/>
  <c r="J94" i="13"/>
  <c r="J93" i="13"/>
  <c r="F93" i="13"/>
  <c r="F91" i="13"/>
  <c r="E89" i="13"/>
  <c r="J20" i="13"/>
  <c r="E20" i="13"/>
  <c r="F123" i="13"/>
  <c r="J19" i="13"/>
  <c r="J14" i="13"/>
  <c r="J120" i="13" s="1"/>
  <c r="E7" i="13"/>
  <c r="E85" i="13" s="1"/>
  <c r="J39" i="12"/>
  <c r="J38" i="12"/>
  <c r="AY107" i="1"/>
  <c r="J37" i="12"/>
  <c r="AX107" i="1"/>
  <c r="BI178" i="12"/>
  <c r="BH178" i="12"/>
  <c r="BG178" i="12"/>
  <c r="BE178" i="12"/>
  <c r="T178" i="12"/>
  <c r="T177" i="12" s="1"/>
  <c r="R178" i="12"/>
  <c r="R177" i="12" s="1"/>
  <c r="P178" i="12"/>
  <c r="P177" i="12" s="1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J121" i="12"/>
  <c r="J120" i="12"/>
  <c r="F120" i="12"/>
  <c r="F118" i="12"/>
  <c r="E116" i="12"/>
  <c r="J94" i="12"/>
  <c r="J93" i="12"/>
  <c r="F93" i="12"/>
  <c r="F91" i="12"/>
  <c r="E89" i="12"/>
  <c r="J20" i="12"/>
  <c r="E20" i="12"/>
  <c r="F121" i="12" s="1"/>
  <c r="J19" i="12"/>
  <c r="J14" i="12"/>
  <c r="J118" i="12" s="1"/>
  <c r="E7" i="12"/>
  <c r="E112" i="12" s="1"/>
  <c r="J39" i="11"/>
  <c r="J38" i="11"/>
  <c r="AY106" i="1"/>
  <c r="J37" i="11"/>
  <c r="AX106" i="1"/>
  <c r="BI184" i="11"/>
  <c r="BH184" i="11"/>
  <c r="BG184" i="11"/>
  <c r="BE184" i="11"/>
  <c r="T184" i="11"/>
  <c r="T183" i="11"/>
  <c r="R184" i="11"/>
  <c r="R183" i="11"/>
  <c r="P184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0" i="11"/>
  <c r="BH160" i="11"/>
  <c r="BG160" i="11"/>
  <c r="BE160" i="11"/>
  <c r="T160" i="11"/>
  <c r="T159" i="11"/>
  <c r="R160" i="11"/>
  <c r="R159" i="11"/>
  <c r="P160" i="11"/>
  <c r="P159" i="11" s="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J130" i="11"/>
  <c r="J129" i="11"/>
  <c r="F129" i="11"/>
  <c r="F127" i="11"/>
  <c r="E125" i="11"/>
  <c r="J94" i="11"/>
  <c r="J93" i="11"/>
  <c r="F93" i="11"/>
  <c r="F91" i="11"/>
  <c r="E89" i="11"/>
  <c r="J20" i="11"/>
  <c r="E20" i="11"/>
  <c r="F94" i="11" s="1"/>
  <c r="J19" i="11"/>
  <c r="J14" i="11"/>
  <c r="J127" i="11" s="1"/>
  <c r="E7" i="11"/>
  <c r="E121" i="11" s="1"/>
  <c r="J37" i="10"/>
  <c r="J36" i="10"/>
  <c r="AY104" i="1"/>
  <c r="J35" i="10"/>
  <c r="AX104" i="1" s="1"/>
  <c r="BI186" i="10"/>
  <c r="BH186" i="10"/>
  <c r="BG186" i="10"/>
  <c r="BE186" i="10"/>
  <c r="T186" i="10"/>
  <c r="T185" i="10"/>
  <c r="R186" i="10"/>
  <c r="R185" i="10"/>
  <c r="P186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79" i="10"/>
  <c r="BH179" i="10"/>
  <c r="BG179" i="10"/>
  <c r="BE179" i="10"/>
  <c r="T179" i="10"/>
  <c r="T178" i="10" s="1"/>
  <c r="R179" i="10"/>
  <c r="R178" i="10"/>
  <c r="P179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7" i="10"/>
  <c r="BH167" i="10"/>
  <c r="BG167" i="10"/>
  <c r="BE167" i="10"/>
  <c r="T167" i="10"/>
  <c r="R167" i="10"/>
  <c r="P167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5" i="10"/>
  <c r="BH145" i="10"/>
  <c r="BG145" i="10"/>
  <c r="BE145" i="10"/>
  <c r="T145" i="10"/>
  <c r="T144" i="10" s="1"/>
  <c r="R145" i="10"/>
  <c r="R144" i="10" s="1"/>
  <c r="P145" i="10"/>
  <c r="P144" i="10" s="1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J122" i="10"/>
  <c r="J121" i="10"/>
  <c r="F121" i="10"/>
  <c r="F119" i="10"/>
  <c r="E117" i="10"/>
  <c r="J92" i="10"/>
  <c r="J91" i="10"/>
  <c r="F91" i="10"/>
  <c r="F89" i="10"/>
  <c r="E87" i="10"/>
  <c r="J18" i="10"/>
  <c r="E18" i="10"/>
  <c r="F122" i="10" s="1"/>
  <c r="J17" i="10"/>
  <c r="J12" i="10"/>
  <c r="J119" i="10" s="1"/>
  <c r="E7" i="10"/>
  <c r="E85" i="10" s="1"/>
  <c r="J37" i="9"/>
  <c r="J36" i="9"/>
  <c r="AY103" i="1"/>
  <c r="J35" i="9"/>
  <c r="AX103" i="1" s="1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59" i="9"/>
  <c r="BH159" i="9"/>
  <c r="BG159" i="9"/>
  <c r="BE159" i="9"/>
  <c r="T159" i="9"/>
  <c r="T158" i="9" s="1"/>
  <c r="R159" i="9"/>
  <c r="R158" i="9"/>
  <c r="P159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J124" i="9"/>
  <c r="J123" i="9"/>
  <c r="F123" i="9"/>
  <c r="F121" i="9"/>
  <c r="E119" i="9"/>
  <c r="J92" i="9"/>
  <c r="J91" i="9"/>
  <c r="F91" i="9"/>
  <c r="F89" i="9"/>
  <c r="E87" i="9"/>
  <c r="J18" i="9"/>
  <c r="E18" i="9"/>
  <c r="F92" i="9" s="1"/>
  <c r="J17" i="9"/>
  <c r="J12" i="9"/>
  <c r="J121" i="9" s="1"/>
  <c r="E7" i="9"/>
  <c r="E117" i="9"/>
  <c r="J37" i="8"/>
  <c r="J36" i="8"/>
  <c r="AY102" i="1"/>
  <c r="J35" i="8"/>
  <c r="AX102" i="1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8" i="8"/>
  <c r="BH128" i="8"/>
  <c r="BG128" i="8"/>
  <c r="BE128" i="8"/>
  <c r="T128" i="8"/>
  <c r="R128" i="8"/>
  <c r="P128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J120" i="8"/>
  <c r="J119" i="8"/>
  <c r="F119" i="8"/>
  <c r="F117" i="8"/>
  <c r="E115" i="8"/>
  <c r="J92" i="8"/>
  <c r="J91" i="8"/>
  <c r="F91" i="8"/>
  <c r="F89" i="8"/>
  <c r="E87" i="8"/>
  <c r="J18" i="8"/>
  <c r="E18" i="8"/>
  <c r="F92" i="8"/>
  <c r="J17" i="8"/>
  <c r="J12" i="8"/>
  <c r="J117" i="8" s="1"/>
  <c r="E7" i="8"/>
  <c r="E85" i="8" s="1"/>
  <c r="AX101" i="1"/>
  <c r="J39" i="7"/>
  <c r="J38" i="7"/>
  <c r="AY101" i="1"/>
  <c r="J37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4" i="7"/>
  <c r="J93" i="7"/>
  <c r="F93" i="7"/>
  <c r="F91" i="7"/>
  <c r="E89" i="7"/>
  <c r="J20" i="7"/>
  <c r="E20" i="7"/>
  <c r="F119" i="7"/>
  <c r="J19" i="7"/>
  <c r="J14" i="7"/>
  <c r="J116" i="7" s="1"/>
  <c r="E7" i="7"/>
  <c r="E110" i="7" s="1"/>
  <c r="J39" i="6"/>
  <c r="J38" i="6"/>
  <c r="AY100" i="1" s="1"/>
  <c r="J37" i="6"/>
  <c r="AX100" i="1" s="1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J119" i="6"/>
  <c r="J118" i="6"/>
  <c r="F118" i="6"/>
  <c r="F116" i="6"/>
  <c r="E114" i="6"/>
  <c r="J94" i="6"/>
  <c r="J93" i="6"/>
  <c r="F93" i="6"/>
  <c r="F91" i="6"/>
  <c r="E89" i="6"/>
  <c r="J20" i="6"/>
  <c r="E20" i="6"/>
  <c r="F119" i="6" s="1"/>
  <c r="J19" i="6"/>
  <c r="J14" i="6"/>
  <c r="J116" i="6" s="1"/>
  <c r="E7" i="6"/>
  <c r="E110" i="6" s="1"/>
  <c r="AX99" i="1"/>
  <c r="J39" i="5"/>
  <c r="J38" i="5"/>
  <c r="AY99" i="1"/>
  <c r="J37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28" i="5"/>
  <c r="BH128" i="5"/>
  <c r="BG128" i="5"/>
  <c r="BE128" i="5"/>
  <c r="T128" i="5"/>
  <c r="T127" i="5"/>
  <c r="T126" i="5"/>
  <c r="R128" i="5"/>
  <c r="R127" i="5" s="1"/>
  <c r="R126" i="5" s="1"/>
  <c r="P128" i="5"/>
  <c r="P127" i="5"/>
  <c r="P126" i="5"/>
  <c r="J122" i="5"/>
  <c r="J121" i="5"/>
  <c r="F121" i="5"/>
  <c r="F119" i="5"/>
  <c r="E117" i="5"/>
  <c r="J94" i="5"/>
  <c r="J93" i="5"/>
  <c r="F93" i="5"/>
  <c r="F91" i="5"/>
  <c r="E89" i="5"/>
  <c r="J20" i="5"/>
  <c r="E20" i="5"/>
  <c r="F122" i="5" s="1"/>
  <c r="J19" i="5"/>
  <c r="J14" i="5"/>
  <c r="J119" i="5" s="1"/>
  <c r="E7" i="5"/>
  <c r="E85" i="5"/>
  <c r="J39" i="4"/>
  <c r="J38" i="4"/>
  <c r="AY98" i="1"/>
  <c r="J37" i="4"/>
  <c r="AX98" i="1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0" i="4"/>
  <c r="BH190" i="4"/>
  <c r="BG190" i="4"/>
  <c r="BE190" i="4"/>
  <c r="T190" i="4"/>
  <c r="T189" i="4" s="1"/>
  <c r="R190" i="4"/>
  <c r="R189" i="4"/>
  <c r="P190" i="4"/>
  <c r="P189" i="4" s="1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J128" i="4"/>
  <c r="J127" i="4"/>
  <c r="F127" i="4"/>
  <c r="F125" i="4"/>
  <c r="E123" i="4"/>
  <c r="J94" i="4"/>
  <c r="J93" i="4"/>
  <c r="F93" i="4"/>
  <c r="F91" i="4"/>
  <c r="E89" i="4"/>
  <c r="J20" i="4"/>
  <c r="E20" i="4"/>
  <c r="F128" i="4" s="1"/>
  <c r="J19" i="4"/>
  <c r="J14" i="4"/>
  <c r="J125" i="4" s="1"/>
  <c r="E7" i="4"/>
  <c r="E85" i="4" s="1"/>
  <c r="J39" i="3"/>
  <c r="J38" i="3"/>
  <c r="AY97" i="1"/>
  <c r="J37" i="3"/>
  <c r="AX97" i="1" s="1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8" i="3"/>
  <c r="BH308" i="3"/>
  <c r="BG308" i="3"/>
  <c r="BE308" i="3"/>
  <c r="T308" i="3"/>
  <c r="T307" i="3"/>
  <c r="R308" i="3"/>
  <c r="R307" i="3"/>
  <c r="P308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98" i="3"/>
  <c r="BH198" i="3"/>
  <c r="BG198" i="3"/>
  <c r="BE198" i="3"/>
  <c r="T198" i="3"/>
  <c r="T197" i="3"/>
  <c r="R198" i="3"/>
  <c r="R197" i="3" s="1"/>
  <c r="P198" i="3"/>
  <c r="P197" i="3" s="1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6" i="3"/>
  <c r="BH156" i="3"/>
  <c r="BG156" i="3"/>
  <c r="BE156" i="3"/>
  <c r="T156" i="3"/>
  <c r="T155" i="3"/>
  <c r="R156" i="3"/>
  <c r="R155" i="3"/>
  <c r="P156" i="3"/>
  <c r="P155" i="3" s="1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J133" i="3"/>
  <c r="J132" i="3"/>
  <c r="F132" i="3"/>
  <c r="F130" i="3"/>
  <c r="E128" i="3"/>
  <c r="J94" i="3"/>
  <c r="J93" i="3"/>
  <c r="F93" i="3"/>
  <c r="F91" i="3"/>
  <c r="E89" i="3"/>
  <c r="J20" i="3"/>
  <c r="E20" i="3"/>
  <c r="F133" i="3"/>
  <c r="J19" i="3"/>
  <c r="J14" i="3"/>
  <c r="J91" i="3" s="1"/>
  <c r="E7" i="3"/>
  <c r="E124" i="3"/>
  <c r="J39" i="2"/>
  <c r="J38" i="2"/>
  <c r="AY96" i="1" s="1"/>
  <c r="J37" i="2"/>
  <c r="AX96" i="1" s="1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T185" i="2" s="1"/>
  <c r="R186" i="2"/>
  <c r="R185" i="2"/>
  <c r="P186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J142" i="2"/>
  <c r="J141" i="2"/>
  <c r="F141" i="2"/>
  <c r="F139" i="2"/>
  <c r="E137" i="2"/>
  <c r="J94" i="2"/>
  <c r="J93" i="2"/>
  <c r="F93" i="2"/>
  <c r="F91" i="2"/>
  <c r="E89" i="2"/>
  <c r="J20" i="2"/>
  <c r="E20" i="2"/>
  <c r="F142" i="2" s="1"/>
  <c r="J19" i="2"/>
  <c r="J14" i="2"/>
  <c r="J139" i="2" s="1"/>
  <c r="E7" i="2"/>
  <c r="E133" i="2" s="1"/>
  <c r="L90" i="1"/>
  <c r="AM90" i="1"/>
  <c r="AM89" i="1"/>
  <c r="L89" i="1"/>
  <c r="AM87" i="1"/>
  <c r="L87" i="1"/>
  <c r="L85" i="1"/>
  <c r="L84" i="1"/>
  <c r="J144" i="18"/>
  <c r="J138" i="18"/>
  <c r="J135" i="18"/>
  <c r="J134" i="18"/>
  <c r="BK133" i="18"/>
  <c r="J132" i="18"/>
  <c r="BK131" i="18"/>
  <c r="J130" i="18"/>
  <c r="J129" i="18"/>
  <c r="BK128" i="18"/>
  <c r="J127" i="18"/>
  <c r="J185" i="17"/>
  <c r="J184" i="17"/>
  <c r="BK176" i="17"/>
  <c r="BK172" i="17"/>
  <c r="BK171" i="17"/>
  <c r="J170" i="17"/>
  <c r="BK169" i="17"/>
  <c r="J168" i="17"/>
  <c r="BK165" i="17"/>
  <c r="J163" i="17"/>
  <c r="J159" i="17"/>
  <c r="BK153" i="17"/>
  <c r="J150" i="16"/>
  <c r="J149" i="16"/>
  <c r="J139" i="16"/>
  <c r="BK135" i="16"/>
  <c r="BK226" i="15"/>
  <c r="J222" i="15"/>
  <c r="BK212" i="15"/>
  <c r="J209" i="15"/>
  <c r="BK208" i="15"/>
  <c r="J207" i="15"/>
  <c r="BK193" i="15"/>
  <c r="J192" i="15"/>
  <c r="J188" i="15"/>
  <c r="J181" i="15"/>
  <c r="J160" i="15"/>
  <c r="J151" i="15"/>
  <c r="J149" i="15"/>
  <c r="BK140" i="15"/>
  <c r="BK140" i="14"/>
  <c r="J139" i="14"/>
  <c r="J148" i="13"/>
  <c r="J143" i="13"/>
  <c r="BK142" i="13"/>
  <c r="J168" i="12"/>
  <c r="BK154" i="12"/>
  <c r="BK153" i="12"/>
  <c r="J143" i="12"/>
  <c r="BK141" i="12"/>
  <c r="BK140" i="12"/>
  <c r="BK136" i="12"/>
  <c r="BK182" i="11"/>
  <c r="BK155" i="11"/>
  <c r="J138" i="11"/>
  <c r="J137" i="11"/>
  <c r="J186" i="10"/>
  <c r="J182" i="10"/>
  <c r="BK166" i="10"/>
  <c r="J159" i="10"/>
  <c r="J158" i="10"/>
  <c r="BK154" i="10"/>
  <c r="J153" i="10"/>
  <c r="BK148" i="10"/>
  <c r="BK147" i="10"/>
  <c r="J142" i="10"/>
  <c r="J138" i="10"/>
  <c r="BK165" i="9"/>
  <c r="BK159" i="9"/>
  <c r="J155" i="9"/>
  <c r="J144" i="9"/>
  <c r="J142" i="9"/>
  <c r="BK154" i="8"/>
  <c r="BK138" i="8"/>
  <c r="J137" i="8"/>
  <c r="J129" i="7"/>
  <c r="J151" i="6"/>
  <c r="J125" i="6"/>
  <c r="BK182" i="5"/>
  <c r="J169" i="5"/>
  <c r="J143" i="5"/>
  <c r="J142" i="5"/>
  <c r="J128" i="5"/>
  <c r="BK188" i="4"/>
  <c r="BK176" i="4"/>
  <c r="BK175" i="4"/>
  <c r="J172" i="4"/>
  <c r="BK170" i="4"/>
  <c r="BK168" i="4"/>
  <c r="BK166" i="4"/>
  <c r="BK162" i="4"/>
  <c r="J157" i="4"/>
  <c r="J152" i="4"/>
  <c r="J150" i="4"/>
  <c r="J143" i="4"/>
  <c r="J136" i="4"/>
  <c r="BK319" i="3"/>
  <c r="J316" i="3"/>
  <c r="J315" i="3"/>
  <c r="BK311" i="3"/>
  <c r="BK292" i="3"/>
  <c r="BK283" i="3"/>
  <c r="BK274" i="3"/>
  <c r="J273" i="3"/>
  <c r="BK269" i="3"/>
  <c r="BK256" i="3"/>
  <c r="J247" i="3"/>
  <c r="J246" i="3"/>
  <c r="BK242" i="3"/>
  <c r="J237" i="3"/>
  <c r="BK221" i="3"/>
  <c r="BK214" i="3"/>
  <c r="J180" i="3"/>
  <c r="J178" i="3"/>
  <c r="BK168" i="3"/>
  <c r="J159" i="3"/>
  <c r="BK153" i="3"/>
  <c r="J305" i="2"/>
  <c r="J286" i="2"/>
  <c r="AS95" i="1"/>
  <c r="BK144" i="18"/>
  <c r="BK143" i="18"/>
  <c r="J139" i="18"/>
  <c r="BK136" i="18"/>
  <c r="J133" i="18"/>
  <c r="BK132" i="18"/>
  <c r="BK126" i="18"/>
  <c r="BK188" i="17"/>
  <c r="BK187" i="17"/>
  <c r="BK182" i="17"/>
  <c r="J178" i="17"/>
  <c r="J176" i="17"/>
  <c r="J174" i="17"/>
  <c r="BK166" i="17"/>
  <c r="BK162" i="17"/>
  <c r="BK161" i="17"/>
  <c r="BK155" i="17"/>
  <c r="BK154" i="17"/>
  <c r="J153" i="17"/>
  <c r="BK148" i="17"/>
  <c r="BK147" i="17"/>
  <c r="J133" i="17"/>
  <c r="BK132" i="17"/>
  <c r="J157" i="16"/>
  <c r="J155" i="16"/>
  <c r="BK149" i="16"/>
  <c r="BK146" i="16"/>
  <c r="BK145" i="16"/>
  <c r="BK144" i="16"/>
  <c r="J143" i="16"/>
  <c r="BK142" i="16"/>
  <c r="J141" i="16"/>
  <c r="BK127" i="16"/>
  <c r="J195" i="15"/>
  <c r="BK191" i="15"/>
  <c r="BK190" i="15"/>
  <c r="BK189" i="15"/>
  <c r="J174" i="15"/>
  <c r="BK172" i="15"/>
  <c r="J165" i="15"/>
  <c r="BK163" i="15"/>
  <c r="J158" i="15"/>
  <c r="J156" i="15"/>
  <c r="J151" i="14"/>
  <c r="J145" i="14"/>
  <c r="BK139" i="14"/>
  <c r="BK149" i="13"/>
  <c r="BK144" i="13"/>
  <c r="BK139" i="13"/>
  <c r="J138" i="13"/>
  <c r="J134" i="13"/>
  <c r="BK131" i="13"/>
  <c r="BK166" i="12"/>
  <c r="J160" i="12"/>
  <c r="J156" i="12"/>
  <c r="J153" i="12"/>
  <c r="J152" i="12"/>
  <c r="BK143" i="12"/>
  <c r="J131" i="12"/>
  <c r="BK130" i="12"/>
  <c r="J128" i="12"/>
  <c r="J182" i="11"/>
  <c r="J180" i="11"/>
  <c r="J179" i="11"/>
  <c r="J177" i="11"/>
  <c r="J168" i="11"/>
  <c r="J157" i="11"/>
  <c r="BK151" i="11"/>
  <c r="BK148" i="11"/>
  <c r="BK147" i="11"/>
  <c r="BK144" i="11"/>
  <c r="J136" i="11"/>
  <c r="BK174" i="10"/>
  <c r="BK149" i="10"/>
  <c r="BK133" i="10"/>
  <c r="J176" i="9"/>
  <c r="J167" i="9"/>
  <c r="J166" i="9"/>
  <c r="BK151" i="9"/>
  <c r="J150" i="9"/>
  <c r="BK144" i="9"/>
  <c r="J143" i="9"/>
  <c r="BK140" i="9"/>
  <c r="BK153" i="8"/>
  <c r="J140" i="8"/>
  <c r="J128" i="8"/>
  <c r="J127" i="8"/>
  <c r="BK126" i="8"/>
  <c r="BK149" i="6"/>
  <c r="J148" i="6"/>
  <c r="BK144" i="6"/>
  <c r="J139" i="6"/>
  <c r="BK183" i="5"/>
  <c r="J181" i="5"/>
  <c r="J179" i="5"/>
  <c r="BK148" i="5"/>
  <c r="BK146" i="5"/>
  <c r="BK139" i="5"/>
  <c r="BK187" i="4"/>
  <c r="J182" i="4"/>
  <c r="J169" i="4"/>
  <c r="J160" i="4"/>
  <c r="BK157" i="4"/>
  <c r="BK148" i="4"/>
  <c r="BK135" i="4"/>
  <c r="J308" i="3"/>
  <c r="BK304" i="3"/>
  <c r="J284" i="3"/>
  <c r="J281" i="3"/>
  <c r="J259" i="3"/>
  <c r="BK258" i="3"/>
  <c r="BK248" i="3"/>
  <c r="BK247" i="3"/>
  <c r="BK230" i="3"/>
  <c r="J220" i="3"/>
  <c r="BK219" i="3"/>
  <c r="J212" i="3"/>
  <c r="BK208" i="3"/>
  <c r="J207" i="3"/>
  <c r="BK203" i="3"/>
  <c r="BK188" i="3"/>
  <c r="BK180" i="3"/>
  <c r="BK163" i="3"/>
  <c r="BK145" i="3"/>
  <c r="J142" i="3"/>
  <c r="J324" i="2"/>
  <c r="BK320" i="2"/>
  <c r="J311" i="2"/>
  <c r="BK234" i="2"/>
  <c r="BK228" i="2"/>
  <c r="BK218" i="2"/>
  <c r="BK214" i="2"/>
  <c r="BK213" i="2"/>
  <c r="J212" i="2"/>
  <c r="BK190" i="2"/>
  <c r="BK186" i="2"/>
  <c r="BK179" i="2"/>
  <c r="J177" i="2"/>
  <c r="J176" i="2"/>
  <c r="BK175" i="2"/>
  <c r="J169" i="2"/>
  <c r="J160" i="2"/>
  <c r="J152" i="2"/>
  <c r="J142" i="18"/>
  <c r="BK141" i="18"/>
  <c r="J140" i="18"/>
  <c r="BK137" i="18"/>
  <c r="J131" i="18"/>
  <c r="BK130" i="18"/>
  <c r="BK129" i="18"/>
  <c r="J128" i="18"/>
  <c r="BK127" i="18"/>
  <c r="J126" i="18"/>
  <c r="BK125" i="18"/>
  <c r="J188" i="17"/>
  <c r="BK186" i="17"/>
  <c r="BK183" i="17"/>
  <c r="BK179" i="17"/>
  <c r="BK174" i="17"/>
  <c r="BK173" i="17"/>
  <c r="J162" i="17"/>
  <c r="BK160" i="17"/>
  <c r="BK159" i="17"/>
  <c r="J156" i="17"/>
  <c r="BK140" i="17"/>
  <c r="BK138" i="17"/>
  <c r="J135" i="17"/>
  <c r="BK156" i="16"/>
  <c r="BK138" i="16"/>
  <c r="BK134" i="16"/>
  <c r="BK133" i="16"/>
  <c r="BK132" i="16"/>
  <c r="BK131" i="16"/>
  <c r="J130" i="16"/>
  <c r="BK222" i="15"/>
  <c r="J218" i="15"/>
  <c r="BK215" i="15"/>
  <c r="BK214" i="15"/>
  <c r="BK207" i="15"/>
  <c r="BK205" i="15"/>
  <c r="J204" i="15"/>
  <c r="J203" i="15"/>
  <c r="J202" i="15"/>
  <c r="BK192" i="15"/>
  <c r="BK184" i="15"/>
  <c r="BK178" i="15"/>
  <c r="J176" i="15"/>
  <c r="J172" i="15"/>
  <c r="J168" i="15"/>
  <c r="J163" i="15"/>
  <c r="J159" i="15"/>
  <c r="J157" i="15"/>
  <c r="BK152" i="15"/>
  <c r="BK147" i="15"/>
  <c r="BK146" i="15"/>
  <c r="BK145" i="15"/>
  <c r="J140" i="15"/>
  <c r="BK139" i="15"/>
  <c r="BK145" i="14"/>
  <c r="J133" i="14"/>
  <c r="J136" i="10"/>
  <c r="J130" i="10"/>
  <c r="J172" i="9"/>
  <c r="J165" i="9"/>
  <c r="BK155" i="9"/>
  <c r="J153" i="9"/>
  <c r="J152" i="9"/>
  <c r="J158" i="8"/>
  <c r="J154" i="8"/>
  <c r="J148" i="8"/>
  <c r="J147" i="8"/>
  <c r="BK140" i="8"/>
  <c r="J139" i="8"/>
  <c r="BK137" i="8"/>
  <c r="J136" i="8"/>
  <c r="J132" i="8"/>
  <c r="J126" i="8"/>
  <c r="BK181" i="5"/>
  <c r="BK177" i="5"/>
  <c r="J177" i="5"/>
  <c r="BK176" i="5"/>
  <c r="BK175" i="5"/>
  <c r="BK174" i="5"/>
  <c r="J173" i="5"/>
  <c r="BK168" i="5"/>
  <c r="J158" i="5"/>
  <c r="J155" i="5"/>
  <c r="BK154" i="5"/>
  <c r="J152" i="5"/>
  <c r="J147" i="5"/>
  <c r="J141" i="5"/>
  <c r="J285" i="3"/>
  <c r="J278" i="3"/>
  <c r="BK276" i="3"/>
  <c r="J275" i="3"/>
  <c r="J272" i="3"/>
  <c r="BK266" i="3"/>
  <c r="J258" i="3"/>
  <c r="J222" i="3"/>
  <c r="BK192" i="3"/>
  <c r="J187" i="3"/>
  <c r="J171" i="3"/>
  <c r="BK166" i="3"/>
  <c r="BK165" i="3"/>
  <c r="J145" i="3"/>
  <c r="BK141" i="3"/>
  <c r="BK140" i="3"/>
  <c r="BK306" i="2"/>
  <c r="BK297" i="2"/>
  <c r="BK287" i="2"/>
  <c r="J276" i="2"/>
  <c r="BK257" i="2"/>
  <c r="BK245" i="2"/>
  <c r="J214" i="2"/>
  <c r="BK211" i="2"/>
  <c r="J205" i="2"/>
  <c r="J204" i="2"/>
  <c r="BK199" i="2"/>
  <c r="J194" i="2"/>
  <c r="BK183" i="2"/>
  <c r="J172" i="2"/>
  <c r="J167" i="2"/>
  <c r="J157" i="2"/>
  <c r="AS110" i="1"/>
  <c r="J143" i="18"/>
  <c r="BK142" i="18"/>
  <c r="J141" i="18"/>
  <c r="BK140" i="18"/>
  <c r="BK139" i="18"/>
  <c r="BK138" i="18"/>
  <c r="J137" i="18"/>
  <c r="J136" i="18"/>
  <c r="BK135" i="18"/>
  <c r="BK134" i="18"/>
  <c r="J125" i="18"/>
  <c r="J187" i="17"/>
  <c r="J186" i="17"/>
  <c r="BK185" i="17"/>
  <c r="BK184" i="17"/>
  <c r="BK177" i="17"/>
  <c r="J173" i="17"/>
  <c r="J169" i="17"/>
  <c r="J165" i="17"/>
  <c r="BK163" i="17"/>
  <c r="BK157" i="17"/>
  <c r="BK152" i="17"/>
  <c r="BK151" i="17"/>
  <c r="J147" i="17"/>
  <c r="J146" i="17"/>
  <c r="J141" i="17"/>
  <c r="J156" i="16"/>
  <c r="J140" i="16"/>
  <c r="J136" i="16"/>
  <c r="J135" i="16"/>
  <c r="J134" i="16"/>
  <c r="J133" i="16"/>
  <c r="BK130" i="16"/>
  <c r="J129" i="16"/>
  <c r="J127" i="16"/>
  <c r="J214" i="15"/>
  <c r="BK197" i="15"/>
  <c r="J196" i="15"/>
  <c r="BK187" i="15"/>
  <c r="J183" i="15"/>
  <c r="J182" i="15"/>
  <c r="BK180" i="15"/>
  <c r="J175" i="15"/>
  <c r="BK170" i="15"/>
  <c r="BK153" i="15"/>
  <c r="BK152" i="14"/>
  <c r="BK149" i="14"/>
  <c r="J142" i="14"/>
  <c r="J137" i="14"/>
  <c r="BK136" i="13"/>
  <c r="BK162" i="12"/>
  <c r="BK149" i="9"/>
  <c r="BK157" i="8"/>
  <c r="J155" i="8"/>
  <c r="BK132" i="8"/>
  <c r="BK146" i="6"/>
  <c r="BK137" i="6"/>
  <c r="J195" i="5"/>
  <c r="BK179" i="5"/>
  <c r="BK171" i="5"/>
  <c r="BK156" i="5"/>
  <c r="J139" i="5"/>
  <c r="BK137" i="5"/>
  <c r="BK134" i="5"/>
  <c r="J131" i="5"/>
  <c r="J183" i="4"/>
  <c r="BK180" i="4"/>
  <c r="J175" i="4"/>
  <c r="J279" i="3"/>
  <c r="J265" i="3"/>
  <c r="BK264" i="3"/>
  <c r="BK249" i="3"/>
  <c r="BK239" i="3"/>
  <c r="BK235" i="3"/>
  <c r="J230" i="3"/>
  <c r="BK222" i="3"/>
  <c r="J218" i="3"/>
  <c r="J188" i="3"/>
  <c r="J185" i="3"/>
  <c r="BK167" i="3"/>
  <c r="BK164" i="3"/>
  <c r="BK278" i="2"/>
  <c r="J270" i="2"/>
  <c r="BK269" i="2"/>
  <c r="J260" i="2"/>
  <c r="J259" i="2"/>
  <c r="J257" i="2"/>
  <c r="BK239" i="2"/>
  <c r="J238" i="2"/>
  <c r="J234" i="2"/>
  <c r="J227" i="2"/>
  <c r="J216" i="2"/>
  <c r="BK201" i="2"/>
  <c r="J173" i="2"/>
  <c r="BK166" i="2"/>
  <c r="J164" i="2"/>
  <c r="J161" i="2"/>
  <c r="BK155" i="2"/>
  <c r="J148" i="2"/>
  <c r="J183" i="17"/>
  <c r="BK178" i="17"/>
  <c r="J171" i="17"/>
  <c r="BK170" i="17"/>
  <c r="BK168" i="17"/>
  <c r="J157" i="17"/>
  <c r="J155" i="17"/>
  <c r="J143" i="17"/>
  <c r="BK141" i="17"/>
  <c r="J140" i="17"/>
  <c r="J134" i="17"/>
  <c r="BK157" i="16"/>
  <c r="BK155" i="16"/>
  <c r="BK150" i="16"/>
  <c r="J147" i="16"/>
  <c r="J142" i="16"/>
  <c r="J132" i="16"/>
  <c r="BK224" i="15"/>
  <c r="J220" i="15"/>
  <c r="BK217" i="15"/>
  <c r="BK216" i="15"/>
  <c r="J215" i="15"/>
  <c r="BK195" i="15"/>
  <c r="BK169" i="15"/>
  <c r="J139" i="15"/>
  <c r="J149" i="14"/>
  <c r="J140" i="14"/>
  <c r="BK138" i="14"/>
  <c r="BK136" i="14"/>
  <c r="BK135" i="14"/>
  <c r="J134" i="14"/>
  <c r="J170" i="12"/>
  <c r="J165" i="12"/>
  <c r="J162" i="12"/>
  <c r="J151" i="12"/>
  <c r="J142" i="12"/>
  <c r="BK132" i="10"/>
  <c r="BK130" i="10"/>
  <c r="BK172" i="9"/>
  <c r="BK168" i="9"/>
  <c r="BK167" i="9"/>
  <c r="BK150" i="9"/>
  <c r="BK138" i="9"/>
  <c r="BK137" i="9"/>
  <c r="BK159" i="8"/>
  <c r="BK148" i="8"/>
  <c r="J145" i="8"/>
  <c r="J142" i="8"/>
  <c r="J141" i="8"/>
  <c r="J129" i="8"/>
  <c r="BK128" i="7"/>
  <c r="BK153" i="6"/>
  <c r="J144" i="6"/>
  <c r="BK129" i="6"/>
  <c r="J128" i="6"/>
  <c r="BK127" i="6"/>
  <c r="BK162" i="5"/>
  <c r="BK132" i="5"/>
  <c r="BK164" i="4"/>
  <c r="J147" i="4"/>
  <c r="BK144" i="4"/>
  <c r="J318" i="3"/>
  <c r="BK306" i="3"/>
  <c r="BK298" i="3"/>
  <c r="BK245" i="3"/>
  <c r="J236" i="3"/>
  <c r="BK225" i="3"/>
  <c r="J182" i="3"/>
  <c r="BK174" i="3"/>
  <c r="BK281" i="2"/>
  <c r="J279" i="2"/>
  <c r="BK253" i="2"/>
  <c r="J247" i="2"/>
  <c r="J237" i="2"/>
  <c r="J223" i="2"/>
  <c r="BK220" i="2"/>
  <c r="BK219" i="2"/>
  <c r="BK210" i="2"/>
  <c r="J196" i="2"/>
  <c r="J195" i="2"/>
  <c r="BK193" i="2"/>
  <c r="J174" i="2"/>
  <c r="BK164" i="2"/>
  <c r="BK154" i="2"/>
  <c r="J182" i="17"/>
  <c r="J179" i="17"/>
  <c r="J177" i="17"/>
  <c r="J167" i="17"/>
  <c r="BK164" i="17"/>
  <c r="J158" i="17"/>
  <c r="J145" i="17"/>
  <c r="BK144" i="17"/>
  <c r="BK134" i="17"/>
  <c r="BK133" i="17"/>
  <c r="J132" i="17"/>
  <c r="BK154" i="16"/>
  <c r="J153" i="16"/>
  <c r="BK147" i="16"/>
  <c r="J146" i="16"/>
  <c r="BK141" i="16"/>
  <c r="BK140" i="16"/>
  <c r="BK176" i="15"/>
  <c r="J171" i="15"/>
  <c r="BK150" i="15"/>
  <c r="J145" i="15"/>
  <c r="J144" i="15"/>
  <c r="J146" i="14"/>
  <c r="BK133" i="14"/>
  <c r="J125" i="14"/>
  <c r="BK132" i="13"/>
  <c r="BK137" i="12"/>
  <c r="J132" i="12"/>
  <c r="BK127" i="12"/>
  <c r="J169" i="11"/>
  <c r="BK130" i="7"/>
  <c r="J127" i="7"/>
  <c r="J145" i="6"/>
  <c r="J131" i="6"/>
  <c r="BK125" i="6"/>
  <c r="BK188" i="5"/>
  <c r="BK169" i="5"/>
  <c r="J168" i="5"/>
  <c r="BK166" i="5"/>
  <c r="J165" i="5"/>
  <c r="BK164" i="5"/>
  <c r="BK153" i="5"/>
  <c r="BK147" i="5"/>
  <c r="J135" i="5"/>
  <c r="BK194" i="4"/>
  <c r="BK181" i="4"/>
  <c r="BK173" i="4"/>
  <c r="J170" i="4"/>
  <c r="J161" i="4"/>
  <c r="BK155" i="4"/>
  <c r="BK150" i="4"/>
  <c r="J244" i="3"/>
  <c r="J234" i="3"/>
  <c r="J225" i="3"/>
  <c r="BK190" i="3"/>
  <c r="J175" i="3"/>
  <c r="J160" i="3"/>
  <c r="J139" i="3"/>
  <c r="J320" i="2"/>
  <c r="BK317" i="2"/>
  <c r="BK296" i="2"/>
  <c r="BK291" i="2"/>
  <c r="BK285" i="2"/>
  <c r="BK167" i="2"/>
  <c r="BK163" i="2"/>
  <c r="J172" i="17"/>
  <c r="BK167" i="17"/>
  <c r="J166" i="17"/>
  <c r="J164" i="17"/>
  <c r="J161" i="17"/>
  <c r="J160" i="17"/>
  <c r="BK158" i="17"/>
  <c r="BK156" i="17"/>
  <c r="J144" i="17"/>
  <c r="BK143" i="17"/>
  <c r="J152" i="16"/>
  <c r="J151" i="16"/>
  <c r="J145" i="16"/>
  <c r="BK139" i="16"/>
  <c r="J138" i="16"/>
  <c r="BK221" i="15"/>
  <c r="J216" i="15"/>
  <c r="BK200" i="15"/>
  <c r="BK188" i="15"/>
  <c r="BK182" i="15"/>
  <c r="J180" i="15"/>
  <c r="BK162" i="15"/>
  <c r="BK159" i="15"/>
  <c r="J154" i="15"/>
  <c r="J150" i="13"/>
  <c r="BK138" i="13"/>
  <c r="J129" i="13"/>
  <c r="BK159" i="12"/>
  <c r="BK176" i="10"/>
  <c r="BK170" i="10"/>
  <c r="J166" i="10"/>
  <c r="BK165" i="10"/>
  <c r="J145" i="10"/>
  <c r="BK142" i="10"/>
  <c r="BK141" i="10"/>
  <c r="BK139" i="10"/>
  <c r="BK135" i="10"/>
  <c r="BK134" i="10"/>
  <c r="BK131" i="10"/>
  <c r="BK177" i="9"/>
  <c r="J156" i="9"/>
  <c r="BK153" i="9"/>
  <c r="J137" i="9"/>
  <c r="BK130" i="9"/>
  <c r="J156" i="8"/>
  <c r="BK155" i="8"/>
  <c r="J153" i="8"/>
  <c r="J152" i="8"/>
  <c r="BK129" i="7"/>
  <c r="BK125" i="7"/>
  <c r="BK151" i="6"/>
  <c r="J142" i="6"/>
  <c r="BK138" i="6"/>
  <c r="BK131" i="6"/>
  <c r="BK126" i="6"/>
  <c r="BK141" i="5"/>
  <c r="J136" i="5"/>
  <c r="J196" i="4"/>
  <c r="BK174" i="4"/>
  <c r="J292" i="3"/>
  <c r="BK287" i="3"/>
  <c r="J266" i="3"/>
  <c r="J239" i="3"/>
  <c r="BK216" i="3"/>
  <c r="J206" i="3"/>
  <c r="J172" i="3"/>
  <c r="J146" i="3"/>
  <c r="BK307" i="2"/>
  <c r="BK303" i="2"/>
  <c r="BK299" i="2"/>
  <c r="BK268" i="2"/>
  <c r="BK266" i="2"/>
  <c r="J265" i="2"/>
  <c r="BK262" i="2"/>
  <c r="J261" i="2"/>
  <c r="BK252" i="2"/>
  <c r="BK250" i="2"/>
  <c r="BK249" i="2"/>
  <c r="BK241" i="2"/>
  <c r="BK240" i="2"/>
  <c r="J218" i="2"/>
  <c r="BK206" i="2"/>
  <c r="BK205" i="2"/>
  <c r="BK194" i="2"/>
  <c r="J193" i="2"/>
  <c r="BK192" i="2"/>
  <c r="J186" i="2"/>
  <c r="J179" i="2"/>
  <c r="BK176" i="2"/>
  <c r="BK151" i="2"/>
  <c r="J150" i="2"/>
  <c r="BK149" i="2"/>
  <c r="J154" i="17"/>
  <c r="J152" i="17"/>
  <c r="J151" i="17"/>
  <c r="J148" i="17"/>
  <c r="BK146" i="17"/>
  <c r="BK137" i="17"/>
  <c r="BK136" i="17"/>
  <c r="BK135" i="17"/>
  <c r="J154" i="16"/>
  <c r="BK136" i="16"/>
  <c r="BK227" i="15"/>
  <c r="J224" i="15"/>
  <c r="BK177" i="15"/>
  <c r="J170" i="15"/>
  <c r="J169" i="15"/>
  <c r="BK155" i="15"/>
  <c r="BK154" i="15"/>
  <c r="J153" i="15"/>
  <c r="J152" i="15"/>
  <c r="BK153" i="14"/>
  <c r="J150" i="14"/>
  <c r="BK146" i="14"/>
  <c r="J136" i="14"/>
  <c r="BK134" i="14"/>
  <c r="J132" i="14"/>
  <c r="BK130" i="14"/>
  <c r="J178" i="12"/>
  <c r="BK183" i="10"/>
  <c r="J171" i="10"/>
  <c r="J139" i="9"/>
  <c r="J151" i="8"/>
  <c r="BK141" i="8"/>
  <c r="BK136" i="8"/>
  <c r="BK135" i="8"/>
  <c r="BK127" i="8"/>
  <c r="J153" i="6"/>
  <c r="BK152" i="6"/>
  <c r="J126" i="6"/>
  <c r="BK194" i="5"/>
  <c r="BK172" i="5"/>
  <c r="J161" i="5"/>
  <c r="J150" i="5"/>
  <c r="BK149" i="5"/>
  <c r="J180" i="4"/>
  <c r="BK178" i="4"/>
  <c r="J177" i="4"/>
  <c r="BK167" i="4"/>
  <c r="BK161" i="4"/>
  <c r="BK149" i="4"/>
  <c r="J145" i="4"/>
  <c r="BK142" i="4"/>
  <c r="BK134" i="4"/>
  <c r="J317" i="3"/>
  <c r="BK316" i="3"/>
  <c r="BK315" i="3"/>
  <c r="J314" i="3"/>
  <c r="BK303" i="3"/>
  <c r="J302" i="3"/>
  <c r="J277" i="3"/>
  <c r="BK263" i="3"/>
  <c r="BK232" i="3"/>
  <c r="J216" i="3"/>
  <c r="J215" i="3"/>
  <c r="BK201" i="3"/>
  <c r="BK179" i="3"/>
  <c r="J177" i="3"/>
  <c r="BK159" i="3"/>
  <c r="J158" i="3"/>
  <c r="J149" i="3"/>
  <c r="BK142" i="3"/>
  <c r="J323" i="2"/>
  <c r="J318" i="2"/>
  <c r="J309" i="2"/>
  <c r="BK305" i="2"/>
  <c r="J290" i="2"/>
  <c r="J287" i="2"/>
  <c r="BK280" i="2"/>
  <c r="BK277" i="2"/>
  <c r="J258" i="2"/>
  <c r="BK157" i="2"/>
  <c r="BK153" i="2"/>
  <c r="BK150" i="2"/>
  <c r="BK145" i="17"/>
  <c r="J138" i="17"/>
  <c r="J137" i="17"/>
  <c r="J136" i="17"/>
  <c r="BK153" i="16"/>
  <c r="BK129" i="16"/>
  <c r="J227" i="15"/>
  <c r="J226" i="15"/>
  <c r="J225" i="15"/>
  <c r="BK218" i="15"/>
  <c r="J217" i="15"/>
  <c r="J212" i="15"/>
  <c r="J211" i="15"/>
  <c r="BK209" i="15"/>
  <c r="BK196" i="15"/>
  <c r="BK183" i="15"/>
  <c r="BK181" i="15"/>
  <c r="BK174" i="15"/>
  <c r="BK165" i="15"/>
  <c r="J161" i="15"/>
  <c r="J150" i="15"/>
  <c r="BK149" i="15"/>
  <c r="J146" i="15"/>
  <c r="BK143" i="15"/>
  <c r="BK142" i="15"/>
  <c r="J153" i="14"/>
  <c r="J152" i="14"/>
  <c r="BK147" i="14"/>
  <c r="BK137" i="14"/>
  <c r="BK131" i="14"/>
  <c r="BK152" i="13"/>
  <c r="BK150" i="13"/>
  <c r="BK145" i="13"/>
  <c r="J144" i="13"/>
  <c r="BK143" i="13"/>
  <c r="J142" i="13"/>
  <c r="BK130" i="13"/>
  <c r="BK129" i="13"/>
  <c r="BK178" i="12"/>
  <c r="BK174" i="12"/>
  <c r="J161" i="12"/>
  <c r="J158" i="12"/>
  <c r="BK152" i="12"/>
  <c r="BK146" i="12"/>
  <c r="J145" i="12"/>
  <c r="BK184" i="11"/>
  <c r="BK177" i="11"/>
  <c r="BK176" i="11"/>
  <c r="BK175" i="11"/>
  <c r="J149" i="11"/>
  <c r="BK143" i="11"/>
  <c r="J140" i="11"/>
  <c r="BK136" i="11"/>
  <c r="J177" i="10"/>
  <c r="J167" i="10"/>
  <c r="BK161" i="10"/>
  <c r="BK142" i="9"/>
  <c r="J189" i="5"/>
  <c r="J171" i="5"/>
  <c r="J166" i="5"/>
  <c r="BK159" i="5"/>
  <c r="BK158" i="5"/>
  <c r="J154" i="5"/>
  <c r="J138" i="5"/>
  <c r="J134" i="5"/>
  <c r="BK133" i="5"/>
  <c r="J187" i="4"/>
  <c r="J185" i="4"/>
  <c r="BK184" i="4"/>
  <c r="BK179" i="4"/>
  <c r="BK147" i="4"/>
  <c r="J135" i="4"/>
  <c r="BK290" i="3"/>
  <c r="J274" i="3"/>
  <c r="J268" i="3"/>
  <c r="J264" i="3"/>
  <c r="J257" i="3"/>
  <c r="J248" i="3"/>
  <c r="J232" i="3"/>
  <c r="J219" i="3"/>
  <c r="BK204" i="3"/>
  <c r="J203" i="3"/>
  <c r="J186" i="3"/>
  <c r="BK144" i="3"/>
  <c r="J271" i="2"/>
  <c r="BK265" i="2"/>
  <c r="J241" i="2"/>
  <c r="J230" i="2"/>
  <c r="BK222" i="2"/>
  <c r="BK207" i="2"/>
  <c r="BK191" i="2"/>
  <c r="J189" i="2"/>
  <c r="BK159" i="2"/>
  <c r="BK152" i="16"/>
  <c r="BK151" i="16"/>
  <c r="J144" i="16"/>
  <c r="BK143" i="16"/>
  <c r="BK225" i="15"/>
  <c r="J221" i="15"/>
  <c r="BK220" i="15"/>
  <c r="BK213" i="15"/>
  <c r="J205" i="15"/>
  <c r="J191" i="15"/>
  <c r="J190" i="15"/>
  <c r="J189" i="15"/>
  <c r="BK171" i="15"/>
  <c r="BK160" i="15"/>
  <c r="BK150" i="14"/>
  <c r="J147" i="14"/>
  <c r="BK128" i="14"/>
  <c r="BK125" i="14"/>
  <c r="J132" i="13"/>
  <c r="J131" i="13"/>
  <c r="J174" i="12"/>
  <c r="J164" i="12"/>
  <c r="BK163" i="12"/>
  <c r="J159" i="12"/>
  <c r="BK148" i="12"/>
  <c r="J140" i="12"/>
  <c r="BK139" i="12"/>
  <c r="BK129" i="12"/>
  <c r="J127" i="12"/>
  <c r="J184" i="11"/>
  <c r="J176" i="11"/>
  <c r="J175" i="11"/>
  <c r="BK174" i="11"/>
  <c r="BK172" i="11"/>
  <c r="J171" i="11"/>
  <c r="BK160" i="11"/>
  <c r="J155" i="11"/>
  <c r="BK154" i="11"/>
  <c r="J152" i="11"/>
  <c r="J139" i="11"/>
  <c r="BK137" i="11"/>
  <c r="BK182" i="10"/>
  <c r="BK171" i="10"/>
  <c r="J170" i="10"/>
  <c r="J161" i="10"/>
  <c r="J160" i="10"/>
  <c r="J148" i="10"/>
  <c r="BK137" i="10"/>
  <c r="J150" i="6"/>
  <c r="BK143" i="6"/>
  <c r="BK142" i="6"/>
  <c r="J141" i="6"/>
  <c r="BK139" i="6"/>
  <c r="J172" i="5"/>
  <c r="J133" i="5"/>
  <c r="J193" i="4"/>
  <c r="BK183" i="4"/>
  <c r="J179" i="4"/>
  <c r="J173" i="4"/>
  <c r="J166" i="4"/>
  <c r="J153" i="4"/>
  <c r="J149" i="4"/>
  <c r="BK140" i="4"/>
  <c r="J137" i="4"/>
  <c r="BK136" i="4"/>
  <c r="BK317" i="3"/>
  <c r="J306" i="3"/>
  <c r="J301" i="3"/>
  <c r="J291" i="3"/>
  <c r="BK288" i="3"/>
  <c r="BK282" i="3"/>
  <c r="BK272" i="3"/>
  <c r="J269" i="3"/>
  <c r="BK267" i="3"/>
  <c r="J261" i="3"/>
  <c r="BK260" i="3"/>
  <c r="BK254" i="3"/>
  <c r="BK251" i="3"/>
  <c r="BK250" i="3"/>
  <c r="BK246" i="3"/>
  <c r="J238" i="3"/>
  <c r="J235" i="3"/>
  <c r="J229" i="3"/>
  <c r="BK224" i="3"/>
  <c r="J201" i="3"/>
  <c r="J194" i="3"/>
  <c r="J179" i="3"/>
  <c r="BK175" i="3"/>
  <c r="BK171" i="3"/>
  <c r="J170" i="3"/>
  <c r="J165" i="3"/>
  <c r="J162" i="3"/>
  <c r="J143" i="3"/>
  <c r="J313" i="2"/>
  <c r="J300" i="2"/>
  <c r="J280" i="2"/>
  <c r="BK270" i="2"/>
  <c r="BK230" i="2"/>
  <c r="BK180" i="2"/>
  <c r="BK160" i="2"/>
  <c r="BK148" i="16"/>
  <c r="J131" i="16"/>
  <c r="BK211" i="15"/>
  <c r="J208" i="15"/>
  <c r="BK204" i="15"/>
  <c r="BK203" i="15"/>
  <c r="BK202" i="15"/>
  <c r="J200" i="15"/>
  <c r="BK199" i="15"/>
  <c r="BK198" i="15"/>
  <c r="J193" i="15"/>
  <c r="BK186" i="15"/>
  <c r="BK168" i="15"/>
  <c r="BK161" i="15"/>
  <c r="BK157" i="15"/>
  <c r="BK151" i="15"/>
  <c r="J147" i="15"/>
  <c r="BK148" i="14"/>
  <c r="J143" i="14"/>
  <c r="J138" i="14"/>
  <c r="J133" i="13"/>
  <c r="BK173" i="10"/>
  <c r="J162" i="10"/>
  <c r="J156" i="10"/>
  <c r="BK155" i="10"/>
  <c r="BK152" i="10"/>
  <c r="J132" i="10"/>
  <c r="J163" i="9"/>
  <c r="J162" i="9"/>
  <c r="J147" i="9"/>
  <c r="J145" i="9"/>
  <c r="BK141" i="9"/>
  <c r="J140" i="9"/>
  <c r="BK139" i="9"/>
  <c r="J160" i="8"/>
  <c r="J157" i="8"/>
  <c r="BK147" i="8"/>
  <c r="BK145" i="8"/>
  <c r="BK142" i="8"/>
  <c r="J135" i="8"/>
  <c r="J140" i="6"/>
  <c r="J190" i="5"/>
  <c r="J186" i="5"/>
  <c r="BK184" i="5"/>
  <c r="J176" i="5"/>
  <c r="J175" i="5"/>
  <c r="J174" i="5"/>
  <c r="J144" i="5"/>
  <c r="BK143" i="5"/>
  <c r="BK196" i="4"/>
  <c r="J164" i="4"/>
  <c r="BK158" i="4"/>
  <c r="J154" i="4"/>
  <c r="J305" i="3"/>
  <c r="BK294" i="3"/>
  <c r="BK278" i="3"/>
  <c r="J256" i="3"/>
  <c r="J249" i="3"/>
  <c r="J214" i="3"/>
  <c r="J191" i="3"/>
  <c r="BK187" i="3"/>
  <c r="BK185" i="3"/>
  <c r="J154" i="3"/>
  <c r="J153" i="3"/>
  <c r="BK147" i="3"/>
  <c r="J283" i="2"/>
  <c r="BK264" i="2"/>
  <c r="BK258" i="2"/>
  <c r="BK255" i="2"/>
  <c r="BK247" i="2"/>
  <c r="J239" i="2"/>
  <c r="BK227" i="2"/>
  <c r="BK175" i="15"/>
  <c r="J162" i="15"/>
  <c r="BK158" i="15"/>
  <c r="J155" i="15"/>
  <c r="BK144" i="15"/>
  <c r="J142" i="15"/>
  <c r="BK151" i="14"/>
  <c r="BK143" i="14"/>
  <c r="J135" i="14"/>
  <c r="J130" i="14"/>
  <c r="J145" i="13"/>
  <c r="J169" i="12"/>
  <c r="J163" i="12"/>
  <c r="J154" i="12"/>
  <c r="J137" i="12"/>
  <c r="J135" i="12"/>
  <c r="J163" i="11"/>
  <c r="BK162" i="11"/>
  <c r="J160" i="11"/>
  <c r="BK158" i="11"/>
  <c r="BK152" i="11"/>
  <c r="J151" i="11"/>
  <c r="BK141" i="11"/>
  <c r="BK184" i="10"/>
  <c r="BK179" i="10"/>
  <c r="BK158" i="10"/>
  <c r="J171" i="9"/>
  <c r="J168" i="9"/>
  <c r="BK146" i="9"/>
  <c r="BK143" i="8"/>
  <c r="J130" i="8"/>
  <c r="BK126" i="7"/>
  <c r="J152" i="6"/>
  <c r="BK133" i="6"/>
  <c r="BK189" i="5"/>
  <c r="J187" i="5"/>
  <c r="BK170" i="5"/>
  <c r="J151" i="5"/>
  <c r="J146" i="5"/>
  <c r="BK195" i="4"/>
  <c r="J276" i="3"/>
  <c r="BK257" i="3"/>
  <c r="BK255" i="3"/>
  <c r="J226" i="3"/>
  <c r="J208" i="3"/>
  <c r="J196" i="3"/>
  <c r="BK182" i="3"/>
  <c r="J156" i="3"/>
  <c r="J148" i="3"/>
  <c r="J140" i="3"/>
  <c r="J322" i="2"/>
  <c r="J315" i="2"/>
  <c r="J314" i="2"/>
  <c r="J310" i="2"/>
  <c r="BK300" i="2"/>
  <c r="BK293" i="2"/>
  <c r="BK276" i="2"/>
  <c r="J275" i="2"/>
  <c r="BK274" i="2"/>
  <c r="J273" i="2"/>
  <c r="J264" i="2"/>
  <c r="J263" i="2"/>
  <c r="BK260" i="2"/>
  <c r="BK259" i="2"/>
  <c r="BK256" i="2"/>
  <c r="J255" i="2"/>
  <c r="BK248" i="2"/>
  <c r="BK246" i="2"/>
  <c r="J244" i="2"/>
  <c r="J236" i="2"/>
  <c r="BK233" i="2"/>
  <c r="J228" i="2"/>
  <c r="J225" i="2"/>
  <c r="J222" i="2"/>
  <c r="J217" i="2"/>
  <c r="J210" i="2"/>
  <c r="BK209" i="2"/>
  <c r="J207" i="2"/>
  <c r="BK203" i="2"/>
  <c r="J200" i="2"/>
  <c r="J199" i="2"/>
  <c r="J198" i="2"/>
  <c r="J197" i="2"/>
  <c r="BK195" i="2"/>
  <c r="J192" i="2"/>
  <c r="BK189" i="2"/>
  <c r="BK184" i="2"/>
  <c r="BK182" i="2"/>
  <c r="BK177" i="2"/>
  <c r="J170" i="2"/>
  <c r="J163" i="2"/>
  <c r="BK148" i="2"/>
  <c r="J148" i="16"/>
  <c r="J213" i="15"/>
  <c r="J199" i="15"/>
  <c r="J198" i="15"/>
  <c r="J197" i="15"/>
  <c r="J187" i="15"/>
  <c r="J186" i="15"/>
  <c r="J184" i="15"/>
  <c r="J177" i="15"/>
  <c r="J148" i="14"/>
  <c r="BK142" i="14"/>
  <c r="BK132" i="14"/>
  <c r="J131" i="14"/>
  <c r="J129" i="14"/>
  <c r="BK148" i="13"/>
  <c r="J141" i="13"/>
  <c r="J139" i="13"/>
  <c r="J136" i="13"/>
  <c r="BK169" i="10"/>
  <c r="BK156" i="10"/>
  <c r="J141" i="10"/>
  <c r="J137" i="10"/>
  <c r="BK129" i="10"/>
  <c r="BK170" i="9"/>
  <c r="J164" i="9"/>
  <c r="BK152" i="9"/>
  <c r="J148" i="9"/>
  <c r="BK143" i="9"/>
  <c r="BK135" i="9"/>
  <c r="BK131" i="8"/>
  <c r="BK128" i="8"/>
  <c r="BK134" i="6"/>
  <c r="J194" i="5"/>
  <c r="BK193" i="5"/>
  <c r="J178" i="5"/>
  <c r="J164" i="5"/>
  <c r="BK151" i="5"/>
  <c r="J148" i="5"/>
  <c r="BK144" i="5"/>
  <c r="BK140" i="5"/>
  <c r="BK136" i="5"/>
  <c r="BK135" i="5"/>
  <c r="BK185" i="4"/>
  <c r="J176" i="4"/>
  <c r="J163" i="4"/>
  <c r="BK145" i="4"/>
  <c r="J296" i="3"/>
  <c r="J280" i="3"/>
  <c r="BK279" i="3"/>
  <c r="BK273" i="3"/>
  <c r="J250" i="3"/>
  <c r="J245" i="3"/>
  <c r="BK243" i="3"/>
  <c r="BK228" i="3"/>
  <c r="BK226" i="3"/>
  <c r="J223" i="3"/>
  <c r="J213" i="3"/>
  <c r="BK206" i="3"/>
  <c r="J202" i="3"/>
  <c r="BK193" i="3"/>
  <c r="J184" i="3"/>
  <c r="J183" i="3"/>
  <c r="BK172" i="3"/>
  <c r="J317" i="2"/>
  <c r="BK156" i="15"/>
  <c r="J143" i="15"/>
  <c r="BK129" i="14"/>
  <c r="J128" i="14"/>
  <c r="J152" i="13"/>
  <c r="J146" i="13"/>
  <c r="BK169" i="12"/>
  <c r="BK168" i="12"/>
  <c r="BK167" i="12"/>
  <c r="BK151" i="12"/>
  <c r="J146" i="12"/>
  <c r="BK144" i="12"/>
  <c r="J172" i="10"/>
  <c r="J169" i="10"/>
  <c r="BK187" i="5"/>
  <c r="BK186" i="5"/>
  <c r="J185" i="5"/>
  <c r="J184" i="5"/>
  <c r="J180" i="5"/>
  <c r="J170" i="5"/>
  <c r="BK167" i="5"/>
  <c r="BK161" i="5"/>
  <c r="BK145" i="5"/>
  <c r="J132" i="5"/>
  <c r="BK128" i="5"/>
  <c r="BK193" i="4"/>
  <c r="BK177" i="4"/>
  <c r="J167" i="4"/>
  <c r="J155" i="4"/>
  <c r="J142" i="4"/>
  <c r="J134" i="4"/>
  <c r="BK297" i="3"/>
  <c r="J271" i="3"/>
  <c r="J254" i="3"/>
  <c r="BK244" i="3"/>
  <c r="J217" i="3"/>
  <c r="BK211" i="3"/>
  <c r="J209" i="3"/>
  <c r="BK186" i="3"/>
  <c r="BK177" i="3"/>
  <c r="BK173" i="3"/>
  <c r="J163" i="3"/>
  <c r="J295" i="2"/>
  <c r="J285" i="2"/>
  <c r="J268" i="2"/>
  <c r="J256" i="2"/>
  <c r="BK238" i="2"/>
  <c r="J231" i="2"/>
  <c r="BK225" i="2"/>
  <c r="J224" i="2"/>
  <c r="J150" i="12"/>
  <c r="J147" i="12"/>
  <c r="J136" i="12"/>
  <c r="J164" i="11"/>
  <c r="J184" i="10"/>
  <c r="BK175" i="10"/>
  <c r="J155" i="10"/>
  <c r="J152" i="10"/>
  <c r="J147" i="10"/>
  <c r="BK173" i="9"/>
  <c r="BK171" i="9"/>
  <c r="BK164" i="9"/>
  <c r="J146" i="9"/>
  <c r="J167" i="5"/>
  <c r="J160" i="5"/>
  <c r="BK138" i="5"/>
  <c r="J195" i="4"/>
  <c r="J148" i="4"/>
  <c r="J141" i="4"/>
  <c r="BK137" i="4"/>
  <c r="J312" i="3"/>
  <c r="J298" i="3"/>
  <c r="BK259" i="3"/>
  <c r="J251" i="3"/>
  <c r="J243" i="3"/>
  <c r="BK207" i="3"/>
  <c r="BK196" i="3"/>
  <c r="BK194" i="3"/>
  <c r="BK176" i="3"/>
  <c r="J166" i="3"/>
  <c r="J152" i="3"/>
  <c r="J327" i="2"/>
  <c r="BK311" i="2"/>
  <c r="J178" i="15"/>
  <c r="BK146" i="13"/>
  <c r="BK141" i="13"/>
  <c r="J135" i="13"/>
  <c r="BK160" i="12"/>
  <c r="J155" i="12"/>
  <c r="J148" i="12"/>
  <c r="J139" i="12"/>
  <c r="BK138" i="12"/>
  <c r="BK133" i="12"/>
  <c r="J130" i="12"/>
  <c r="BK128" i="12"/>
  <c r="BK165" i="11"/>
  <c r="BK163" i="11"/>
  <c r="BK177" i="10"/>
  <c r="BK172" i="10"/>
  <c r="J151" i="10"/>
  <c r="J170" i="9"/>
  <c r="BK157" i="9"/>
  <c r="BK144" i="8"/>
  <c r="J182" i="5"/>
  <c r="BK178" i="5"/>
  <c r="J156" i="5"/>
  <c r="J149" i="5"/>
  <c r="J140" i="5"/>
  <c r="BK190" i="4"/>
  <c r="BK186" i="4"/>
  <c r="BK182" i="4"/>
  <c r="J174" i="4"/>
  <c r="J162" i="4"/>
  <c r="J158" i="4"/>
  <c r="BK152" i="4"/>
  <c r="BK314" i="3"/>
  <c r="J311" i="3"/>
  <c r="J310" i="3"/>
  <c r="J303" i="3"/>
  <c r="BK293" i="3"/>
  <c r="BK275" i="3"/>
  <c r="BK261" i="3"/>
  <c r="J260" i="3"/>
  <c r="J255" i="3"/>
  <c r="BK237" i="3"/>
  <c r="BK234" i="3"/>
  <c r="BK227" i="3"/>
  <c r="BK202" i="3"/>
  <c r="BK198" i="3"/>
  <c r="BK184" i="3"/>
  <c r="J169" i="3"/>
  <c r="BK158" i="3"/>
  <c r="BK154" i="3"/>
  <c r="BK327" i="2"/>
  <c r="BK322" i="2"/>
  <c r="J301" i="2"/>
  <c r="BK288" i="2"/>
  <c r="BK263" i="2"/>
  <c r="J253" i="2"/>
  <c r="J251" i="2"/>
  <c r="J245" i="2"/>
  <c r="BK133" i="13"/>
  <c r="BK175" i="12"/>
  <c r="J135" i="9"/>
  <c r="BK195" i="5"/>
  <c r="BK165" i="5"/>
  <c r="J163" i="5"/>
  <c r="J157" i="5"/>
  <c r="BK295" i="3"/>
  <c r="J288" i="3"/>
  <c r="BK285" i="3"/>
  <c r="BK277" i="3"/>
  <c r="BK271" i="3"/>
  <c r="J270" i="3"/>
  <c r="J267" i="3"/>
  <c r="J242" i="3"/>
  <c r="J241" i="3"/>
  <c r="J240" i="3"/>
  <c r="J233" i="3"/>
  <c r="J228" i="3"/>
  <c r="J227" i="3"/>
  <c r="J224" i="3"/>
  <c r="BK212" i="3"/>
  <c r="J211" i="3"/>
  <c r="BK209" i="3"/>
  <c r="J205" i="3"/>
  <c r="J204" i="3"/>
  <c r="BK191" i="3"/>
  <c r="BK181" i="3"/>
  <c r="J161" i="3"/>
  <c r="BK160" i="3"/>
  <c r="BK152" i="3"/>
  <c r="J151" i="3"/>
  <c r="BK149" i="3"/>
  <c r="BK146" i="3"/>
  <c r="BK326" i="2"/>
  <c r="BK324" i="2"/>
  <c r="BK318" i="2"/>
  <c r="BK313" i="2"/>
  <c r="BK310" i="2"/>
  <c r="BK304" i="2"/>
  <c r="J303" i="2"/>
  <c r="BK302" i="2"/>
  <c r="BK301" i="2"/>
  <c r="J296" i="2"/>
  <c r="J289" i="2"/>
  <c r="J288" i="2"/>
  <c r="J166" i="2"/>
  <c r="J149" i="2"/>
  <c r="BK176" i="12"/>
  <c r="BK153" i="10"/>
  <c r="BK150" i="10"/>
  <c r="J134" i="10"/>
  <c r="J129" i="10"/>
  <c r="BK147" i="9"/>
  <c r="BK180" i="5"/>
  <c r="J162" i="5"/>
  <c r="J159" i="5"/>
  <c r="BK150" i="5"/>
  <c r="J319" i="3"/>
  <c r="BK310" i="3"/>
  <c r="BK296" i="3"/>
  <c r="J283" i="3"/>
  <c r="BK281" i="3"/>
  <c r="BK268" i="3"/>
  <c r="BK265" i="3"/>
  <c r="J263" i="3"/>
  <c r="BK233" i="3"/>
  <c r="J195" i="3"/>
  <c r="BK183" i="3"/>
  <c r="BK323" i="2"/>
  <c r="BK286" i="2"/>
  <c r="J284" i="2"/>
  <c r="BK273" i="2"/>
  <c r="BK254" i="2"/>
  <c r="J229" i="2"/>
  <c r="BK226" i="2"/>
  <c r="J183" i="2"/>
  <c r="BK173" i="2"/>
  <c r="BK162" i="2"/>
  <c r="J156" i="2"/>
  <c r="BK135" i="13"/>
  <c r="BK134" i="13"/>
  <c r="J130" i="13"/>
  <c r="BK164" i="12"/>
  <c r="BK155" i="12"/>
  <c r="BK149" i="12"/>
  <c r="J141" i="12"/>
  <c r="J165" i="11"/>
  <c r="J156" i="11"/>
  <c r="J173" i="10"/>
  <c r="J168" i="10"/>
  <c r="J165" i="10"/>
  <c r="BK164" i="10"/>
  <c r="J163" i="10"/>
  <c r="BK160" i="10"/>
  <c r="BK134" i="9"/>
  <c r="J130" i="9"/>
  <c r="BK160" i="8"/>
  <c r="BK152" i="8"/>
  <c r="BK151" i="8"/>
  <c r="BK147" i="6"/>
  <c r="J146" i="6"/>
  <c r="BK140" i="6"/>
  <c r="J136" i="6"/>
  <c r="J132" i="6"/>
  <c r="BK128" i="6"/>
  <c r="J145" i="5"/>
  <c r="BK197" i="4"/>
  <c r="J186" i="4"/>
  <c r="J156" i="4"/>
  <c r="BK154" i="4"/>
  <c r="BK301" i="3"/>
  <c r="BK289" i="3"/>
  <c r="J282" i="3"/>
  <c r="BK151" i="3"/>
  <c r="BK148" i="3"/>
  <c r="J144" i="3"/>
  <c r="BK229" i="2"/>
  <c r="J219" i="2"/>
  <c r="BK217" i="2"/>
  <c r="J213" i="2"/>
  <c r="BK200" i="2"/>
  <c r="J184" i="2"/>
  <c r="BK181" i="2"/>
  <c r="J180" i="2"/>
  <c r="BK170" i="2"/>
  <c r="J162" i="2"/>
  <c r="BK156" i="2"/>
  <c r="J155" i="2"/>
  <c r="J154" i="2"/>
  <c r="J153" i="2"/>
  <c r="BK152" i="2"/>
  <c r="J151" i="2"/>
  <c r="J172" i="12"/>
  <c r="J171" i="12"/>
  <c r="BK170" i="12"/>
  <c r="BK161" i="12"/>
  <c r="J157" i="12"/>
  <c r="BK156" i="12"/>
  <c r="BK134" i="12"/>
  <c r="J133" i="12"/>
  <c r="BK180" i="11"/>
  <c r="BK171" i="11"/>
  <c r="J162" i="11"/>
  <c r="BK150" i="11"/>
  <c r="BK140" i="11"/>
  <c r="BK139" i="11"/>
  <c r="BK138" i="11"/>
  <c r="J174" i="10"/>
  <c r="BK168" i="10"/>
  <c r="BK167" i="10"/>
  <c r="J164" i="10"/>
  <c r="J157" i="10"/>
  <c r="J150" i="10"/>
  <c r="BK145" i="10"/>
  <c r="J133" i="10"/>
  <c r="J128" i="10"/>
  <c r="BK176" i="9"/>
  <c r="J159" i="9"/>
  <c r="J157" i="9"/>
  <c r="J132" i="9"/>
  <c r="BK156" i="8"/>
  <c r="BK130" i="8"/>
  <c r="J130" i="7"/>
  <c r="J126" i="7"/>
  <c r="BK148" i="6"/>
  <c r="J147" i="6"/>
  <c r="J143" i="6"/>
  <c r="BK135" i="6"/>
  <c r="J127" i="6"/>
  <c r="BK190" i="5"/>
  <c r="BK185" i="5"/>
  <c r="J183" i="5"/>
  <c r="BK160" i="5"/>
  <c r="BK157" i="5"/>
  <c r="BK155" i="5"/>
  <c r="J197" i="4"/>
  <c r="J194" i="4"/>
  <c r="J184" i="4"/>
  <c r="J181" i="4"/>
  <c r="J178" i="4"/>
  <c r="J165" i="4"/>
  <c r="BK163" i="4"/>
  <c r="BK153" i="4"/>
  <c r="BK312" i="3"/>
  <c r="J294" i="3"/>
  <c r="J290" i="3"/>
  <c r="BK284" i="3"/>
  <c r="BK238" i="3"/>
  <c r="BK220" i="3"/>
  <c r="BK215" i="3"/>
  <c r="J181" i="3"/>
  <c r="BK161" i="3"/>
  <c r="BK156" i="3"/>
  <c r="J141" i="3"/>
  <c r="J297" i="2"/>
  <c r="J294" i="2"/>
  <c r="J293" i="2"/>
  <c r="J291" i="2"/>
  <c r="BK272" i="2"/>
  <c r="BK271" i="2"/>
  <c r="J254" i="2"/>
  <c r="BK251" i="2"/>
  <c r="BK237" i="2"/>
  <c r="BK223" i="2"/>
  <c r="BK216" i="2"/>
  <c r="J211" i="2"/>
  <c r="J203" i="2"/>
  <c r="J190" i="2"/>
  <c r="J182" i="2"/>
  <c r="BK169" i="2"/>
  <c r="AS105" i="1"/>
  <c r="J149" i="13"/>
  <c r="BK142" i="12"/>
  <c r="J129" i="12"/>
  <c r="J144" i="11"/>
  <c r="J141" i="11"/>
  <c r="BK186" i="10"/>
  <c r="J183" i="10"/>
  <c r="BK159" i="10"/>
  <c r="J154" i="10"/>
  <c r="J149" i="10"/>
  <c r="J143" i="10"/>
  <c r="J139" i="10"/>
  <c r="BK162" i="9"/>
  <c r="J151" i="9"/>
  <c r="BK148" i="9"/>
  <c r="J141" i="9"/>
  <c r="J134" i="9"/>
  <c r="BK131" i="9"/>
  <c r="J144" i="8"/>
  <c r="J137" i="6"/>
  <c r="J135" i="6"/>
  <c r="J193" i="5"/>
  <c r="BK173" i="5"/>
  <c r="BK152" i="5"/>
  <c r="J137" i="5"/>
  <c r="BK131" i="5"/>
  <c r="J190" i="4"/>
  <c r="BK172" i="4"/>
  <c r="BK143" i="4"/>
  <c r="BK308" i="3"/>
  <c r="J299" i="3"/>
  <c r="BK291" i="3"/>
  <c r="BK286" i="3"/>
  <c r="BK252" i="3"/>
  <c r="BK236" i="3"/>
  <c r="BK223" i="3"/>
  <c r="J221" i="3"/>
  <c r="BK195" i="3"/>
  <c r="BK178" i="3"/>
  <c r="J176" i="3"/>
  <c r="BK294" i="2"/>
  <c r="BK283" i="2"/>
  <c r="J281" i="2"/>
  <c r="J274" i="2"/>
  <c r="J272" i="2"/>
  <c r="J250" i="2"/>
  <c r="J243" i="2"/>
  <c r="J176" i="12"/>
  <c r="J175" i="12"/>
  <c r="BK165" i="12"/>
  <c r="BK157" i="12"/>
  <c r="BK150" i="12"/>
  <c r="J149" i="12"/>
  <c r="BK145" i="12"/>
  <c r="J144" i="12"/>
  <c r="J138" i="12"/>
  <c r="BK132" i="12"/>
  <c r="J181" i="11"/>
  <c r="BK169" i="11"/>
  <c r="BK168" i="11"/>
  <c r="BK164" i="11"/>
  <c r="BK149" i="11"/>
  <c r="BK146" i="11"/>
  <c r="J179" i="10"/>
  <c r="J176" i="10"/>
  <c r="BK162" i="10"/>
  <c r="J135" i="10"/>
  <c r="J149" i="9"/>
  <c r="BK145" i="9"/>
  <c r="BK132" i="9"/>
  <c r="J131" i="9"/>
  <c r="J159" i="8"/>
  <c r="BK145" i="6"/>
  <c r="J134" i="6"/>
  <c r="J133" i="6"/>
  <c r="BK130" i="6"/>
  <c r="J129" i="6"/>
  <c r="J192" i="5"/>
  <c r="J188" i="5"/>
  <c r="BK163" i="5"/>
  <c r="J153" i="5"/>
  <c r="BK142" i="5"/>
  <c r="BK160" i="4"/>
  <c r="BK156" i="4"/>
  <c r="J144" i="4"/>
  <c r="BK141" i="4"/>
  <c r="BK318" i="3"/>
  <c r="J297" i="3"/>
  <c r="J295" i="3"/>
  <c r="J289" i="3"/>
  <c r="J287" i="3"/>
  <c r="BK280" i="3"/>
  <c r="J262" i="3"/>
  <c r="BK205" i="3"/>
  <c r="J198" i="3"/>
  <c r="BK143" i="3"/>
  <c r="BK139" i="3"/>
  <c r="BK309" i="2"/>
  <c r="J307" i="2"/>
  <c r="BK290" i="2"/>
  <c r="BK289" i="2"/>
  <c r="BK279" i="2"/>
  <c r="J278" i="2"/>
  <c r="J277" i="2"/>
  <c r="BK267" i="2"/>
  <c r="J266" i="2"/>
  <c r="J262" i="2"/>
  <c r="BK261" i="2"/>
  <c r="J252" i="2"/>
  <c r="J249" i="2"/>
  <c r="J248" i="2"/>
  <c r="J240" i="2"/>
  <c r="BK236" i="2"/>
  <c r="J235" i="2"/>
  <c r="BK231" i="2"/>
  <c r="J226" i="2"/>
  <c r="J220" i="2"/>
  <c r="BK204" i="2"/>
  <c r="BK198" i="2"/>
  <c r="BK197" i="2"/>
  <c r="BK196" i="2"/>
  <c r="BK172" i="2"/>
  <c r="BK172" i="12"/>
  <c r="BK171" i="12"/>
  <c r="J167" i="12"/>
  <c r="J166" i="12"/>
  <c r="BK158" i="12"/>
  <c r="BK147" i="12"/>
  <c r="BK135" i="12"/>
  <c r="J134" i="12"/>
  <c r="BK131" i="12"/>
  <c r="BK181" i="11"/>
  <c r="J174" i="11"/>
  <c r="J172" i="11"/>
  <c r="BK157" i="11"/>
  <c r="BK156" i="11"/>
  <c r="J154" i="11"/>
  <c r="J148" i="11"/>
  <c r="J147" i="11"/>
  <c r="J146" i="11"/>
  <c r="J143" i="11"/>
  <c r="BK163" i="10"/>
  <c r="BK151" i="10"/>
  <c r="BK136" i="10"/>
  <c r="J177" i="9"/>
  <c r="BK166" i="9"/>
  <c r="BK156" i="9"/>
  <c r="J138" i="9"/>
  <c r="BK158" i="8"/>
  <c r="J143" i="8"/>
  <c r="BK139" i="8"/>
  <c r="J138" i="8"/>
  <c r="J131" i="8"/>
  <c r="J128" i="7"/>
  <c r="BK127" i="7"/>
  <c r="BK150" i="6"/>
  <c r="J149" i="6"/>
  <c r="BK141" i="6"/>
  <c r="J130" i="6"/>
  <c r="J188" i="4"/>
  <c r="BK169" i="4"/>
  <c r="J168" i="4"/>
  <c r="BK165" i="4"/>
  <c r="J140" i="4"/>
  <c r="BK305" i="3"/>
  <c r="J304" i="3"/>
  <c r="BK302" i="3"/>
  <c r="J293" i="3"/>
  <c r="J286" i="3"/>
  <c r="BK262" i="3"/>
  <c r="J252" i="3"/>
  <c r="BK241" i="3"/>
  <c r="BK240" i="3"/>
  <c r="BK229" i="3"/>
  <c r="BK218" i="3"/>
  <c r="BK213" i="3"/>
  <c r="J193" i="3"/>
  <c r="J190" i="3"/>
  <c r="J174" i="3"/>
  <c r="J173" i="3"/>
  <c r="BK169" i="3"/>
  <c r="J168" i="3"/>
  <c r="J167" i="3"/>
  <c r="J164" i="3"/>
  <c r="BK162" i="3"/>
  <c r="J147" i="3"/>
  <c r="J326" i="2"/>
  <c r="BK314" i="2"/>
  <c r="J306" i="2"/>
  <c r="J299" i="2"/>
  <c r="BK295" i="2"/>
  <c r="BK284" i="2"/>
  <c r="BK275" i="2"/>
  <c r="J267" i="2"/>
  <c r="BK243" i="2"/>
  <c r="J233" i="2"/>
  <c r="BK212" i="2"/>
  <c r="J201" i="2"/>
  <c r="J191" i="2"/>
  <c r="BK174" i="2"/>
  <c r="J159" i="2"/>
  <c r="BK179" i="11"/>
  <c r="J158" i="11"/>
  <c r="J150" i="11"/>
  <c r="J175" i="10"/>
  <c r="BK157" i="10"/>
  <c r="BK143" i="10"/>
  <c r="BK138" i="10"/>
  <c r="J131" i="10"/>
  <c r="BK128" i="10"/>
  <c r="J173" i="9"/>
  <c r="BK163" i="9"/>
  <c r="BK129" i="8"/>
  <c r="J125" i="7"/>
  <c r="J138" i="6"/>
  <c r="BK136" i="6"/>
  <c r="BK132" i="6"/>
  <c r="BK192" i="5"/>
  <c r="BK299" i="3"/>
  <c r="BK270" i="3"/>
  <c r="BK217" i="3"/>
  <c r="J192" i="3"/>
  <c r="BK170" i="3"/>
  <c r="BK315" i="2"/>
  <c r="J304" i="2"/>
  <c r="J302" i="2"/>
  <c r="J269" i="2"/>
  <c r="J246" i="2"/>
  <c r="BK244" i="2"/>
  <c r="BK235" i="2"/>
  <c r="BK224" i="2"/>
  <c r="J209" i="2"/>
  <c r="J206" i="2"/>
  <c r="J181" i="2"/>
  <c r="J175" i="2"/>
  <c r="BK161" i="2"/>
  <c r="R178" i="2" l="1"/>
  <c r="R221" i="2"/>
  <c r="P316" i="2"/>
  <c r="P191" i="5"/>
  <c r="R124" i="7"/>
  <c r="R123" i="7" s="1"/>
  <c r="R122" i="7" s="1"/>
  <c r="T134" i="8"/>
  <c r="R133" i="9"/>
  <c r="T175" i="9"/>
  <c r="T174" i="9" s="1"/>
  <c r="T181" i="10"/>
  <c r="T180" i="10" s="1"/>
  <c r="R242" i="2"/>
  <c r="R138" i="3"/>
  <c r="T189" i="3"/>
  <c r="T253" i="3"/>
  <c r="T313" i="3"/>
  <c r="R159" i="4"/>
  <c r="R192" i="4"/>
  <c r="R191" i="4"/>
  <c r="BK125" i="8"/>
  <c r="J125" i="8"/>
  <c r="J98" i="8"/>
  <c r="R161" i="9"/>
  <c r="BK145" i="11"/>
  <c r="J145" i="11" s="1"/>
  <c r="J102" i="11" s="1"/>
  <c r="BK161" i="11"/>
  <c r="J161" i="11" s="1"/>
  <c r="J105" i="11" s="1"/>
  <c r="R167" i="11"/>
  <c r="T178" i="11"/>
  <c r="R147" i="2"/>
  <c r="BK202" i="2"/>
  <c r="J202" i="2" s="1"/>
  <c r="J109" i="2" s="1"/>
  <c r="P232" i="2"/>
  <c r="T298" i="2"/>
  <c r="T316" i="2"/>
  <c r="R325" i="2"/>
  <c r="R319" i="2" s="1"/>
  <c r="BK189" i="3"/>
  <c r="J189" i="3"/>
  <c r="J104" i="3" s="1"/>
  <c r="T146" i="8"/>
  <c r="T136" i="9"/>
  <c r="BK175" i="9"/>
  <c r="J175" i="9"/>
  <c r="J107" i="9" s="1"/>
  <c r="BK181" i="10"/>
  <c r="J181" i="10" s="1"/>
  <c r="J104" i="10" s="1"/>
  <c r="BK153" i="11"/>
  <c r="J153" i="11" s="1"/>
  <c r="J103" i="11" s="1"/>
  <c r="BK167" i="11"/>
  <c r="J167" i="11"/>
  <c r="J107" i="11" s="1"/>
  <c r="P178" i="11"/>
  <c r="T168" i="2"/>
  <c r="R208" i="2"/>
  <c r="T292" i="2"/>
  <c r="T151" i="4"/>
  <c r="P142" i="11"/>
  <c r="T173" i="11"/>
  <c r="BK147" i="2"/>
  <c r="J147" i="2"/>
  <c r="J100" i="2" s="1"/>
  <c r="P168" i="2"/>
  <c r="BK242" i="2"/>
  <c r="J242" i="2" s="1"/>
  <c r="J114" i="2" s="1"/>
  <c r="BK312" i="2"/>
  <c r="J312" i="2"/>
  <c r="J119" i="2" s="1"/>
  <c r="R151" i="4"/>
  <c r="P125" i="8"/>
  <c r="P124" i="8" s="1"/>
  <c r="P136" i="9"/>
  <c r="R127" i="10"/>
  <c r="P145" i="11"/>
  <c r="P170" i="11"/>
  <c r="P158" i="2"/>
  <c r="T171" i="2"/>
  <c r="P188" i="2"/>
  <c r="BK221" i="2"/>
  <c r="J221" i="2" s="1"/>
  <c r="J112" i="2" s="1"/>
  <c r="BK282" i="2"/>
  <c r="J282" i="2" s="1"/>
  <c r="J115" i="2" s="1"/>
  <c r="R253" i="3"/>
  <c r="T125" i="8"/>
  <c r="T124" i="8"/>
  <c r="BK146" i="8"/>
  <c r="J146" i="8"/>
  <c r="J101" i="8" s="1"/>
  <c r="R140" i="10"/>
  <c r="R181" i="10"/>
  <c r="R180" i="10"/>
  <c r="T153" i="11"/>
  <c r="T167" i="11"/>
  <c r="P173" i="12"/>
  <c r="T128" i="13"/>
  <c r="P202" i="2"/>
  <c r="P292" i="2"/>
  <c r="T325" i="2"/>
  <c r="R210" i="3"/>
  <c r="R313" i="3"/>
  <c r="BK129" i="9"/>
  <c r="T161" i="9"/>
  <c r="BK158" i="2"/>
  <c r="J158" i="2"/>
  <c r="J101" i="2" s="1"/>
  <c r="P165" i="2"/>
  <c r="P171" i="2"/>
  <c r="T188" i="2"/>
  <c r="T208" i="2"/>
  <c r="T232" i="2"/>
  <c r="BK292" i="2"/>
  <c r="J292" i="2" s="1"/>
  <c r="J116" i="2" s="1"/>
  <c r="T308" i="2"/>
  <c r="BK159" i="4"/>
  <c r="J159" i="4"/>
  <c r="J105" i="4" s="1"/>
  <c r="P215" i="2"/>
  <c r="R308" i="2"/>
  <c r="BK157" i="3"/>
  <c r="J157" i="3" s="1"/>
  <c r="J103" i="3" s="1"/>
  <c r="BK231" i="3"/>
  <c r="J231" i="3" s="1"/>
  <c r="J109" i="3" s="1"/>
  <c r="BK146" i="4"/>
  <c r="J146" i="4" s="1"/>
  <c r="J103" i="4" s="1"/>
  <c r="T171" i="4"/>
  <c r="T124" i="7"/>
  <c r="T123" i="7" s="1"/>
  <c r="T122" i="7" s="1"/>
  <c r="R146" i="8"/>
  <c r="R133" i="8" s="1"/>
  <c r="R154" i="9"/>
  <c r="T127" i="10"/>
  <c r="P181" i="10"/>
  <c r="P180" i="10"/>
  <c r="BK142" i="11"/>
  <c r="J142" i="11"/>
  <c r="J101" i="11"/>
  <c r="BK178" i="11"/>
  <c r="J178" i="11"/>
  <c r="J110" i="11" s="1"/>
  <c r="T158" i="2"/>
  <c r="BK178" i="2"/>
  <c r="J178" i="2" s="1"/>
  <c r="J105" i="2" s="1"/>
  <c r="P242" i="2"/>
  <c r="BK308" i="2"/>
  <c r="J308" i="2" s="1"/>
  <c r="J118" i="2" s="1"/>
  <c r="BK321" i="2"/>
  <c r="J321" i="2" s="1"/>
  <c r="J122" i="2" s="1"/>
  <c r="T231" i="3"/>
  <c r="BK151" i="4"/>
  <c r="J151" i="4" s="1"/>
  <c r="J104" i="4" s="1"/>
  <c r="R136" i="9"/>
  <c r="R128" i="9" s="1"/>
  <c r="P175" i="9"/>
  <c r="P174" i="9"/>
  <c r="R146" i="10"/>
  <c r="BK135" i="11"/>
  <c r="R161" i="11"/>
  <c r="T144" i="14"/>
  <c r="R158" i="2"/>
  <c r="R171" i="2"/>
  <c r="T202" i="2"/>
  <c r="P312" i="2"/>
  <c r="BK325" i="2"/>
  <c r="J325" i="2" s="1"/>
  <c r="J123" i="2" s="1"/>
  <c r="BK150" i="3"/>
  <c r="J150" i="3" s="1"/>
  <c r="J101" i="3" s="1"/>
  <c r="R189" i="3"/>
  <c r="T200" i="3"/>
  <c r="P133" i="4"/>
  <c r="P132" i="4" s="1"/>
  <c r="T192" i="4"/>
  <c r="T191" i="4"/>
  <c r="R130" i="5"/>
  <c r="BK127" i="10"/>
  <c r="R173" i="12"/>
  <c r="BK128" i="13"/>
  <c r="R147" i="13"/>
  <c r="P127" i="14"/>
  <c r="BK165" i="2"/>
  <c r="J165" i="2"/>
  <c r="J102" i="2"/>
  <c r="R292" i="2"/>
  <c r="P325" i="2"/>
  <c r="T138" i="3"/>
  <c r="P253" i="3"/>
  <c r="BK171" i="4"/>
  <c r="J171" i="4" s="1"/>
  <c r="J106" i="4" s="1"/>
  <c r="R191" i="5"/>
  <c r="P134" i="8"/>
  <c r="T154" i="9"/>
  <c r="R175" i="9"/>
  <c r="R174" i="9"/>
  <c r="P140" i="10"/>
  <c r="P140" i="13"/>
  <c r="P137" i="13"/>
  <c r="R127" i="14"/>
  <c r="P147" i="2"/>
  <c r="T165" i="2"/>
  <c r="BK188" i="2"/>
  <c r="P221" i="2"/>
  <c r="BK298" i="2"/>
  <c r="J298" i="2" s="1"/>
  <c r="J117" i="2" s="1"/>
  <c r="R312" i="2"/>
  <c r="R321" i="2"/>
  <c r="BK200" i="3"/>
  <c r="T300" i="3"/>
  <c r="T133" i="4"/>
  <c r="T132" i="4" s="1"/>
  <c r="BK192" i="4"/>
  <c r="J192" i="4" s="1"/>
  <c r="J109" i="4" s="1"/>
  <c r="P150" i="8"/>
  <c r="P149" i="8" s="1"/>
  <c r="P129" i="9"/>
  <c r="P154" i="9"/>
  <c r="BK169" i="9"/>
  <c r="J169" i="9"/>
  <c r="J105" i="9"/>
  <c r="P146" i="10"/>
  <c r="P135" i="11"/>
  <c r="T161" i="11"/>
  <c r="R173" i="11"/>
  <c r="BK140" i="13"/>
  <c r="J140" i="13"/>
  <c r="J102" i="13"/>
  <c r="P200" i="3"/>
  <c r="T309" i="3"/>
  <c r="R124" i="6"/>
  <c r="R123" i="6" s="1"/>
  <c r="R122" i="6" s="1"/>
  <c r="BK124" i="7"/>
  <c r="BK123" i="7" s="1"/>
  <c r="BK122" i="7" s="1"/>
  <c r="J122" i="7" s="1"/>
  <c r="J98" i="7" s="1"/>
  <c r="T150" i="8"/>
  <c r="T149" i="8" s="1"/>
  <c r="P169" i="9"/>
  <c r="T146" i="10"/>
  <c r="P144" i="14"/>
  <c r="BK138" i="15"/>
  <c r="P141" i="15"/>
  <c r="P179" i="15"/>
  <c r="P194" i="15"/>
  <c r="R206" i="15"/>
  <c r="BK223" i="15"/>
  <c r="J223" i="15" s="1"/>
  <c r="J114" i="15" s="1"/>
  <c r="T242" i="2"/>
  <c r="T321" i="2"/>
  <c r="T319" i="2" s="1"/>
  <c r="P157" i="3"/>
  <c r="R231" i="3"/>
  <c r="BK309" i="3"/>
  <c r="J309" i="3" s="1"/>
  <c r="J113" i="3" s="1"/>
  <c r="BK139" i="4"/>
  <c r="J139" i="4" s="1"/>
  <c r="J102" i="4" s="1"/>
  <c r="R146" i="4"/>
  <c r="BK191" i="5"/>
  <c r="J191" i="5"/>
  <c r="J103" i="5" s="1"/>
  <c r="BK124" i="6"/>
  <c r="J124" i="6" s="1"/>
  <c r="J100" i="6" s="1"/>
  <c r="P127" i="10"/>
  <c r="P126" i="10" s="1"/>
  <c r="P125" i="10" s="1"/>
  <c r="AU104" i="1" s="1"/>
  <c r="T142" i="11"/>
  <c r="P161" i="11"/>
  <c r="T170" i="11"/>
  <c r="R140" i="13"/>
  <c r="R137" i="13" s="1"/>
  <c r="R144" i="14"/>
  <c r="R138" i="15"/>
  <c r="BK167" i="15"/>
  <c r="J167" i="15" s="1"/>
  <c r="J105" i="15" s="1"/>
  <c r="BK179" i="15"/>
  <c r="J179" i="15" s="1"/>
  <c r="J107" i="15" s="1"/>
  <c r="T194" i="15"/>
  <c r="T210" i="15"/>
  <c r="R168" i="2"/>
  <c r="BK232" i="2"/>
  <c r="J232" i="2" s="1"/>
  <c r="J113" i="2" s="1"/>
  <c r="R157" i="3"/>
  <c r="P309" i="3"/>
  <c r="P139" i="4"/>
  <c r="R171" i="4"/>
  <c r="P130" i="5"/>
  <c r="P129" i="5" s="1"/>
  <c r="P125" i="5" s="1"/>
  <c r="AU99" i="1" s="1"/>
  <c r="BK146" i="10"/>
  <c r="J146" i="10" s="1"/>
  <c r="J101" i="10" s="1"/>
  <c r="P153" i="11"/>
  <c r="P167" i="11"/>
  <c r="T126" i="12"/>
  <c r="R128" i="13"/>
  <c r="R141" i="15"/>
  <c r="P167" i="15"/>
  <c r="P185" i="15"/>
  <c r="P206" i="15"/>
  <c r="R219" i="15"/>
  <c r="BK137" i="16"/>
  <c r="J137" i="16" s="1"/>
  <c r="J102" i="16" s="1"/>
  <c r="BK168" i="2"/>
  <c r="J168" i="2"/>
  <c r="J103" i="2"/>
  <c r="P208" i="2"/>
  <c r="R282" i="2"/>
  <c r="T312" i="2"/>
  <c r="T157" i="3"/>
  <c r="R200" i="3"/>
  <c r="BK300" i="3"/>
  <c r="J300" i="3"/>
  <c r="J111" i="3" s="1"/>
  <c r="P313" i="3"/>
  <c r="R139" i="4"/>
  <c r="T146" i="4"/>
  <c r="T138" i="4" s="1"/>
  <c r="BK130" i="5"/>
  <c r="BK129" i="5" s="1"/>
  <c r="BK126" i="12"/>
  <c r="J126" i="12" s="1"/>
  <c r="J100" i="12" s="1"/>
  <c r="T140" i="13"/>
  <c r="T137" i="13"/>
  <c r="P138" i="15"/>
  <c r="BK173" i="15"/>
  <c r="J173" i="15" s="1"/>
  <c r="J106" i="15" s="1"/>
  <c r="T179" i="15"/>
  <c r="P201" i="15"/>
  <c r="BK219" i="15"/>
  <c r="J219" i="15"/>
  <c r="J113" i="15" s="1"/>
  <c r="BK128" i="16"/>
  <c r="J128" i="16" s="1"/>
  <c r="J101" i="16" s="1"/>
  <c r="R202" i="2"/>
  <c r="R232" i="2"/>
  <c r="P298" i="2"/>
  <c r="BK316" i="2"/>
  <c r="J316" i="2" s="1"/>
  <c r="J120" i="2" s="1"/>
  <c r="BK253" i="3"/>
  <c r="J253" i="3" s="1"/>
  <c r="J110" i="3" s="1"/>
  <c r="P151" i="4"/>
  <c r="R150" i="8"/>
  <c r="R149" i="8"/>
  <c r="P133" i="9"/>
  <c r="T140" i="10"/>
  <c r="BK141" i="14"/>
  <c r="J141" i="14" s="1"/>
  <c r="J101" i="14" s="1"/>
  <c r="BK148" i="15"/>
  <c r="J148" i="15" s="1"/>
  <c r="J102" i="15" s="1"/>
  <c r="R167" i="15"/>
  <c r="BK185" i="15"/>
  <c r="J185" i="15" s="1"/>
  <c r="J108" i="15" s="1"/>
  <c r="R201" i="15"/>
  <c r="P219" i="15"/>
  <c r="R128" i="16"/>
  <c r="P139" i="17"/>
  <c r="BK171" i="2"/>
  <c r="J171" i="2"/>
  <c r="J104" i="2" s="1"/>
  <c r="BK215" i="2"/>
  <c r="J215" i="2" s="1"/>
  <c r="J111" i="2" s="1"/>
  <c r="T282" i="2"/>
  <c r="P321" i="2"/>
  <c r="P319" i="2"/>
  <c r="BK133" i="4"/>
  <c r="J133" i="4"/>
  <c r="J100" i="4"/>
  <c r="T159" i="4"/>
  <c r="P192" i="4"/>
  <c r="P191" i="4" s="1"/>
  <c r="T191" i="5"/>
  <c r="T124" i="6"/>
  <c r="T123" i="6" s="1"/>
  <c r="T122" i="6" s="1"/>
  <c r="R142" i="11"/>
  <c r="R170" i="11"/>
  <c r="R126" i="12"/>
  <c r="R125" i="12" s="1"/>
  <c r="R124" i="12" s="1"/>
  <c r="BK144" i="14"/>
  <c r="J144" i="14"/>
  <c r="J102" i="14" s="1"/>
  <c r="P148" i="15"/>
  <c r="T173" i="15"/>
  <c r="R194" i="15"/>
  <c r="T206" i="15"/>
  <c r="P223" i="15"/>
  <c r="P137" i="16"/>
  <c r="P125" i="16" s="1"/>
  <c r="P124" i="16" s="1"/>
  <c r="AU112" i="1" s="1"/>
  <c r="T150" i="3"/>
  <c r="P124" i="6"/>
  <c r="P123" i="6"/>
  <c r="P122" i="6" s="1"/>
  <c r="AU100" i="1" s="1"/>
  <c r="R125" i="8"/>
  <c r="R124" i="8"/>
  <c r="BK150" i="8"/>
  <c r="BK149" i="8"/>
  <c r="J149" i="8" s="1"/>
  <c r="J102" i="8" s="1"/>
  <c r="T129" i="9"/>
  <c r="BK154" i="9"/>
  <c r="J154" i="9" s="1"/>
  <c r="J101" i="9" s="1"/>
  <c r="P161" i="9"/>
  <c r="P160" i="9"/>
  <c r="BK173" i="11"/>
  <c r="J173" i="11"/>
  <c r="J109" i="11" s="1"/>
  <c r="P147" i="13"/>
  <c r="R141" i="14"/>
  <c r="T141" i="15"/>
  <c r="R185" i="15"/>
  <c r="BK206" i="15"/>
  <c r="J206" i="15" s="1"/>
  <c r="J111" i="15" s="1"/>
  <c r="T219" i="15"/>
  <c r="T137" i="16"/>
  <c r="BK138" i="3"/>
  <c r="J138" i="3"/>
  <c r="J100" i="3" s="1"/>
  <c r="P189" i="3"/>
  <c r="BK210" i="3"/>
  <c r="J210" i="3" s="1"/>
  <c r="J108" i="3" s="1"/>
  <c r="P300" i="3"/>
  <c r="BK313" i="3"/>
  <c r="J313" i="3" s="1"/>
  <c r="J114" i="3" s="1"/>
  <c r="P159" i="4"/>
  <c r="T130" i="5"/>
  <c r="T129" i="5"/>
  <c r="T125" i="5" s="1"/>
  <c r="BK134" i="8"/>
  <c r="J134" i="8"/>
  <c r="J100" i="8"/>
  <c r="T133" i="9"/>
  <c r="BK173" i="12"/>
  <c r="J173" i="12"/>
  <c r="J101" i="12"/>
  <c r="T141" i="14"/>
  <c r="BK141" i="15"/>
  <c r="J141" i="15" s="1"/>
  <c r="J101" i="15" s="1"/>
  <c r="P173" i="15"/>
  <c r="BK201" i="15"/>
  <c r="J201" i="15"/>
  <c r="J110" i="15" s="1"/>
  <c r="P210" i="15"/>
  <c r="T128" i="16"/>
  <c r="BK139" i="17"/>
  <c r="J139" i="17"/>
  <c r="J101" i="17" s="1"/>
  <c r="P142" i="17"/>
  <c r="T150" i="17"/>
  <c r="BK181" i="17"/>
  <c r="J181" i="17"/>
  <c r="J107" i="17"/>
  <c r="T181" i="17"/>
  <c r="T180" i="17" s="1"/>
  <c r="BK124" i="18"/>
  <c r="J124" i="18"/>
  <c r="J100" i="18" s="1"/>
  <c r="R165" i="2"/>
  <c r="T178" i="2"/>
  <c r="BK208" i="2"/>
  <c r="J208" i="2" s="1"/>
  <c r="J110" i="2" s="1"/>
  <c r="T221" i="2"/>
  <c r="R298" i="2"/>
  <c r="R316" i="2"/>
  <c r="P150" i="3"/>
  <c r="P231" i="3"/>
  <c r="R309" i="3"/>
  <c r="T139" i="4"/>
  <c r="R134" i="8"/>
  <c r="BK133" i="9"/>
  <c r="J133" i="9"/>
  <c r="J99" i="9"/>
  <c r="BK161" i="9"/>
  <c r="J161" i="9"/>
  <c r="J104" i="9" s="1"/>
  <c r="T135" i="11"/>
  <c r="R153" i="11"/>
  <c r="P173" i="11"/>
  <c r="T127" i="14"/>
  <c r="T126" i="14" s="1"/>
  <c r="T122" i="14" s="1"/>
  <c r="T138" i="15"/>
  <c r="R179" i="15"/>
  <c r="T201" i="15"/>
  <c r="T223" i="15"/>
  <c r="R137" i="16"/>
  <c r="R125" i="16" s="1"/>
  <c r="R124" i="16" s="1"/>
  <c r="P131" i="17"/>
  <c r="P130" i="17" s="1"/>
  <c r="T139" i="17"/>
  <c r="R142" i="17"/>
  <c r="R150" i="17"/>
  <c r="P175" i="17"/>
  <c r="R181" i="17"/>
  <c r="R180" i="17" s="1"/>
  <c r="P124" i="18"/>
  <c r="P123" i="18"/>
  <c r="P122" i="18"/>
  <c r="AU114" i="1"/>
  <c r="R215" i="2"/>
  <c r="R150" i="3"/>
  <c r="T210" i="3"/>
  <c r="P146" i="4"/>
  <c r="P124" i="7"/>
  <c r="P123" i="7" s="1"/>
  <c r="P122" i="7" s="1"/>
  <c r="AU101" i="1" s="1"/>
  <c r="BK136" i="9"/>
  <c r="J136" i="9" s="1"/>
  <c r="J100" i="9" s="1"/>
  <c r="R169" i="9"/>
  <c r="T145" i="11"/>
  <c r="P126" i="12"/>
  <c r="P125" i="12" s="1"/>
  <c r="P124" i="12" s="1"/>
  <c r="AU107" i="1" s="1"/>
  <c r="BK147" i="13"/>
  <c r="J147" i="13"/>
  <c r="J103" i="13" s="1"/>
  <c r="R148" i="15"/>
  <c r="R173" i="15"/>
  <c r="BK194" i="15"/>
  <c r="J194" i="15" s="1"/>
  <c r="J109" i="15" s="1"/>
  <c r="BK210" i="15"/>
  <c r="J210" i="15" s="1"/>
  <c r="J112" i="15" s="1"/>
  <c r="R223" i="15"/>
  <c r="P128" i="16"/>
  <c r="BK131" i="17"/>
  <c r="J131" i="17" s="1"/>
  <c r="J100" i="17" s="1"/>
  <c r="R131" i="17"/>
  <c r="BK142" i="17"/>
  <c r="J142" i="17" s="1"/>
  <c r="J102" i="17" s="1"/>
  <c r="P150" i="17"/>
  <c r="P149" i="17" s="1"/>
  <c r="R175" i="17"/>
  <c r="R124" i="18"/>
  <c r="R123" i="18"/>
  <c r="R122" i="18"/>
  <c r="T147" i="2"/>
  <c r="T146" i="2"/>
  <c r="P178" i="2"/>
  <c r="R188" i="2"/>
  <c r="T215" i="2"/>
  <c r="P282" i="2"/>
  <c r="P308" i="2"/>
  <c r="P138" i="3"/>
  <c r="P137" i="3" s="1"/>
  <c r="P210" i="3"/>
  <c r="R300" i="3"/>
  <c r="R133" i="4"/>
  <c r="R132" i="4" s="1"/>
  <c r="P171" i="4"/>
  <c r="P146" i="8"/>
  <c r="R129" i="9"/>
  <c r="T169" i="9"/>
  <c r="BK140" i="10"/>
  <c r="J140" i="10" s="1"/>
  <c r="J99" i="10" s="1"/>
  <c r="R135" i="11"/>
  <c r="R145" i="11"/>
  <c r="R134" i="11" s="1"/>
  <c r="BK170" i="11"/>
  <c r="J170" i="11"/>
  <c r="J108" i="11"/>
  <c r="R178" i="11"/>
  <c r="T173" i="12"/>
  <c r="P128" i="13"/>
  <c r="T147" i="13"/>
  <c r="BK127" i="14"/>
  <c r="J127" i="14"/>
  <c r="J100" i="14" s="1"/>
  <c r="P141" i="14"/>
  <c r="T148" i="15"/>
  <c r="T167" i="15"/>
  <c r="T185" i="15"/>
  <c r="R210" i="15"/>
  <c r="T131" i="17"/>
  <c r="R139" i="17"/>
  <c r="T142" i="17"/>
  <c r="BK150" i="17"/>
  <c r="J150" i="17" s="1"/>
  <c r="J104" i="17" s="1"/>
  <c r="BK175" i="17"/>
  <c r="J175" i="17"/>
  <c r="J105" i="17" s="1"/>
  <c r="T175" i="17"/>
  <c r="P181" i="17"/>
  <c r="P180" i="17" s="1"/>
  <c r="T124" i="18"/>
  <c r="T123" i="18" s="1"/>
  <c r="T122" i="18" s="1"/>
  <c r="BF151" i="2"/>
  <c r="BF157" i="2"/>
  <c r="BF177" i="2"/>
  <c r="BF183" i="2"/>
  <c r="BF190" i="2"/>
  <c r="BF199" i="2"/>
  <c r="BF203" i="2"/>
  <c r="BF212" i="2"/>
  <c r="BF218" i="2"/>
  <c r="BF251" i="2"/>
  <c r="BF205" i="3"/>
  <c r="BF232" i="3"/>
  <c r="BF261" i="3"/>
  <c r="BF280" i="3"/>
  <c r="F94" i="6"/>
  <c r="BF134" i="6"/>
  <c r="BF145" i="6"/>
  <c r="J89" i="8"/>
  <c r="BF168" i="9"/>
  <c r="BF171" i="9"/>
  <c r="F92" i="10"/>
  <c r="BF153" i="10"/>
  <c r="BF165" i="10"/>
  <c r="BF184" i="10"/>
  <c r="BF163" i="11"/>
  <c r="BF172" i="2"/>
  <c r="BF184" i="2"/>
  <c r="BF225" i="2"/>
  <c r="BF250" i="2"/>
  <c r="BF265" i="2"/>
  <c r="BF276" i="2"/>
  <c r="BF278" i="2"/>
  <c r="BF202" i="3"/>
  <c r="BF208" i="3"/>
  <c r="BF214" i="3"/>
  <c r="BF237" i="3"/>
  <c r="BF255" i="3"/>
  <c r="BF265" i="3"/>
  <c r="BF282" i="3"/>
  <c r="BF288" i="3"/>
  <c r="BF294" i="3"/>
  <c r="BK155" i="3"/>
  <c r="J155" i="3"/>
  <c r="J102" i="3"/>
  <c r="J91" i="4"/>
  <c r="BF142" i="4"/>
  <c r="BF175" i="4"/>
  <c r="BF178" i="4"/>
  <c r="BF196" i="4"/>
  <c r="BF143" i="6"/>
  <c r="BF147" i="6"/>
  <c r="BF128" i="8"/>
  <c r="BF144" i="8"/>
  <c r="BF140" i="9"/>
  <c r="BF159" i="9"/>
  <c r="BF132" i="10"/>
  <c r="BF149" i="10"/>
  <c r="BF161" i="10"/>
  <c r="BF164" i="10"/>
  <c r="BK185" i="10"/>
  <c r="J185" i="10" s="1"/>
  <c r="J105" i="10" s="1"/>
  <c r="BF136" i="11"/>
  <c r="BF141" i="11"/>
  <c r="BF169" i="11"/>
  <c r="E85" i="12"/>
  <c r="BF135" i="12"/>
  <c r="BF138" i="12"/>
  <c r="BF142" i="12"/>
  <c r="BF143" i="12"/>
  <c r="BF150" i="12"/>
  <c r="BF151" i="12"/>
  <c r="BF154" i="12"/>
  <c r="BF160" i="12"/>
  <c r="BF168" i="12"/>
  <c r="BF173" i="2"/>
  <c r="BF175" i="2"/>
  <c r="BF182" i="2"/>
  <c r="BF192" i="2"/>
  <c r="BF210" i="2"/>
  <c r="BF213" i="2"/>
  <c r="BF227" i="2"/>
  <c r="BF233" i="2"/>
  <c r="BF291" i="2"/>
  <c r="BF294" i="2"/>
  <c r="BF297" i="2"/>
  <c r="BF302" i="2"/>
  <c r="F94" i="3"/>
  <c r="BF144" i="3"/>
  <c r="BF151" i="3"/>
  <c r="BF222" i="3"/>
  <c r="BF284" i="3"/>
  <c r="BF310" i="3"/>
  <c r="BF316" i="3"/>
  <c r="BF147" i="4"/>
  <c r="BF153" i="4"/>
  <c r="J91" i="5"/>
  <c r="BF139" i="5"/>
  <c r="BF177" i="5"/>
  <c r="BF126" i="6"/>
  <c r="BF142" i="6"/>
  <c r="BF146" i="6"/>
  <c r="F94" i="7"/>
  <c r="BF131" i="8"/>
  <c r="BF143" i="8"/>
  <c r="BF139" i="9"/>
  <c r="BF141" i="9"/>
  <c r="BF145" i="9"/>
  <c r="BF150" i="9"/>
  <c r="BF157" i="9"/>
  <c r="BF166" i="9"/>
  <c r="BF130" i="10"/>
  <c r="BF133" i="10"/>
  <c r="BF136" i="10"/>
  <c r="BF160" i="10"/>
  <c r="BF143" i="11"/>
  <c r="BF154" i="11"/>
  <c r="BF162" i="11"/>
  <c r="BF171" i="11"/>
  <c r="BF175" i="11"/>
  <c r="F94" i="12"/>
  <c r="BF133" i="12"/>
  <c r="BF140" i="12"/>
  <c r="BF147" i="12"/>
  <c r="BF268" i="2"/>
  <c r="BF164" i="3"/>
  <c r="BF167" i="3"/>
  <c r="BF171" i="3"/>
  <c r="BF180" i="3"/>
  <c r="BF305" i="3"/>
  <c r="BF315" i="3"/>
  <c r="F94" i="4"/>
  <c r="BF176" i="4"/>
  <c r="F94" i="5"/>
  <c r="BF162" i="5"/>
  <c r="E113" i="8"/>
  <c r="BF154" i="8"/>
  <c r="BF157" i="8"/>
  <c r="BF160" i="8"/>
  <c r="BF131" i="10"/>
  <c r="BF168" i="10"/>
  <c r="BF179" i="10"/>
  <c r="BF165" i="11"/>
  <c r="BF182" i="11"/>
  <c r="BF132" i="12"/>
  <c r="BF145" i="12"/>
  <c r="BF144" i="13"/>
  <c r="BF160" i="2"/>
  <c r="BF193" i="2"/>
  <c r="BF204" i="2"/>
  <c r="BF238" i="2"/>
  <c r="BF241" i="2"/>
  <c r="BF258" i="2"/>
  <c r="BF273" i="2"/>
  <c r="BF287" i="2"/>
  <c r="BF301" i="2"/>
  <c r="BF303" i="2"/>
  <c r="BF314" i="2"/>
  <c r="J130" i="3"/>
  <c r="BF142" i="3"/>
  <c r="BF190" i="3"/>
  <c r="BF224" i="3"/>
  <c r="BF235" i="3"/>
  <c r="BF243" i="3"/>
  <c r="BF268" i="3"/>
  <c r="BF271" i="3"/>
  <c r="BF303" i="3"/>
  <c r="BF161" i="4"/>
  <c r="BF166" i="4"/>
  <c r="BF190" i="4"/>
  <c r="BF148" i="5"/>
  <c r="BF168" i="5"/>
  <c r="BF171" i="5"/>
  <c r="BF173" i="5"/>
  <c r="BF195" i="5"/>
  <c r="BF129" i="6"/>
  <c r="BF139" i="8"/>
  <c r="BF145" i="8"/>
  <c r="E85" i="9"/>
  <c r="F124" i="9"/>
  <c r="BF137" i="9"/>
  <c r="BF135" i="10"/>
  <c r="BF158" i="10"/>
  <c r="BF172" i="10"/>
  <c r="BK178" i="10"/>
  <c r="J178" i="10" s="1"/>
  <c r="J102" i="10" s="1"/>
  <c r="BF147" i="11"/>
  <c r="BF158" i="11"/>
  <c r="BF174" i="11"/>
  <c r="BF176" i="11"/>
  <c r="BK159" i="11"/>
  <c r="J159" i="11" s="1"/>
  <c r="J104" i="11" s="1"/>
  <c r="BF130" i="12"/>
  <c r="BF150" i="13"/>
  <c r="BF167" i="2"/>
  <c r="BF194" i="2"/>
  <c r="BF201" i="2"/>
  <c r="BF222" i="2"/>
  <c r="BF304" i="2"/>
  <c r="BF306" i="2"/>
  <c r="E85" i="3"/>
  <c r="BF287" i="3"/>
  <c r="BF293" i="3"/>
  <c r="BF318" i="3"/>
  <c r="BF155" i="5"/>
  <c r="BF130" i="6"/>
  <c r="BF133" i="6"/>
  <c r="BF141" i="6"/>
  <c r="BF125" i="7"/>
  <c r="BF132" i="8"/>
  <c r="BF135" i="9"/>
  <c r="BF143" i="9"/>
  <c r="BF166" i="10"/>
  <c r="BF176" i="10"/>
  <c r="BF157" i="11"/>
  <c r="BF160" i="11"/>
  <c r="BF127" i="12"/>
  <c r="BF159" i="12"/>
  <c r="F94" i="13"/>
  <c r="BF164" i="2"/>
  <c r="BF176" i="2"/>
  <c r="BF214" i="2"/>
  <c r="BF231" i="2"/>
  <c r="BF235" i="2"/>
  <c r="BF239" i="2"/>
  <c r="BF259" i="2"/>
  <c r="BF262" i="2"/>
  <c r="BF270" i="2"/>
  <c r="BF301" i="3"/>
  <c r="BF306" i="3"/>
  <c r="BF312" i="3"/>
  <c r="BF317" i="3"/>
  <c r="BF134" i="4"/>
  <c r="BF160" i="5"/>
  <c r="BF178" i="5"/>
  <c r="BF194" i="5"/>
  <c r="BF152" i="9"/>
  <c r="BF172" i="9"/>
  <c r="BF143" i="10"/>
  <c r="BF150" i="2"/>
  <c r="BF154" i="2"/>
  <c r="BF163" i="2"/>
  <c r="BF290" i="2"/>
  <c r="BF305" i="2"/>
  <c r="BF307" i="2"/>
  <c r="BF311" i="2"/>
  <c r="BF315" i="2"/>
  <c r="BF320" i="2"/>
  <c r="BF323" i="2"/>
  <c r="BF153" i="3"/>
  <c r="BF172" i="3"/>
  <c r="BF174" i="3"/>
  <c r="BF175" i="3"/>
  <c r="BF178" i="3"/>
  <c r="BF195" i="3"/>
  <c r="BF198" i="3"/>
  <c r="BF203" i="3"/>
  <c r="BF213" i="3"/>
  <c r="BF234" i="3"/>
  <c r="BF245" i="3"/>
  <c r="BF250" i="3"/>
  <c r="BF272" i="3"/>
  <c r="BF290" i="3"/>
  <c r="BF173" i="4"/>
  <c r="BF167" i="5"/>
  <c r="BF189" i="5"/>
  <c r="BF165" i="12"/>
  <c r="BF176" i="12"/>
  <c r="BF178" i="12"/>
  <c r="BF248" i="2"/>
  <c r="BF187" i="3"/>
  <c r="BF256" i="3"/>
  <c r="BF267" i="3"/>
  <c r="BF276" i="3"/>
  <c r="BF291" i="3"/>
  <c r="BF295" i="3"/>
  <c r="E119" i="4"/>
  <c r="BF141" i="4"/>
  <c r="BF156" i="4"/>
  <c r="BF160" i="4"/>
  <c r="BF170" i="4"/>
  <c r="BF187" i="4"/>
  <c r="BF194" i="4"/>
  <c r="BF142" i="5"/>
  <c r="BF150" i="5"/>
  <c r="BF164" i="5"/>
  <c r="J91" i="6"/>
  <c r="BF155" i="9"/>
  <c r="BF167" i="9"/>
  <c r="BF128" i="10"/>
  <c r="BF141" i="10"/>
  <c r="BF155" i="10"/>
  <c r="BF182" i="10"/>
  <c r="F130" i="11"/>
  <c r="BF180" i="11"/>
  <c r="BF131" i="12"/>
  <c r="BF164" i="12"/>
  <c r="BF175" i="12"/>
  <c r="BF158" i="15"/>
  <c r="BF313" i="2"/>
  <c r="BF140" i="3"/>
  <c r="BF145" i="3"/>
  <c r="BF162" i="3"/>
  <c r="BF211" i="3"/>
  <c r="BF216" i="3"/>
  <c r="BF221" i="3"/>
  <c r="BF238" i="3"/>
  <c r="BF248" i="3"/>
  <c r="BF254" i="3"/>
  <c r="BF144" i="4"/>
  <c r="BF155" i="4"/>
  <c r="BF175" i="5"/>
  <c r="BF148" i="9"/>
  <c r="BF156" i="9"/>
  <c r="BF176" i="9"/>
  <c r="J89" i="10"/>
  <c r="BF150" i="10"/>
  <c r="J91" i="11"/>
  <c r="BF150" i="11"/>
  <c r="BF184" i="11"/>
  <c r="BF128" i="12"/>
  <c r="BF139" i="12"/>
  <c r="BF170" i="12"/>
  <c r="BF146" i="14"/>
  <c r="BF220" i="2"/>
  <c r="BF226" i="2"/>
  <c r="BF247" i="2"/>
  <c r="BF269" i="2"/>
  <c r="BF296" i="2"/>
  <c r="BK185" i="2"/>
  <c r="J185" i="2" s="1"/>
  <c r="J106" i="2" s="1"/>
  <c r="BF147" i="3"/>
  <c r="BF149" i="3"/>
  <c r="BF170" i="3"/>
  <c r="BF183" i="3"/>
  <c r="BF281" i="3"/>
  <c r="BF283" i="3"/>
  <c r="BF292" i="3"/>
  <c r="BF302" i="3"/>
  <c r="BF149" i="4"/>
  <c r="BF182" i="4"/>
  <c r="BF134" i="5"/>
  <c r="BF136" i="5"/>
  <c r="BF138" i="5"/>
  <c r="BF153" i="5"/>
  <c r="BF165" i="5"/>
  <c r="BF170" i="10"/>
  <c r="BF153" i="12"/>
  <c r="BF155" i="12"/>
  <c r="BF158" i="12"/>
  <c r="BF162" i="12"/>
  <c r="BF174" i="12"/>
  <c r="J91" i="13"/>
  <c r="BF143" i="13"/>
  <c r="F92" i="14"/>
  <c r="BF136" i="14"/>
  <c r="E124" i="15"/>
  <c r="BF230" i="2"/>
  <c r="BF161" i="3"/>
  <c r="BF165" i="3"/>
  <c r="BF191" i="3"/>
  <c r="BF262" i="3"/>
  <c r="BK307" i="3"/>
  <c r="J307" i="3" s="1"/>
  <c r="J112" i="3" s="1"/>
  <c r="BF165" i="4"/>
  <c r="BF195" i="4"/>
  <c r="BF128" i="5"/>
  <c r="BF141" i="5"/>
  <c r="BK127" i="5"/>
  <c r="BK126" i="5"/>
  <c r="E85" i="6"/>
  <c r="BF130" i="7"/>
  <c r="BF153" i="8"/>
  <c r="BF158" i="8"/>
  <c r="BF177" i="9"/>
  <c r="BF163" i="10"/>
  <c r="BF138" i="14"/>
  <c r="BF145" i="14"/>
  <c r="BF151" i="14"/>
  <c r="J91" i="15"/>
  <c r="BF146" i="15"/>
  <c r="BF151" i="15"/>
  <c r="BF168" i="15"/>
  <c r="BF188" i="15"/>
  <c r="BF207" i="15"/>
  <c r="E85" i="2"/>
  <c r="BF149" i="2"/>
  <c r="BF153" i="2"/>
  <c r="BF191" i="2"/>
  <c r="BF205" i="2"/>
  <c r="BF211" i="2"/>
  <c r="BF257" i="2"/>
  <c r="BF271" i="2"/>
  <c r="BF285" i="2"/>
  <c r="BF317" i="2"/>
  <c r="BF152" i="3"/>
  <c r="BF204" i="3"/>
  <c r="BF229" i="3"/>
  <c r="BF233" i="3"/>
  <c r="BF137" i="4"/>
  <c r="BF143" i="4"/>
  <c r="BF185" i="4"/>
  <c r="BF140" i="5"/>
  <c r="BF161" i="5"/>
  <c r="BF131" i="6"/>
  <c r="BF148" i="6"/>
  <c r="BF140" i="8"/>
  <c r="BF151" i="9"/>
  <c r="BF164" i="9"/>
  <c r="BF134" i="10"/>
  <c r="BF151" i="10"/>
  <c r="BF169" i="10"/>
  <c r="BF146" i="11"/>
  <c r="BF172" i="11"/>
  <c r="BF177" i="11"/>
  <c r="J91" i="12"/>
  <c r="BF146" i="12"/>
  <c r="BF149" i="12"/>
  <c r="BF167" i="12"/>
  <c r="BF133" i="13"/>
  <c r="BF128" i="14"/>
  <c r="BF147" i="14"/>
  <c r="BF139" i="15"/>
  <c r="BF169" i="15"/>
  <c r="BF181" i="15"/>
  <c r="BF191" i="15"/>
  <c r="BF229" i="2"/>
  <c r="BF261" i="2"/>
  <c r="BF227" i="3"/>
  <c r="BF251" i="3"/>
  <c r="BF167" i="4"/>
  <c r="BF133" i="5"/>
  <c r="BF135" i="5"/>
  <c r="BF135" i="6"/>
  <c r="BF152" i="6"/>
  <c r="BF130" i="8"/>
  <c r="BF136" i="8"/>
  <c r="BF148" i="8"/>
  <c r="BF130" i="9"/>
  <c r="E115" i="10"/>
  <c r="BF138" i="10"/>
  <c r="BF175" i="10"/>
  <c r="BF148" i="12"/>
  <c r="J89" i="14"/>
  <c r="BF139" i="14"/>
  <c r="BF177" i="15"/>
  <c r="J118" i="16"/>
  <c r="BF127" i="16"/>
  <c r="BF132" i="16"/>
  <c r="BF136" i="16"/>
  <c r="BF149" i="16"/>
  <c r="BF154" i="16"/>
  <c r="BF157" i="16"/>
  <c r="J91" i="2"/>
  <c r="BF148" i="2"/>
  <c r="BF209" i="2"/>
  <c r="BF240" i="2"/>
  <c r="BF252" i="2"/>
  <c r="BF267" i="2"/>
  <c r="BF277" i="2"/>
  <c r="BF166" i="3"/>
  <c r="BF196" i="3"/>
  <c r="BF207" i="3"/>
  <c r="BF219" i="3"/>
  <c r="BF220" i="3"/>
  <c r="BF236" i="3"/>
  <c r="BF239" i="3"/>
  <c r="BF247" i="3"/>
  <c r="BF270" i="3"/>
  <c r="BF275" i="3"/>
  <c r="BF277" i="3"/>
  <c r="BF286" i="3"/>
  <c r="BF314" i="3"/>
  <c r="BF150" i="4"/>
  <c r="BF158" i="4"/>
  <c r="BF162" i="4"/>
  <c r="BF164" i="4"/>
  <c r="BF168" i="4"/>
  <c r="BF174" i="4"/>
  <c r="E113" i="5"/>
  <c r="BF146" i="5"/>
  <c r="BF169" i="5"/>
  <c r="BF182" i="5"/>
  <c r="BF127" i="6"/>
  <c r="BF151" i="6"/>
  <c r="BF126" i="8"/>
  <c r="BF142" i="10"/>
  <c r="BF157" i="10"/>
  <c r="BF162" i="10"/>
  <c r="BF183" i="10"/>
  <c r="BF186" i="10"/>
  <c r="BK144" i="10"/>
  <c r="J144" i="10" s="1"/>
  <c r="J100" i="10" s="1"/>
  <c r="BF148" i="11"/>
  <c r="BF156" i="11"/>
  <c r="BF141" i="12"/>
  <c r="BF144" i="12"/>
  <c r="BF152" i="12"/>
  <c r="BF157" i="12"/>
  <c r="BK177" i="12"/>
  <c r="J177" i="12"/>
  <c r="J102" i="12"/>
  <c r="E114" i="13"/>
  <c r="BF129" i="13"/>
  <c r="BF150" i="15"/>
  <c r="BF161" i="15"/>
  <c r="BF174" i="15"/>
  <c r="BF176" i="15"/>
  <c r="BF193" i="15"/>
  <c r="BF202" i="15"/>
  <c r="BF214" i="15"/>
  <c r="BF215" i="15"/>
  <c r="BF222" i="15"/>
  <c r="BF227" i="15"/>
  <c r="E85" i="16"/>
  <c r="BF133" i="16"/>
  <c r="BF138" i="16"/>
  <c r="E117" i="17"/>
  <c r="BF197" i="2"/>
  <c r="BF234" i="2"/>
  <c r="BF244" i="2"/>
  <c r="BF256" i="2"/>
  <c r="BF263" i="2"/>
  <c r="BF280" i="2"/>
  <c r="BF141" i="3"/>
  <c r="BF158" i="3"/>
  <c r="BF168" i="3"/>
  <c r="BF176" i="3"/>
  <c r="BF177" i="3"/>
  <c r="BF179" i="3"/>
  <c r="BF184" i="3"/>
  <c r="BF206" i="3"/>
  <c r="BF209" i="3"/>
  <c r="BF212" i="3"/>
  <c r="BF226" i="3"/>
  <c r="BF228" i="3"/>
  <c r="BF249" i="3"/>
  <c r="BF258" i="3"/>
  <c r="BK197" i="3"/>
  <c r="J197" i="3" s="1"/>
  <c r="J105" i="3" s="1"/>
  <c r="BF188" i="4"/>
  <c r="BF193" i="4"/>
  <c r="BF163" i="5"/>
  <c r="BF184" i="5"/>
  <c r="BF159" i="10"/>
  <c r="BF137" i="11"/>
  <c r="BF144" i="11"/>
  <c r="BF179" i="11"/>
  <c r="BK183" i="11"/>
  <c r="J183" i="11"/>
  <c r="J111" i="11" s="1"/>
  <c r="BF136" i="12"/>
  <c r="BF171" i="12"/>
  <c r="BF135" i="13"/>
  <c r="BF136" i="13"/>
  <c r="BF149" i="13"/>
  <c r="E85" i="14"/>
  <c r="BF132" i="14"/>
  <c r="BF142" i="14"/>
  <c r="BF152" i="15"/>
  <c r="BF170" i="15"/>
  <c r="BF187" i="15"/>
  <c r="BF197" i="15"/>
  <c r="BF224" i="15"/>
  <c r="BF226" i="15"/>
  <c r="BF130" i="16"/>
  <c r="BF134" i="16"/>
  <c r="BF134" i="17"/>
  <c r="BF182" i="17"/>
  <c r="BF166" i="2"/>
  <c r="BF283" i="2"/>
  <c r="BF299" i="2"/>
  <c r="BF326" i="2"/>
  <c r="BF139" i="3"/>
  <c r="BF146" i="3"/>
  <c r="BF173" i="3"/>
  <c r="BF217" i="3"/>
  <c r="BF252" i="3"/>
  <c r="BF269" i="3"/>
  <c r="BF278" i="3"/>
  <c r="BF311" i="3"/>
  <c r="BF135" i="4"/>
  <c r="BF154" i="4"/>
  <c r="BF169" i="4"/>
  <c r="BF183" i="4"/>
  <c r="BK189" i="4"/>
  <c r="J189" i="4"/>
  <c r="J107" i="4"/>
  <c r="BF158" i="5"/>
  <c r="BF179" i="5"/>
  <c r="BF185" i="5"/>
  <c r="BF140" i="6"/>
  <c r="BF126" i="7"/>
  <c r="BF128" i="7"/>
  <c r="F120" i="8"/>
  <c r="BF147" i="8"/>
  <c r="BF156" i="8"/>
  <c r="BF159" i="8"/>
  <c r="BF130" i="13"/>
  <c r="BF131" i="13"/>
  <c r="BF134" i="13"/>
  <c r="BF142" i="13"/>
  <c r="BF145" i="13"/>
  <c r="BF152" i="13"/>
  <c r="BF125" i="14"/>
  <c r="BF152" i="14"/>
  <c r="BF162" i="15"/>
  <c r="BF171" i="15"/>
  <c r="BF182" i="15"/>
  <c r="BF195" i="15"/>
  <c r="BF200" i="15"/>
  <c r="BF204" i="15"/>
  <c r="BF212" i="15"/>
  <c r="BK164" i="15"/>
  <c r="J164" i="15" s="1"/>
  <c r="J103" i="15" s="1"/>
  <c r="BF144" i="16"/>
  <c r="BF148" i="16"/>
  <c r="BF138" i="17"/>
  <c r="BF140" i="17"/>
  <c r="BF141" i="17"/>
  <c r="BF152" i="2"/>
  <c r="BF155" i="2"/>
  <c r="BF156" i="2"/>
  <c r="BF161" i="2"/>
  <c r="BF180" i="2"/>
  <c r="BF189" i="2"/>
  <c r="BF223" i="2"/>
  <c r="BF236" i="2"/>
  <c r="BF237" i="2"/>
  <c r="BF279" i="2"/>
  <c r="BF284" i="2"/>
  <c r="BF286" i="2"/>
  <c r="BF295" i="2"/>
  <c r="BF300" i="2"/>
  <c r="BF309" i="2"/>
  <c r="BF143" i="3"/>
  <c r="BF148" i="3"/>
  <c r="BF194" i="3"/>
  <c r="BF263" i="3"/>
  <c r="BF154" i="5"/>
  <c r="BF174" i="5"/>
  <c r="BF128" i="6"/>
  <c r="BF132" i="6"/>
  <c r="BF129" i="8"/>
  <c r="BF138" i="8"/>
  <c r="J89" i="9"/>
  <c r="BF138" i="9"/>
  <c r="BF170" i="9"/>
  <c r="BF129" i="10"/>
  <c r="BF147" i="10"/>
  <c r="BF174" i="10"/>
  <c r="BF161" i="12"/>
  <c r="BF133" i="14"/>
  <c r="BF137" i="14"/>
  <c r="BF148" i="14"/>
  <c r="BF140" i="15"/>
  <c r="BF155" i="15"/>
  <c r="BF160" i="15"/>
  <c r="BF172" i="15"/>
  <c r="BF183" i="15"/>
  <c r="BF131" i="16"/>
  <c r="BF140" i="16"/>
  <c r="BF146" i="16"/>
  <c r="BF155" i="16"/>
  <c r="F94" i="17"/>
  <c r="BF136" i="17"/>
  <c r="BF148" i="17"/>
  <c r="BF152" i="17"/>
  <c r="BF154" i="17"/>
  <c r="BF168" i="17"/>
  <c r="F94" i="2"/>
  <c r="BF322" i="2"/>
  <c r="BF327" i="2"/>
  <c r="BF169" i="3"/>
  <c r="BF193" i="3"/>
  <c r="BF179" i="4"/>
  <c r="BF186" i="4"/>
  <c r="BF131" i="5"/>
  <c r="BF139" i="6"/>
  <c r="BF149" i="6"/>
  <c r="BF134" i="12"/>
  <c r="BF149" i="14"/>
  <c r="BF180" i="15"/>
  <c r="BF196" i="15"/>
  <c r="F121" i="16"/>
  <c r="BF142" i="16"/>
  <c r="BF151" i="17"/>
  <c r="BF153" i="17"/>
  <c r="BF162" i="17"/>
  <c r="BF165" i="17"/>
  <c r="BF173" i="17"/>
  <c r="BF174" i="17"/>
  <c r="BF177" i="17"/>
  <c r="BF179" i="17"/>
  <c r="BF186" i="2"/>
  <c r="BF245" i="2"/>
  <c r="BF249" i="2"/>
  <c r="BF264" i="2"/>
  <c r="BF266" i="2"/>
  <c r="BF272" i="2"/>
  <c r="BF274" i="2"/>
  <c r="BF275" i="2"/>
  <c r="BF215" i="3"/>
  <c r="BF242" i="3"/>
  <c r="BF308" i="3"/>
  <c r="BF152" i="5"/>
  <c r="BF156" i="5"/>
  <c r="BF172" i="5"/>
  <c r="BF176" i="5"/>
  <c r="BF181" i="5"/>
  <c r="BF190" i="5"/>
  <c r="BF138" i="6"/>
  <c r="E85" i="7"/>
  <c r="BF135" i="8"/>
  <c r="BF137" i="8"/>
  <c r="BF151" i="8"/>
  <c r="BF155" i="8"/>
  <c r="BF144" i="9"/>
  <c r="BF147" i="9"/>
  <c r="BF149" i="9"/>
  <c r="BF165" i="9"/>
  <c r="BF173" i="9"/>
  <c r="BF137" i="12"/>
  <c r="BF172" i="12"/>
  <c r="BF132" i="13"/>
  <c r="BF150" i="14"/>
  <c r="BF144" i="15"/>
  <c r="BF149" i="15"/>
  <c r="BF157" i="15"/>
  <c r="BF163" i="15"/>
  <c r="BF175" i="15"/>
  <c r="BF178" i="15"/>
  <c r="BF209" i="15"/>
  <c r="BF221" i="15"/>
  <c r="BF129" i="16"/>
  <c r="BF143" i="16"/>
  <c r="BF153" i="16"/>
  <c r="BF147" i="17"/>
  <c r="BF160" i="17"/>
  <c r="BF159" i="2"/>
  <c r="BF162" i="2"/>
  <c r="BF170" i="2"/>
  <c r="BF174" i="2"/>
  <c r="BF179" i="2"/>
  <c r="BF181" i="2"/>
  <c r="BF207" i="2"/>
  <c r="BF217" i="2"/>
  <c r="BF224" i="2"/>
  <c r="BF228" i="2"/>
  <c r="BF246" i="2"/>
  <c r="BF253" i="2"/>
  <c r="BF254" i="2"/>
  <c r="BF255" i="2"/>
  <c r="BF182" i="3"/>
  <c r="BF201" i="3"/>
  <c r="BF241" i="3"/>
  <c r="BF246" i="3"/>
  <c r="BF260" i="3"/>
  <c r="BF266" i="3"/>
  <c r="BF274" i="3"/>
  <c r="BF289" i="3"/>
  <c r="BF296" i="3"/>
  <c r="BF157" i="4"/>
  <c r="BF172" i="4"/>
  <c r="BF181" i="4"/>
  <c r="BF184" i="4"/>
  <c r="BF132" i="5"/>
  <c r="BF145" i="5"/>
  <c r="BF147" i="5"/>
  <c r="BF151" i="5"/>
  <c r="BF180" i="5"/>
  <c r="BF187" i="5"/>
  <c r="BF193" i="5"/>
  <c r="BF125" i="6"/>
  <c r="BF144" i="6"/>
  <c r="BF150" i="6"/>
  <c r="BF153" i="6"/>
  <c r="BF127" i="7"/>
  <c r="BF141" i="8"/>
  <c r="BF132" i="9"/>
  <c r="BF146" i="9"/>
  <c r="BK137" i="13"/>
  <c r="J137" i="13"/>
  <c r="J101" i="13" s="1"/>
  <c r="BF135" i="14"/>
  <c r="BF143" i="14"/>
  <c r="BF153" i="14"/>
  <c r="BK124" i="14"/>
  <c r="BK123" i="14"/>
  <c r="BF145" i="15"/>
  <c r="BF147" i="15"/>
  <c r="BF154" i="15"/>
  <c r="BF190" i="15"/>
  <c r="BF199" i="15"/>
  <c r="BF203" i="15"/>
  <c r="BF205" i="15"/>
  <c r="BF220" i="15"/>
  <c r="BF141" i="16"/>
  <c r="BF152" i="16"/>
  <c r="BF133" i="17"/>
  <c r="BF137" i="17"/>
  <c r="BF155" i="17"/>
  <c r="BF158" i="17"/>
  <c r="BF161" i="17"/>
  <c r="BF171" i="17"/>
  <c r="BF178" i="17"/>
  <c r="BF183" i="17"/>
  <c r="E85" i="18"/>
  <c r="J91" i="18"/>
  <c r="F94" i="18"/>
  <c r="BF125" i="18"/>
  <c r="BF126" i="18"/>
  <c r="BF128" i="18"/>
  <c r="BF130" i="18"/>
  <c r="BF132" i="18"/>
  <c r="BF140" i="18"/>
  <c r="BF142" i="18"/>
  <c r="BF143" i="18"/>
  <c r="BF169" i="2"/>
  <c r="BF195" i="2"/>
  <c r="BF200" i="2"/>
  <c r="BF206" i="2"/>
  <c r="BF243" i="2"/>
  <c r="BF260" i="2"/>
  <c r="BF281" i="2"/>
  <c r="BF288" i="2"/>
  <c r="BF293" i="2"/>
  <c r="BF154" i="3"/>
  <c r="BF163" i="3"/>
  <c r="BF181" i="3"/>
  <c r="BF188" i="3"/>
  <c r="BF218" i="3"/>
  <c r="BF223" i="3"/>
  <c r="BF230" i="3"/>
  <c r="BF240" i="3"/>
  <c r="BF279" i="3"/>
  <c r="BF298" i="3"/>
  <c r="BF304" i="3"/>
  <c r="BF136" i="4"/>
  <c r="BF163" i="4"/>
  <c r="BF197" i="4"/>
  <c r="BF137" i="5"/>
  <c r="BF149" i="5"/>
  <c r="BF157" i="5"/>
  <c r="BF159" i="5"/>
  <c r="BF170" i="5"/>
  <c r="BF186" i="5"/>
  <c r="BF188" i="5"/>
  <c r="BF127" i="8"/>
  <c r="BF152" i="8"/>
  <c r="BF134" i="9"/>
  <c r="BF142" i="9"/>
  <c r="BF162" i="9"/>
  <c r="BF164" i="11"/>
  <c r="BF168" i="11"/>
  <c r="BF138" i="13"/>
  <c r="BF148" i="13"/>
  <c r="F94" i="15"/>
  <c r="BF186" i="15"/>
  <c r="BF189" i="15"/>
  <c r="BF208" i="15"/>
  <c r="BF211" i="15"/>
  <c r="BF135" i="16"/>
  <c r="BF139" i="16"/>
  <c r="J123" i="17"/>
  <c r="BF132" i="17"/>
  <c r="BF143" i="17"/>
  <c r="BF145" i="17"/>
  <c r="BF164" i="17"/>
  <c r="BF167" i="17"/>
  <c r="BF169" i="17"/>
  <c r="BF170" i="17"/>
  <c r="BF185" i="17"/>
  <c r="BF188" i="17"/>
  <c r="BF127" i="18"/>
  <c r="BF136" i="18"/>
  <c r="BF137" i="18"/>
  <c r="BF138" i="18"/>
  <c r="BF139" i="18"/>
  <c r="BF196" i="2"/>
  <c r="BF198" i="2"/>
  <c r="BF216" i="2"/>
  <c r="BF219" i="2"/>
  <c r="BK319" i="2"/>
  <c r="J319" i="2"/>
  <c r="J121" i="2"/>
  <c r="BF156" i="3"/>
  <c r="BF159" i="3"/>
  <c r="BF185" i="3"/>
  <c r="BF192" i="3"/>
  <c r="BF225" i="3"/>
  <c r="BF273" i="3"/>
  <c r="BF285" i="3"/>
  <c r="BF319" i="3"/>
  <c r="BF140" i="4"/>
  <c r="BF152" i="4"/>
  <c r="BF180" i="4"/>
  <c r="BF143" i="5"/>
  <c r="BF192" i="5"/>
  <c r="BF136" i="6"/>
  <c r="BF137" i="6"/>
  <c r="J91" i="7"/>
  <c r="BF129" i="7"/>
  <c r="BF131" i="9"/>
  <c r="BF153" i="9"/>
  <c r="BF163" i="9"/>
  <c r="BF137" i="10"/>
  <c r="BF145" i="10"/>
  <c r="BF152" i="10"/>
  <c r="E85" i="11"/>
  <c r="BF138" i="11"/>
  <c r="BF139" i="11"/>
  <c r="BF140" i="11"/>
  <c r="BF155" i="11"/>
  <c r="BF129" i="12"/>
  <c r="BF163" i="12"/>
  <c r="BF169" i="12"/>
  <c r="BF141" i="13"/>
  <c r="BF146" i="13"/>
  <c r="BK151" i="13"/>
  <c r="J151" i="13" s="1"/>
  <c r="J104" i="13" s="1"/>
  <c r="BF129" i="14"/>
  <c r="BF130" i="14"/>
  <c r="BF140" i="14"/>
  <c r="BF142" i="15"/>
  <c r="BF159" i="15"/>
  <c r="BF192" i="15"/>
  <c r="BF147" i="16"/>
  <c r="BF150" i="16"/>
  <c r="BF156" i="16"/>
  <c r="BF135" i="17"/>
  <c r="BF157" i="17"/>
  <c r="BF159" i="17"/>
  <c r="BF163" i="17"/>
  <c r="BF176" i="17"/>
  <c r="BF184" i="17"/>
  <c r="BF186" i="17"/>
  <c r="BF129" i="18"/>
  <c r="BF131" i="18"/>
  <c r="BF141" i="18"/>
  <c r="BF144" i="18"/>
  <c r="BF289" i="2"/>
  <c r="BF310" i="2"/>
  <c r="BF318" i="2"/>
  <c r="BF324" i="2"/>
  <c r="BF160" i="3"/>
  <c r="BF186" i="3"/>
  <c r="BF244" i="3"/>
  <c r="BF257" i="3"/>
  <c r="BF259" i="3"/>
  <c r="BF264" i="3"/>
  <c r="BF297" i="3"/>
  <c r="BF299" i="3"/>
  <c r="BF145" i="4"/>
  <c r="BF148" i="4"/>
  <c r="BF177" i="4"/>
  <c r="BF144" i="5"/>
  <c r="BF166" i="5"/>
  <c r="BF183" i="5"/>
  <c r="BF142" i="8"/>
  <c r="BK158" i="9"/>
  <c r="J158" i="9"/>
  <c r="J102" i="9" s="1"/>
  <c r="BF139" i="10"/>
  <c r="BF148" i="10"/>
  <c r="BF154" i="10"/>
  <c r="BF156" i="10"/>
  <c r="BF167" i="10"/>
  <c r="BF171" i="10"/>
  <c r="BF173" i="10"/>
  <c r="BF177" i="10"/>
  <c r="BF149" i="11"/>
  <c r="BF151" i="11"/>
  <c r="BF152" i="11"/>
  <c r="BF181" i="11"/>
  <c r="BF156" i="12"/>
  <c r="BF166" i="12"/>
  <c r="BF139" i="13"/>
  <c r="BF131" i="14"/>
  <c r="BF134" i="14"/>
  <c r="BF143" i="15"/>
  <c r="BF153" i="15"/>
  <c r="BF156" i="15"/>
  <c r="BF165" i="15"/>
  <c r="BF184" i="15"/>
  <c r="BF198" i="15"/>
  <c r="BF213" i="15"/>
  <c r="BF216" i="15"/>
  <c r="BF217" i="15"/>
  <c r="BF218" i="15"/>
  <c r="BF225" i="15"/>
  <c r="BF145" i="16"/>
  <c r="BF151" i="16"/>
  <c r="BK126" i="16"/>
  <c r="J126" i="16" s="1"/>
  <c r="J100" i="16" s="1"/>
  <c r="BF144" i="17"/>
  <c r="BF146" i="17"/>
  <c r="BF156" i="17"/>
  <c r="BF166" i="17"/>
  <c r="BF172" i="17"/>
  <c r="BF187" i="17"/>
  <c r="BF133" i="18"/>
  <c r="BF134" i="18"/>
  <c r="BF135" i="18"/>
  <c r="F37" i="13"/>
  <c r="BB108" i="1"/>
  <c r="F39" i="16"/>
  <c r="BD112" i="1" s="1"/>
  <c r="F38" i="16"/>
  <c r="BC112" i="1" s="1"/>
  <c r="F39" i="15"/>
  <c r="BD111" i="1" s="1"/>
  <c r="F35" i="11"/>
  <c r="AZ106" i="1"/>
  <c r="F35" i="9"/>
  <c r="BB103" i="1" s="1"/>
  <c r="F37" i="12"/>
  <c r="BB107" i="1" s="1"/>
  <c r="F37" i="8"/>
  <c r="BD102" i="1" s="1"/>
  <c r="F35" i="8"/>
  <c r="BB102" i="1" s="1"/>
  <c r="J33" i="14"/>
  <c r="AV109" i="1" s="1"/>
  <c r="F39" i="4"/>
  <c r="BD98" i="1" s="1"/>
  <c r="F36" i="14"/>
  <c r="BC109" i="1" s="1"/>
  <c r="J35" i="13"/>
  <c r="AV108" i="1"/>
  <c r="F39" i="7"/>
  <c r="BD101" i="1" s="1"/>
  <c r="F38" i="11"/>
  <c r="BC106" i="1" s="1"/>
  <c r="J35" i="6"/>
  <c r="AV100" i="1" s="1"/>
  <c r="F39" i="6"/>
  <c r="BD100" i="1" s="1"/>
  <c r="J35" i="7"/>
  <c r="AV101" i="1" s="1"/>
  <c r="F37" i="16"/>
  <c r="BB112" i="1" s="1"/>
  <c r="F39" i="11"/>
  <c r="BD106" i="1" s="1"/>
  <c r="F35" i="10"/>
  <c r="BB104" i="1" s="1"/>
  <c r="J35" i="4"/>
  <c r="AV98" i="1" s="1"/>
  <c r="F35" i="6"/>
  <c r="AZ100" i="1" s="1"/>
  <c r="F37" i="15"/>
  <c r="BB111" i="1" s="1"/>
  <c r="F37" i="18"/>
  <c r="BB114" i="1"/>
  <c r="F38" i="6"/>
  <c r="BC100" i="1" s="1"/>
  <c r="F33" i="10"/>
  <c r="AZ104" i="1" s="1"/>
  <c r="F37" i="10"/>
  <c r="BD104" i="1"/>
  <c r="F38" i="5"/>
  <c r="BC99" i="1"/>
  <c r="J35" i="2"/>
  <c r="AV96" i="1" s="1"/>
  <c r="F39" i="12"/>
  <c r="BD107" i="1" s="1"/>
  <c r="J35" i="16"/>
  <c r="AV112" i="1" s="1"/>
  <c r="F37" i="7"/>
  <c r="BB101" i="1" s="1"/>
  <c r="J35" i="5"/>
  <c r="AV99" i="1"/>
  <c r="F33" i="8"/>
  <c r="AZ102" i="1"/>
  <c r="F37" i="6"/>
  <c r="BB100" i="1"/>
  <c r="F38" i="2"/>
  <c r="BC96" i="1" s="1"/>
  <c r="F38" i="17"/>
  <c r="BC113" i="1" s="1"/>
  <c r="F35" i="18"/>
  <c r="AZ114" i="1" s="1"/>
  <c r="F33" i="9"/>
  <c r="AZ103" i="1"/>
  <c r="F35" i="5"/>
  <c r="AZ99" i="1"/>
  <c r="F35" i="13"/>
  <c r="AZ108" i="1" s="1"/>
  <c r="F39" i="13"/>
  <c r="BD108" i="1" s="1"/>
  <c r="F38" i="7"/>
  <c r="BC101" i="1" s="1"/>
  <c r="F39" i="2"/>
  <c r="BD96" i="1" s="1"/>
  <c r="F39" i="3"/>
  <c r="BD97" i="1" s="1"/>
  <c r="F35" i="17"/>
  <c r="AZ113" i="1" s="1"/>
  <c r="J33" i="8"/>
  <c r="AV102" i="1"/>
  <c r="F37" i="17"/>
  <c r="BB113" i="1" s="1"/>
  <c r="F35" i="7"/>
  <c r="AZ101" i="1" s="1"/>
  <c r="F39" i="5"/>
  <c r="BD99" i="1" s="1"/>
  <c r="F36" i="10"/>
  <c r="BC104" i="1"/>
  <c r="F37" i="4"/>
  <c r="BB98" i="1" s="1"/>
  <c r="F37" i="9"/>
  <c r="BD103" i="1" s="1"/>
  <c r="AS94" i="1"/>
  <c r="F37" i="2"/>
  <c r="BB96" i="1" s="1"/>
  <c r="F33" i="14"/>
  <c r="AZ109" i="1"/>
  <c r="F38" i="12"/>
  <c r="BC107" i="1"/>
  <c r="F37" i="5"/>
  <c r="BB99" i="1"/>
  <c r="J35" i="11"/>
  <c r="AV106" i="1"/>
  <c r="F37" i="3"/>
  <c r="BB97" i="1" s="1"/>
  <c r="F38" i="4"/>
  <c r="BC98" i="1" s="1"/>
  <c r="F35" i="15"/>
  <c r="AZ111" i="1" s="1"/>
  <c r="F35" i="16"/>
  <c r="AZ112" i="1" s="1"/>
  <c r="F39" i="17"/>
  <c r="BD113" i="1" s="1"/>
  <c r="F36" i="9"/>
  <c r="BC103" i="1"/>
  <c r="J33" i="10"/>
  <c r="AV104" i="1"/>
  <c r="F38" i="15"/>
  <c r="BC111" i="1" s="1"/>
  <c r="F38" i="3"/>
  <c r="BC97" i="1" s="1"/>
  <c r="F35" i="12"/>
  <c r="AZ107" i="1"/>
  <c r="F35" i="3"/>
  <c r="AZ97" i="1" s="1"/>
  <c r="F35" i="2"/>
  <c r="AZ96" i="1" s="1"/>
  <c r="J35" i="12"/>
  <c r="AV107" i="1"/>
  <c r="F35" i="14"/>
  <c r="BB109" i="1" s="1"/>
  <c r="J35" i="17"/>
  <c r="AV113" i="1" s="1"/>
  <c r="J35" i="3"/>
  <c r="AV97" i="1" s="1"/>
  <c r="J35" i="18"/>
  <c r="AV114" i="1" s="1"/>
  <c r="F37" i="11"/>
  <c r="BB106" i="1"/>
  <c r="F37" i="14"/>
  <c r="BD109" i="1" s="1"/>
  <c r="J35" i="15"/>
  <c r="AV111" i="1" s="1"/>
  <c r="F39" i="18"/>
  <c r="BD114" i="1"/>
  <c r="F36" i="8"/>
  <c r="BC102" i="1"/>
  <c r="F38" i="13"/>
  <c r="BC108" i="1"/>
  <c r="F38" i="18"/>
  <c r="BC114" i="1"/>
  <c r="J33" i="9"/>
  <c r="AV103" i="1"/>
  <c r="F35" i="4"/>
  <c r="AZ98" i="1" s="1"/>
  <c r="T125" i="16" l="1"/>
  <c r="T124" i="16" s="1"/>
  <c r="T166" i="15"/>
  <c r="T136" i="15" s="1"/>
  <c r="R138" i="4"/>
  <c r="R131" i="4" s="1"/>
  <c r="R187" i="2"/>
  <c r="R145" i="2" s="1"/>
  <c r="BK125" i="5"/>
  <c r="J125" i="5" s="1"/>
  <c r="J32" i="5" s="1"/>
  <c r="AG99" i="1" s="1"/>
  <c r="J129" i="5"/>
  <c r="J101" i="5" s="1"/>
  <c r="T149" i="17"/>
  <c r="T128" i="9"/>
  <c r="T137" i="15"/>
  <c r="P133" i="8"/>
  <c r="BK199" i="3"/>
  <c r="J199" i="3" s="1"/>
  <c r="J106" i="3" s="1"/>
  <c r="R123" i="8"/>
  <c r="R199" i="3"/>
  <c r="R126" i="14"/>
  <c r="R122" i="14" s="1"/>
  <c r="P129" i="17"/>
  <c r="AU113" i="1" s="1"/>
  <c r="BK187" i="2"/>
  <c r="J187" i="2" s="1"/>
  <c r="J107" i="2" s="1"/>
  <c r="P127" i="13"/>
  <c r="P126" i="13"/>
  <c r="AU108" i="1"/>
  <c r="BK137" i="15"/>
  <c r="BK127" i="13"/>
  <c r="J127" i="13"/>
  <c r="J99" i="13" s="1"/>
  <c r="BK128" i="9"/>
  <c r="T131" i="4"/>
  <c r="R129" i="5"/>
  <c r="R125" i="5"/>
  <c r="T127" i="13"/>
  <c r="T126" i="13"/>
  <c r="R166" i="15"/>
  <c r="R136" i="15" s="1"/>
  <c r="P199" i="3"/>
  <c r="P136" i="3" s="1"/>
  <c r="AU97" i="1" s="1"/>
  <c r="T137" i="3"/>
  <c r="P146" i="2"/>
  <c r="T125" i="12"/>
  <c r="T124" i="12" s="1"/>
  <c r="R137" i="15"/>
  <c r="T130" i="17"/>
  <c r="T129" i="17"/>
  <c r="P137" i="15"/>
  <c r="R149" i="17"/>
  <c r="R129" i="17" s="1"/>
  <c r="T134" i="11"/>
  <c r="P134" i="11"/>
  <c r="T199" i="3"/>
  <c r="R160" i="9"/>
  <c r="R127" i="9"/>
  <c r="R137" i="3"/>
  <c r="R136" i="3" s="1"/>
  <c r="P138" i="4"/>
  <c r="P131" i="4" s="1"/>
  <c r="AU98" i="1" s="1"/>
  <c r="BK134" i="11"/>
  <c r="P123" i="8"/>
  <c r="AU102" i="1"/>
  <c r="R130" i="17"/>
  <c r="P128" i="9"/>
  <c r="P127" i="9"/>
  <c r="AU103" i="1" s="1"/>
  <c r="BK126" i="10"/>
  <c r="J126" i="10"/>
  <c r="J97" i="10" s="1"/>
  <c r="T160" i="9"/>
  <c r="T166" i="11"/>
  <c r="R166" i="11"/>
  <c r="R133" i="11"/>
  <c r="P166" i="15"/>
  <c r="P166" i="11"/>
  <c r="P187" i="2"/>
  <c r="R146" i="2"/>
  <c r="T133" i="8"/>
  <c r="T123" i="8"/>
  <c r="R127" i="13"/>
  <c r="R126" i="13"/>
  <c r="P126" i="14"/>
  <c r="P122" i="14"/>
  <c r="AU109" i="1"/>
  <c r="T126" i="10"/>
  <c r="T125" i="10"/>
  <c r="T187" i="2"/>
  <c r="T145" i="2" s="1"/>
  <c r="R126" i="10"/>
  <c r="R125" i="10"/>
  <c r="BK160" i="9"/>
  <c r="J160" i="9" s="1"/>
  <c r="J103" i="9" s="1"/>
  <c r="BK137" i="3"/>
  <c r="J137" i="3"/>
  <c r="J99" i="3"/>
  <c r="J127" i="10"/>
  <c r="J98" i="10"/>
  <c r="BK133" i="8"/>
  <c r="J133" i="8"/>
  <c r="J99" i="8"/>
  <c r="J150" i="8"/>
  <c r="J103" i="8"/>
  <c r="J200" i="3"/>
  <c r="J107" i="3"/>
  <c r="BK166" i="11"/>
  <c r="J166" i="11"/>
  <c r="J106" i="11"/>
  <c r="J98" i="5"/>
  <c r="BK124" i="8"/>
  <c r="BK123" i="8"/>
  <c r="J123" i="8"/>
  <c r="J126" i="5"/>
  <c r="J99" i="5"/>
  <c r="BK138" i="4"/>
  <c r="J138" i="4" s="1"/>
  <c r="J101" i="4" s="1"/>
  <c r="J123" i="7"/>
  <c r="J99" i="7"/>
  <c r="J188" i="2"/>
  <c r="J108" i="2" s="1"/>
  <c r="BK174" i="9"/>
  <c r="J174" i="9"/>
  <c r="J106" i="9"/>
  <c r="J129" i="9"/>
  <c r="J98" i="9" s="1"/>
  <c r="BK125" i="16"/>
  <c r="J125" i="16" s="1"/>
  <c r="J99" i="16" s="1"/>
  <c r="J124" i="7"/>
  <c r="J100" i="7"/>
  <c r="BK180" i="10"/>
  <c r="J180" i="10"/>
  <c r="J103" i="10"/>
  <c r="BK125" i="12"/>
  <c r="BK124" i="12"/>
  <c r="J124" i="12" s="1"/>
  <c r="J32" i="12" s="1"/>
  <c r="AG107" i="1" s="1"/>
  <c r="AN107" i="1" s="1"/>
  <c r="BK146" i="2"/>
  <c r="J135" i="11"/>
  <c r="J100" i="11"/>
  <c r="J138" i="15"/>
  <c r="J100" i="15"/>
  <c r="BK132" i="4"/>
  <c r="BK191" i="4"/>
  <c r="J191" i="4" s="1"/>
  <c r="J108" i="4" s="1"/>
  <c r="J128" i="13"/>
  <c r="J100" i="13" s="1"/>
  <c r="J123" i="14"/>
  <c r="J97" i="14" s="1"/>
  <c r="J124" i="14"/>
  <c r="J98" i="14"/>
  <c r="BK126" i="14"/>
  <c r="J126" i="14"/>
  <c r="J99" i="14" s="1"/>
  <c r="J127" i="5"/>
  <c r="J100" i="5"/>
  <c r="BK166" i="15"/>
  <c r="J166" i="15" s="1"/>
  <c r="J104" i="15" s="1"/>
  <c r="BK130" i="17"/>
  <c r="BK123" i="18"/>
  <c r="BK122" i="18"/>
  <c r="J122" i="18" s="1"/>
  <c r="J32" i="18" s="1"/>
  <c r="AG114" i="1" s="1"/>
  <c r="J130" i="5"/>
  <c r="J102" i="5"/>
  <c r="BK149" i="17"/>
  <c r="J149" i="17" s="1"/>
  <c r="J103" i="17" s="1"/>
  <c r="BK180" i="17"/>
  <c r="J180" i="17" s="1"/>
  <c r="J106" i="17" s="1"/>
  <c r="BK123" i="6"/>
  <c r="J123" i="6" s="1"/>
  <c r="J99" i="6" s="1"/>
  <c r="BD105" i="1"/>
  <c r="F34" i="10"/>
  <c r="BA104" i="1" s="1"/>
  <c r="BC105" i="1"/>
  <c r="AY105" i="1"/>
  <c r="BC110" i="1"/>
  <c r="AY110" i="1" s="1"/>
  <c r="BB110" i="1"/>
  <c r="AX110" i="1" s="1"/>
  <c r="BC95" i="1"/>
  <c r="F36" i="18"/>
  <c r="BA114" i="1" s="1"/>
  <c r="AZ105" i="1"/>
  <c r="AV105" i="1" s="1"/>
  <c r="F36" i="12"/>
  <c r="BA107" i="1" s="1"/>
  <c r="J36" i="15"/>
  <c r="AW111" i="1" s="1"/>
  <c r="AT111" i="1" s="1"/>
  <c r="J36" i="11"/>
  <c r="AW106" i="1"/>
  <c r="AT106" i="1"/>
  <c r="BD110" i="1"/>
  <c r="J36" i="12"/>
  <c r="AW107" i="1" s="1"/>
  <c r="AT107" i="1" s="1"/>
  <c r="F36" i="17"/>
  <c r="BA113" i="1" s="1"/>
  <c r="J36" i="7"/>
  <c r="AW101" i="1"/>
  <c r="AT101" i="1" s="1"/>
  <c r="AN101" i="1" s="1"/>
  <c r="F36" i="3"/>
  <c r="BA97" i="1" s="1"/>
  <c r="J34" i="14"/>
  <c r="AW109" i="1" s="1"/>
  <c r="AT109" i="1" s="1"/>
  <c r="BB105" i="1"/>
  <c r="AX105" i="1"/>
  <c r="J36" i="5"/>
  <c r="AW99" i="1"/>
  <c r="AT99" i="1"/>
  <c r="J34" i="8"/>
  <c r="AW102" i="1"/>
  <c r="AT102" i="1" s="1"/>
  <c r="AN102" i="1" s="1"/>
  <c r="J36" i="16"/>
  <c r="AW112" i="1" s="1"/>
  <c r="AT112" i="1" s="1"/>
  <c r="J30" i="8"/>
  <c r="AG102" i="1"/>
  <c r="F36" i="2"/>
  <c r="BA96" i="1" s="1"/>
  <c r="J36" i="18"/>
  <c r="AW114" i="1" s="1"/>
  <c r="AT114" i="1" s="1"/>
  <c r="F36" i="6"/>
  <c r="BA100" i="1" s="1"/>
  <c r="F36" i="7"/>
  <c r="BA101" i="1" s="1"/>
  <c r="J36" i="4"/>
  <c r="AW98" i="1" s="1"/>
  <c r="AT98" i="1" s="1"/>
  <c r="AZ110" i="1"/>
  <c r="AV110" i="1" s="1"/>
  <c r="J32" i="7"/>
  <c r="AG101" i="1"/>
  <c r="J36" i="13"/>
  <c r="AW108" i="1"/>
  <c r="AT108" i="1"/>
  <c r="F34" i="14"/>
  <c r="BA109" i="1" s="1"/>
  <c r="F36" i="13"/>
  <c r="BA108" i="1"/>
  <c r="F36" i="15"/>
  <c r="BA111" i="1" s="1"/>
  <c r="BB95" i="1"/>
  <c r="J34" i="10"/>
  <c r="AW104" i="1"/>
  <c r="AT104" i="1"/>
  <c r="F36" i="16"/>
  <c r="BA112" i="1" s="1"/>
  <c r="F34" i="9"/>
  <c r="BA103" i="1"/>
  <c r="J36" i="2"/>
  <c r="AW96" i="1" s="1"/>
  <c r="AT96" i="1" s="1"/>
  <c r="J36" i="3"/>
  <c r="AW97" i="1" s="1"/>
  <c r="AT97" i="1" s="1"/>
  <c r="F36" i="11"/>
  <c r="BA106" i="1"/>
  <c r="AZ95" i="1"/>
  <c r="AV95" i="1" s="1"/>
  <c r="J36" i="6"/>
  <c r="AW100" i="1" s="1"/>
  <c r="AT100" i="1" s="1"/>
  <c r="J34" i="9"/>
  <c r="AW103" i="1" s="1"/>
  <c r="AT103" i="1" s="1"/>
  <c r="BD95" i="1"/>
  <c r="F36" i="5"/>
  <c r="BA99" i="1" s="1"/>
  <c r="F36" i="4"/>
  <c r="BA98" i="1" s="1"/>
  <c r="J36" i="17"/>
  <c r="AW113" i="1" s="1"/>
  <c r="AT113" i="1" s="1"/>
  <c r="F34" i="8"/>
  <c r="BA102" i="1"/>
  <c r="BK129" i="17" l="1"/>
  <c r="J129" i="17" s="1"/>
  <c r="J98" i="17" s="1"/>
  <c r="BD94" i="1"/>
  <c r="W33" i="1" s="1"/>
  <c r="BB94" i="1"/>
  <c r="AX94" i="1" s="1"/>
  <c r="BC94" i="1"/>
  <c r="W32" i="1" s="1"/>
  <c r="BK145" i="2"/>
  <c r="J145" i="2" s="1"/>
  <c r="J32" i="2" s="1"/>
  <c r="AG96" i="1" s="1"/>
  <c r="AN96" i="1" s="1"/>
  <c r="P136" i="15"/>
  <c r="AU111" i="1" s="1"/>
  <c r="AU110" i="1" s="1"/>
  <c r="BK133" i="11"/>
  <c r="J133" i="11"/>
  <c r="J98" i="11"/>
  <c r="P145" i="2"/>
  <c r="AU96" i="1"/>
  <c r="BK131" i="4"/>
  <c r="J131" i="4" s="1"/>
  <c r="J98" i="4" s="1"/>
  <c r="P133" i="11"/>
  <c r="AU106" i="1" s="1"/>
  <c r="AU105" i="1" s="1"/>
  <c r="BK136" i="15"/>
  <c r="J136" i="15" s="1"/>
  <c r="J32" i="15" s="1"/>
  <c r="AG111" i="1" s="1"/>
  <c r="AN111" i="1" s="1"/>
  <c r="T133" i="11"/>
  <c r="T136" i="3"/>
  <c r="BK127" i="9"/>
  <c r="J127" i="9"/>
  <c r="J96" i="9"/>
  <c r="T127" i="9"/>
  <c r="J41" i="7"/>
  <c r="J39" i="8"/>
  <c r="J41" i="12"/>
  <c r="J41" i="18"/>
  <c r="BK122" i="14"/>
  <c r="J122" i="14" s="1"/>
  <c r="J30" i="14" s="1"/>
  <c r="AG109" i="1" s="1"/>
  <c r="AN109" i="1" s="1"/>
  <c r="J128" i="9"/>
  <c r="J97" i="9"/>
  <c r="BK125" i="10"/>
  <c r="J125" i="10"/>
  <c r="J96" i="10"/>
  <c r="J134" i="11"/>
  <c r="J99" i="11"/>
  <c r="J124" i="8"/>
  <c r="J97" i="8"/>
  <c r="J146" i="2"/>
  <c r="J99" i="2"/>
  <c r="BK126" i="13"/>
  <c r="J126" i="13"/>
  <c r="J32" i="13" s="1"/>
  <c r="AG108" i="1" s="1"/>
  <c r="AN108" i="1" s="1"/>
  <c r="J96" i="8"/>
  <c r="J132" i="4"/>
  <c r="J99" i="4"/>
  <c r="J41" i="5"/>
  <c r="BK136" i="3"/>
  <c r="J136" i="3"/>
  <c r="J32" i="3" s="1"/>
  <c r="AG97" i="1" s="1"/>
  <c r="AN97" i="1" s="1"/>
  <c r="J125" i="12"/>
  <c r="J99" i="12" s="1"/>
  <c r="J98" i="12"/>
  <c r="J137" i="15"/>
  <c r="J99" i="15"/>
  <c r="BK122" i="6"/>
  <c r="J122" i="6" s="1"/>
  <c r="J32" i="6" s="1"/>
  <c r="AG100" i="1" s="1"/>
  <c r="AN100" i="1" s="1"/>
  <c r="BK124" i="16"/>
  <c r="J124" i="16"/>
  <c r="J98" i="16"/>
  <c r="J130" i="17"/>
  <c r="J99" i="17"/>
  <c r="J123" i="18"/>
  <c r="J99" i="18"/>
  <c r="J98" i="18"/>
  <c r="AN99" i="1"/>
  <c r="AN114" i="1"/>
  <c r="AX95" i="1"/>
  <c r="AU95" i="1"/>
  <c r="BA110" i="1"/>
  <c r="AW110" i="1" s="1"/>
  <c r="AT110" i="1" s="1"/>
  <c r="BA105" i="1"/>
  <c r="AW105" i="1" s="1"/>
  <c r="AT105" i="1" s="1"/>
  <c r="AY95" i="1"/>
  <c r="BA95" i="1"/>
  <c r="AW95" i="1" s="1"/>
  <c r="AT95" i="1" s="1"/>
  <c r="AZ94" i="1"/>
  <c r="AV94" i="1" s="1"/>
  <c r="AK29" i="1" s="1"/>
  <c r="J32" i="17" l="1"/>
  <c r="AG113" i="1" s="1"/>
  <c r="AN113" i="1" s="1"/>
  <c r="AY94" i="1"/>
  <c r="W31" i="1"/>
  <c r="J41" i="2"/>
  <c r="J98" i="2"/>
  <c r="J98" i="6"/>
  <c r="J41" i="6"/>
  <c r="J98" i="3"/>
  <c r="J41" i="13"/>
  <c r="J98" i="13"/>
  <c r="J41" i="15"/>
  <c r="J98" i="15"/>
  <c r="J39" i="14"/>
  <c r="J96" i="14"/>
  <c r="J41" i="3"/>
  <c r="AU94" i="1"/>
  <c r="J30" i="9"/>
  <c r="AG103" i="1" s="1"/>
  <c r="AN103" i="1" s="1"/>
  <c r="J32" i="4"/>
  <c r="AG98" i="1" s="1"/>
  <c r="AN98" i="1" s="1"/>
  <c r="BA94" i="1"/>
  <c r="W30" i="1" s="1"/>
  <c r="J30" i="10"/>
  <c r="AG104" i="1"/>
  <c r="AN104" i="1"/>
  <c r="J32" i="16"/>
  <c r="AG112" i="1" s="1"/>
  <c r="AN112" i="1" s="1"/>
  <c r="W29" i="1"/>
  <c r="J32" i="11"/>
  <c r="AG106" i="1"/>
  <c r="AN106" i="1"/>
  <c r="J41" i="17" l="1"/>
  <c r="J39" i="10"/>
  <c r="J39" i="9"/>
  <c r="J41" i="4"/>
  <c r="J41" i="11"/>
  <c r="J41" i="16"/>
  <c r="AG110" i="1"/>
  <c r="AN110" i="1" s="1"/>
  <c r="AG105" i="1"/>
  <c r="AN105" i="1"/>
  <c r="AG95" i="1"/>
  <c r="AN95" i="1" s="1"/>
  <c r="AW94" i="1"/>
  <c r="AK30" i="1" s="1"/>
  <c r="AT94" i="1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<sst xmlns="http://schemas.openxmlformats.org/spreadsheetml/2006/main" count="16066" uniqueCount="2552">
  <si>
    <t>Export Komplet</t>
  </si>
  <si>
    <t/>
  </si>
  <si>
    <t>2.0</t>
  </si>
  <si>
    <t>ZAMOK</t>
  </si>
  <si>
    <t>False</t>
  </si>
  <si>
    <t>{13397831-ee48-4473-a482-413a703adbb2}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</si>
  <si>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</si>
  <si>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</si>
  <si>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</si>
  <si>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</si>
  <si>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</si>
  <si>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</si>
  <si>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</si>
  <si>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02/2020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</si>
  <si>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</si>
  <si>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</si>
  <si>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PRÍSTAVBA A STAVEBNÉ ÚPRAVY MŠ OKRUŽNÁ 53/5, ILAVA-KLOBUŠICE</t>
  </si>
  <si>
    <t>JKSO:</t>
  </si>
  <si>
    <t>KS:</t>
  </si>
  <si>
    <t>Miesto:</t>
  </si>
  <si>
    <t>Ilava- Klobušice</t>
  </si>
  <si>
    <t>Dátum:</t>
  </si>
  <si>
    <t>Objednávateľ:</t>
  </si>
  <si>
    <t>IČO:</t>
  </si>
  <si>
    <t>Mesto Ilava, Mierové nám. 16/31,01901</t>
  </si>
  <si>
    <t>IČ DPH:</t>
  </si>
  <si>
    <t>Zhotoviteľ:</t>
  </si>
  <si>
    <t>Vyplň údaj</t>
  </si>
  <si>
    <t>Projektant:</t>
  </si>
  <si>
    <t>Bc. Róbert Malec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</si>
  <si>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</si>
  <si>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</si>
  <si>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</si>
  <si>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</si>
  <si>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</si>
  <si>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</si>
  <si>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</si>
  <si>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</si>
  <si>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</si>
  <si>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</si>
  <si>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</si>
  <si>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</si>
  <si>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</si>
  <si>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</si>
  <si>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</si>
  <si>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</si>
  <si>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</si>
  <si>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</si>
  <si>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</si>
  <si>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</si>
  <si>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</si>
  <si>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</si>
  <si>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</si>
  <si>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</si>
  <si>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</si>
  <si>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</si>
  <si>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</si>
  <si>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</si>
  <si>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</si>
  <si>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</si>
  <si>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</si>
  <si>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</si>
  <si>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</si>
  <si>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</si>
  <si>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</si>
  <si>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</si>
  <si>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</si>
  <si>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</si>
  <si>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</si>
  <si>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</si>
  <si>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</si>
  <si>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</si>
  <si>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</si>
  <si>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</si>
  <si>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</si>
  <si>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</si>
  <si>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</si>
  <si>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SO.01</t>
  </si>
  <si>
    <t>SO.01 Prístavba MŠ</t>
  </si>
  <si>
    <t>STA</t>
  </si>
  <si>
    <t>1</t>
  </si>
  <si>
    <t>{735562ec-985a-4d3a-8d28-bd79c2e1665e}</t>
  </si>
  <si>
    <t>/</t>
  </si>
  <si>
    <t>SO-01.1</t>
  </si>
  <si>
    <t>SO-01.1,2- Architektúra, statika</t>
  </si>
  <si>
    <t>Časť</t>
  </si>
  <si>
    <t>2</t>
  </si>
  <si>
    <t>{0b2f9c4b-387e-4525-988c-7354e146bb55}</t>
  </si>
  <si>
    <t>SO-01.3</t>
  </si>
  <si>
    <t>SO 01.3 - Zdravotechnika</t>
  </si>
  <si>
    <t>{537488a9-b43d-46cd-96fc-5f79c02997b5}</t>
  </si>
  <si>
    <t>SO-01.4</t>
  </si>
  <si>
    <t>SO 01.4 - Vykurovanie</t>
  </si>
  <si>
    <t>{96c36755-462a-4581-b1cb-74b237bfc357}</t>
  </si>
  <si>
    <t>SO-01.5</t>
  </si>
  <si>
    <t>SO-01.5- Elektorištalácia</t>
  </si>
  <si>
    <t>{a10264fd-7c7c-4ed7-833d-4fb065ca57a2}</t>
  </si>
  <si>
    <t>SO-01.6</t>
  </si>
  <si>
    <t>SO-01.6- Bleskozvod</t>
  </si>
  <si>
    <t>{d7d85685-f255-4a3b-b41a-6990689882bf}</t>
  </si>
  <si>
    <t>SO-01.7</t>
  </si>
  <si>
    <t>SO-01.7-Protipožiarna bezpečnosť</t>
  </si>
  <si>
    <t>{220a3d02-783c-400a-9565-37b943ed11a1}</t>
  </si>
  <si>
    <t>SO.02</t>
  </si>
  <si>
    <t>SO. 02 STL Prípojka plynu a RaMZ</t>
  </si>
  <si>
    <t>{c7a977b8-8443-4501-b138-19f3dd36fafe}</t>
  </si>
  <si>
    <t>SO.03</t>
  </si>
  <si>
    <t>SO.03 Vnútroareálová splašková kanalizácia</t>
  </si>
  <si>
    <t>{4cab7e6c-42c7-4d58-a009-e30e0938af3c}</t>
  </si>
  <si>
    <t>SO.04</t>
  </si>
  <si>
    <t>SO.04 Kanalizačná prípojka- dažďová</t>
  </si>
  <si>
    <t>{2afc4cdb-b96f-40f4-83ca-c61e1118f8d5}</t>
  </si>
  <si>
    <t>SO.05</t>
  </si>
  <si>
    <t>SO.05 Areál materskej školy</t>
  </si>
  <si>
    <t>{d6cb2ccc-d1a3-4d8a-b4a0-b5fa2661f3ee}</t>
  </si>
  <si>
    <t>SO 05.1</t>
  </si>
  <si>
    <t>SO 05.1- Detské ihrisko</t>
  </si>
  <si>
    <t>{c4116f1a-6e96-48e2-8358-d66539f5928c}</t>
  </si>
  <si>
    <t>SO 05.2</t>
  </si>
  <si>
    <t>SO 05.2- Sadové úpravy</t>
  </si>
  <si>
    <t>{d4607a11-a8b9-4238-9df5-eea109620087}</t>
  </si>
  <si>
    <t>SO 05.3</t>
  </si>
  <si>
    <t>SO 05.3- Spevnené plochy</t>
  </si>
  <si>
    <t>{ecacc6ef-f182-4cca-a19d-4ebf72cc5eac}</t>
  </si>
  <si>
    <t>SO.06</t>
  </si>
  <si>
    <t>SO.06 Prekládka telekomunikačného vedenia</t>
  </si>
  <si>
    <t>{bb1203d6-618b-4d98-8f30-84e6a05a5c5b}</t>
  </si>
  <si>
    <t>SO.07</t>
  </si>
  <si>
    <t>SO.07 Stavebné úpravy v jestvujúcej budove</t>
  </si>
  <si>
    <t>{3948b802-2ae2-4604-a389-d26cb7a74a2f}</t>
  </si>
  <si>
    <t>SO.07.1</t>
  </si>
  <si>
    <t>SO.07.1 Stavebné riešenie</t>
  </si>
  <si>
    <t>{9a2a8e37-9e1f-491b-873e-e3ee342a8e61}</t>
  </si>
  <si>
    <t>SO.07.2</t>
  </si>
  <si>
    <t>SO.07.2 Vykurovanie</t>
  </si>
  <si>
    <t>{9041fb30-bcb6-465b-9354-75a40e985c53}</t>
  </si>
  <si>
    <t>SO.07.3</t>
  </si>
  <si>
    <t>SO.07.3 Plynoinštalácia</t>
  </si>
  <si>
    <t>{2fa9ec35-6f2a-4597-9b85-2f11eee80407}</t>
  </si>
  <si>
    <t>SO.07.4</t>
  </si>
  <si>
    <t>SO.07.4 Odvetranie kuchyne</t>
  </si>
  <si>
    <t>{463729a0-a033-438b-a0c2-0dec045f877f}</t>
  </si>
  <si>
    <t>KRYCÍ LIST ROZPOČTU</t>
  </si>
  <si>
    <t>Objekt:</t>
  </si>
  <si>
    <t>SO.01 - SO.01 Prístavba MŠ</t>
  </si>
  <si>
    <t>Časť:</t>
  </si>
  <si>
    <t>SO-01.1 - SO-01.1,2- Architektúra, statika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</si>
  <si>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</si>
  <si>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</si>
  <si>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</si>
  <si>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</si>
  <si>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</si>
  <si>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</si>
  <si>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</si>
  <si>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</si>
  <si>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</si>
  <si>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</si>
  <si>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</si>
  <si>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</si>
  <si>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 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</si>
  <si>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</si>
  <si>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</si>
  <si>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</si>
  <si>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</si>
  <si>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</si>
  <si>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</si>
  <si>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</si>
  <si>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</si>
  <si>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</si>
  <si>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</si>
  <si>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</si>
  <si>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</si>
  <si>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</si>
  <si>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</si>
  <si>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</si>
  <si>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</si>
  <si>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 xml:space="preserve">    24-M - Montáže vzduchotechnických zariad.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</si>
  <si>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</si>
  <si>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</si>
  <si>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</si>
  <si>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</si>
  <si>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</si>
  <si>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</si>
  <si>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</si>
  <si>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</si>
  <si>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</si>
  <si>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</si>
  <si>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</si>
  <si>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</si>
  <si>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</si>
  <si>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</si>
  <si>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</si>
  <si>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</si>
  <si>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</si>
  <si>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121101112</t>
  </si>
  <si>
    <t>Odstránenie ornice s premiestn. na hromady, so zložením na vzdialenosť do 100 m a do 1000 m3</t>
  </si>
  <si>
    <t>m3</t>
  </si>
  <si>
    <t>4</t>
  </si>
  <si>
    <t>-1584506284</t>
  </si>
  <si>
    <t>132201101</t>
  </si>
  <si>
    <t>Výkop ryhy do šírky 600 mm v horn.3 do 100 m3</t>
  </si>
  <si>
    <t>-961915375</t>
  </si>
  <si>
    <t>3</t>
  </si>
  <si>
    <t>132201109</t>
  </si>
  <si>
    <t>Príplatok k cene za lepivosť pri hĺbení rýh šírky do 600 mm zapažených i nezapažených s urovnaním dna v hornine 3</t>
  </si>
  <si>
    <t>2032782045</t>
  </si>
  <si>
    <t>174101001</t>
  </si>
  <si>
    <t>Zásyp sypaninou so zhutnením jám, šachiet, rýh, zárezov alebo okolo objektov do 100 m3</t>
  </si>
  <si>
    <t>-532505820</t>
  </si>
  <si>
    <t>5</t>
  </si>
  <si>
    <t>M</t>
  </si>
  <si>
    <t>5833343100</t>
  </si>
  <si>
    <t>Kamenivo ťažené hrubé 16-32 b</t>
  </si>
  <si>
    <t>t</t>
  </si>
  <si>
    <t>8</t>
  </si>
  <si>
    <t>-164994879</t>
  </si>
  <si>
    <t>6</t>
  </si>
  <si>
    <t>175101202</t>
  </si>
  <si>
    <t>Obsyp objektov sypaninou z vhodných hornín 1 až 4 s prehodením sypaniny</t>
  </si>
  <si>
    <t>611207472</t>
  </si>
  <si>
    <t>7</t>
  </si>
  <si>
    <t>181101102</t>
  </si>
  <si>
    <t>Úprava pláne v zárezoch v hornine 1-4 so zhutnením</t>
  </si>
  <si>
    <t>m2</t>
  </si>
  <si>
    <t>-1145048570</t>
  </si>
  <si>
    <t>162301122</t>
  </si>
  <si>
    <t xml:space="preserve">Vodorovné premiestnenie výkopku  po spevnenej ceste z  horniny tr.1-4, nad 100 do 1000 m3 na vzdialenosť do 1000 m </t>
  </si>
  <si>
    <t>-956449050</t>
  </si>
  <si>
    <t>9</t>
  </si>
  <si>
    <t>167101101</t>
  </si>
  <si>
    <t>Nakladanie neuľahnutého výkopku z hornín tr.1-4 do 100 m3</t>
  </si>
  <si>
    <t>-192624978</t>
  </si>
  <si>
    <t>10</t>
  </si>
  <si>
    <t>171201201</t>
  </si>
  <si>
    <t>Uloženie sypaniny na skládky do 100 m3</t>
  </si>
  <si>
    <t>1983017792</t>
  </si>
  <si>
    <t>Zakladanie</t>
  </si>
  <si>
    <t>11</t>
  </si>
  <si>
    <t>271521111</t>
  </si>
  <si>
    <t>Vankúše zhutnené pod základy z kameniva hrubého drveného, frakcie 0-32</t>
  </si>
  <si>
    <t>-423377362</t>
  </si>
  <si>
    <t>12</t>
  </si>
  <si>
    <t>271573001</t>
  </si>
  <si>
    <t>Násyp pod základové  konštrukcie so zhutnením zo štrkodrvy fr. 0-32 mm</t>
  </si>
  <si>
    <t>797154905</t>
  </si>
  <si>
    <t>13</t>
  </si>
  <si>
    <t>271582001</t>
  </si>
  <si>
    <t>Násyp pod základové  konštrukcie zo štrku z penového skla (sklopenový granulát)so zhutnením</t>
  </si>
  <si>
    <t>965707050</t>
  </si>
  <si>
    <t>14</t>
  </si>
  <si>
    <t>331270011</t>
  </si>
  <si>
    <t>Murivo pilierov a stĺpov z debniacich tvárnic 300x300x250 s betónovou výplňou C 20/25</t>
  </si>
  <si>
    <t>-1528002812</t>
  </si>
  <si>
    <t>15</t>
  </si>
  <si>
    <t>274313612</t>
  </si>
  <si>
    <t>Betón základových pásov, prostý tr. C 20/25</t>
  </si>
  <si>
    <t>503066381</t>
  </si>
  <si>
    <t>16</t>
  </si>
  <si>
    <t>274361825</t>
  </si>
  <si>
    <t>Výstuž pre murivo základových stĺpov s betónovou výplňou z ocele 10505</t>
  </si>
  <si>
    <t>-259526259</t>
  </si>
  <si>
    <t>Vodorovné konštrukcie</t>
  </si>
  <si>
    <t>17</t>
  </si>
  <si>
    <t>451971112</t>
  </si>
  <si>
    <t>Položenie podklad. vrstvy z geotext. s prekrytím pásov 150 mm, s uchytením sponami z beton. ocele</t>
  </si>
  <si>
    <t>901010514</t>
  </si>
  <si>
    <t>18</t>
  </si>
  <si>
    <t>6936654500</t>
  </si>
  <si>
    <t xml:space="preserve">Geotextília min 200 g/m2 </t>
  </si>
  <si>
    <t>2011802596</t>
  </si>
  <si>
    <t>Komunikácie</t>
  </si>
  <si>
    <t>19</t>
  </si>
  <si>
    <t>916561111</t>
  </si>
  <si>
    <t>Osadenie záhonového alebo parkového obrubníka betón., do lôžka z bet. pros. tr. C 12/15 s bočnou oporou</t>
  </si>
  <si>
    <t>m</t>
  </si>
  <si>
    <t>-1030018077</t>
  </si>
  <si>
    <t>59217454001.1</t>
  </si>
  <si>
    <t>Obrubník betónový parkový</t>
  </si>
  <si>
    <t>ks</t>
  </si>
  <si>
    <t>-431011760</t>
  </si>
  <si>
    <t>Úpravy povrchov, podlahy, osadenie</t>
  </si>
  <si>
    <t>21</t>
  </si>
  <si>
    <t>622464310</t>
  </si>
  <si>
    <t>Vonkajšia omietka stien mozaiková, ručné miešanie a nanášanie, marmolit</t>
  </si>
  <si>
    <t>-1019305532</t>
  </si>
  <si>
    <t>22</t>
  </si>
  <si>
    <t>625251342</t>
  </si>
  <si>
    <t xml:space="preserve">Kontaktný zatepľovací systém hr. 200 mm - minerálne riešenie, skrutkovacie kotvy, vrátane sieťky a lepidla </t>
  </si>
  <si>
    <t>1308469128</t>
  </si>
  <si>
    <t>23</t>
  </si>
  <si>
    <t>6252513721</t>
  </si>
  <si>
    <t>Kontaktný zatepľovací systém ostenia hr. 30 mm - minerálne riešenie - ostenie</t>
  </si>
  <si>
    <t>1660261705</t>
  </si>
  <si>
    <t>24</t>
  </si>
  <si>
    <t>622464213</t>
  </si>
  <si>
    <t xml:space="preserve">Vonkajšia omietka stien tenkovrstvová silikon-akrylátová omietka hr. 3 mm </t>
  </si>
  <si>
    <t>-262252340</t>
  </si>
  <si>
    <t>25</t>
  </si>
  <si>
    <t>63247740-1</t>
  </si>
  <si>
    <t>Dodávka a montáž nosnej časti podlahy 1.NP,2.NP</t>
  </si>
  <si>
    <t>1814248829</t>
  </si>
  <si>
    <t>26</t>
  </si>
  <si>
    <t>622491514R</t>
  </si>
  <si>
    <t xml:space="preserve">Fasádna farba silikónová – farebná-farebné motívy na fasáde </t>
  </si>
  <si>
    <t>-681334137</t>
  </si>
  <si>
    <t>Ostatné konštrukcie a práce-búranie</t>
  </si>
  <si>
    <t>27</t>
  </si>
  <si>
    <t>941941041</t>
  </si>
  <si>
    <t>Montáž lešenia ľahkého pracovného radového s podlahami šírky nad 1,00 do 1,20 m, výšky do 10 m</t>
  </si>
  <si>
    <t>2048214989</t>
  </si>
  <si>
    <t>28</t>
  </si>
  <si>
    <t>941941291</t>
  </si>
  <si>
    <t>Príplatok za prvý a každý ďalší i začatý mesiac použitia lešenia ľahkého pracovného radového s podlahami šírky nad 1,00 do 1,20 m, výšky do 10 m</t>
  </si>
  <si>
    <t>-1948279645</t>
  </si>
  <si>
    <t>29</t>
  </si>
  <si>
    <t>941941841</t>
  </si>
  <si>
    <t>Demontáž lešenia ľahkého pracovného radového s podlahami šírky nad 1,00 do 1,20 m, výšky do 10 m</t>
  </si>
  <si>
    <t>-2037653917</t>
  </si>
  <si>
    <t>30</t>
  </si>
  <si>
    <t>941955004</t>
  </si>
  <si>
    <t>Lešenie ľahké pracovné pomocné s výškou lešeňovej podlahy nad 2,50 do 3,5 m</t>
  </si>
  <si>
    <t>-173382493</t>
  </si>
  <si>
    <t>31</t>
  </si>
  <si>
    <t>931961115</t>
  </si>
  <si>
    <t>Vložky do dilatačných škár zvislé, z polystyrénovej dosky hr. 30 mm</t>
  </si>
  <si>
    <t>1442662768</t>
  </si>
  <si>
    <t>32</t>
  </si>
  <si>
    <t>953995117</t>
  </si>
  <si>
    <t>Dilatačný profil V</t>
  </si>
  <si>
    <t>-2025582425</t>
  </si>
  <si>
    <t>99</t>
  </si>
  <si>
    <t xml:space="preserve">Presun hmôt HSV </t>
  </si>
  <si>
    <t>33</t>
  </si>
  <si>
    <t>998011001</t>
  </si>
  <si>
    <t>Presun hmôt pre budovy JKSO 801, 803,812,zvislá konštr.z tehál,tvárnic,z kovu výšky do 6 m</t>
  </si>
  <si>
    <t>32705847</t>
  </si>
  <si>
    <t>PSV</t>
  </si>
  <si>
    <t>Práce a dodávky PSV</t>
  </si>
  <si>
    <t>711</t>
  </si>
  <si>
    <t>Izolácie proti vode a vlhkosti</t>
  </si>
  <si>
    <t>34</t>
  </si>
  <si>
    <t>711131102</t>
  </si>
  <si>
    <t>Zhotovenie geotextílie alebo tkaniny na plochu vodorovnú</t>
  </si>
  <si>
    <t>861752492</t>
  </si>
  <si>
    <t>35</t>
  </si>
  <si>
    <t>6936651400</t>
  </si>
  <si>
    <t>Geotextília netkaná polypropylénová   400</t>
  </si>
  <si>
    <t>-712006762</t>
  </si>
  <si>
    <t>36</t>
  </si>
  <si>
    <t>711133001</t>
  </si>
  <si>
    <t>Zhotovenie izolácie proti zemnej vlhkosti PVC fóliou položenou voľne na vodorovnej ploche so zvarením spoju</t>
  </si>
  <si>
    <t>1042052767</t>
  </si>
  <si>
    <t>37</t>
  </si>
  <si>
    <t>2833000220</t>
  </si>
  <si>
    <t>Izol.základov proti vlhkosti, tlak.vode, radonu, hydroizolačná fólia hr.2,00 mm</t>
  </si>
  <si>
    <t>-202187629</t>
  </si>
  <si>
    <t>38</t>
  </si>
  <si>
    <t>711133015</t>
  </si>
  <si>
    <t>Zhotovenie izolácie proti zemnej vlhkosti PVC fóliou položenou voľne na zvislej ploche s naleptaním spoju</t>
  </si>
  <si>
    <t>1700373284</t>
  </si>
  <si>
    <t>39</t>
  </si>
  <si>
    <t>2833000220r</t>
  </si>
  <si>
    <t>408763794</t>
  </si>
  <si>
    <t>40</t>
  </si>
  <si>
    <t>711132107</t>
  </si>
  <si>
    <t>Zhotovenie izolácie proti zemnej vlhkosti nopovou fóloiu položenou voľne na ploche zvislej</t>
  </si>
  <si>
    <t>-521462537</t>
  </si>
  <si>
    <t>41</t>
  </si>
  <si>
    <t>6288000630</t>
  </si>
  <si>
    <t>Nopová fólia FONDALINE proti vlhkosti s radónovou ochranou PLUS 400, výška nopu 8 mm</t>
  </si>
  <si>
    <t>-3017387</t>
  </si>
  <si>
    <t>42</t>
  </si>
  <si>
    <t>711210100</t>
  </si>
  <si>
    <t>Zhotovenie dvojnásobnej izol. stierky pod keramické obklady v interiéri na ploche vodorovnej</t>
  </si>
  <si>
    <t>2008827154</t>
  </si>
  <si>
    <t>43</t>
  </si>
  <si>
    <t>2353203200</t>
  </si>
  <si>
    <t>Stierkové izolácie, elastický tesniaci prostriedok do vlhka</t>
  </si>
  <si>
    <t>kg</t>
  </si>
  <si>
    <t>174883761</t>
  </si>
  <si>
    <t>44</t>
  </si>
  <si>
    <t>711210110</t>
  </si>
  <si>
    <t>Zhotovenie dvojnásobnej izol. stierky pod keramické obklady v interiéri na ploche zvislej</t>
  </si>
  <si>
    <t>694595507</t>
  </si>
  <si>
    <t>45</t>
  </si>
  <si>
    <t>1276998305</t>
  </si>
  <si>
    <t>46</t>
  </si>
  <si>
    <t>998711201</t>
  </si>
  <si>
    <t>Presun hmôt pre izoláciu proti vode v objektoch výšky do 6 m</t>
  </si>
  <si>
    <t>%</t>
  </si>
  <si>
    <t>1898939086</t>
  </si>
  <si>
    <t>712</t>
  </si>
  <si>
    <t>Izolácie striech</t>
  </si>
  <si>
    <t>47</t>
  </si>
  <si>
    <t>7122900101</t>
  </si>
  <si>
    <t xml:space="preserve">Zhotovenie difúznej membrány pre strechy ploché do 30° </t>
  </si>
  <si>
    <t>505868915</t>
  </si>
  <si>
    <t>48</t>
  </si>
  <si>
    <t>2832208008</t>
  </si>
  <si>
    <t>Podstrešná  difúzna membrána pre šikmé strešné konštrukcie</t>
  </si>
  <si>
    <t>-763880301</t>
  </si>
  <si>
    <t>49</t>
  </si>
  <si>
    <t>712370010R</t>
  </si>
  <si>
    <t xml:space="preserve">Zhotovenie poistnej izolácie </t>
  </si>
  <si>
    <t>1859292167</t>
  </si>
  <si>
    <t>50</t>
  </si>
  <si>
    <t>6288001070</t>
  </si>
  <si>
    <t xml:space="preserve">Poistné hydroizolačné fólie -na debnenie </t>
  </si>
  <si>
    <t>1589766806</t>
  </si>
  <si>
    <t>51</t>
  </si>
  <si>
    <t>998712202</t>
  </si>
  <si>
    <t>Presun hmôt pre izoláciu povlakovej krytiny v objektoch výšky nad 6 do 12 m</t>
  </si>
  <si>
    <t>368009466</t>
  </si>
  <si>
    <t>713</t>
  </si>
  <si>
    <t>Izolácie tepelné</t>
  </si>
  <si>
    <t>52</t>
  </si>
  <si>
    <t>713111132</t>
  </si>
  <si>
    <t>Montáž tepelnej izolácie stropov rebrových minerálnou vlnou, spodkom kladenými voľne na podbitie medzi rebrá</t>
  </si>
  <si>
    <t>-736644614</t>
  </si>
  <si>
    <t>53</t>
  </si>
  <si>
    <t>6314150110</t>
  </si>
  <si>
    <t>Tepelné izolácie stropné podhľady a stropy minerálna izolácia - hr.200 mm</t>
  </si>
  <si>
    <t>1859986118</t>
  </si>
  <si>
    <t>54</t>
  </si>
  <si>
    <t>713132215</t>
  </si>
  <si>
    <t>Montáž tepelnej izolácie podzemných stien a základov xps kotvením a lepením</t>
  </si>
  <si>
    <t>-424103756</t>
  </si>
  <si>
    <t>55</t>
  </si>
  <si>
    <t>2837650082</t>
  </si>
  <si>
    <t>Extrudovaný polystyrén - XPS hrúbka 160 mm</t>
  </si>
  <si>
    <t>1540793652</t>
  </si>
  <si>
    <t>156</t>
  </si>
  <si>
    <t>2837650330</t>
  </si>
  <si>
    <t>Extrudovaný polystyrén - XPS hrúbka 200 mm</t>
  </si>
  <si>
    <t>908317964</t>
  </si>
  <si>
    <t>56</t>
  </si>
  <si>
    <t>998713202</t>
  </si>
  <si>
    <t>Presun hmôt pre izolácie tepelné v objektoch výšky nad 6 m do 12 m</t>
  </si>
  <si>
    <t>1175290089</t>
  </si>
  <si>
    <t>762</t>
  </si>
  <si>
    <t>Konštrukcie tesárske</t>
  </si>
  <si>
    <t>57</t>
  </si>
  <si>
    <t>762341001</t>
  </si>
  <si>
    <t>Montáž debnenia jednoduchých striech, drevotrieskovými  doskami na zráz</t>
  </si>
  <si>
    <t>-1473757130</t>
  </si>
  <si>
    <t>58</t>
  </si>
  <si>
    <t>6072628105</t>
  </si>
  <si>
    <t>Doska drevoštiepková OSB 3 do vlhkého prostrediahr. 22 mm (2500x1250mm)</t>
  </si>
  <si>
    <t>-1098928146</t>
  </si>
  <si>
    <t>59</t>
  </si>
  <si>
    <t>ponuk cena</t>
  </si>
  <si>
    <t>Väzníkový krov( väzníky + imregnácia, zavetrovacie rezivo, kotviaci materiál + montáž, ostatné rezivo k väzníkom, pomúrnica 150/150+ montáž, doprava)</t>
  </si>
  <si>
    <t>súb</t>
  </si>
  <si>
    <t>482910253</t>
  </si>
  <si>
    <t>60</t>
  </si>
  <si>
    <t>762395000</t>
  </si>
  <si>
    <t>Spojovacie prostriedky  pre viazané konštrukcie krovov, debnenie a laťovanie, nadstrešné konštr., spádové kliny - svorky, dosky, klince, pásová oceľ, vruty</t>
  </si>
  <si>
    <t>1620502618</t>
  </si>
  <si>
    <t>61</t>
  </si>
  <si>
    <t>998762102</t>
  </si>
  <si>
    <t>Presun hmôt pre konštrukcie tesárske v objektoch výšky do 12 m</t>
  </si>
  <si>
    <t>-117281794</t>
  </si>
  <si>
    <t>763</t>
  </si>
  <si>
    <t>Konštrukcie - drevostavby</t>
  </si>
  <si>
    <t>62</t>
  </si>
  <si>
    <t>763181122</t>
  </si>
  <si>
    <t>Zárubne oceľové pre montované priečky š 700 mm hr. 100 mm</t>
  </si>
  <si>
    <t>-750425602</t>
  </si>
  <si>
    <t>63</t>
  </si>
  <si>
    <t>763181132</t>
  </si>
  <si>
    <t>Zárubne oceľové pre montované priečky š 800 mm hr. 100 mm</t>
  </si>
  <si>
    <t>527551470</t>
  </si>
  <si>
    <t>64</t>
  </si>
  <si>
    <t>763181142</t>
  </si>
  <si>
    <t>Zárubne oceľové pre montované priečky š 900 mm hr. 100 mm</t>
  </si>
  <si>
    <t>1239741614</t>
  </si>
  <si>
    <t>65</t>
  </si>
  <si>
    <t>763-4</t>
  </si>
  <si>
    <t xml:space="preserve">Dodávka a montáž konštrukcie modulárneho systému hr. 110 mm - obvodová stena </t>
  </si>
  <si>
    <t>-1974910554</t>
  </si>
  <si>
    <t>66</t>
  </si>
  <si>
    <t>763-5</t>
  </si>
  <si>
    <t>Dodávka a montáž vnútornej priečky hr. 100 mm</t>
  </si>
  <si>
    <t>-454951332</t>
  </si>
  <si>
    <t>67</t>
  </si>
  <si>
    <t>763-9</t>
  </si>
  <si>
    <t xml:space="preserve">Dodávka a montáž stropu nad 1NP a 2.NP </t>
  </si>
  <si>
    <t>92014004</t>
  </si>
  <si>
    <t>68</t>
  </si>
  <si>
    <t>763120011</t>
  </si>
  <si>
    <t>Sadrokartónová inštalačná predstena pre sanitárne zariadenia, dvojité opláštenie, doska 2xRBI 12,5 mm</t>
  </si>
  <si>
    <t>1238181743</t>
  </si>
  <si>
    <t>69</t>
  </si>
  <si>
    <t>763134020</t>
  </si>
  <si>
    <t>SDK podhľad  závesná kca profil UD, montážny profil CD , dosky  hr. 15 mm</t>
  </si>
  <si>
    <t>1282912126</t>
  </si>
  <si>
    <t>70</t>
  </si>
  <si>
    <t>763135080</t>
  </si>
  <si>
    <t>Kazetový podhľad  600 x 600 mm, hrana A, konštrukcia viditeľná, doska Standard biela</t>
  </si>
  <si>
    <t>-315465528</t>
  </si>
  <si>
    <t>71</t>
  </si>
  <si>
    <t>998763201</t>
  </si>
  <si>
    <t>Presun hmôt pre drevostavby v objektoch výšky do 12 m</t>
  </si>
  <si>
    <t>-1993255587</t>
  </si>
  <si>
    <t>764</t>
  </si>
  <si>
    <t>Konštrukcie klampiarske</t>
  </si>
  <si>
    <t>72</t>
  </si>
  <si>
    <t>764171715</t>
  </si>
  <si>
    <t>Krytina - trapézový systém T-50, hr. 0,75 mm, sklon strechy do 30°</t>
  </si>
  <si>
    <t>-1878935340</t>
  </si>
  <si>
    <t>73</t>
  </si>
  <si>
    <t>764721115</t>
  </si>
  <si>
    <t>Oplechovanie odkvapu z plechov rš. 330 mm</t>
  </si>
  <si>
    <t>393706434</t>
  </si>
  <si>
    <t>74</t>
  </si>
  <si>
    <t>764751113</t>
  </si>
  <si>
    <t>Odpadová rúra kruhová D 125 mm</t>
  </si>
  <si>
    <t>-648669259</t>
  </si>
  <si>
    <t>75</t>
  </si>
  <si>
    <t>764751133</t>
  </si>
  <si>
    <t>Koleno odpadovej rúry D 125 mm</t>
  </si>
  <si>
    <t>1232808879</t>
  </si>
  <si>
    <t>76</t>
  </si>
  <si>
    <t>764751171</t>
  </si>
  <si>
    <t>Zachytávač nečistôt</t>
  </si>
  <si>
    <t>-1554335356</t>
  </si>
  <si>
    <t>77</t>
  </si>
  <si>
    <t>764761122</t>
  </si>
  <si>
    <t>Žľab pododkvapový polkruhový R 150 mm, vrátane čela, hákov, rohov, kútov</t>
  </si>
  <si>
    <t>1283484363</t>
  </si>
  <si>
    <t>78</t>
  </si>
  <si>
    <t>764761232</t>
  </si>
  <si>
    <t xml:space="preserve">Žľabový kotlík k polkruhovým žľabom D 150 mm </t>
  </si>
  <si>
    <t>-1080220362</t>
  </si>
  <si>
    <t>79</t>
  </si>
  <si>
    <t>764711115</t>
  </si>
  <si>
    <t>Oplechovanie parapetov z plechu upravovaného  r.š.do 300 mm</t>
  </si>
  <si>
    <t>2008028188</t>
  </si>
  <si>
    <t>80</t>
  </si>
  <si>
    <t>998764202</t>
  </si>
  <si>
    <t>Presun hmôt pre konštrukcie klampiarske v objektoch výšky nad 6 do 12 m</t>
  </si>
  <si>
    <t>965751062</t>
  </si>
  <si>
    <t>766</t>
  </si>
  <si>
    <t>Konštrukcie stolárske</t>
  </si>
  <si>
    <t>81</t>
  </si>
  <si>
    <t>7661212101</t>
  </si>
  <si>
    <t>Montáž WC zásten</t>
  </si>
  <si>
    <t>2089009288</t>
  </si>
  <si>
    <t>82</t>
  </si>
  <si>
    <t>607Ponuk.cena</t>
  </si>
  <si>
    <t>WC zásteny</t>
  </si>
  <si>
    <t>1228155932</t>
  </si>
  <si>
    <t>83</t>
  </si>
  <si>
    <t>766621081</t>
  </si>
  <si>
    <t xml:space="preserve">Montáž okna plastového - výdajňa </t>
  </si>
  <si>
    <t>1345902802</t>
  </si>
  <si>
    <t>84</t>
  </si>
  <si>
    <t>6114123610</t>
  </si>
  <si>
    <t>Plastové okno, rozmer 1200x1500 mm (vxš)</t>
  </si>
  <si>
    <t>188285039</t>
  </si>
  <si>
    <t>85</t>
  </si>
  <si>
    <t>766621400</t>
  </si>
  <si>
    <t>Montáž okien plastových s hydroizolačnými ISO páskami (+exteriérová a interiérová fólia)</t>
  </si>
  <si>
    <t>426314836</t>
  </si>
  <si>
    <t>86</t>
  </si>
  <si>
    <t>6114124140.</t>
  </si>
  <si>
    <t>O1- Plastové okno, rozmer 1200x1600 mm (vxš), izolačné trojsklo</t>
  </si>
  <si>
    <t>1730423301</t>
  </si>
  <si>
    <t>87</t>
  </si>
  <si>
    <t>6114124090</t>
  </si>
  <si>
    <t>O2- Plastové okno, rozmer 1200x600 mm (vxš), izolačné trojsklo</t>
  </si>
  <si>
    <t>-1390316327</t>
  </si>
  <si>
    <t>88</t>
  </si>
  <si>
    <t>6114123880</t>
  </si>
  <si>
    <t>O3- Plastové okno, rozmer 600x1600 mm (vxš), izolačné trojsklo</t>
  </si>
  <si>
    <t>87631014</t>
  </si>
  <si>
    <t>89</t>
  </si>
  <si>
    <t>6114124070</t>
  </si>
  <si>
    <t>O5-Plastové okno, rozmer1000x2000 mm (vxš), izolačné trojsklo</t>
  </si>
  <si>
    <t>900945824</t>
  </si>
  <si>
    <t>90</t>
  </si>
  <si>
    <t>6114124020</t>
  </si>
  <si>
    <t>O6-Plastové okno , rozmer 1000x900 mm (vxš), izolačné trojsklo</t>
  </si>
  <si>
    <t>912263391</t>
  </si>
  <si>
    <t>91</t>
  </si>
  <si>
    <t>6111103080</t>
  </si>
  <si>
    <t>O7- Plastové okno,  rozmer 1800x900 mm(vxš), izolačné trojsklo</t>
  </si>
  <si>
    <t>-1554640021</t>
  </si>
  <si>
    <t>92</t>
  </si>
  <si>
    <t>6114124120r</t>
  </si>
  <si>
    <t>O8- Plastové okno, rozmer d=1200 mm, izolačné trojsklo</t>
  </si>
  <si>
    <t>1756654805</t>
  </si>
  <si>
    <t>93</t>
  </si>
  <si>
    <t>6114124200</t>
  </si>
  <si>
    <t>O9- Plastové okno, rozmer 1400x1000 mm (vxš), izolačné trojsklo</t>
  </si>
  <si>
    <t>-765047020</t>
  </si>
  <si>
    <t>94</t>
  </si>
  <si>
    <t>6111103150</t>
  </si>
  <si>
    <t>O10 -Plastové okno, rozmer 1900x1800 mm(vxš), izolačné trojsklo</t>
  </si>
  <si>
    <t>-355360227</t>
  </si>
  <si>
    <t>157</t>
  </si>
  <si>
    <t>6111103150AD</t>
  </si>
  <si>
    <t>O10a -Plastové ookno s dverami, rozmer 2800x1800 mm (vxš), izolačné trojsklo</t>
  </si>
  <si>
    <t>2045084161</t>
  </si>
  <si>
    <t>95</t>
  </si>
  <si>
    <t>6111103220r</t>
  </si>
  <si>
    <t>O11- Plastové okno, rozmer 2800x1600 mm, izolačné trojsklo</t>
  </si>
  <si>
    <t>242841840</t>
  </si>
  <si>
    <t>96</t>
  </si>
  <si>
    <t>6114124120</t>
  </si>
  <si>
    <t>O12- Plastové okno , rozmer 1200x1200 mm (vxš), izolačné trojsklo</t>
  </si>
  <si>
    <t>-188060931</t>
  </si>
  <si>
    <t>97</t>
  </si>
  <si>
    <t>6111103120</t>
  </si>
  <si>
    <t>O14- Plastové okno, rozmer 1800x1600 mm, izolačné trojsklo</t>
  </si>
  <si>
    <t>-542903413</t>
  </si>
  <si>
    <t>98</t>
  </si>
  <si>
    <t>6114124050</t>
  </si>
  <si>
    <t>O15-Plastové okno, rozmer 1000x1600 mm (vxš), izolačné trojsklo</t>
  </si>
  <si>
    <t>1678134997</t>
  </si>
  <si>
    <t>6111103140</t>
  </si>
  <si>
    <t>O16-O16A-Plastové okno, rozmer 1800x1800 mm(vxš), izolačné trojsklo</t>
  </si>
  <si>
    <t>-1861530576</t>
  </si>
  <si>
    <t>100</t>
  </si>
  <si>
    <t>766641071</t>
  </si>
  <si>
    <t>Montáž dverí plastových s hydroizolačnými ISO páskami (+ exteriérová a interiérová fólia )</t>
  </si>
  <si>
    <t>995855684</t>
  </si>
  <si>
    <t>101</t>
  </si>
  <si>
    <t>6111201490</t>
  </si>
  <si>
    <t xml:space="preserve">O4- Plastové dvere 2100x1600 mm, izolačné trojsklo </t>
  </si>
  <si>
    <t>-1057708479</t>
  </si>
  <si>
    <t>102</t>
  </si>
  <si>
    <t>766651201</t>
  </si>
  <si>
    <t>Montáž púzdra posuvných dverí do montovanej priečky s jedným zasúvacím púzdrom pre jedno krídlo, priechod 0,6-1 m</t>
  </si>
  <si>
    <t>1522668615</t>
  </si>
  <si>
    <t>103</t>
  </si>
  <si>
    <t>5533401530</t>
  </si>
  <si>
    <t>Stavebné púzdro pre zasúvacie dvere  priechod 900 mm</t>
  </si>
  <si>
    <t>1065984590</t>
  </si>
  <si>
    <t>104</t>
  </si>
  <si>
    <t>5533401940</t>
  </si>
  <si>
    <t>Posuvné systémy dverí-sada pojazdov</t>
  </si>
  <si>
    <t>súb.</t>
  </si>
  <si>
    <t>3650079</t>
  </si>
  <si>
    <t>105</t>
  </si>
  <si>
    <t>766651221</t>
  </si>
  <si>
    <t>Montáž púzdra posuvných dverí do montovanej priečky, s dvoma zasúvacími púzdrami pre dve krídla, priechod 1,25-2,45 m</t>
  </si>
  <si>
    <t>-56573849</t>
  </si>
  <si>
    <t>106</t>
  </si>
  <si>
    <t>5533401620</t>
  </si>
  <si>
    <t>Stavebné púzdro pre zasúvacie dvere Komfort priechod 2200 mm</t>
  </si>
  <si>
    <t>-1901507288</t>
  </si>
  <si>
    <t>107</t>
  </si>
  <si>
    <t>-243136900</t>
  </si>
  <si>
    <t>108</t>
  </si>
  <si>
    <t>766664125</t>
  </si>
  <si>
    <t>Montáž dverí drevených posuvných jednokrídlových, posun do puzdra</t>
  </si>
  <si>
    <t>370685832</t>
  </si>
  <si>
    <t>109</t>
  </si>
  <si>
    <t>6116202680</t>
  </si>
  <si>
    <t>Montážny materiál pre dvere, okná</t>
  </si>
  <si>
    <t>eur</t>
  </si>
  <si>
    <t>-1103107379</t>
  </si>
  <si>
    <t>110</t>
  </si>
  <si>
    <t>6117103100</t>
  </si>
  <si>
    <t>Dvere vnútorné drevené jednokrídlové,  plné, šírka 600-900 mm</t>
  </si>
  <si>
    <t>582522285</t>
  </si>
  <si>
    <t>111</t>
  </si>
  <si>
    <t>766664135</t>
  </si>
  <si>
    <t>Montáž dverí drevených posuvných dvojkrídlových, posun do puzdra</t>
  </si>
  <si>
    <t>-602015603</t>
  </si>
  <si>
    <t>112</t>
  </si>
  <si>
    <t>-492768197</t>
  </si>
  <si>
    <t>113</t>
  </si>
  <si>
    <t>6117103100r</t>
  </si>
  <si>
    <t>Dvere vnútorné drevené jednokrídlové,  plné, šírka 1050 mm</t>
  </si>
  <si>
    <t>-1993021607</t>
  </si>
  <si>
    <t>114</t>
  </si>
  <si>
    <t>766662112</t>
  </si>
  <si>
    <t>Montáž dverového krídla otočného jednokrídlového, vrátane kovania</t>
  </si>
  <si>
    <t>-1387209856</t>
  </si>
  <si>
    <t>115</t>
  </si>
  <si>
    <t>6117103105</t>
  </si>
  <si>
    <t>Dvere vnútorné drevené jednokrídlové,  šírka 600-900 mm</t>
  </si>
  <si>
    <t>1856420598</t>
  </si>
  <si>
    <t>116</t>
  </si>
  <si>
    <t>766691610r</t>
  </si>
  <si>
    <t>Montáž vnútornej krycej lišty pre okná s podtmelením</t>
  </si>
  <si>
    <t>819226601</t>
  </si>
  <si>
    <t>117</t>
  </si>
  <si>
    <t>6149531000r</t>
  </si>
  <si>
    <t>Lišty pre kompletizáciu okien</t>
  </si>
  <si>
    <t>-547037378</t>
  </si>
  <si>
    <t>118</t>
  </si>
  <si>
    <t>998766201</t>
  </si>
  <si>
    <t>Presun hmot pre konštrukcie stolárske v objektoch výšky do 6 m</t>
  </si>
  <si>
    <t>582785186</t>
  </si>
  <si>
    <t>767</t>
  </si>
  <si>
    <t>Konštrukcie doplnkové kovové</t>
  </si>
  <si>
    <t>119</t>
  </si>
  <si>
    <t>767-1</t>
  </si>
  <si>
    <t>Dodávka a montáž kontajnerových modulov</t>
  </si>
  <si>
    <t>-687259145</t>
  </si>
  <si>
    <t>120</t>
  </si>
  <si>
    <t>767-2</t>
  </si>
  <si>
    <t>Dodávka a montáž výlezu do podstrešného priestoru, vr. sklápacích strešných schodov, rozm. 700/1500 s protipožiarnou odolnosťou EW30D3,</t>
  </si>
  <si>
    <t>984981769</t>
  </si>
  <si>
    <t>121</t>
  </si>
  <si>
    <t>767-3</t>
  </si>
  <si>
    <t>Dodávka a montáž výlezu strešného pre neobývané podkrovia a povaly, otváravý, 540x830 mm</t>
  </si>
  <si>
    <t>1327025660</t>
  </si>
  <si>
    <t>122</t>
  </si>
  <si>
    <t>767330307</t>
  </si>
  <si>
    <t>Montáž oblej alebo polchej striešky od steny nad vchodové dvere z komorového polykarbonátu resp. akrylátu nad 1500 do 1900 mm</t>
  </si>
  <si>
    <t>-921253425</t>
  </si>
  <si>
    <t>123</t>
  </si>
  <si>
    <t>2838003150</t>
  </si>
  <si>
    <t>Strieška z akrylátu 4mm, 150x95cm bezfarebná</t>
  </si>
  <si>
    <t>869042885</t>
  </si>
  <si>
    <t>124</t>
  </si>
  <si>
    <t>767661500</t>
  </si>
  <si>
    <t xml:space="preserve">Montáž interierovej žalúzie hliníkovej lamelovej štandardnej </t>
  </si>
  <si>
    <t>1799280409</t>
  </si>
  <si>
    <t>125</t>
  </si>
  <si>
    <t>5534313590</t>
  </si>
  <si>
    <t>Interierová žalúzia hliníková STANDART biela18/25 - bez vedenia</t>
  </si>
  <si>
    <t>81038835</t>
  </si>
  <si>
    <t>126</t>
  </si>
  <si>
    <t>767-6</t>
  </si>
  <si>
    <t xml:space="preserve">Dodávka + montáž  - Interierové oceľové schodisko - vrátane všetkých  povrchových úprav, nástupníc, podstupníc,  zábradlia  ... </t>
  </si>
  <si>
    <t>1478534042</t>
  </si>
  <si>
    <t>127</t>
  </si>
  <si>
    <t>998767102</t>
  </si>
  <si>
    <t>Presun hmôt pre kovové stavebné doplnkové konštrukcie v objektoch výšky nad 6 do 12 m</t>
  </si>
  <si>
    <t>-785297567</t>
  </si>
  <si>
    <t>771</t>
  </si>
  <si>
    <t>Podlahy z dlaždíc</t>
  </si>
  <si>
    <t>128</t>
  </si>
  <si>
    <t>771415002</t>
  </si>
  <si>
    <t xml:space="preserve">Montáž soklíkov z obkladačiek do tmelu </t>
  </si>
  <si>
    <t>-1758820367</t>
  </si>
  <si>
    <t>129</t>
  </si>
  <si>
    <t>5976408000</t>
  </si>
  <si>
    <t xml:space="preserve">Dlaždice keramické s hladkým povrchom </t>
  </si>
  <si>
    <t>858245482</t>
  </si>
  <si>
    <t>130</t>
  </si>
  <si>
    <t>771575107</t>
  </si>
  <si>
    <t>Montáž podláh z dlaždíc keramických do tmelu veľ. 200 x 200 mm</t>
  </si>
  <si>
    <t>821161236</t>
  </si>
  <si>
    <t>131</t>
  </si>
  <si>
    <t>5978651250</t>
  </si>
  <si>
    <t xml:space="preserve">Dlaždice keramické , rozmer 200x200x10 mm, </t>
  </si>
  <si>
    <t>623577612</t>
  </si>
  <si>
    <t>132</t>
  </si>
  <si>
    <t>998771202</t>
  </si>
  <si>
    <t>Presun hmôt pre podlahy z dlaždíc v objektoch výšky nad 6 do 12 m</t>
  </si>
  <si>
    <t>-465198978</t>
  </si>
  <si>
    <t>776</t>
  </si>
  <si>
    <t>Podlahy povlakové</t>
  </si>
  <si>
    <t>133</t>
  </si>
  <si>
    <t>776460010</t>
  </si>
  <si>
    <t>Lepenie podlahových soklov z prírodnej podlahoviny</t>
  </si>
  <si>
    <t>1908844974</t>
  </si>
  <si>
    <t>134</t>
  </si>
  <si>
    <t>2843105000</t>
  </si>
  <si>
    <t xml:space="preserve">Prírodné linoleum </t>
  </si>
  <si>
    <t>1423888545</t>
  </si>
  <si>
    <t>135</t>
  </si>
  <si>
    <t>7765211001</t>
  </si>
  <si>
    <t>Lepenie podláh z drevovláknitých dosák</t>
  </si>
  <si>
    <t>-1888783726</t>
  </si>
  <si>
    <t>136</t>
  </si>
  <si>
    <t>6071071000</t>
  </si>
  <si>
    <t xml:space="preserve">Doska drevovláknitá tvrdá, lisovaná </t>
  </si>
  <si>
    <t>446322871</t>
  </si>
  <si>
    <t>137</t>
  </si>
  <si>
    <t>77652120d0</t>
  </si>
  <si>
    <t>Lepenie povlakových podláh PVC homogénnych, zo štvorcov, dielcov- marmoleum</t>
  </si>
  <si>
    <t>1940491890</t>
  </si>
  <si>
    <t>138</t>
  </si>
  <si>
    <t>2843101230</t>
  </si>
  <si>
    <t xml:space="preserve">Marmoleum - prírodná podlahovina </t>
  </si>
  <si>
    <t>-103910672</t>
  </si>
  <si>
    <t>139</t>
  </si>
  <si>
    <t>776551000</t>
  </si>
  <si>
    <t>Lepenie povlakových podláh korkových z pásov</t>
  </si>
  <si>
    <t>-1291142210</t>
  </si>
  <si>
    <t>140</t>
  </si>
  <si>
    <t>61721230001</t>
  </si>
  <si>
    <t>Korková izolačná podložka hr.1,3 mm</t>
  </si>
  <si>
    <t>978475598</t>
  </si>
  <si>
    <t>141</t>
  </si>
  <si>
    <t>998776202</t>
  </si>
  <si>
    <t>Presun hmôt pre podlahy povlakové v objektoch výšky nad 6 do 12 m</t>
  </si>
  <si>
    <t>-1877296013</t>
  </si>
  <si>
    <t>781</t>
  </si>
  <si>
    <t>Dokončovacie práce a obklady</t>
  </si>
  <si>
    <t>142</t>
  </si>
  <si>
    <t>781445020</t>
  </si>
  <si>
    <t>Montáž obkladov vnútor. stien z obkladačiek kladených do tmelu veľ. 300x300 mm</t>
  </si>
  <si>
    <t>1640274380</t>
  </si>
  <si>
    <t>143</t>
  </si>
  <si>
    <t>5976574000</t>
  </si>
  <si>
    <t>Obkladačky keramické glazované jednofarebné hladké</t>
  </si>
  <si>
    <t>-714574047</t>
  </si>
  <si>
    <t>144</t>
  </si>
  <si>
    <t>998781202</t>
  </si>
  <si>
    <t>Presun hmôt pre obklady keramické v objektoch výšky nad 6 do 12 m</t>
  </si>
  <si>
    <t>-433153773</t>
  </si>
  <si>
    <t>783</t>
  </si>
  <si>
    <t>Dokončovacie práce - nátery</t>
  </si>
  <si>
    <t>145</t>
  </si>
  <si>
    <t>783114130</t>
  </si>
  <si>
    <t xml:space="preserve">Nátery oceľ.konštr. olejové, ľahkých C alebo veľmi ľahkých CC dvojnásobné - 70μm </t>
  </si>
  <si>
    <t>1492231627</t>
  </si>
  <si>
    <t>146</t>
  </si>
  <si>
    <t>783782203</t>
  </si>
  <si>
    <t>Nátery tesárskych konštrukcií povrchová impregnácia , protiplesniam, škodcom, požiaru</t>
  </si>
  <si>
    <t>953210808</t>
  </si>
  <si>
    <t>147</t>
  </si>
  <si>
    <t>783812110</t>
  </si>
  <si>
    <t>Nátery olejové farby-umývatelné bielej omietok stien dvojnás. 1x email a 2x plným tmel.</t>
  </si>
  <si>
    <t>632115519</t>
  </si>
  <si>
    <t>784</t>
  </si>
  <si>
    <t>Dokončovacie práce - maľby</t>
  </si>
  <si>
    <t>148</t>
  </si>
  <si>
    <t>784410100</t>
  </si>
  <si>
    <t>Penetrovanie jednonásobné jemnozrnných podkladov výšky do 3,80 m</t>
  </si>
  <si>
    <t>-1009110527</t>
  </si>
  <si>
    <t>149</t>
  </si>
  <si>
    <t>784452371</t>
  </si>
  <si>
    <t xml:space="preserve">Maľby z maliarskych zmesí Primalex, Farmal, ručne nanášané tónované dvojnásobné na jemnozrnný podklad výšky do 3, 80 m   </t>
  </si>
  <si>
    <t>457017175</t>
  </si>
  <si>
    <t>Práce a dodávky M</t>
  </si>
  <si>
    <t>150</t>
  </si>
  <si>
    <t>33003R</t>
  </si>
  <si>
    <t>Výťah nákladný elektrický do100 kg - 2 stanice - 2 nákladiská, vrátane dodávky a montáže</t>
  </si>
  <si>
    <t>1671599412</t>
  </si>
  <si>
    <t>21-M</t>
  </si>
  <si>
    <t>Elektromontáže</t>
  </si>
  <si>
    <t>151</t>
  </si>
  <si>
    <t xml:space="preserve">Schodisková plošina - dodávka + montáž </t>
  </si>
  <si>
    <t>-977592367</t>
  </si>
  <si>
    <t>152</t>
  </si>
  <si>
    <t>210411081</t>
  </si>
  <si>
    <t>Montáž ovládačov pre rekuperač. jednotky</t>
  </si>
  <si>
    <t>-1908970106</t>
  </si>
  <si>
    <t>153</t>
  </si>
  <si>
    <t>3850003660.</t>
  </si>
  <si>
    <t>Led ovládač</t>
  </si>
  <si>
    <t>248436422</t>
  </si>
  <si>
    <t>24-M</t>
  </si>
  <si>
    <t>Montáže vzduchotechnických zariad.</t>
  </si>
  <si>
    <t>154</t>
  </si>
  <si>
    <t>769052000.</t>
  </si>
  <si>
    <t>Montáž rekuperačnej jednotky na stenu</t>
  </si>
  <si>
    <t>1036128293</t>
  </si>
  <si>
    <t>155</t>
  </si>
  <si>
    <t>4290057370.</t>
  </si>
  <si>
    <t xml:space="preserve">Rekuperačná vetracia jednotka </t>
  </si>
  <si>
    <t>256</t>
  </si>
  <si>
    <t>2135614050</t>
  </si>
  <si>
    <t>SO-01.3 - SO 01.3 - Zdravotechnika</t>
  </si>
  <si>
    <t>Ing. Miroslav Remiš</t>
  </si>
  <si>
    <t>Ing. Juraj Barčiak</t>
  </si>
  <si>
    <t xml:space="preserve">    8 - Rúrové vedenie</t>
  </si>
  <si>
    <t xml:space="preserve">    99 - Presun hmôt HSV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</si>
  <si>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</si>
  <si>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</si>
  <si>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</si>
  <si>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</si>
  <si>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</si>
  <si>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</si>
  <si>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769 - Montáž vzduchotechnických zariadení</t>
  </si>
  <si>
    <t>169</t>
  </si>
  <si>
    <t>132201201</t>
  </si>
  <si>
    <t>Výkop ryhy šírky 600-2000mm horn.3 do 100m3</t>
  </si>
  <si>
    <t>170</t>
  </si>
  <si>
    <t>132201209</t>
  </si>
  <si>
    <t>Príplatok k cenám za lepivosť horniny 3</t>
  </si>
  <si>
    <t>171</t>
  </si>
  <si>
    <t>151101101</t>
  </si>
  <si>
    <t>Paženie a rozopretie stien rýh pre podzemné vedenie, príložné do 2 m</t>
  </si>
  <si>
    <t>172</t>
  </si>
  <si>
    <t>151101111</t>
  </si>
  <si>
    <t>Odstránenie paženia rýh pre podzemné vedenie, príložné hĺbky do 2 m</t>
  </si>
  <si>
    <t>174</t>
  </si>
  <si>
    <t>162301102</t>
  </si>
  <si>
    <t>Vodorovné premiestnenie výkopku tr.1-4, do 1000 m</t>
  </si>
  <si>
    <t>175</t>
  </si>
  <si>
    <t>167101102</t>
  </si>
  <si>
    <t>Nakladanie neuľahnutého výkopku z hornín tr.1-4 nad 100 do 1000 m3</t>
  </si>
  <si>
    <t>176</t>
  </si>
  <si>
    <t>171201202</t>
  </si>
  <si>
    <t>Uloženie sypaniny na skládky  do 100 m3</t>
  </si>
  <si>
    <t>177</t>
  </si>
  <si>
    <t>Zásyp sypaninou so zhutnením jám, šachiet, rýh, zárezov alebo okolo objektov do 1000 m3</t>
  </si>
  <si>
    <t>178</t>
  </si>
  <si>
    <t>175101101</t>
  </si>
  <si>
    <t>Obsyp potrubia</t>
  </si>
  <si>
    <t>179</t>
  </si>
  <si>
    <t>5833752900.1</t>
  </si>
  <si>
    <t>Obsyp potrubia 0-4</t>
  </si>
  <si>
    <t>180</t>
  </si>
  <si>
    <t>183</t>
  </si>
  <si>
    <t>212572111</t>
  </si>
  <si>
    <t>Lôžko pre trativod zo štrkopiesku triedeného</t>
  </si>
  <si>
    <t>1482456842</t>
  </si>
  <si>
    <t>184</t>
  </si>
  <si>
    <t>212755115</t>
  </si>
  <si>
    <t>Trativod z drenážnych rúrok bez lôžka, vnútorného priem. rúrok 130 mm</t>
  </si>
  <si>
    <t>1437422692</t>
  </si>
  <si>
    <t>279100043</t>
  </si>
  <si>
    <t>Prestup v základoch z  rúr dĺžky do 400 mm, vn. pr. 200 mm, potrubie vonk.pr. 108-144 mm</t>
  </si>
  <si>
    <t>279100054</t>
  </si>
  <si>
    <t>Prestup v základoch z rúr  dĺžky do 500 mm, vn. pr. 250 mm, potrubie vonk.pr. 142-187 mm</t>
  </si>
  <si>
    <t>181</t>
  </si>
  <si>
    <t>451573111.i</t>
  </si>
  <si>
    <t>Lôžko pod potrubie, stoky a drobné objekty, v otvorenom výkope z piesku a štrkopiesku do 150 mm</t>
  </si>
  <si>
    <t>Rúrové vedenie</t>
  </si>
  <si>
    <t>159</t>
  </si>
  <si>
    <t>871270310</t>
  </si>
  <si>
    <t>Montáž kanalizačného potrubia z polypropylénových hladkých rúr SN 10 DN 125 mm</t>
  </si>
  <si>
    <t>160</t>
  </si>
  <si>
    <t>2860014510</t>
  </si>
  <si>
    <t>PP rúra 125/1m - PP hladký kanalizačný systém SN10</t>
  </si>
  <si>
    <t>163</t>
  </si>
  <si>
    <t>2860014510.1</t>
  </si>
  <si>
    <t>PP rúra 125/0,5m - PP hladký kanalizačný systém SN10</t>
  </si>
  <si>
    <t>161</t>
  </si>
  <si>
    <t>2860014520</t>
  </si>
  <si>
    <t>PP rúra 125/2m - PP hladký kanalizačný systém SN10</t>
  </si>
  <si>
    <t>871310310</t>
  </si>
  <si>
    <t>Montáž kanalizačného potrubia z polypropylénových hladkých rúr SN 10 DN 150 mm</t>
  </si>
  <si>
    <t>2860014540.1</t>
  </si>
  <si>
    <t>PP rúra 150/1m - PP hladký kanalizačný systém SN10</t>
  </si>
  <si>
    <t>2860014550.1</t>
  </si>
  <si>
    <t>PP rúra 150/2m - PP hladký kanalizačný systém SN10 P</t>
  </si>
  <si>
    <t>2860014560.1</t>
  </si>
  <si>
    <t>PP rúra 150/5m - PP hladký kanalizačný systém SN10</t>
  </si>
  <si>
    <t>2860014540.2</t>
  </si>
  <si>
    <t>PP rúra 150/0,5m - PP hladký kanalizačný systém SN10</t>
  </si>
  <si>
    <t>164</t>
  </si>
  <si>
    <t>877270310</t>
  </si>
  <si>
    <t>Montáž kolena na potrubie z kanalizačných polypropylénových rúr DN 125 mm</t>
  </si>
  <si>
    <t>165</t>
  </si>
  <si>
    <t>2860014790</t>
  </si>
  <si>
    <t>koleno 125/45° - PP hladký kanalizačný systém SN10</t>
  </si>
  <si>
    <t>166</t>
  </si>
  <si>
    <t>2860014800</t>
  </si>
  <si>
    <t>koleno 125/87° - PP hladký kanalizačný systém SN10</t>
  </si>
  <si>
    <t>167</t>
  </si>
  <si>
    <t>877270320</t>
  </si>
  <si>
    <t>Montáž odbočky na potrubie z kanalizačných polypropylénových rúr DN 125 mm</t>
  </si>
  <si>
    <t>168</t>
  </si>
  <si>
    <t>2860015070</t>
  </si>
  <si>
    <t>odbočka 125/125/45° - PP hladký kanalizačný systém SN10</t>
  </si>
  <si>
    <t>877310310</t>
  </si>
  <si>
    <t>Montáž kolena na potrubie z kanalizačných polypropylénových rúr DN 150 mm</t>
  </si>
  <si>
    <t>2860014830.1</t>
  </si>
  <si>
    <t>PP  koleno 150/45° - PP hladký kanalizačný systém SN10</t>
  </si>
  <si>
    <t>2860014840.1</t>
  </si>
  <si>
    <t>PP koleno 150/15° - PP hladký kanalizačný systém SN10</t>
  </si>
  <si>
    <t>877310320</t>
  </si>
  <si>
    <t>Montáž odbočky na potrubie z kanalizačných polypropylénových rúr DN 150 mm</t>
  </si>
  <si>
    <t>2860015080.1</t>
  </si>
  <si>
    <t>PP odbočka 150/125/45° - PP hladký kanalizačný systém SN10</t>
  </si>
  <si>
    <t>877310340</t>
  </si>
  <si>
    <t>Montáž redukcie na potrubie z kanalizačných polypropylénových rúr DN 150 mm</t>
  </si>
  <si>
    <t>2860015350.1</t>
  </si>
  <si>
    <t>PP redukcia 150/125 - PP hladký kanalizačný systém SN10</t>
  </si>
  <si>
    <t>2860015350.12</t>
  </si>
  <si>
    <t>PP redukcia 70/125 - PP-ht</t>
  </si>
  <si>
    <t>158</t>
  </si>
  <si>
    <t>2860015350.13</t>
  </si>
  <si>
    <t>PP redukcia 100/125 - PP-ht</t>
  </si>
  <si>
    <t>892311000</t>
  </si>
  <si>
    <t>Skúška tesnosti kanalizácie D 150</t>
  </si>
  <si>
    <t>894810003</t>
  </si>
  <si>
    <t>Montáž PP revíznej kanalizačnej šachty priemeru 425 do výšky šachty 2 m s roznášacím prstencom a poklopom</t>
  </si>
  <si>
    <t>2861421300</t>
  </si>
  <si>
    <t>Vlnovcová šachtová rúra TEGRA DN 425 L=2 m kanalizačná, materiál: PP</t>
  </si>
  <si>
    <t>2861421310</t>
  </si>
  <si>
    <t>Teleskopická rúra s tesnením DN 425 L=0,375 m ku kanalizačnej revíznej šachte 425, materiál: PVC-U,</t>
  </si>
  <si>
    <t>2866112810</t>
  </si>
  <si>
    <t>Šachtové dno ku kanalizačnej revíznej šachte 425 - zberné DN 160, materiál: PP</t>
  </si>
  <si>
    <t>2867107420</t>
  </si>
  <si>
    <t>Gumové tesnenie šachtovej rúry 425 ku kanalizačnej revíznej šachte 425,</t>
  </si>
  <si>
    <t>5524180150</t>
  </si>
  <si>
    <t>Liatinový poklop B125 štvorcový na teleskopickú rúru DN 425,</t>
  </si>
  <si>
    <t>899721132</t>
  </si>
  <si>
    <t>Označenie kanalizačného potrubia hnedou výstražnou fóliou</t>
  </si>
  <si>
    <t>971033151</t>
  </si>
  <si>
    <t>Vybúranie otvoru v murive tehl. priemeru profilu do 60 mm hr.do 450 mm,  -0,00200t</t>
  </si>
  <si>
    <t>971033451</t>
  </si>
  <si>
    <t>Vybúranie otvoru v murive tehl. plochy do 0, 25 m2 hr.do 450 mm,  -0,21900t</t>
  </si>
  <si>
    <t>972056002</t>
  </si>
  <si>
    <t>Jadrové vrty diamantovými korunkami do D 30 mm do stropov - železobetónových -0,00002t</t>
  </si>
  <si>
    <t>cm</t>
  </si>
  <si>
    <t>972056004</t>
  </si>
  <si>
    <t>Jadrové vrty diamantovými korunkami do D 50 mm do stropov - železobetónových -0,00005t</t>
  </si>
  <si>
    <t>979011111</t>
  </si>
  <si>
    <t>Zvislá doprava sutiny a vybúraných hmôt za prvé podlažie nad alebo pod základným podlažím</t>
  </si>
  <si>
    <t>979081111.1</t>
  </si>
  <si>
    <t>Odvoz sutiny a vybúraných hmôt na skládku do 1 km</t>
  </si>
  <si>
    <t>979082111</t>
  </si>
  <si>
    <t>Vnútrostavenisková doprava sutiny a vybúraných hmôt</t>
  </si>
  <si>
    <t>Presun hmôt HSV</t>
  </si>
  <si>
    <t>182</t>
  </si>
  <si>
    <t>998276101</t>
  </si>
  <si>
    <t>Presun hmôt pre rúrové vedenie hĺbené z rúr z plast., hmôt alebo sklolamin. v otvorenom výkope</t>
  </si>
  <si>
    <t>713482121</t>
  </si>
  <si>
    <t>Montáž trubíc z PE, hr.15-20 mm,vnút.priemer do 38 mm</t>
  </si>
  <si>
    <t>2837741542</t>
  </si>
  <si>
    <t>Tubolit DG 22 x 20 izolácia-trubica AZ FLEX Armacell</t>
  </si>
  <si>
    <t>2837741553</t>
  </si>
  <si>
    <t>Tubolit DG 28 x 13 izolácia-trubica AZ FLEX Armacell</t>
  </si>
  <si>
    <t>2837741568</t>
  </si>
  <si>
    <t>Tubolit DG 35 x 20 izolácia-trubica AZ FLEX Armacell</t>
  </si>
  <si>
    <t>713482132</t>
  </si>
  <si>
    <t>Montáž trubíc z PE, hr.30 mm,vnút.priemer 39-70 mm</t>
  </si>
  <si>
    <t>2837741583</t>
  </si>
  <si>
    <t>Tubolit DG 42 x 30 izolácia-trubica AZ FLEX Armacell</t>
  </si>
  <si>
    <t>998713201</t>
  </si>
  <si>
    <t>Presun hmôt pre izolácie tepelné v objektoch výšky do 6 m</t>
  </si>
  <si>
    <t>721</t>
  </si>
  <si>
    <t>Zdravotech. vnútorná kanalizácia</t>
  </si>
  <si>
    <t>721140912</t>
  </si>
  <si>
    <t>Oprava odpadového potrubia prepojenie doterajšieho potrubia DN 50</t>
  </si>
  <si>
    <t>721171107.2</t>
  </si>
  <si>
    <t>Potrubie z PP-HT odpadové zvislé  DN 70 dodavka + montáž</t>
  </si>
  <si>
    <t>721171109.11</t>
  </si>
  <si>
    <t>Potrubie z PP-HT odpadové pripojovacie DN 100  dodavka + montáž</t>
  </si>
  <si>
    <t>721172109.11</t>
  </si>
  <si>
    <t>Potrubie z PP-HT odpadové zvislé  DN 100  dodavka + montáž</t>
  </si>
  <si>
    <t>721172354</t>
  </si>
  <si>
    <t>Montáž čistiaceho kusu HT potrubia DN 70</t>
  </si>
  <si>
    <t>2860022620</t>
  </si>
  <si>
    <t>HT čistiaci kus DN 70 -</t>
  </si>
  <si>
    <t>721172357</t>
  </si>
  <si>
    <t>Montáž čistiaceho kusu HT potrubia DN 100</t>
  </si>
  <si>
    <t>2860022630</t>
  </si>
  <si>
    <t>HT čistiaci kus DN 100 -</t>
  </si>
  <si>
    <t>721173204</t>
  </si>
  <si>
    <t>Potrubie z PVC - U odpadné pripájacie D 40x1, 8</t>
  </si>
  <si>
    <t>721173205.1</t>
  </si>
  <si>
    <t>Potrubie z PP-HT odpadné pripájacie DN 50  dodavka + montáž</t>
  </si>
  <si>
    <t>721173205.2</t>
  </si>
  <si>
    <t>Potrubie z PP-HT odpadné pripájacie DN 70  dodavka + montáž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</si>
  <si>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</si>
  <si>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</si>
  <si>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</si>
  <si>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</si>
  <si>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721274103</t>
  </si>
  <si>
    <t>Ventilačné hlavice strešná - plastové DN 100 HUL 810</t>
  </si>
  <si>
    <t>721290009</t>
  </si>
  <si>
    <t>Montáž privzdušňovacieho ventilu pre odpadové potrubia DN 75</t>
  </si>
  <si>
    <t>5515101207</t>
  </si>
  <si>
    <t>Privzdušňovací ventil DN 75 - 40°až +60°C, integrovaná tepelná izolácia, brytové tesnenie, vnútorná kanalizácia, ABS/PP</t>
  </si>
  <si>
    <t>721290012</t>
  </si>
  <si>
    <t>Montáž privzdušňovacieho ventilu pre odpadové potrubia DN 110</t>
  </si>
  <si>
    <t>5515101201</t>
  </si>
  <si>
    <t>Privzdušňovací ventil 110,- 40°až +60°C, dvojitá vzduchová izolácia, vnútorná kanalizácia, PP</t>
  </si>
  <si>
    <t>721290111</t>
  </si>
  <si>
    <t>Ostatné - skúška tesnosti kanalizácie v objektoch vodou do DN 125</t>
  </si>
  <si>
    <t>162</t>
  </si>
  <si>
    <t>998721201</t>
  </si>
  <si>
    <t>Presun hmôt pre vnútornú kanalizáciu v objektoch výšky do 6 m</t>
  </si>
  <si>
    <t>722</t>
  </si>
  <si>
    <t>Zdravotechnika - vnútorný vodovod</t>
  </si>
  <si>
    <t>722130211</t>
  </si>
  <si>
    <t>Potrubie z oceľ.rúr pozink.bezšvík.bežných-11 353.0, 10 004.0 zvarov. bežných-11 343.00 DN 15</t>
  </si>
  <si>
    <t>722131915</t>
  </si>
  <si>
    <t>Oprava vodovodného potrubia závitového vsadenie odbočky do potrubia DN 40</t>
  </si>
  <si>
    <t>722171132</t>
  </si>
  <si>
    <t>Potrubie z plastických rúr Pe-rt/al/pe-hd D20/2,0 lisovaním</t>
  </si>
  <si>
    <t>722171133</t>
  </si>
  <si>
    <t>Potrubie z plastických rúr Pe-rt/al/pe-hdD26/3,0 lisovaním</t>
  </si>
  <si>
    <t>722171134</t>
  </si>
  <si>
    <t>Potrubie z plastických rúr Pe-rt/al/pe-hd D32/3,0 lisovaním</t>
  </si>
  <si>
    <t>722171135</t>
  </si>
  <si>
    <t>Potrubie z plastických rúr Pe-rt/al/pe-hd D40/3,5 lisovaním</t>
  </si>
  <si>
    <t>722221010</t>
  </si>
  <si>
    <t>Montáž guľového kohúta závitového priameho pre vodu G 1/2</t>
  </si>
  <si>
    <t>5511870000</t>
  </si>
  <si>
    <t>Guľový uzáver pre vodu 1/2", FF páčka, niklovaná mosadz</t>
  </si>
  <si>
    <t>722221020</t>
  </si>
  <si>
    <t>Montáž guľového kohúta závitového priameho pre vodu G 1</t>
  </si>
  <si>
    <t>5511870020</t>
  </si>
  <si>
    <t>Guľový uzáver pre vodu 1", FF páčka, niklovaná mosadz</t>
  </si>
  <si>
    <t>722221025</t>
  </si>
  <si>
    <t>Montáž guľového kohúta závitového priameho pre vodu G 5/4</t>
  </si>
  <si>
    <t>186</t>
  </si>
  <si>
    <t>5511870030</t>
  </si>
  <si>
    <t>Guľový uzáver pre vodu 5/4", FF páčka, niklovaná mosadz OT</t>
  </si>
  <si>
    <t>188</t>
  </si>
  <si>
    <t>722221305</t>
  </si>
  <si>
    <t>Montáž spätnej klapky závitovej G 1/2</t>
  </si>
  <si>
    <t>190</t>
  </si>
  <si>
    <t>5511871640</t>
  </si>
  <si>
    <t>spätná klapka 1/2",</t>
  </si>
  <si>
    <t>192</t>
  </si>
  <si>
    <t>722221315</t>
  </si>
  <si>
    <t>Montáž spätnej klapky závitovej G 1</t>
  </si>
  <si>
    <t>194</t>
  </si>
  <si>
    <t>5511871660</t>
  </si>
  <si>
    <t>spätná klapka  1"</t>
  </si>
  <si>
    <t>196</t>
  </si>
  <si>
    <t>722221360</t>
  </si>
  <si>
    <t>Montáž filtra závitového G 1/2</t>
  </si>
  <si>
    <t>198</t>
  </si>
  <si>
    <t>5511871570</t>
  </si>
  <si>
    <t>Filter závitový, 1/2", mosadz</t>
  </si>
  <si>
    <t>200</t>
  </si>
  <si>
    <t>722290226</t>
  </si>
  <si>
    <t>Tlaková skúška vodovodného potrubia závitového do DN 50</t>
  </si>
  <si>
    <t>202</t>
  </si>
  <si>
    <t>722290234</t>
  </si>
  <si>
    <t>Prepláchnutie a dezinfekcia vodovodného potrubia do DN 80</t>
  </si>
  <si>
    <t>204</t>
  </si>
  <si>
    <t>998722202</t>
  </si>
  <si>
    <t>Presun hmôt pre vnútorný vodovod v objektoch výšky nad 6 do 12 m</t>
  </si>
  <si>
    <t>206</t>
  </si>
  <si>
    <t>725</t>
  </si>
  <si>
    <t>Zdravotechnika - zariaď. predmety</t>
  </si>
  <si>
    <t>725119721</t>
  </si>
  <si>
    <t>Montáž predstenového systému záchodov do ľahkých stien s kovovou konštrukciou (napr.GEBERIT, AlcaPlast)</t>
  </si>
  <si>
    <t>208</t>
  </si>
  <si>
    <t>5513005458</t>
  </si>
  <si>
    <t>Predstenový systém pre pre závesné WC - nadrž do steny</t>
  </si>
  <si>
    <t>210</t>
  </si>
  <si>
    <t>5513005458.01</t>
  </si>
  <si>
    <t>Závesný set: Inštalačný modul technic WC DETSKY</t>
  </si>
  <si>
    <t>212</t>
  </si>
  <si>
    <t>5513005458.x</t>
  </si>
  <si>
    <t>Súprava na tlmenie hluku pre zawesné wc</t>
  </si>
  <si>
    <t>214</t>
  </si>
  <si>
    <t>5513005477</t>
  </si>
  <si>
    <t>Ovl. tlačidlo nerez</t>
  </si>
  <si>
    <t>216</t>
  </si>
  <si>
    <t>725119730</t>
  </si>
  <si>
    <t>Montáž klosetu do predstenového systému</t>
  </si>
  <si>
    <t>218</t>
  </si>
  <si>
    <t>6420134050.011</t>
  </si>
  <si>
    <t>Zavesené WC detské, vodorovný odpad, s hĺbkovým splachovaním</t>
  </si>
  <si>
    <t>220</t>
  </si>
  <si>
    <t>6420134050.02</t>
  </si>
  <si>
    <t>Doska na sedenie s poklopom  - detska</t>
  </si>
  <si>
    <t>222</t>
  </si>
  <si>
    <t>6420134050</t>
  </si>
  <si>
    <t>Kloset zavesený</t>
  </si>
  <si>
    <t>224</t>
  </si>
  <si>
    <t>642013405001</t>
  </si>
  <si>
    <t>Doska na sedenie s poklopom</t>
  </si>
  <si>
    <t>226</t>
  </si>
  <si>
    <t>6420134050.112</t>
  </si>
  <si>
    <t>Kloset zavesený  - pre invalidov</t>
  </si>
  <si>
    <t>228</t>
  </si>
  <si>
    <t>642013405001.12</t>
  </si>
  <si>
    <t>Doska na sedenie s poklopom - pre invalidov</t>
  </si>
  <si>
    <t>230</t>
  </si>
  <si>
    <t>725219201</t>
  </si>
  <si>
    <t>Montáž umývadla</t>
  </si>
  <si>
    <t>232</t>
  </si>
  <si>
    <t>6421370600</t>
  </si>
  <si>
    <t>T64 /1200/2x3/8 nerez</t>
  </si>
  <si>
    <t>234</t>
  </si>
  <si>
    <t>6429462300.x</t>
  </si>
  <si>
    <t>Umývadlo MALÉ</t>
  </si>
  <si>
    <t>236</t>
  </si>
  <si>
    <t>6429462300.5</t>
  </si>
  <si>
    <t>Umývadlo, otvor pre bateriu v strede</t>
  </si>
  <si>
    <t>238</t>
  </si>
  <si>
    <t>6429462300.55</t>
  </si>
  <si>
    <t>Umývadlo pre invalidov, otvor pre bateriu v strede</t>
  </si>
  <si>
    <t>240</t>
  </si>
  <si>
    <t>642946230001y</t>
  </si>
  <si>
    <t>Polostlp</t>
  </si>
  <si>
    <t>242</t>
  </si>
  <si>
    <t>725291113</t>
  </si>
  <si>
    <t>Montaž doplnkov zariadení kúpeľní a záchodov, drobné predmety (držiak na WC-papier, mydelnička)</t>
  </si>
  <si>
    <t>244</t>
  </si>
  <si>
    <t>725291113.1</t>
  </si>
  <si>
    <t>Montaž doplnkov zariadení kúpeľní a záchodov,  zrkadlo</t>
  </si>
  <si>
    <t>246</t>
  </si>
  <si>
    <t>725291114</t>
  </si>
  <si>
    <t>Montáž doplnkov zariadení kúpeľní a záchodov, madlá</t>
  </si>
  <si>
    <t>248</t>
  </si>
  <si>
    <t>5514677190</t>
  </si>
  <si>
    <t>Madlo pre invalidov - set k WC a umyvadlu</t>
  </si>
  <si>
    <t>sub</t>
  </si>
  <si>
    <t>250</t>
  </si>
  <si>
    <t>725329103</t>
  </si>
  <si>
    <t>Montáž kuchynských drezov dvojitých, s dvoma drezmi, alebo okapovým drezom s rozmerom 1110 x 510, bez výtok. armatúr</t>
  </si>
  <si>
    <t>252</t>
  </si>
  <si>
    <t>5523152500</t>
  </si>
  <si>
    <t>Kuchynský drez do dosky nerez 1110x510-190,2xQ +.sifón</t>
  </si>
  <si>
    <t>254</t>
  </si>
  <si>
    <t>725332320</t>
  </si>
  <si>
    <t>Montáž výlevky keramickej</t>
  </si>
  <si>
    <t>6420134850</t>
  </si>
  <si>
    <t>Jika výlevka biela 435x500x450</t>
  </si>
  <si>
    <t>258</t>
  </si>
  <si>
    <t>725819401</t>
  </si>
  <si>
    <t>Montáž ventilu rohového</t>
  </si>
  <si>
    <t>260</t>
  </si>
  <si>
    <t>5510124100</t>
  </si>
  <si>
    <t>Ventil rohový G 1/2"</t>
  </si>
  <si>
    <t>262</t>
  </si>
  <si>
    <t>5510124100.01</t>
  </si>
  <si>
    <t>Dodávka násteniek G1/2</t>
  </si>
  <si>
    <t>264</t>
  </si>
  <si>
    <t>725829201</t>
  </si>
  <si>
    <t>Montáž batérie umývadlovej a drezovej stojanovej pákovej, alebo klasickej</t>
  </si>
  <si>
    <t>266</t>
  </si>
  <si>
    <t>5514644580.x</t>
  </si>
  <si>
    <t>Umývadlová zmiešavacia batéria s omedzovačom teploty a prietoku</t>
  </si>
  <si>
    <t>268</t>
  </si>
  <si>
    <t>5514644580</t>
  </si>
  <si>
    <t>Umývadlová batéria stojankova</t>
  </si>
  <si>
    <t>270</t>
  </si>
  <si>
    <t>725829202</t>
  </si>
  <si>
    <t>Montáž batérie výlevky</t>
  </si>
  <si>
    <t>272</t>
  </si>
  <si>
    <t>5514670370</t>
  </si>
  <si>
    <t>Výlevková batéria</t>
  </si>
  <si>
    <t>274</t>
  </si>
  <si>
    <t>725829601</t>
  </si>
  <si>
    <t>Montáž batérií umývadlových stojankových pákových alebo klasických</t>
  </si>
  <si>
    <t>276</t>
  </si>
  <si>
    <t>5514671040</t>
  </si>
  <si>
    <t>Drezová nástenná batéria</t>
  </si>
  <si>
    <t>278</t>
  </si>
  <si>
    <t>725869301</t>
  </si>
  <si>
    <t>Montáž zápachovej uzávierky pre zariaďovacie predmety, umývadlová do D 40</t>
  </si>
  <si>
    <t>280</t>
  </si>
  <si>
    <t>5514703200</t>
  </si>
  <si>
    <t>Multy sifón k pakovej baterii s výp. 5/4x40</t>
  </si>
  <si>
    <t>282</t>
  </si>
  <si>
    <t>725869311</t>
  </si>
  <si>
    <t>Montáž zápachovej uzávierky pre zariaďovacie predmety, drezová do D 50 (pre jeden drez)</t>
  </si>
  <si>
    <t>284</t>
  </si>
  <si>
    <t>2863120185</t>
  </si>
  <si>
    <t>Drezový odtok jednodielny, D 50 úsporný, plast, sanitárny systém</t>
  </si>
  <si>
    <t>286</t>
  </si>
  <si>
    <t>725869382</t>
  </si>
  <si>
    <t>Montáž zápachovej uzávierky pre zariaďovacie predmety, ostatných typov do D 50</t>
  </si>
  <si>
    <t>288</t>
  </si>
  <si>
    <t>2863120253</t>
  </si>
  <si>
    <t>HL 21</t>
  </si>
  <si>
    <t>290</t>
  </si>
  <si>
    <t>725989101</t>
  </si>
  <si>
    <t>Montáž dvierok šachtových</t>
  </si>
  <si>
    <t>292</t>
  </si>
  <si>
    <t>6421370600.x</t>
  </si>
  <si>
    <t>Dvierka 150x200 mm plastové</t>
  </si>
  <si>
    <t>294</t>
  </si>
  <si>
    <t>5903068100.12</t>
  </si>
  <si>
    <t>Vetracia mriežka plastová 150x150mm</t>
  </si>
  <si>
    <t>296</t>
  </si>
  <si>
    <t>998725201</t>
  </si>
  <si>
    <t>Presun hmôt pre zariaďovacie predmety v objektoch výšky do 6 m</t>
  </si>
  <si>
    <t>298</t>
  </si>
  <si>
    <t>732</t>
  </si>
  <si>
    <t>Ústredné kúrenie, strojovne</t>
  </si>
  <si>
    <t>732219235.1</t>
  </si>
  <si>
    <t>Montáž zásobníkového ohrievača vody pre ohrev pitnej vody v spojení so zabudovaným tepelným čerpadlom objem 300 l</t>
  </si>
  <si>
    <t>300</t>
  </si>
  <si>
    <t>4847665990.1</t>
  </si>
  <si>
    <t>Zásobn.ohrievač vody so zabudovaným tepelným čerpadlom vzduch/voda,objem 300L COP3,3, príkon 2,3kW, max. tepelny výkon 3,6kW</t>
  </si>
  <si>
    <t>302</t>
  </si>
  <si>
    <t>732331534</t>
  </si>
  <si>
    <t>Expanzomat - s membranou, bez poistného ventilu, tlak 10 barov, objem 18 l</t>
  </si>
  <si>
    <t>304</t>
  </si>
  <si>
    <t>732422000</t>
  </si>
  <si>
    <t>Montáž obehového čerpadla teplovodného DN 15</t>
  </si>
  <si>
    <t>306</t>
  </si>
  <si>
    <t>4268155250</t>
  </si>
  <si>
    <t>Obehové čerpadlo cirkulacia teplej vody</t>
  </si>
  <si>
    <t>308</t>
  </si>
  <si>
    <t>998732201</t>
  </si>
  <si>
    <t>Presun hmôt pre strojovne v objektoch výšky do 6 m</t>
  </si>
  <si>
    <t>310</t>
  </si>
  <si>
    <t>733</t>
  </si>
  <si>
    <t>Ústredné kúrenie, rozvodné potrubie</t>
  </si>
  <si>
    <t>733181102.x</t>
  </si>
  <si>
    <t>Montaž zavesu - oceľový profil a spojovací material</t>
  </si>
  <si>
    <t>312</t>
  </si>
  <si>
    <t>734</t>
  </si>
  <si>
    <t>Ústredné kúrenie, armatúry.</t>
  </si>
  <si>
    <t>7342511241.1</t>
  </si>
  <si>
    <t>Ventil poistný 600kpa, typ 1/2x3/4 + montáž</t>
  </si>
  <si>
    <t>314</t>
  </si>
  <si>
    <t>734412115</t>
  </si>
  <si>
    <t>Montáž tlakomeru</t>
  </si>
  <si>
    <t>316</t>
  </si>
  <si>
    <t>4849210332</t>
  </si>
  <si>
    <t>Manometer</t>
  </si>
  <si>
    <t>318</t>
  </si>
  <si>
    <t>769</t>
  </si>
  <si>
    <t>Montáž vzduchotechnických zariadení</t>
  </si>
  <si>
    <t>769021006</t>
  </si>
  <si>
    <t>Montáž spiro potrubia DN 160-180</t>
  </si>
  <si>
    <t>320</t>
  </si>
  <si>
    <t>4290035029.1</t>
  </si>
  <si>
    <t>Flexi potrubie izolované DN 150</t>
  </si>
  <si>
    <t>322</t>
  </si>
  <si>
    <t>769036000</t>
  </si>
  <si>
    <t>Montáž protidažďovej žalúzie do prierezu 0.100 m2</t>
  </si>
  <si>
    <t>324</t>
  </si>
  <si>
    <t>4290040340</t>
  </si>
  <si>
    <t>Protidažďová žalúzia guľatá DN150</t>
  </si>
  <si>
    <t>326</t>
  </si>
  <si>
    <t>769071000</t>
  </si>
  <si>
    <t>Doplnkové kovové konštrukce</t>
  </si>
  <si>
    <t>328</t>
  </si>
  <si>
    <t>998769201</t>
  </si>
  <si>
    <t>Presun hmôt pre montáž vzduchotechnických zariadení v stavbe (objekte) výšky do 7 m</t>
  </si>
  <si>
    <t>330</t>
  </si>
  <si>
    <t>SO-01.4 - SO 01.4 - Vykurovanie</t>
  </si>
  <si>
    <t xml:space="preserve">    731 - Ústredné kúrenie, kotolne</t>
  </si>
  <si>
    <t xml:space="preserve">    735 - Ústredné kúrenie, vykurov. telesá</t>
  </si>
  <si>
    <t>972056007</t>
  </si>
  <si>
    <t>Jadrové vrty diamantovými korunkami do D 80 mm do stropov - železobetónových -0,00012t</t>
  </si>
  <si>
    <t>713482131</t>
  </si>
  <si>
    <t>Montáž trubíc z PE, hr.30 mm,vnút.priemer do 38 mm</t>
  </si>
  <si>
    <t>2837741571</t>
  </si>
  <si>
    <t>Tubolit DG 35 x 30 izolácia-trubica AZ FLEX Armacell</t>
  </si>
  <si>
    <t>Montáž trubíc , hr.30 mm,vnút.priemer 39-70 mm</t>
  </si>
  <si>
    <t>2837741599</t>
  </si>
  <si>
    <t>Tubolit DG 54 x 30 izolácia-trubica AZ FLEX Armacell</t>
  </si>
  <si>
    <t>731</t>
  </si>
  <si>
    <t>Ústredné kúrenie, kotolne</t>
  </si>
  <si>
    <t>731261070</t>
  </si>
  <si>
    <t>Montáž plynového kotla nástenného kondenzačného vykurovacieho bez zásobníka</t>
  </si>
  <si>
    <t>4849111450</t>
  </si>
  <si>
    <t>Kondenzačný plynový kotol nástenný, výkon 4,0až26 alebo 3,6až23,7kW + snímač vonk. teploty + regulácia</t>
  </si>
  <si>
    <t>731361101.12</t>
  </si>
  <si>
    <t>Vyvložkovanie existujúceho komína pomocou dymovodu plech/hliník 60/100 dĺžky 10,5m</t>
  </si>
  <si>
    <t>998731201</t>
  </si>
  <si>
    <t>Presun hmôt pre kotolne umiestnené vo výške (hĺbke) do 6 m</t>
  </si>
  <si>
    <t>Potrubie plasthliníkové DN25  lisovaním ,  Dodavka + Montáž vratane tvaroviek</t>
  </si>
  <si>
    <t>Potrubie plasthliníkové   DN32 lisovaním ,  Dodavka + Montáž vratane tvaroviek</t>
  </si>
  <si>
    <t>722171136</t>
  </si>
  <si>
    <t>Potrubie plasthliníkové  DN40 lisovaním ,  Dodavka + Montáž vratane tvaroviek</t>
  </si>
  <si>
    <t>733191302</t>
  </si>
  <si>
    <t>Tlaková skúška plastového potrubia nad 32 do 63 mm</t>
  </si>
  <si>
    <t>733191302.1</t>
  </si>
  <si>
    <t>Preplachovanie potrubia do DN80</t>
  </si>
  <si>
    <t>733191303</t>
  </si>
  <si>
    <t>Hydraulické vyregulovanie systému</t>
  </si>
  <si>
    <t>hod</t>
  </si>
  <si>
    <t>998733203</t>
  </si>
  <si>
    <t>Presun hmôt pre rozvody potrubia v objektoch výšky nad 6 do 24 m</t>
  </si>
  <si>
    <t>73421325001</t>
  </si>
  <si>
    <t>Montáž ventilu odvzdušňovacieho závitového automatického G 1/2</t>
  </si>
  <si>
    <t>4849210116</t>
  </si>
  <si>
    <t>Hygroskopický automatický odvzdušňovací ventil, 1/2", PN 10,</t>
  </si>
  <si>
    <t>734223230.2</t>
  </si>
  <si>
    <t>Montáž termopohonu pre rozdeľovače podlahového vykurovania</t>
  </si>
  <si>
    <t>139130.1</t>
  </si>
  <si>
    <t>Termopohon 230V</t>
  </si>
  <si>
    <t>734240015.1</t>
  </si>
  <si>
    <t>Montáž  závitovej armatury G 5/4</t>
  </si>
  <si>
    <t>5511871600</t>
  </si>
  <si>
    <t>Filter závitový, 5/4", mosadz</t>
  </si>
  <si>
    <t>Guľový uzáver , 5/4",, niklovaná mosadz</t>
  </si>
  <si>
    <t>5511871940</t>
  </si>
  <si>
    <t>Spätná klapka , 5/4",, niklovaná mosadz</t>
  </si>
  <si>
    <t>734251124x</t>
  </si>
  <si>
    <t>Ventil poistný 250kpa, typ 1/2x3/4 + montáž</t>
  </si>
  <si>
    <t>734431121</t>
  </si>
  <si>
    <t>Termonanometer, jimka, t-kus - M+D</t>
  </si>
  <si>
    <t>998734201</t>
  </si>
  <si>
    <t>Presun hmôt pre armatúry v objektoch výšky do 6 m</t>
  </si>
  <si>
    <t>735</t>
  </si>
  <si>
    <t>Ústredné kúrenie, vykurov. telesá</t>
  </si>
  <si>
    <t>722172915.1</t>
  </si>
  <si>
    <t>Montáž plasthliníkového potrubia PEX D 17x2,0 vedeného v podlahe k doskam podlahoveho vykurovania</t>
  </si>
  <si>
    <t>2861401190.1</t>
  </si>
  <si>
    <t>Potrubie PEXa 17x2,0 mm</t>
  </si>
  <si>
    <t>735311105012</t>
  </si>
  <si>
    <t>Plastifikator PL10 Bakelite</t>
  </si>
  <si>
    <t>735311200</t>
  </si>
  <si>
    <t>Podlahové kúrenie  s izolovanou systémovou doskou  30mm  potrubie PEX 17x2,0 rozteč 50 mm</t>
  </si>
  <si>
    <t>735311203</t>
  </si>
  <si>
    <t>Podlahové kúrenie  s izolovanou systémovou doskou  30mm  potrubie PEX 17x2,0 rozteč 100 mm</t>
  </si>
  <si>
    <t>735311206</t>
  </si>
  <si>
    <t>Podlahové kúrenie  s izolovanou systémovou doskou  30mm  potrubie PEX 17x2,0 rozteč 150 mm</t>
  </si>
  <si>
    <t>735311209</t>
  </si>
  <si>
    <t>Podlahové kúrenie  s izolovanou systémovou doskou  30mm  potrubie PEX 17x2,0 rozteč 200 mm</t>
  </si>
  <si>
    <t>735311212</t>
  </si>
  <si>
    <t>Podlahové kúrenie  s izolovanou systémovou doskou  30mm  potrubie PEX 17x2,0 rozteč 300 mm</t>
  </si>
  <si>
    <t>735311550</t>
  </si>
  <si>
    <t>Montáž zostavy rozdeľovač / zberač na stenu typ 6 cestný</t>
  </si>
  <si>
    <t>2862411115</t>
  </si>
  <si>
    <t>Rozdeľovač s prietokomermi z ušľachtilej ocele  6 vykurovacích okruhov</t>
  </si>
  <si>
    <t>2862430403</t>
  </si>
  <si>
    <t>Set guľových kohútov pre 1“ (priame) na pripojenie k rozdeľovaču</t>
  </si>
  <si>
    <t>pár</t>
  </si>
  <si>
    <t>735311570</t>
  </si>
  <si>
    <t>Montáž zostavy rozdeľovač / zberač na stenu typ 8 cestný</t>
  </si>
  <si>
    <t>2862411117</t>
  </si>
  <si>
    <t>Rozdeľovač s prietokomermi z ušľachtilej ocele  vykurovacích okruhov</t>
  </si>
  <si>
    <t>735311810</t>
  </si>
  <si>
    <t>Montáž skrinky rozdeľovača na omietku 6-9 okruhov</t>
  </si>
  <si>
    <t>2861717503</t>
  </si>
  <si>
    <t>Skrinka rozdelovača, 6-9 okruhov, materiál: plech</t>
  </si>
  <si>
    <t>998735201</t>
  </si>
  <si>
    <t>Presun hmôt pre vykurovacie telesá v objektoch výšky do 6 m</t>
  </si>
  <si>
    <t>767583711</t>
  </si>
  <si>
    <t>Montáž a dodávka závesu potrubia</t>
  </si>
  <si>
    <t>210451020</t>
  </si>
  <si>
    <t>Montáž a napojenie termostatu na stenu</t>
  </si>
  <si>
    <t>3410368801</t>
  </si>
  <si>
    <t>Digitálny bezdrotový termostat pre podlahové vykurovanie</t>
  </si>
  <si>
    <t>210452203</t>
  </si>
  <si>
    <t>Montáž a zapojenie zbernnice pre riadenie termopohonov podlahoveho vykurovania 4 zony - bezdrotove</t>
  </si>
  <si>
    <t>3411205830</t>
  </si>
  <si>
    <t>Zbernnica pre riadenie termopohonov podlahoveho vykurovania 4 zony - bezdrotove</t>
  </si>
  <si>
    <t>998921201</t>
  </si>
  <si>
    <t>Presun hmôt pre montáž silnoprúdových rozvodov a zariadení v stavbe (objekte) výšky do 7 m</t>
  </si>
  <si>
    <t>SO-01.5 - SO-01.5- Elektorištalácia</t>
  </si>
  <si>
    <t>Jozef Šimora</t>
  </si>
  <si>
    <t>Ing. Ivana Ondrejičková</t>
  </si>
  <si>
    <t xml:space="preserve">    22-M - Montáže oznam. a zabezp. zariadení</t>
  </si>
  <si>
    <t>3571201090</t>
  </si>
  <si>
    <t>Rozvádzač  povrchový 32 mudolový</t>
  </si>
  <si>
    <t>210010027</t>
  </si>
  <si>
    <t>Rúrka ohybná elektroinštalačná z PVC typ FXP 32, uložená pevne</t>
  </si>
  <si>
    <t>3450710400</t>
  </si>
  <si>
    <t>Rúrka FXP 32</t>
  </si>
  <si>
    <t>210100002</t>
  </si>
  <si>
    <t>Ukončenie vodičov v rozvádzač. vrátane zapojenia a vodičovej koncovky do 6 mm2</t>
  </si>
  <si>
    <t>3452104900</t>
  </si>
  <si>
    <t>G-Káblové oko CU 4x4 KU-L</t>
  </si>
  <si>
    <t>210110001</t>
  </si>
  <si>
    <t>Jednopólový spínač - radenie 1, nástenný pre prostredie obyčajné alebo vlhké vrátane zapojenia</t>
  </si>
  <si>
    <t>3450201320</t>
  </si>
  <si>
    <t>Spínač 1 do vlhka 3553-01629</t>
  </si>
  <si>
    <t>210110003</t>
  </si>
  <si>
    <t>Sériový spínač (prepínač) -  radenie 5, nástenný pre prostredie obyčajné alebo vlhké vrátane zapojenia</t>
  </si>
  <si>
    <t>3450201480</t>
  </si>
  <si>
    <t>Prepínač 5</t>
  </si>
  <si>
    <t>210110004</t>
  </si>
  <si>
    <t>Striedavý spínač (prepínač) - radenie 6, nástenný pre prostredie obyčajné alebo vlhké vrátane zapojenia</t>
  </si>
  <si>
    <t>3450201570</t>
  </si>
  <si>
    <t>Prepínač 6 do vlhka 3553-06629</t>
  </si>
  <si>
    <t>210111011</t>
  </si>
  <si>
    <t>Domová zásuvka polozapustená alebo zapustená vrátane zapojenia 10/16 A 250 V 2P + Z</t>
  </si>
  <si>
    <t>3450317700</t>
  </si>
  <si>
    <t>Zásuvka 4FN 15037 BM jednoduchá</t>
  </si>
  <si>
    <t>210111012</t>
  </si>
  <si>
    <t>Domová zásuvka polozapustená alebo zapustená, 10/16 A 250 V 2P + Z 2 x zapojenie</t>
  </si>
  <si>
    <t>3450324600</t>
  </si>
  <si>
    <t>Zásuvka 5514-2235 dvojnásobná</t>
  </si>
  <si>
    <t>210200009</t>
  </si>
  <si>
    <t>Svietidlo núdzové</t>
  </si>
  <si>
    <t>3470132800</t>
  </si>
  <si>
    <t>žiarovka</t>
  </si>
  <si>
    <t>3480308200</t>
  </si>
  <si>
    <t>210201005</t>
  </si>
  <si>
    <t>Zapojenie svietidlá IP40, 1 x svetelný zdroj, stropného - nástenného interierového s LED žiarovkou</t>
  </si>
  <si>
    <t>34863017101</t>
  </si>
  <si>
    <t>Svietidlo LED KOKI do kazet podhľadubez riadenia intentity osvetlenia</t>
  </si>
  <si>
    <t>348630171012</t>
  </si>
  <si>
    <t>Svietidlo LED KOKI prisadeného bez riadenia intentity osvetlenia</t>
  </si>
  <si>
    <t>34863017102</t>
  </si>
  <si>
    <t>Svietidlo LED KOKI do kazet podhľadu  s riadením intentity osvetlenia</t>
  </si>
  <si>
    <t>3486301713</t>
  </si>
  <si>
    <t>Svietidlo LED so vstavaným senzorom pohybu 13W</t>
  </si>
  <si>
    <t>210220040</t>
  </si>
  <si>
    <t>Svorka na potrubie "BERNARD" vrátane pásika Cu</t>
  </si>
  <si>
    <t>3544247905</t>
  </si>
  <si>
    <t>Bernard svorka zemniaca ZSA 16, obj. č. ESV000000041; bleskozvodný a uzemňovací materiál</t>
  </si>
  <si>
    <t>3544247910</t>
  </si>
  <si>
    <t>Páska CU, obj. č. ESV000000038; bleskozvodný a uzemňovací materiál, dĺžka 0,5m</t>
  </si>
  <si>
    <t>210220391</t>
  </si>
  <si>
    <t>Ekvipotenciálna svorkovnica</t>
  </si>
  <si>
    <t>1561522500</t>
  </si>
  <si>
    <t>21041102211</t>
  </si>
  <si>
    <t>Montáž rekuperačnej jednotky</t>
  </si>
  <si>
    <t>2104110661</t>
  </si>
  <si>
    <t>Montáž  detektora pohybu</t>
  </si>
  <si>
    <t>3850003180</t>
  </si>
  <si>
    <t>Detekor pohybu PD3N-1C-FC</t>
  </si>
  <si>
    <t>38500031801</t>
  </si>
  <si>
    <t>Detekor pohybu PD4-S-FC</t>
  </si>
  <si>
    <t>38500031802</t>
  </si>
  <si>
    <t>Detekor pohybu PD4N-1C-SM</t>
  </si>
  <si>
    <t>38500031803</t>
  </si>
  <si>
    <t>Detekor pohybu PD4N-1C-FC</t>
  </si>
  <si>
    <t>38500031804</t>
  </si>
  <si>
    <t>Detekor pohybu PD4-M-DALI/DSI-FC</t>
  </si>
  <si>
    <t>38500031805</t>
  </si>
  <si>
    <t>Detekor pohybu PD4-M-DUO-DALI-DSI-FC</t>
  </si>
  <si>
    <t>38500031806</t>
  </si>
  <si>
    <t>Ovládač IR-PD3N</t>
  </si>
  <si>
    <t>38500031807</t>
  </si>
  <si>
    <t>Ovládač IR-DALI-E</t>
  </si>
  <si>
    <t>21041116211</t>
  </si>
  <si>
    <t>Montáž a servis programovania, výťah</t>
  </si>
  <si>
    <t>210411191</t>
  </si>
  <si>
    <t>Montáž káblov a príslušenstva, uloženie v kazetovom podhľade a obklade</t>
  </si>
  <si>
    <t>210800101</t>
  </si>
  <si>
    <t>Kábel medený uložený voľne CYKY 450/750 V 2x1,5</t>
  </si>
  <si>
    <t>3410350079</t>
  </si>
  <si>
    <t>CYKY 2x1,5 Kábel pre pevné uloženie, medený STN</t>
  </si>
  <si>
    <t>21080010111</t>
  </si>
  <si>
    <t>UNITRONIC LiYY 4x0,75</t>
  </si>
  <si>
    <t>3410351603</t>
  </si>
  <si>
    <t>Unitronic LiYY 4x0,75 Kábel pre elektroniku, jednotlivé žily</t>
  </si>
  <si>
    <t>210800107</t>
  </si>
  <si>
    <t>Kábel medený uložený voľne CYKY 450/750 V 3x1,5</t>
  </si>
  <si>
    <t>3410350085</t>
  </si>
  <si>
    <t>CYKY-J 3x1,5 Kábel pre pevné uloženie, medený STN</t>
  </si>
  <si>
    <t>34103500851</t>
  </si>
  <si>
    <t>CYKY-O 3x1,5 Kábel pre pevné uloženie, medený STN</t>
  </si>
  <si>
    <t>210800108</t>
  </si>
  <si>
    <t>Kábel medený uložený voľne CYKY 450/750 V 3x2,5</t>
  </si>
  <si>
    <t>3410350086</t>
  </si>
  <si>
    <t>CYKY 3x2,5 Kábel pre pevné uloženie, medený STN</t>
  </si>
  <si>
    <t>210800119</t>
  </si>
  <si>
    <t>Kábel medený uložený voľne CYKY 450/750 V 5x1,5</t>
  </si>
  <si>
    <t>3410350097</t>
  </si>
  <si>
    <t>CYKY 5x1,5 Kábel pre pevné uloženie, medený STN</t>
  </si>
  <si>
    <t>210800123</t>
  </si>
  <si>
    <t>Kábel medený uložený voľne CYKY 450/750 V 5x10</t>
  </si>
  <si>
    <t>3410350101</t>
  </si>
  <si>
    <t>CYKY 5x10 Kábel pre pevné uloženie, medený STN</t>
  </si>
  <si>
    <t>210800547</t>
  </si>
  <si>
    <t>Vodič  medený  NN a VN pevne uložený CY 6</t>
  </si>
  <si>
    <t>3410403400</t>
  </si>
  <si>
    <t>Vodič medený CY 06   žltozelený</t>
  </si>
  <si>
    <t>210800548</t>
  </si>
  <si>
    <t>Vodič  medený  NN a VN pevne uložený CY 10</t>
  </si>
  <si>
    <t>3410404900</t>
  </si>
  <si>
    <t>Vodič medený CY 10</t>
  </si>
  <si>
    <t>210800549</t>
  </si>
  <si>
    <t>Vodič  medený  NN a VN pevne uložený CY 16</t>
  </si>
  <si>
    <t>3410405300</t>
  </si>
  <si>
    <t>Vodič medený CY 16   žltozelený</t>
  </si>
  <si>
    <t>210800550</t>
  </si>
  <si>
    <t>Vodič  medený  NN a VN pevne uložený CY 25</t>
  </si>
  <si>
    <t>3410405900</t>
  </si>
  <si>
    <t>Vodič medený CY 25   žltozelený</t>
  </si>
  <si>
    <t>22-M</t>
  </si>
  <si>
    <t>Montáže oznam. a zabezp. zariadení</t>
  </si>
  <si>
    <t>220260041</t>
  </si>
  <si>
    <t>Krabica KO 68 na povrchu, upev.na vopred pripravené body vrátane zhot.otvorov,bez svoriek a zapojenia</t>
  </si>
  <si>
    <t>3450906510</t>
  </si>
  <si>
    <t>Krabica KU 68-1901</t>
  </si>
  <si>
    <t>220260042</t>
  </si>
  <si>
    <t>Krabica KP 68 na povrchu, upev.na vopred pripravené body vrátane zhot.otvorov,bez svoriek a zapojenia</t>
  </si>
  <si>
    <t>3410300410</t>
  </si>
  <si>
    <t>Krabica prístrojová šedá KP 64/3 KA</t>
  </si>
  <si>
    <t>SO-01.6 - SO-01.6- Bleskozvod</t>
  </si>
  <si>
    <t>M - M</t>
  </si>
  <si>
    <t>210220001</t>
  </si>
  <si>
    <t>Uzemňovacie vedenie na povrchu FeZn do 120 mm2</t>
  </si>
  <si>
    <t>1561523500</t>
  </si>
  <si>
    <t>Drôt tahaný nepatentovaný z neušlachtilých ocelí pozinkovaný mäkký ozn. STN 11 343 (EN S195T) D 8.00mm</t>
  </si>
  <si>
    <t>354040190</t>
  </si>
  <si>
    <t>HR-Ochranná strieška OS 01</t>
  </si>
  <si>
    <t>354040590</t>
  </si>
  <si>
    <t>HR-Svorka SJ 01</t>
  </si>
  <si>
    <t>354040610</t>
  </si>
  <si>
    <t>HR-Svorka SK   SP</t>
  </si>
  <si>
    <t>354040620</t>
  </si>
  <si>
    <t>HR-Svorka SO</t>
  </si>
  <si>
    <t>354040680</t>
  </si>
  <si>
    <t>HR-Svorka SS</t>
  </si>
  <si>
    <t>354040830</t>
  </si>
  <si>
    <t>HR-Svorka SZ</t>
  </si>
  <si>
    <t>210220021</t>
  </si>
  <si>
    <t>Uzemňovacie vedenie v zemi včít. svoriek, prepojenia, izolácie spojov FeZn do 120 mm2</t>
  </si>
  <si>
    <t>3540406500</t>
  </si>
  <si>
    <t>HR-Svorka SR 02</t>
  </si>
  <si>
    <t>3544112000</t>
  </si>
  <si>
    <t>Páska uzemňovacia 30x4 mm</t>
  </si>
  <si>
    <t>1561523500.1</t>
  </si>
  <si>
    <t>Drôt tahaný nepatentovaný z neušlachtilých ocelí pozinkovaný mäkký ozn. STN 11 343 (EN S195T) D 10.00mm</t>
  </si>
  <si>
    <t>3540406800</t>
  </si>
  <si>
    <t>HR-Svorka SR  01</t>
  </si>
  <si>
    <t>210220103</t>
  </si>
  <si>
    <t>Podpery vedenia FeZn pre lepenkové a škridlové strechy PV22 a PV25</t>
  </si>
  <si>
    <t>3544218050</t>
  </si>
  <si>
    <t>Podpera vedenia na lepenkové a šindľové strechy ocelová žiarovo zinkovaná označenie PV 22</t>
  </si>
  <si>
    <t>210220111</t>
  </si>
  <si>
    <t>Podpery vedenia FeZn na hrebeň strechy PV16</t>
  </si>
  <si>
    <t>3544217350</t>
  </si>
  <si>
    <t>Podpera vedenia na hrebeň strechy ocelová žiarovo zinkovaná označenie PV 16</t>
  </si>
  <si>
    <t>210220113</t>
  </si>
  <si>
    <t>Podpery vedenia FeZn pre svetlíky a oceľové konštrukcie PV31-32</t>
  </si>
  <si>
    <t>3544218600</t>
  </si>
  <si>
    <t>Podpera vedenia na svetlíky a oceľové konštrukcie ocelová žiarovo zinkovaná označenie PV 32</t>
  </si>
  <si>
    <t>210220260</t>
  </si>
  <si>
    <t>Ochranný uholník FeZn   OU</t>
  </si>
  <si>
    <t>3544221650</t>
  </si>
  <si>
    <t>Ochraný uholník ocelový žiarovo zinkovaný označenie OU 2 m</t>
  </si>
  <si>
    <t>210220301</t>
  </si>
  <si>
    <t>Bleskozvodová svorka do 2 skrutiek  SR 03</t>
  </si>
  <si>
    <t>3544199600</t>
  </si>
  <si>
    <t>Svorka vodovodná SR 03 vod d 6-12 mm</t>
  </si>
  <si>
    <t>210220401</t>
  </si>
  <si>
    <t>Označenie zvodov štítkami smaltované, z umelej hmot</t>
  </si>
  <si>
    <t>3543230501</t>
  </si>
  <si>
    <t>HR-Svorka Bernard vč. CU pásika</t>
  </si>
  <si>
    <t>5489511000</t>
  </si>
  <si>
    <t>Štítok smaltovaný do 5 písmen 10x15 mm</t>
  </si>
  <si>
    <t>HZS-001</t>
  </si>
  <si>
    <t>Revízie</t>
  </si>
  <si>
    <t>HZS-004</t>
  </si>
  <si>
    <t>Nešpecifikované práce</t>
  </si>
  <si>
    <t>M21-PM</t>
  </si>
  <si>
    <t>Podružný materiál</t>
  </si>
  <si>
    <t>SO-01.7 - SO-01.7-Protipožiarna bezpečnosť</t>
  </si>
  <si>
    <t>Ing. Miroslav Rabčan</t>
  </si>
  <si>
    <t>Ing. Marián Suja</t>
  </si>
  <si>
    <t xml:space="preserve">    42-M - Hasiaca technika</t>
  </si>
  <si>
    <t>42-M</t>
  </si>
  <si>
    <t>Hasiaca technika</t>
  </si>
  <si>
    <t>Montáž hasiacích prístrojov</t>
  </si>
  <si>
    <t>1452191979</t>
  </si>
  <si>
    <t>42.a</t>
  </si>
  <si>
    <t>Práškový hasiací prístroj 6kg</t>
  </si>
  <si>
    <t>1090750978</t>
  </si>
  <si>
    <t>42.ax</t>
  </si>
  <si>
    <t>Snehový hasiací prístroj 2kg</t>
  </si>
  <si>
    <t>-626971660</t>
  </si>
  <si>
    <t>42.b</t>
  </si>
  <si>
    <t>Hydrantový systém D 25/30 - komplet</t>
  </si>
  <si>
    <t>-1657250496</t>
  </si>
  <si>
    <t>42.c</t>
  </si>
  <si>
    <t>Označenie stanovišťa HP samolepka</t>
  </si>
  <si>
    <t>-729509529</t>
  </si>
  <si>
    <t>42.d</t>
  </si>
  <si>
    <t>Označenie únikového východu samolepka</t>
  </si>
  <si>
    <t>-813496573</t>
  </si>
  <si>
    <t>SO.02 - SO. 02 STL Prípojka plynu a RaMZ</t>
  </si>
  <si>
    <t>Ing. Vojtech Gábel</t>
  </si>
  <si>
    <t>D1 - PRÁCE A DODÁVKY HSV</t>
  </si>
  <si>
    <t xml:space="preserve">    1 - ZEMNE PRÁCE</t>
  </si>
  <si>
    <t>D2 - PRÁCE A DODÁVKY PSV</t>
  </si>
  <si>
    <t xml:space="preserve">    723 - Vnútorný plynovod</t>
  </si>
  <si>
    <t xml:space="preserve">    767 - Konštrukcie doplnk. kovové stavebné</t>
  </si>
  <si>
    <t>D3 - PRÁCE A DODÁVKY M</t>
  </si>
  <si>
    <t xml:space="preserve">    272 - Vedenie diaľkové a prípojné - plynovody</t>
  </si>
  <si>
    <t>D1</t>
  </si>
  <si>
    <t>PRÁCE A DODÁVKY HSV</t>
  </si>
  <si>
    <t>ZEMNE PRÁCE</t>
  </si>
  <si>
    <t>13221-1201</t>
  </si>
  <si>
    <t>Hĺbenie rýh šírka nad 60 cm v hornine 3 ručne</t>
  </si>
  <si>
    <t>16270-1105</t>
  </si>
  <si>
    <t>Vodorovné premiestnenie výkopu do 10000 m horn. tr. 1-4</t>
  </si>
  <si>
    <t>17120-1201</t>
  </si>
  <si>
    <t>Uloženie sypaniny na skládku</t>
  </si>
  <si>
    <t>17120-3111</t>
  </si>
  <si>
    <t>Poplatok za skládku</t>
  </si>
  <si>
    <t>17410-1101</t>
  </si>
  <si>
    <t>Zásyp zhutnený jám, rýh, šachiet alebo okolo objektu</t>
  </si>
  <si>
    <t>17530-1101</t>
  </si>
  <si>
    <t>Lôžko a obsyp plynovodného potrubia pieskom</t>
  </si>
  <si>
    <t>583 311110</t>
  </si>
  <si>
    <t>Piesok pre lôžko a obsyp potrubia 0-4</t>
  </si>
  <si>
    <t>D2</t>
  </si>
  <si>
    <t>PRÁCE A DODÁVKY PSV</t>
  </si>
  <si>
    <t>723</t>
  </si>
  <si>
    <t>Vnútorný plynovod</t>
  </si>
  <si>
    <t>72315-0343</t>
  </si>
  <si>
    <t>Zhotovenie redukcie plyn. potrubia kovaním nad 1 DN 50/25</t>
  </si>
  <si>
    <t>kus</t>
  </si>
  <si>
    <t>72316-0336</t>
  </si>
  <si>
    <t>Rozperky prípojok k plynomerom G 6/4</t>
  </si>
  <si>
    <t>súbor</t>
  </si>
  <si>
    <t>72319-0207</t>
  </si>
  <si>
    <t>Prípojka plyn. z ocel. rúrok závit. čiernych 11353 DN 50</t>
  </si>
  <si>
    <t>72322-9101</t>
  </si>
  <si>
    <t>Montáž plynovodných armatúr s 1 závitom, ostatné typy G 3/8</t>
  </si>
  <si>
    <t>421 950220</t>
  </si>
  <si>
    <t>Teplomer stonkový</t>
  </si>
  <si>
    <t>422 005000</t>
  </si>
  <si>
    <t>Manometer pre plyn D 160, 0-6 kPa</t>
  </si>
  <si>
    <t>72322-9102</t>
  </si>
  <si>
    <t>Montáž plynovodných armatúr s 1 závitom, ostatné typy G 1/2</t>
  </si>
  <si>
    <t>422 005100</t>
  </si>
  <si>
    <t>Manometer pre plyn D 160, 0-400 kPa</t>
  </si>
  <si>
    <t>72323-1114</t>
  </si>
  <si>
    <t>Armat. plyn. s 2 závitmi, kohút priamy  G 1</t>
  </si>
  <si>
    <t>72323-1116</t>
  </si>
  <si>
    <t>Armat. plyn. s 2 závitmi, kohút priamy G 6/4</t>
  </si>
  <si>
    <t>72323-4221</t>
  </si>
  <si>
    <t>Arm. plyn. 2 záv. stred. regulátor tlaku plynu TARTARINI 72</t>
  </si>
  <si>
    <t>Konštrukcie doplnk. kovové stavebné</t>
  </si>
  <si>
    <t>76799-5104</t>
  </si>
  <si>
    <t>Montáž atypických stavebných doplnk. konštrukcií do 50 kg</t>
  </si>
  <si>
    <t>553 000010</t>
  </si>
  <si>
    <t>Oceľové konštrukcie - nastaviteľný stojan pod plynomer</t>
  </si>
  <si>
    <t>D3</t>
  </si>
  <si>
    <t>PRÁCE A DODÁVKY M</t>
  </si>
  <si>
    <t>Vedenie diaľkové a prípojné - plynovody</t>
  </si>
  <si>
    <t>80210-1032</t>
  </si>
  <si>
    <t>Uloženie plynovod. potrubia do ryhy z tlak. rúr polyetyl. PE vonk. priemer D32</t>
  </si>
  <si>
    <t>286 139820</t>
  </si>
  <si>
    <t>Rúrka PE-100 SDR 11,0(0,7Mpa) d 32x3,0xNAV plyn</t>
  </si>
  <si>
    <t>80213-8025</t>
  </si>
  <si>
    <t>Montáž USTR prechodka PE/oceľ PE100 SDR11 D32/DN25mm</t>
  </si>
  <si>
    <t>286 3A3302</t>
  </si>
  <si>
    <t>Prechodka PE/oc.USTR 612 780 d/DN 32/25</t>
  </si>
  <si>
    <t>80214-3032</t>
  </si>
  <si>
    <t>Montáž WUSTM90° prechod kol. 90° PE/oc. s vnút. závitom PE100 SDR11 D32/1"</t>
  </si>
  <si>
    <t>286 3A3801</t>
  </si>
  <si>
    <t>Koleno prechodové WUSTM 90st.PE/oc. 612 610 d 32, Rp 1"</t>
  </si>
  <si>
    <t>80261-1005</t>
  </si>
  <si>
    <t>Dodávka a montáž plechovej skrinky 1400x1800x450 mm + 2x vetracia mriežka 100x15</t>
  </si>
  <si>
    <t>80322-1010</t>
  </si>
  <si>
    <t>Vyhľadávací vodič na potrubí z PE D do 150</t>
  </si>
  <si>
    <t>80344-0100</t>
  </si>
  <si>
    <t>Hlavná tlaková skúška vzduchom 0,6 MPa 100</t>
  </si>
  <si>
    <t>80349-1000</t>
  </si>
  <si>
    <t>Plynovod HZS - vypracovanie revíznej správy</t>
  </si>
  <si>
    <t>SO.03 - SO.03 Vnútroareálová splašková kanalizácia</t>
  </si>
  <si>
    <t xml:space="preserve">    732 - Strojovne</t>
  </si>
  <si>
    <t xml:space="preserve">    24-M - Montáže .</t>
  </si>
  <si>
    <t>113307131</t>
  </si>
  <si>
    <t>Odstránenie podkladu v ploche do 200 m2 z betónu prostého, hr. vrstvy do 150 mm,  -0,22500t</t>
  </si>
  <si>
    <t>Obsyp potrubia sypaninou z vhodných hornín 1 až 4 bez prehodenia sypaniny</t>
  </si>
  <si>
    <t>451573111</t>
  </si>
  <si>
    <t>Lôžko pod potrubie, stoky a drobné objekty, v otvorenom výkope z piesku</t>
  </si>
  <si>
    <t>451573111.1</t>
  </si>
  <si>
    <t>Zasyp potrubia strkopieskom a zhutnenie 96% Proctorovej skúšky</t>
  </si>
  <si>
    <t>894421112</t>
  </si>
  <si>
    <t>Zriadenie šachiet prefabrikovaných</t>
  </si>
  <si>
    <t>5922471044</t>
  </si>
  <si>
    <t>Šachtové dno</t>
  </si>
  <si>
    <t>5922397201</t>
  </si>
  <si>
    <t>Šachtová skruž - TBH 1000/500</t>
  </si>
  <si>
    <t>592111</t>
  </si>
  <si>
    <t>Zákrytová doska s hrdlom AP-M-S 1000/625*200</t>
  </si>
  <si>
    <t>2861191601</t>
  </si>
  <si>
    <t>Poklop liatinový do 40t</t>
  </si>
  <si>
    <t>894431161</t>
  </si>
  <si>
    <t>Montáž revíznej šachty z PVC ,</t>
  </si>
  <si>
    <t>2861191685</t>
  </si>
  <si>
    <t>Sachta PEHD 1000-pre inštaláciu dvoch čerpadiel</t>
  </si>
  <si>
    <t>894431166</t>
  </si>
  <si>
    <t>Montáž revíznej šachty z PVC,</t>
  </si>
  <si>
    <t>2866111422</t>
  </si>
  <si>
    <t>Plastová šachta TEGRA 600,šachtové dno  DN 200  KOVO TRADE</t>
  </si>
  <si>
    <t>2866111427</t>
  </si>
  <si>
    <t>Plastová šachta TEGRA 600,šachtová nadstaviteľná rúra 2000mm  KOVO TRADE</t>
  </si>
  <si>
    <t>2866111432</t>
  </si>
  <si>
    <t>Plastová šachta TEGRA 600,teleskopický adaptér D400    KOVO TRADE</t>
  </si>
  <si>
    <t>286611</t>
  </si>
  <si>
    <t>Plastová šachta TEGRA 1000,šachtová nadstaviteľná rúra 2000mm  KOVO TRADE</t>
  </si>
  <si>
    <t>2866112222</t>
  </si>
  <si>
    <t>Plastová šachta TEGRA1000,šachtové dno  DN 1000  KOVO TRADE</t>
  </si>
  <si>
    <t>286611141111</t>
  </si>
  <si>
    <t>Plastová šachta TEGRA 1000,teleskopický adaptér</t>
  </si>
  <si>
    <t>2861191222</t>
  </si>
  <si>
    <t>899721111</t>
  </si>
  <si>
    <t>Vyhľadávací vodič na potrubí PVC DN do 150 mm</t>
  </si>
  <si>
    <t>899721112</t>
  </si>
  <si>
    <t>Vyhľadávací vodič na potrubí PVC DN nad 150 mm</t>
  </si>
  <si>
    <t>979081111</t>
  </si>
  <si>
    <t>979081121</t>
  </si>
  <si>
    <t>Odvoz sutiny a vybúraných hmôt na skládku za každý ďalší 1 km</t>
  </si>
  <si>
    <t>979089012</t>
  </si>
  <si>
    <t>Poplatok za skladovanie - betón, tehly, dlaždice (17 01 ), ostatné</t>
  </si>
  <si>
    <t>721122</t>
  </si>
  <si>
    <t>Potrubie HT hrdlové D 110 - zavesené</t>
  </si>
  <si>
    <t>721171</t>
  </si>
  <si>
    <t>Potrubie HT hrdlové D 110 - tuková ležaté v zemi</t>
  </si>
  <si>
    <t>721171112</t>
  </si>
  <si>
    <t>Potrubie z PVC - U odpadové ležaté hrdlové D 160x3, 9</t>
  </si>
  <si>
    <t>721171205</t>
  </si>
  <si>
    <t>Potrubie z rúr PE-HD GEBERIT  63/3 ležaté zavesené</t>
  </si>
  <si>
    <t>721171306</t>
  </si>
  <si>
    <t>Potrubie z rúr PE-HD GEBERIT   63/3 ležaté v zemi</t>
  </si>
  <si>
    <t>721290112</t>
  </si>
  <si>
    <t>Ostatné - skúška tesnosti kanalizácie v objektoch vodou DN 150 alebo DN 200</t>
  </si>
  <si>
    <t>998721101</t>
  </si>
  <si>
    <t>Strojovne</t>
  </si>
  <si>
    <t>732429118</t>
  </si>
  <si>
    <t>Montáž čerpadla (do potrubia)  DN 150</t>
  </si>
  <si>
    <t>4268043900</t>
  </si>
  <si>
    <t>Čerpacie zariadenie SEG.40.09.2,50B 0,9kW 3*400-415V 50Hz</t>
  </si>
  <si>
    <t>42611</t>
  </si>
  <si>
    <t>Spinač plavákový, kabel 10m</t>
  </si>
  <si>
    <t>42612</t>
  </si>
  <si>
    <t>Riadiaca jednotka LCD 108.400.3,5 určená pre dve čerpadlá</t>
  </si>
  <si>
    <t>Montáže .</t>
  </si>
  <si>
    <t>240020153</t>
  </si>
  <si>
    <t>Odlučovač tuku - OT 2 montáž</t>
  </si>
  <si>
    <t>4292000001</t>
  </si>
  <si>
    <t>Odlučovač tuku OT2 uzatvorený</t>
  </si>
  <si>
    <t>SO.04 - SO.04 Kanalizačná prípojka- dažďová</t>
  </si>
  <si>
    <t>Ing. Miloslav Remiš</t>
  </si>
  <si>
    <t>131201101</t>
  </si>
  <si>
    <t>Výkop nezapaženej jamy v hornine 3, do 100 m3</t>
  </si>
  <si>
    <t>271533001</t>
  </si>
  <si>
    <t>Násyp pod základové  konštrukcie so zhutnením z  kameniva hrubého drveného fr.32-63 mm</t>
  </si>
  <si>
    <t>273313612</t>
  </si>
  <si>
    <t>Betón základových dosiek, prostý tr.C 20/25</t>
  </si>
  <si>
    <t>273362021</t>
  </si>
  <si>
    <t>Výstuž základových dosiek zo zvár. sietí KARI</t>
  </si>
  <si>
    <t>895970003</t>
  </si>
  <si>
    <t>Montáž vsakovacieho bloku 1200x600x600 mm</t>
  </si>
  <si>
    <t>2866500160</t>
  </si>
  <si>
    <t>Vsakovací blok 600x600x600 mm</t>
  </si>
  <si>
    <t>2866500160.1</t>
  </si>
  <si>
    <t>Spojovaci material</t>
  </si>
  <si>
    <t>895970103</t>
  </si>
  <si>
    <t>Montáž filtračnej šachty k systému vsakovacích blokov 600 do výšky 2m s plastovým poklopom</t>
  </si>
  <si>
    <t>2866114010</t>
  </si>
  <si>
    <t>Filtračná šachta 600mm, výška 2m (možno skrátiť)</t>
  </si>
  <si>
    <t>Zhotovenie geotextílie alebo tkaniny</t>
  </si>
  <si>
    <t>6936651300</t>
  </si>
  <si>
    <t>Geotextília netkaná polypropylénová</t>
  </si>
  <si>
    <t>998711101</t>
  </si>
  <si>
    <t>721242125</t>
  </si>
  <si>
    <t>Lapač strešných splavenín plastový univerzálny bočný 300x155/110</t>
  </si>
  <si>
    <t>SO.05 - SO.05 Areál materskej školy</t>
  </si>
  <si>
    <t>SO 05.1 - SO 05.1- Detské ihrisko</t>
  </si>
  <si>
    <t xml:space="preserve">    ZP - Zariadenie detského ihriska</t>
  </si>
  <si>
    <t>HZS - Hodinové zúčtovacie sadzby</t>
  </si>
  <si>
    <t>122201101</t>
  </si>
  <si>
    <t>Odkopávka a prekopávka nezapažená v hornine 3, do 100 m3</t>
  </si>
  <si>
    <t>-72381303</t>
  </si>
  <si>
    <t>122201109</t>
  </si>
  <si>
    <t>Odkopávky a prekopávky nezapažené. Príplatok k cenám za lepivosť horniny 3</t>
  </si>
  <si>
    <t>-2135883277</t>
  </si>
  <si>
    <t>130201001</t>
  </si>
  <si>
    <t>Výkop jamy a ryhy v obmedzenom priestore horn. tr.3 ručne</t>
  </si>
  <si>
    <t>2051649621</t>
  </si>
  <si>
    <t xml:space="preserve">Vodorovné premiestnenie výkopku  po spevnenej ceste z horniny tr.1-4,  do 100 m3 na vzdialenosť do 1000 m </t>
  </si>
  <si>
    <t>448608571</t>
  </si>
  <si>
    <t>-730063053</t>
  </si>
  <si>
    <t>-632136206</t>
  </si>
  <si>
    <t>215901101</t>
  </si>
  <si>
    <t>Zhutnenie podložia z rastlej horniny 1 až 4 pod násypy, z hornina súdržných do 92 % PS a nesúdržných</t>
  </si>
  <si>
    <t>800970085</t>
  </si>
  <si>
    <t>275313611</t>
  </si>
  <si>
    <t>Betón základových pätiek, prostý tr.C 16/20</t>
  </si>
  <si>
    <t>22928893</t>
  </si>
  <si>
    <t>564811111</t>
  </si>
  <si>
    <t>Podklad zo štrkodrviny fr.0-8 mms rozprestretím a zhutnením, po zhutnení hr. 50 mm</t>
  </si>
  <si>
    <t>-1417998388</t>
  </si>
  <si>
    <t>564851111</t>
  </si>
  <si>
    <t>Podklad zo štrkodrviny fr.16-32 mms rozprestretím a zhutnením, po zhutnení hr. 150 mm</t>
  </si>
  <si>
    <t>-1191284503</t>
  </si>
  <si>
    <t>596610003</t>
  </si>
  <si>
    <t xml:space="preserve">Kladenie pryžovej dlažby 500 x 500 x 45 mm do štrkového lôžka </t>
  </si>
  <si>
    <t>-1922690726</t>
  </si>
  <si>
    <t>2721000022</t>
  </si>
  <si>
    <t>Gumová dlažba (500 x 500 x 45 mm)</t>
  </si>
  <si>
    <t>1066196306</t>
  </si>
  <si>
    <t>596610013</t>
  </si>
  <si>
    <t xml:space="preserve">Kladenie ukončovacieho diela (obrubníka) DL. 1000 mm do štrkového lôžka </t>
  </si>
  <si>
    <t>-751433326</t>
  </si>
  <si>
    <t>2721000046</t>
  </si>
  <si>
    <t>NEVIDITEĽNÝ PLASTOVÝ- OBRUBNÍK (čierny, DL. 1000 mm)</t>
  </si>
  <si>
    <t>1439475182</t>
  </si>
  <si>
    <t>693659001r</t>
  </si>
  <si>
    <t>Upevňovací kolík 12cm obrubníka</t>
  </si>
  <si>
    <t>1376303524</t>
  </si>
  <si>
    <t>938902302</t>
  </si>
  <si>
    <t>Čistenie betónového múrika plota  vysokotlakovým vodným lúčom</t>
  </si>
  <si>
    <t>-775645929</t>
  </si>
  <si>
    <t>961055111</t>
  </si>
  <si>
    <t>Búranie betónových základíkov exist preliezok-2,40000t</t>
  </si>
  <si>
    <t>1738766099</t>
  </si>
  <si>
    <t>-496904821</t>
  </si>
  <si>
    <t>504967180</t>
  </si>
  <si>
    <t>680930310</t>
  </si>
  <si>
    <t>998226011</t>
  </si>
  <si>
    <t>Presun hmôt pre komunikácie a letiská s krytom montovaným z cest., panelov zo železového betónu</t>
  </si>
  <si>
    <t>-1558297435</t>
  </si>
  <si>
    <t>ZP</t>
  </si>
  <si>
    <t>Zariadenie detského ihriska</t>
  </si>
  <si>
    <t>DO-016D-10M</t>
  </si>
  <si>
    <t>Montáž prestrešenia pieskoviska na oceľoých stĺpikoch</t>
  </si>
  <si>
    <t>-1197627647</t>
  </si>
  <si>
    <t>DO-016D-10</t>
  </si>
  <si>
    <t xml:space="preserve">Prestrešenie pieskoviska </t>
  </si>
  <si>
    <t>-288387260</t>
  </si>
  <si>
    <t>DO-016D-10n</t>
  </si>
  <si>
    <t>Montáž smetného koša</t>
  </si>
  <si>
    <t>1378708651</t>
  </si>
  <si>
    <t>DO-016D-104</t>
  </si>
  <si>
    <t>Smetný kôš- parkový</t>
  </si>
  <si>
    <t>-552686669</t>
  </si>
  <si>
    <t>762195000R</t>
  </si>
  <si>
    <t>Kotviace prvky presuvaných preliezok ( kotviace pätky)</t>
  </si>
  <si>
    <t>119902102</t>
  </si>
  <si>
    <t>-767435602</t>
  </si>
  <si>
    <t>764543330R</t>
  </si>
  <si>
    <t>Lemovanie stĺpikov existujúcich preliezok zo zinkového Zn plechu, dĺžky obvodu nad 200 do 300 mm</t>
  </si>
  <si>
    <t>-995473977</t>
  </si>
  <si>
    <t>998764101</t>
  </si>
  <si>
    <t>Presun hmôt pre konštrukcie klampiarske v objektoch výšky do 6 m</t>
  </si>
  <si>
    <t>-2022724158</t>
  </si>
  <si>
    <t>338171111</t>
  </si>
  <si>
    <t>Osadenie konštrukcie plota z oceľových stĺpikov a výstuh do výšky 2.00m + kotviaci materiál</t>
  </si>
  <si>
    <t>365130779</t>
  </si>
  <si>
    <t>5535850018</t>
  </si>
  <si>
    <t xml:space="preserve">Oceľový stĺpik- farbený, výška:2,0 m + kotviaci materiál </t>
  </si>
  <si>
    <t>-359676440</t>
  </si>
  <si>
    <t>5535850a</t>
  </si>
  <si>
    <t xml:space="preserve">Oceľová výstuha plota -  farbená,dĺžka do 2,1 m + kotviaci materiál </t>
  </si>
  <si>
    <t>55005352</t>
  </si>
  <si>
    <t>767916210</t>
  </si>
  <si>
    <t>Montáž oplotenia z plechutrapézovéhoupravovaný s hmotnosťou 1m oplotenia do 30 kg- výška plechu 2,0 m</t>
  </si>
  <si>
    <t>1281677626</t>
  </si>
  <si>
    <t>783201812</t>
  </si>
  <si>
    <t>Odstránenie starých náterov z kovových stavebných doplnkových konštrukcií oceľovou kefou</t>
  </si>
  <si>
    <t>342007539</t>
  </si>
  <si>
    <t>-87521811</t>
  </si>
  <si>
    <t>7836028211</t>
  </si>
  <si>
    <t>Odstránenie starých náterov zo stolárskych výrobkov opálením s obrúsením-stávajúce zariadenia</t>
  </si>
  <si>
    <t>670608260</t>
  </si>
  <si>
    <t>783625300</t>
  </si>
  <si>
    <t>Nátery stolárskych výrobkov syntetické dvojnásobné 2x s emailovaním a 2x plným tmelením</t>
  </si>
  <si>
    <t>-1792063855</t>
  </si>
  <si>
    <t>HZS</t>
  </si>
  <si>
    <t>Hodinové zúčtovacie sadzby</t>
  </si>
  <si>
    <t>HZS000211</t>
  </si>
  <si>
    <t>Stavebno montážne práce menej náročne, pomocné alebo manipulačné (Tr 1) v rozsahu viac 4 a menej ako 8 hodínn</t>
  </si>
  <si>
    <t>512</t>
  </si>
  <si>
    <t>-147034853</t>
  </si>
  <si>
    <t>SO 05.2 - SO 05.2- Sadové úpravy</t>
  </si>
  <si>
    <t>1915720598</t>
  </si>
  <si>
    <t>-1486701069</t>
  </si>
  <si>
    <t>-590965096</t>
  </si>
  <si>
    <t>-1261541784</t>
  </si>
  <si>
    <t>181301111</t>
  </si>
  <si>
    <t>Rozprestretie ornice v rovine, plocha nad 500 m2, hr.do 100 m</t>
  </si>
  <si>
    <t>1141176248</t>
  </si>
  <si>
    <t>112101111</t>
  </si>
  <si>
    <t>Vyrúbanie stromu s rozrezaním a odstránením konárov a kmeňa do vzdialenosti 20 m, so zložením na hromady alebo naložením na dopravný prostriedok v rovine alebo na svahu do 1:5 listnatého, priemeru kmeňa na reznej ploche pňa do 200 mm</t>
  </si>
  <si>
    <t>1705990106</t>
  </si>
  <si>
    <t>112101112</t>
  </si>
  <si>
    <t>Vyrúbanie stromu s rozrezaním a odstránením konárov a kmeňa do vzdialenosti 20 m, so zložením na hromady alebo naložením na dopravný prostriedok v rovine alebo na svahu do 1:5 listnatého, priemeru kmeňa na reznej ploche pňa nad 200 do 300 mm</t>
  </si>
  <si>
    <t>1776725790</t>
  </si>
  <si>
    <t>112101113</t>
  </si>
  <si>
    <t>Vyrúbanie stromu s rozrezaním a odstránením konárov a kmeňa do vzdialenosti 20 m, so zložením na hromady alebo naložením na dopravný prostriedok v rovine alebo na svahu do 1:5 listnatého, priemeru kmeňa na reznej ploche pňa nad 300 do 400 mm</t>
  </si>
  <si>
    <t>-1726194582</t>
  </si>
  <si>
    <t>112101114</t>
  </si>
  <si>
    <t>Vyrúbanie stromu s rozrezaním a odstránením konárov a kmeňa do vzdialenosti 20 m, so zložením na hromady alebo naložením na dopravný prostriedok v rovine alebo na svahu do 1:5 listnatého, priemeru kmeňa na reznej ploche pňa nad 400 do 500 mm</t>
  </si>
  <si>
    <t>1060627666</t>
  </si>
  <si>
    <t>112201111</t>
  </si>
  <si>
    <t>Odstránenie pňa v rovine a na svahu do 1:5, priemer do 200 mm  s odprataním získaného dreva na vzdialenosť do 20 m, so zložením na hromady alebo s naložením na dopravný prostriedok, so zasypaním jamy, doplnením zeminy, zhutnením a úpravou terénu</t>
  </si>
  <si>
    <t>1922991194</t>
  </si>
  <si>
    <t>112201112</t>
  </si>
  <si>
    <t>Odstránenie pňa v rovine a na svahu do 1:5, priemer nad 200 do 300 mm so zložením na hromady alebo s naložením na dopravný prostriedok, so zasypaním jamy, doplnením zeminy, zhutnením a úpravou terénu</t>
  </si>
  <si>
    <t>1606987423</t>
  </si>
  <si>
    <t>112201113</t>
  </si>
  <si>
    <t>Odstránenie pňa v rovine a na svahu do 1:5, priemer nad 300 do 400 mmso zložením na hromady alebo s naložením na dopravný prostriedok, so zasypaním jamy, doplnením zeminy, zhutnením a úpravou terénu</t>
  </si>
  <si>
    <t>1593398608</t>
  </si>
  <si>
    <t>112201114</t>
  </si>
  <si>
    <t>Odstránenie pňa v rovine a na svahu do 1:5, priemer nad 400 do 500 mmso zložením na hromady alebo s naložením na dopravný prostriedok, so zasypaním jamy, doplnením zeminy, zhutnením a úpravou terénu</t>
  </si>
  <si>
    <t>-1777462878</t>
  </si>
  <si>
    <t>183403161</t>
  </si>
  <si>
    <t>Obrobenie pôdy valcovaním v rovine alebo na svahu do 1:5</t>
  </si>
  <si>
    <t>-336077043</t>
  </si>
  <si>
    <t>184102111</t>
  </si>
  <si>
    <t>Výsadba dreviny s balom v rovine alebo na svahu do 1:5, priemer balu do 200 mm</t>
  </si>
  <si>
    <t>534374886</t>
  </si>
  <si>
    <t>0266205870</t>
  </si>
  <si>
    <t>Tuja západná - Thuja occidentalis SMARAGD,100,  ihličnatá drevina solitérna, vzpriameno rastúca</t>
  </si>
  <si>
    <t>-646987238</t>
  </si>
  <si>
    <t>0266202235</t>
  </si>
  <si>
    <t>Javor dlaňolistý-Acer palm. Péve Dave, v. 80</t>
  </si>
  <si>
    <t>-776602556</t>
  </si>
  <si>
    <t>0266207975</t>
  </si>
  <si>
    <t>Smrek biely - Picea glauca DAISY ´S WHITE; ihličnatá drevina kompaktná V.40</t>
  </si>
  <si>
    <t>-247658754</t>
  </si>
  <si>
    <t>0266205865</t>
  </si>
  <si>
    <t>Tuja západná danica - Thuja occidentalis DANICA, v. 30/40; ihličnatá drevina solitérna, vzpriameno rastúca</t>
  </si>
  <si>
    <t>1984217632</t>
  </si>
  <si>
    <t>0266209155</t>
  </si>
  <si>
    <t>Borievka šupinatá - Juniperus squamata BLUE CARPET; ihličnatá drevina poliehavá a široko rozložitá V.30</t>
  </si>
  <si>
    <t>-1475831086</t>
  </si>
  <si>
    <t>184102114</t>
  </si>
  <si>
    <t>Výsadba dreviny s balom v rovine alebo na svahu do 1:5, priemer balu do 500 mm</t>
  </si>
  <si>
    <t>1803324144</t>
  </si>
  <si>
    <t>0266200150</t>
  </si>
  <si>
    <t>Brest holadský - Ulmus holandica wredei,  listnatý krík dekoratívny listom, drevom v.150 cm</t>
  </si>
  <si>
    <t>-1616463916</t>
  </si>
  <si>
    <t>0266207965</t>
  </si>
  <si>
    <t>Smrek strieborný - Picea pungens glauca; ihličnatá drevina v. 120</t>
  </si>
  <si>
    <t>1362261297</t>
  </si>
  <si>
    <t>0266205745</t>
  </si>
  <si>
    <t>Smrekovec - Larix decidua PENDULA; ihličnatá drevina solitérna, vzpriameno rastúca v. 120</t>
  </si>
  <si>
    <t>-1530979698</t>
  </si>
  <si>
    <t>0266205745Rs</t>
  </si>
  <si>
    <t>Hruška domáca( stĺpcovitá) (Pyrus Decora) v. 150</t>
  </si>
  <si>
    <t>1890123573</t>
  </si>
  <si>
    <t>026620574Rs</t>
  </si>
  <si>
    <t>Jabloň domáca ( stĺpcovitá) (Malus domestica) v. 150</t>
  </si>
  <si>
    <t>-465044298</t>
  </si>
  <si>
    <t>184701112</t>
  </si>
  <si>
    <t>Výsadba živého plota do vopred vyhĺbenej ryhy v rovine alebo na svahu do 1:5 z drevín s balom</t>
  </si>
  <si>
    <t>2111546567</t>
  </si>
  <si>
    <t>026620R</t>
  </si>
  <si>
    <t xml:space="preserve">Turkestánsky brest (Ulmus pumila celer)- živý plot v.120 cm </t>
  </si>
  <si>
    <t>734915816</t>
  </si>
  <si>
    <t>185804312</t>
  </si>
  <si>
    <t>Zaliatie rastlín vodou, plochy jednotlivo nad 20 m2</t>
  </si>
  <si>
    <t>-2115412744</t>
  </si>
  <si>
    <t xml:space="preserve">Výstavba Vrbový tunel a altánok s dodaním potrebného materiálu </t>
  </si>
  <si>
    <t>1138599232</t>
  </si>
  <si>
    <t>184202112</t>
  </si>
  <si>
    <t>Zakotvenie dreviny troma a viac kolmi pri priemere kolov do 100 mm pri dĺžke kolov do 2 m do 3 m</t>
  </si>
  <si>
    <t>-1352698933</t>
  </si>
  <si>
    <t>0521721000</t>
  </si>
  <si>
    <t>Tyče ihličňanové tr. 1, hrúbka 6-7 cm, dĺžky 6 m a viac bez kôry</t>
  </si>
  <si>
    <t>1018182284</t>
  </si>
  <si>
    <t>184921111</t>
  </si>
  <si>
    <t xml:space="preserve">Položenie mulčovacej textílie v rovine alebo na svahu do 1:5   </t>
  </si>
  <si>
    <t>-1232290660</t>
  </si>
  <si>
    <t>6936590010</t>
  </si>
  <si>
    <t>Upevňovací kolík 12cm k mulčovacej textílii, K12 100 Agrotex</t>
  </si>
  <si>
    <t>1118998324</t>
  </si>
  <si>
    <t>6936590000</t>
  </si>
  <si>
    <t>Mulčovacia textília 1,6m x 100m čierna 200g/m2, NT 50 BK 16 100 Agrotex</t>
  </si>
  <si>
    <t>bal</t>
  </si>
  <si>
    <t>-169106630</t>
  </si>
  <si>
    <t>184921093</t>
  </si>
  <si>
    <t>Mulčovanie rastlín pri hrúbke mulča nad 50 do 100 mm v rovine alebo na svahu do 1:5</t>
  </si>
  <si>
    <t>923964779</t>
  </si>
  <si>
    <t>0554151000</t>
  </si>
  <si>
    <t>Mulčovacia kôra</t>
  </si>
  <si>
    <t>l</t>
  </si>
  <si>
    <t>-626031644</t>
  </si>
  <si>
    <t>184921250</t>
  </si>
  <si>
    <t>Mulčovanie záhonu štrkom alebo štrkodrvou hr. vrstvy nad 50 do 100 mm na svahu do 1:2</t>
  </si>
  <si>
    <t>-1945799928</t>
  </si>
  <si>
    <t>5834331200</t>
  </si>
  <si>
    <t>Kamenivo drvené hrubé frakcia 8-16 STN EN 13242 + A1</t>
  </si>
  <si>
    <t>-2084560052</t>
  </si>
  <si>
    <t>184802111</t>
  </si>
  <si>
    <t>Chemické odburinenie pôdy v rovine alebo na svahu do 1:5 postrekom naširoko</t>
  </si>
  <si>
    <t>-77154012</t>
  </si>
  <si>
    <t>2523401010</t>
  </si>
  <si>
    <t>Totálny herbicíd</t>
  </si>
  <si>
    <t>1591684174</t>
  </si>
  <si>
    <t>184851111</t>
  </si>
  <si>
    <t>Hnojenie roztokom hnojiva s dovozom vody do 10 km v rovine alebo na svahu do 1:5</t>
  </si>
  <si>
    <t>1320673863</t>
  </si>
  <si>
    <t>2519115500</t>
  </si>
  <si>
    <t>Hnojivo priemyselné  balené</t>
  </si>
  <si>
    <t>1922180157</t>
  </si>
  <si>
    <t>180404111</t>
  </si>
  <si>
    <t>Založenie ihriskového trávnika výsevom na vrstve ornice</t>
  </si>
  <si>
    <t>24081808</t>
  </si>
  <si>
    <t>0057211300</t>
  </si>
  <si>
    <t>Trávové semeno - ihrisková tráva</t>
  </si>
  <si>
    <t>34027583</t>
  </si>
  <si>
    <t>184801121</t>
  </si>
  <si>
    <t>Ošetrenie exist drevín, t. j., odstránenie poškodených častí dreviny s prípadným zložením odpadu na hromady, naložením na dopravný prostriedok, odvozom do 20 km a so zložením  v rovine alebo na svahu do 1:5</t>
  </si>
  <si>
    <t>-669104853</t>
  </si>
  <si>
    <t>1970982637</t>
  </si>
  <si>
    <t>-1051387542</t>
  </si>
  <si>
    <t>-727123843</t>
  </si>
  <si>
    <t>998231311</t>
  </si>
  <si>
    <t>Presun hmôt pre sadovnícke a krajinárske úpravy do 5000 m vodorovne bez zvislého presunu</t>
  </si>
  <si>
    <t>1642904166</t>
  </si>
  <si>
    <t>SO 05.3 - SO 05.3- Spevnené plochy</t>
  </si>
  <si>
    <t xml:space="preserve">      5 - Komunikácie</t>
  </si>
  <si>
    <t>919735111</t>
  </si>
  <si>
    <t>Rezanie existujúceho asfaltového krytu alebo podkladu hĺbky do 50 mm</t>
  </si>
  <si>
    <t>-1815128799</t>
  </si>
  <si>
    <t>113152430</t>
  </si>
  <si>
    <t>Frézovanie asf. podkladu alebo krytu bez prek., plochy do 500 m2, hr. 50 mm  0,127 t</t>
  </si>
  <si>
    <t>-183209273</t>
  </si>
  <si>
    <t>113307122</t>
  </si>
  <si>
    <t>Odstránenie podkladu v ploche do 200 m2 z kameniva hrubého drveného, hr.100 do 200 mm,  -0,23500t</t>
  </si>
  <si>
    <t>2008409226</t>
  </si>
  <si>
    <t>113307121</t>
  </si>
  <si>
    <t>Odstránenie podkladu v ploche do 200 m2 z kameniva , hr. do 100 mm,  -0,13000t</t>
  </si>
  <si>
    <t>-780694855</t>
  </si>
  <si>
    <t>1737311843</t>
  </si>
  <si>
    <t>122201102</t>
  </si>
  <si>
    <t>Odkopávka a prekopávka nezapažená v hornine 3, nad 100 do 1000 m3</t>
  </si>
  <si>
    <t>270046224</t>
  </si>
  <si>
    <t>-1659614122</t>
  </si>
  <si>
    <t>979089212</t>
  </si>
  <si>
    <t>Poplatok za skladovanie - bitúmenové zmesi, uholný decht, dechtové výrobky (17 03 ), ostatné</t>
  </si>
  <si>
    <t>23064649</t>
  </si>
  <si>
    <t>-2075170987</t>
  </si>
  <si>
    <t>564772111</t>
  </si>
  <si>
    <t>Podklad alebo kryt z kameniva hrubého drveného veľ. 32-63mm(vibr.štrk) po zhut.hr. 250 mm</t>
  </si>
  <si>
    <t>-1103105772</t>
  </si>
  <si>
    <t>565181121</t>
  </si>
  <si>
    <t>Podklad z asfaltového betónu AC 16 P s rozprestretím a zhutnením v pruhu š. nad 3 m, po zhutnení hr. 160 mm</t>
  </si>
  <si>
    <t>1835829119</t>
  </si>
  <si>
    <t>573231111</t>
  </si>
  <si>
    <t>Postrek asfaltový spojovací bez posypu kamenivom z cestnej emulzie v množstve1 kg/m2</t>
  </si>
  <si>
    <t>-999771536</t>
  </si>
  <si>
    <t>577144221</t>
  </si>
  <si>
    <t>Asfaltový betón vrstva obrusná AC 11 O v pruhu š. nad 3 m z nemodifik. asfaltu tr. I, po zhutnení hr. 50 mm</t>
  </si>
  <si>
    <t>-284444744</t>
  </si>
  <si>
    <t>919795112</t>
  </si>
  <si>
    <t>Vložka pod liaty asfalt bez upevnenia z rohože utkanej zo sklenených vlákien</t>
  </si>
  <si>
    <t>-45817920</t>
  </si>
  <si>
    <t>6936657160</t>
  </si>
  <si>
    <t xml:space="preserve">Sklovláknitá výstužná mreža do asfaltových vrstiev vozoviek 100 kN/m,  </t>
  </si>
  <si>
    <t>1814751350</t>
  </si>
  <si>
    <t>569551111</t>
  </si>
  <si>
    <t>Spevnenie krajníc alebo komun. pre peších s rozpr. a zhutnením, prehodenou zeminou hr. 150 mm</t>
  </si>
  <si>
    <t>-2012869703</t>
  </si>
  <si>
    <t>-1589946217</t>
  </si>
  <si>
    <t>-477067466</t>
  </si>
  <si>
    <t>Vnútrostavenisková doprava sutiny a vybúraných hmôt do 10 m</t>
  </si>
  <si>
    <t>-21416188</t>
  </si>
  <si>
    <t>998224111</t>
  </si>
  <si>
    <t>Presun hmôt pre pozemné komunikácie s krytom monolitickým betónovým akejkoľvek dĺžky objektu</t>
  </si>
  <si>
    <t>-2130096490</t>
  </si>
  <si>
    <t>SO.06 - SO.06 Prekládka telekomunikačného vedenia</t>
  </si>
  <si>
    <t xml:space="preserve">Ing. Ivana Ondrejičková </t>
  </si>
  <si>
    <t xml:space="preserve">    46-M - Zemné práce pri extr.mont.prácach</t>
  </si>
  <si>
    <t>973047191</t>
  </si>
  <si>
    <t>Vysekanie prestupov, veľ. do 150x150x100 mm,  -0,00500t</t>
  </si>
  <si>
    <t>210010066</t>
  </si>
  <si>
    <t>Rúrka elektroinšt. oceľová, závitová, uložená pevne typ 6042, 42 mm</t>
  </si>
  <si>
    <t>3450720900</t>
  </si>
  <si>
    <t>Trubka pancierova 6042</t>
  </si>
  <si>
    <t>3450802700</t>
  </si>
  <si>
    <t>Koleno pancierove 6142 H</t>
  </si>
  <si>
    <t>3451011900</t>
  </si>
  <si>
    <t>Vývodka PVC 4842/P</t>
  </si>
  <si>
    <t>210010107</t>
  </si>
  <si>
    <t>Lišta elektroinštalačná z PVC 18x13, uložená pevne, vkladacia</t>
  </si>
  <si>
    <t>3410300969</t>
  </si>
  <si>
    <t>Lišta vkladacia HD - biela RAL 9003 LV 18X13 HD</t>
  </si>
  <si>
    <t>Ukončenie kábla v telekomunikačnej skrinke 24 párov</t>
  </si>
  <si>
    <t>210190002</t>
  </si>
  <si>
    <t>Montáž oceľovej telekomunikačnej skrinky do váhy 50 kg</t>
  </si>
  <si>
    <t>3570154400</t>
  </si>
  <si>
    <t>Skrinka telekomunikačná C30</t>
  </si>
  <si>
    <t>M21-MV</t>
  </si>
  <si>
    <t>Murárske výpomoci</t>
  </si>
  <si>
    <t>SUB</t>
  </si>
  <si>
    <t>PM</t>
  </si>
  <si>
    <t>220060773</t>
  </si>
  <si>
    <t>Montáž(ruč.zatiahnutie) do trasy kábla plastového oznamovacieho a ovládacieho párového 24až30 P 1,0 mm</t>
  </si>
  <si>
    <t>3582001005</t>
  </si>
  <si>
    <t>Kábel UTP (U/UTP) 4x2xAWG24, Cat.5e,TECHNOKABEL LAN-T11B a prísušenstvo</t>
  </si>
  <si>
    <t>46-M</t>
  </si>
  <si>
    <t>Zemné práce pri extr.mont.prácach</t>
  </si>
  <si>
    <t>460010012</t>
  </si>
  <si>
    <t>Vytýčenie trasy vonkajšieho silového vedenia,v prehľadnom teréne vedenie VN</t>
  </si>
  <si>
    <t>km</t>
  </si>
  <si>
    <t>460200163</t>
  </si>
  <si>
    <t>Hĺbenie káblovej ryhy 35 cm širokej a 80 cm hlbokej, v zemine triedy 3</t>
  </si>
  <si>
    <t>460420381</t>
  </si>
  <si>
    <t>Zriad. káblového lôžka z piesku vrstvy 10 cm, bet. doskami 50 x 15 x 4 cm kladenými v smere kábla</t>
  </si>
  <si>
    <t>5833110300</t>
  </si>
  <si>
    <t>Kamenivo ťažené drobné 0-1 B</t>
  </si>
  <si>
    <t>5922763200</t>
  </si>
  <si>
    <t>Tvárnica priekopová a melioračná-betónová doska obkladová TBM 42-50 50x25x6</t>
  </si>
  <si>
    <t>460490012</t>
  </si>
  <si>
    <t>Rozvinutie a uloženie výstražnej fólie z PVC do ryhy,šírka 33 cm</t>
  </si>
  <si>
    <t>2830002000</t>
  </si>
  <si>
    <t>Fólia červená v m</t>
  </si>
  <si>
    <t>460560163</t>
  </si>
  <si>
    <t>Ručný zásyp nezap. káblovej ryhy bez zhutn. zeminy, 35 cm širokej, 80 cm hlbokej v zemine tr. 3</t>
  </si>
  <si>
    <t>460620013</t>
  </si>
  <si>
    <t>Proviz. úprava terénu v zemine tr. 3, aby nerovnosti terénu neboli väčšie ako 2 cm od vodor.hladiny</t>
  </si>
  <si>
    <t>SO.07 - SO.07 Stavebné úpravy v jestvujúcej budove</t>
  </si>
  <si>
    <t>SO.07.1 - SO.07.1 Stavebné riešenie</t>
  </si>
  <si>
    <t xml:space="preserve">    3 - Zvislé a kompletné konštrukcie</t>
  </si>
  <si>
    <t>Zvislé a kompletné konštrukcie</t>
  </si>
  <si>
    <t>312275701</t>
  </si>
  <si>
    <t xml:space="preserve">Murivo výplňové (m3) z pórobetónových tvárnic  hr. 250 mm , na lepidlo </t>
  </si>
  <si>
    <t>-689297392</t>
  </si>
  <si>
    <t>342948112</t>
  </si>
  <si>
    <t>Ukotvenie muriva k murovaným konštrukciám</t>
  </si>
  <si>
    <t>1510859787</t>
  </si>
  <si>
    <t>612465111</t>
  </si>
  <si>
    <t>Príprava vnútorného podkladu stien ,cementový Prednástrek  mm), ručné nanášanie</t>
  </si>
  <si>
    <t>-1669566866</t>
  </si>
  <si>
    <t>612465135</t>
  </si>
  <si>
    <t xml:space="preserve">Vnútorná omietka stien ,vápennocementová, strojné miešanie, ručné nanášanie, jadrová omietka  hr. 10 mm </t>
  </si>
  <si>
    <t>-315272712</t>
  </si>
  <si>
    <t>612465181</t>
  </si>
  <si>
    <t>Vnútorná omietka stien štuková ,strojné miešanie, ručné nanášanie,  hr. 3 mm</t>
  </si>
  <si>
    <t>1075655518</t>
  </si>
  <si>
    <t>612481119</t>
  </si>
  <si>
    <t>Potiahnutie vnútorných stien sklotextílnou mriežkou s celoplošným prilepením</t>
  </si>
  <si>
    <t>1234436414</t>
  </si>
  <si>
    <t>621451101</t>
  </si>
  <si>
    <t>Vyspravenie podláh monolitických konštrukcií maltou cementovou M</t>
  </si>
  <si>
    <t>1536885477</t>
  </si>
  <si>
    <t>632450310</t>
  </si>
  <si>
    <t>Samonivelizačná podlahová stierka, hr. 0-25 mm</t>
  </si>
  <si>
    <t>1398977518</t>
  </si>
  <si>
    <t>289902211</t>
  </si>
  <si>
    <t>Otlčenie alebo osekanie vrstiev omietok - ostenia,  -0,06300t</t>
  </si>
  <si>
    <t>-630917234</t>
  </si>
  <si>
    <t>965081812</t>
  </si>
  <si>
    <t>B5a-Búranie dlažieb, z kamen., cement., terazzových, čadičových alebo keram. dĺžky , hr.nad 10 mm,  -0,06500t</t>
  </si>
  <si>
    <t>-1280518094</t>
  </si>
  <si>
    <t>968081113</t>
  </si>
  <si>
    <t>B1a- Vyvesenie plastového okenného krídla do suti plochy nad 1, 5 m2, -0,02000t</t>
  </si>
  <si>
    <t>-2101365529</t>
  </si>
  <si>
    <t>968082355</t>
  </si>
  <si>
    <t>B1b- Vybúranie plastových rámov okien dvojitých, plochy cez 1 do 2 m2,  -0,06000t</t>
  </si>
  <si>
    <t>-1012923352</t>
  </si>
  <si>
    <t>962086121</t>
  </si>
  <si>
    <t>Búranie muriva priečok z plynosilikátu  hr. do 300mm,  -0,15000t</t>
  </si>
  <si>
    <t>464948295</t>
  </si>
  <si>
    <t>340001001</t>
  </si>
  <si>
    <t>Rezanie stenových pórobetónových blokopanelov hr. od 200 do 300 mm</t>
  </si>
  <si>
    <t>-1267926778</t>
  </si>
  <si>
    <t>978059531</t>
  </si>
  <si>
    <t>B3- Odsekanie a odobratie stien z obkladačiek vnútorných nad 2 m2,  -0,06800t</t>
  </si>
  <si>
    <t>-941278809</t>
  </si>
  <si>
    <t>978065011</t>
  </si>
  <si>
    <t>Odstránenie kontaktného zateplenia vrátane povrchovej úpravy z polystyrénových dosiek hrúbky nad 80 -120 mm -0,01841 t</t>
  </si>
  <si>
    <t>-1973242878</t>
  </si>
  <si>
    <t>-1023248090</t>
  </si>
  <si>
    <t>-1148475386</t>
  </si>
  <si>
    <t>941955003</t>
  </si>
  <si>
    <t>Lešenie ľahké pracovné pomocné s výškou lešeňovej podlahy nad 1,90 do 2,50 m</t>
  </si>
  <si>
    <t>1399991966</t>
  </si>
  <si>
    <t>-1386237318</t>
  </si>
  <si>
    <t>-1000734692</t>
  </si>
  <si>
    <t>-179123761</t>
  </si>
  <si>
    <t>1237042750</t>
  </si>
  <si>
    <t>998012021</t>
  </si>
  <si>
    <t>Presun hmôt pre budovy (801, 803, 812), zvislá konštr. monolit. betónová výšky do 6 m</t>
  </si>
  <si>
    <t>-1838313007</t>
  </si>
  <si>
    <t>Zhotovenie dvojnásobnej izol. stierky pod keramické dlažby v interiéri na ploche vodorovnej</t>
  </si>
  <si>
    <t>-1734648091</t>
  </si>
  <si>
    <t>774612798</t>
  </si>
  <si>
    <t>1039739792</t>
  </si>
  <si>
    <t>235320320f0</t>
  </si>
  <si>
    <t>696059282</t>
  </si>
  <si>
    <t>1196720780</t>
  </si>
  <si>
    <t>712300833</t>
  </si>
  <si>
    <t>B4- Odstránenie povlakovej krytiny na strechách plochých 10° trojvrstvovej,  -0,01400t</t>
  </si>
  <si>
    <t>-486786373</t>
  </si>
  <si>
    <t>712370030</t>
  </si>
  <si>
    <t>Zhotovenie povlakovej krytiny striech plochých do 10° s mechanickým prikotvením s naleptaním spoju</t>
  </si>
  <si>
    <t>1067974908</t>
  </si>
  <si>
    <t>2833000100</t>
  </si>
  <si>
    <t xml:space="preserve">Hydroizolačná fólia hr.2,0 mm </t>
  </si>
  <si>
    <t>1900859594</t>
  </si>
  <si>
    <t>2832990650</t>
  </si>
  <si>
    <t xml:space="preserve">Kotviaca technika </t>
  </si>
  <si>
    <t>289456311</t>
  </si>
  <si>
    <t>867547684</t>
  </si>
  <si>
    <t>1905142505</t>
  </si>
  <si>
    <t>2837650050</t>
  </si>
  <si>
    <t>Extrudovaný polystyrén - XPS hrúbka 80 mm</t>
  </si>
  <si>
    <t>-256226055</t>
  </si>
  <si>
    <t>713141160</t>
  </si>
  <si>
    <t>Montáž tepelnej izolácie striech plochých do 10° spádovými doskami z minerálnej vlny v jednej vrstve</t>
  </si>
  <si>
    <t>-1198783963</t>
  </si>
  <si>
    <t>6314153530</t>
  </si>
  <si>
    <t>Tepelná izolácia pre plochú strechu  spádová doska, minerálna izolácia</t>
  </si>
  <si>
    <t>765503970</t>
  </si>
  <si>
    <t>1313550369</t>
  </si>
  <si>
    <t>2649R</t>
  </si>
  <si>
    <t>Servírovací vozík</t>
  </si>
  <si>
    <t>-949975135</t>
  </si>
  <si>
    <t>264R</t>
  </si>
  <si>
    <t xml:space="preserve">Stôl pracovný s policou </t>
  </si>
  <si>
    <t>1661507458</t>
  </si>
  <si>
    <t>725219510</t>
  </si>
  <si>
    <t>Montáž umývadla nerezového, s výtokovou armatúrou</t>
  </si>
  <si>
    <t>1184029449</t>
  </si>
  <si>
    <t>5523400530R</t>
  </si>
  <si>
    <t>Nerezové umývadlo</t>
  </si>
  <si>
    <t>1750092118</t>
  </si>
  <si>
    <t>725619101</t>
  </si>
  <si>
    <t>Montáž plynového kotla- kuchyňa</t>
  </si>
  <si>
    <t>-1415580816</t>
  </si>
  <si>
    <t>1543145R</t>
  </si>
  <si>
    <t>Plynový kotol - kuchyňa</t>
  </si>
  <si>
    <t>-1363610769</t>
  </si>
  <si>
    <t>725629101</t>
  </si>
  <si>
    <t>Montáž plynovej panvy</t>
  </si>
  <si>
    <t>1861653992</t>
  </si>
  <si>
    <t>264946R</t>
  </si>
  <si>
    <t>Plynová panva- kuchyňa</t>
  </si>
  <si>
    <t>-1769978633</t>
  </si>
  <si>
    <t>764351836</t>
  </si>
  <si>
    <t>Demontáž- odpílenie háka so sklonom žľabu do 30°  -0,00009t</t>
  </si>
  <si>
    <t>22097478</t>
  </si>
  <si>
    <t>764410850</t>
  </si>
  <si>
    <t>Demontáž oplechovania parapetov rš od 100 do 330 mm,  -0,00135t</t>
  </si>
  <si>
    <t>-1045004044</t>
  </si>
  <si>
    <t>764352820</t>
  </si>
  <si>
    <t>Demontáž žľabov pododkvapových polkruhových so sklonom do 30st. rš 400 a 500 mm,  -0,00445t</t>
  </si>
  <si>
    <t>-642161053</t>
  </si>
  <si>
    <t>764421870</t>
  </si>
  <si>
    <t>Demontáž oplechovania ríms rš od 400 do 500 mm,  -0,00252t</t>
  </si>
  <si>
    <t>63945582</t>
  </si>
  <si>
    <t>764333450</t>
  </si>
  <si>
    <t>Lemovanie z pozinkovaného farbeného PZf plechu, múrov na plochých strechách r.š. 500 mm</t>
  </si>
  <si>
    <t>-374643496</t>
  </si>
  <si>
    <t>998764201</t>
  </si>
  <si>
    <t>-884164407</t>
  </si>
  <si>
    <t>766694985.</t>
  </si>
  <si>
    <t>Demontáž parapetnej dosky plastovej,drevenej  šírky do 300 mm, dĺžky do 1600 mm, -0,003t</t>
  </si>
  <si>
    <t>463736930</t>
  </si>
  <si>
    <t>7668118.</t>
  </si>
  <si>
    <t>Montáž zariadení kuchyne</t>
  </si>
  <si>
    <t>721257152</t>
  </si>
  <si>
    <t>7668118q.</t>
  </si>
  <si>
    <t>Demontáž zariadení kuchyne</t>
  </si>
  <si>
    <t>525792106</t>
  </si>
  <si>
    <t>-1802651862</t>
  </si>
  <si>
    <t>-1684763817</t>
  </si>
  <si>
    <t>-1670813889</t>
  </si>
  <si>
    <t>-357796148</t>
  </si>
  <si>
    <t>776511810</t>
  </si>
  <si>
    <t>B5b-Odstránenie povlakových podláh z nášľapnej plochy lepených bez podložky,  -0,00100t</t>
  </si>
  <si>
    <t>-377935430</t>
  </si>
  <si>
    <t>-1310180957</t>
  </si>
  <si>
    <t>Prírodné linoleum</t>
  </si>
  <si>
    <t>1345194148</t>
  </si>
  <si>
    <t>-453387038</t>
  </si>
  <si>
    <t>2841291590</t>
  </si>
  <si>
    <t>Prírodná podlahová krytina</t>
  </si>
  <si>
    <t>550447333</t>
  </si>
  <si>
    <t>-477443475</t>
  </si>
  <si>
    <t>Korková izolačná podložka hr.2,0 mm</t>
  </si>
  <si>
    <t>1914392861</t>
  </si>
  <si>
    <t>1955882379</t>
  </si>
  <si>
    <t>-317925366</t>
  </si>
  <si>
    <t>Obkladačky keramické glazované jednofarebné hladké B 200x200 Ia</t>
  </si>
  <si>
    <t>-1468662411</t>
  </si>
  <si>
    <t>1692628754</t>
  </si>
  <si>
    <t>784402801</t>
  </si>
  <si>
    <t>Odstránenie malieb oškrabaním, výšky do 3, 80 m</t>
  </si>
  <si>
    <t>1575887501</t>
  </si>
  <si>
    <t>784410202</t>
  </si>
  <si>
    <t>Mydlenie podkladu dvojnásobné výšky do 3, 80 m</t>
  </si>
  <si>
    <t>-1258883737</t>
  </si>
  <si>
    <t>784412301</t>
  </si>
  <si>
    <t xml:space="preserve">Pačokovanie vápenným mliekom dvojnásobné jemnozrnných povrchov do 3, 80 m   </t>
  </si>
  <si>
    <t>-1955331727</t>
  </si>
  <si>
    <t>1803802048</t>
  </si>
  <si>
    <t>SO.07.2 - SO.07.2 Vykurovanie</t>
  </si>
  <si>
    <t>733191922</t>
  </si>
  <si>
    <t>Oprava rozvodov potrubí - vyhotovenie napojenia pre VT na existujucom potrubí DN 10</t>
  </si>
  <si>
    <t>734200821</t>
  </si>
  <si>
    <t>Demontáž armatúry závitovej s dvomi závitmi do G 1/2 -0,00045t</t>
  </si>
  <si>
    <t>734213250</t>
  </si>
  <si>
    <t>Montáž ventilu radiatorového šrobenia do vratneho potrubia</t>
  </si>
  <si>
    <t>484921011601</t>
  </si>
  <si>
    <t>Ventil do vratneho potrubia, pripojenie k vyk. RL1 DN10</t>
  </si>
  <si>
    <t>734223120</t>
  </si>
  <si>
    <t>Montáž ventilu závitového termostatického G 1/2</t>
  </si>
  <si>
    <t>1752367.1</t>
  </si>
  <si>
    <t>Ventil termostat., priamy, s prednastavením prípojka na vyk. teleso DN10 TS 98 V</t>
  </si>
  <si>
    <t>734223208</t>
  </si>
  <si>
    <t>Montáž termostatickej hlavice kvapalinovej jednoduchej</t>
  </si>
  <si>
    <t>5518100042</t>
  </si>
  <si>
    <t>Termostatická hlavica kvapalinová, M28 x 1,5</t>
  </si>
  <si>
    <t>735000912</t>
  </si>
  <si>
    <t>Vyregulovanie regulačného ventilu na vykurovacom telese s výpočtom prednastavenia</t>
  </si>
  <si>
    <t>735111810</t>
  </si>
  <si>
    <t>Demontáž radiátorov článkových,  -0,02380t</t>
  </si>
  <si>
    <t>735153300</t>
  </si>
  <si>
    <t>Príplatok k cene za odvzdušňovací ventil telies  s príplatkom 8 %</t>
  </si>
  <si>
    <t>735154040</t>
  </si>
  <si>
    <t>Montáž vykurovacieho telesa panelového jednoradového 600 mm/ dĺžky 400-600 mm</t>
  </si>
  <si>
    <t>4845374000.1</t>
  </si>
  <si>
    <t>Vykurovacie teleso doskové oceľové 10K 600x400 s bočným pripojením</t>
  </si>
  <si>
    <t>735154041</t>
  </si>
  <si>
    <t>Montáž vykurovacieho telesa panelového jednoradového 600 mm/ dĺžky 700-900 mm</t>
  </si>
  <si>
    <t>4845374300.1</t>
  </si>
  <si>
    <t>Vykurovacie teleso doskové oceľové 11K 600x700 s bočným pripojením</t>
  </si>
  <si>
    <t>735154141</t>
  </si>
  <si>
    <t>Montáž vykurovacieho telesa panelového dvojradového výšky 600 mm/ dĺžky 700-900 mm</t>
  </si>
  <si>
    <t>4845380400</t>
  </si>
  <si>
    <t>Vykurovacie teleso doskové oceľové 22K 600x700 s bočným pripojením, s dvoma panelmi a dvoma konvektormi</t>
  </si>
  <si>
    <t>4845380500</t>
  </si>
  <si>
    <t>Vykurovacie teleso doskové oceľové 22K 600x900 s bočným pripojením, s dvoma panelmi a dvoma konvektormi</t>
  </si>
  <si>
    <t>735154142</t>
  </si>
  <si>
    <t>Montáž vykurovacieho telesa panelového dvojradového výšky 600 mm/ dĺžky 1000-1200 mm</t>
  </si>
  <si>
    <t>4845380650</t>
  </si>
  <si>
    <t>Vykurovacie teleso doskové oceľové 22K 600x1200 s bočným pripojením, s dvoma panelmi a dvoma konvektormi</t>
  </si>
  <si>
    <t>735154143</t>
  </si>
  <si>
    <t>Montáž vykurovacieho telesa panelového dvojradového výšky 600 mm/ dĺžky 1400-1800 mm</t>
  </si>
  <si>
    <t>4845380950</t>
  </si>
  <si>
    <t>Vykurovacie teleso doskové oceľové 22K 600x1800 s bočným pripojením, s dvoma panelmi a dvoma konvektormi</t>
  </si>
  <si>
    <t>735154242</t>
  </si>
  <si>
    <t>Montáž vykurovacieho telesa panelového trojradového výšky 600 mm/ dĺžky 1000-1200 mm</t>
  </si>
  <si>
    <t>4845385450</t>
  </si>
  <si>
    <t>Vykurovacie teleso doskové oceľové 33K 600x1200 s bočným pripojením, s troma panelmi a troma konvektormi</t>
  </si>
  <si>
    <t>735191910</t>
  </si>
  <si>
    <t>Napustenie vody do vykurovacieho systému vrátane potrubia o v. pl. vykurovacích telies</t>
  </si>
  <si>
    <t>735494811</t>
  </si>
  <si>
    <t>Vypúšťanie vody z vykurovacích sústav o v. pl. vykurovacích telies</t>
  </si>
  <si>
    <t>735890802</t>
  </si>
  <si>
    <t>Vnútrostaveniskové premiestnenie vybúraných hmôt vykurovacích telies do 12m</t>
  </si>
  <si>
    <t>SO.07.3 - SO.07.3 Plynoinštalácia</t>
  </si>
  <si>
    <t xml:space="preserve">    8 - RÚROVÉ VEDENIA</t>
  </si>
  <si>
    <t xml:space="preserve">    9 - OSTATNÉ KONŠTRUKCIE A PRÁCE</t>
  </si>
  <si>
    <t xml:space="preserve">    783 - Nátery</t>
  </si>
  <si>
    <t>13220-1101</t>
  </si>
  <si>
    <t>Hĺbenie rýh šírka do 60 cm v horn. tr. 3 do 100 m3</t>
  </si>
  <si>
    <t>RÚROVÉ VEDENIA</t>
  </si>
  <si>
    <t>89973-1101</t>
  </si>
  <si>
    <t>Uloženie výstražná PVC fólia</t>
  </si>
  <si>
    <t>283 230030</t>
  </si>
  <si>
    <t>Výstražná PVC-P fólia hr.0,30mm,š.20cm bez potlače žltá-plyn potrubie</t>
  </si>
  <si>
    <t>OSTATNÉ KONŠTRUKCIE A PRÁCE</t>
  </si>
  <si>
    <t>91973-5114</t>
  </si>
  <si>
    <t>Rezanie stávajúceho živičného krytu alebo podkladu hr. do 20 cm</t>
  </si>
  <si>
    <t>96504-2241</t>
  </si>
  <si>
    <t>Búr. podkl. betón alebo liat. asfalt hr. nad 10 cm nad 4 m2</t>
  </si>
  <si>
    <t>97908-1111</t>
  </si>
  <si>
    <t>Odvoz sute a vybúraných hmôt na skládku do 1 km</t>
  </si>
  <si>
    <t>97908-1121</t>
  </si>
  <si>
    <t>Odvoz sute a vybúraných hmôt na skládku každý ďalší 1 km</t>
  </si>
  <si>
    <t>97908-7212</t>
  </si>
  <si>
    <t>Nakladanie sute na dopravný prostriedok</t>
  </si>
  <si>
    <t>97913-1409</t>
  </si>
  <si>
    <t>Poplatok za ulož.a znešk.staveb.sute na vymedzených skládkach "O"-ostatný odpad</t>
  </si>
  <si>
    <t>72311-0202</t>
  </si>
  <si>
    <t>Potrubie plyn. z ocel. rúrok závit. čiernych 11353 DN 15</t>
  </si>
  <si>
    <t>72311-0203</t>
  </si>
  <si>
    <t>Potrubie plyn. z ocel. rúrok závit. čiernych 11353 DN 20</t>
  </si>
  <si>
    <t>72311-0204</t>
  </si>
  <si>
    <t>Potrubie plyn. z ocel. rúrok závit. čiernych 11353 DN 25</t>
  </si>
  <si>
    <t>72311-0205</t>
  </si>
  <si>
    <t>Potrubie plyn. z ocel. rúrok závit. čiernych 11353 DN 32</t>
  </si>
  <si>
    <t>72311-0207</t>
  </si>
  <si>
    <t>Potrubie plyn. z ocel. rúrok závit. čiernych 11353 DN 50</t>
  </si>
  <si>
    <t>72311-0208</t>
  </si>
  <si>
    <t>Potrubie plyn. z ocel. rúrok závit. čiernych 11353 DN 65</t>
  </si>
  <si>
    <t>72315-0315</t>
  </si>
  <si>
    <t>Potrubie plyn. z ocel. rúrok hlad. čier. zvar. D 108/4</t>
  </si>
  <si>
    <t>72315-0365</t>
  </si>
  <si>
    <t>Chránička plyn. potrubia D 38/2.6</t>
  </si>
  <si>
    <t>72315-0366</t>
  </si>
  <si>
    <t>Chránička plyn. potrubia D 44,5/2.6</t>
  </si>
  <si>
    <t>72315-0368</t>
  </si>
  <si>
    <t>Chránička plyn. potrubia D 76/3.2</t>
  </si>
  <si>
    <t>72315-0371</t>
  </si>
  <si>
    <t>Chránička plyn. potrubia D 108/4.0</t>
  </si>
  <si>
    <t>72319-0252</t>
  </si>
  <si>
    <t>Prípojka plynových spotrebičov</t>
  </si>
  <si>
    <t>72322-1133</t>
  </si>
  <si>
    <t>Armat. plyn. s 1 závitom, kohút hadicový G 1/2</t>
  </si>
  <si>
    <t>72323-1112</t>
  </si>
  <si>
    <t>Armat. plyn. s 2 závitmi, kohút priamy G 1/2</t>
  </si>
  <si>
    <t>72323-1113</t>
  </si>
  <si>
    <t>Armat. plyn. s 2 závitmi, kohút priamy G 3/4</t>
  </si>
  <si>
    <t>72323-1115</t>
  </si>
  <si>
    <t>Armat. plyn. s 2 závitmi, kohút priamy G 5/4</t>
  </si>
  <si>
    <t>72323-1117</t>
  </si>
  <si>
    <t>Armat. plyn. s 2 závitmi, kohút priamy G 2</t>
  </si>
  <si>
    <t>72323-2112</t>
  </si>
  <si>
    <t>Armat. plyn. s 2 závitmi, kohút priamy G 2 1/2</t>
  </si>
  <si>
    <t>72323-9101</t>
  </si>
  <si>
    <t>Montáž plynovodných armatúr s 2 závitmi, ostatné typy G 1/2</t>
  </si>
  <si>
    <t>422 4A9010</t>
  </si>
  <si>
    <t>Skrutkovanie plynomerové G 1/2</t>
  </si>
  <si>
    <t>72399-9904</t>
  </si>
  <si>
    <t>Vnútorný plynovod HZS - vypracovanie revíznej správy</t>
  </si>
  <si>
    <t>99872-3201</t>
  </si>
  <si>
    <t>Presun hmôt pre vnút. plynovod v objektoch výšky do 6 m</t>
  </si>
  <si>
    <t>Nátery</t>
  </si>
  <si>
    <t>78342-4340</t>
  </si>
  <si>
    <t>Nátery synt. potrubia do DN 50mm dvojnásobné</t>
  </si>
  <si>
    <t>78342-4740</t>
  </si>
  <si>
    <t>Nátery synt. kov. potrubia do DN 50mm základné</t>
  </si>
  <si>
    <t>78342-5350</t>
  </si>
  <si>
    <t>Nátery synt. potrubia do DN 100mm dvojnásobné</t>
  </si>
  <si>
    <t>78342-5750</t>
  </si>
  <si>
    <t>Nátery synt. kov. potrubia do DN 100mm základné</t>
  </si>
  <si>
    <t>80210-1075</t>
  </si>
  <si>
    <t>Uloženie plynovod. potrubia do ryhy z tlak. rúr polyetyl. PE vonk. priemer D75</t>
  </si>
  <si>
    <t>286 139860</t>
  </si>
  <si>
    <t>Rúrka PE-100 SDR 11,0(0,7Mpa) d 75x6,8xNAV plyn</t>
  </si>
  <si>
    <t>80213-8050</t>
  </si>
  <si>
    <t>Montáž USTR prechodka PE/oceľ PE100 SDR11 D75/DN65mm</t>
  </si>
  <si>
    <t>286 3A3306</t>
  </si>
  <si>
    <t>Prechodka PE/oc.USTR 612 789 d/DN 75/65</t>
  </si>
  <si>
    <t>Dodávka a montáž plechovej skrinky 400x600 mm</t>
  </si>
  <si>
    <t>SO.07.4 - SO.07.4 Odvetranie kuchyne</t>
  </si>
  <si>
    <t>Pol28</t>
  </si>
  <si>
    <t>Obhliadka skutkového stavu</t>
  </si>
  <si>
    <t>931090121</t>
  </si>
  <si>
    <t>Pol34</t>
  </si>
  <si>
    <t>Nerezový stredový digestor 1500x600x600 s lapačmi tuku, osvetlenie, vypínač on/off na svetlo s hrdlom z boku f 315</t>
  </si>
  <si>
    <t>kpl</t>
  </si>
  <si>
    <t>-1094252436</t>
  </si>
  <si>
    <t>Pol35</t>
  </si>
  <si>
    <t>RK f200 S so servom s vratnou pružinou 230V</t>
  </si>
  <si>
    <t>-689532924</t>
  </si>
  <si>
    <t>Pol36</t>
  </si>
  <si>
    <t>Tepelná Izolácia na potrubie  k FLEX 30 mm DUCT metal Al 0,7mm</t>
  </si>
  <si>
    <t>319445607</t>
  </si>
  <si>
    <t>Pol37</t>
  </si>
  <si>
    <t>Spiro f355/90% tvarovky</t>
  </si>
  <si>
    <t>bm</t>
  </si>
  <si>
    <t>1052733836</t>
  </si>
  <si>
    <t>Pol38</t>
  </si>
  <si>
    <t>Výfukový kus d355 s úkosom a sitom</t>
  </si>
  <si>
    <t>479590809</t>
  </si>
  <si>
    <t>Pol39</t>
  </si>
  <si>
    <t>Spätná tesná klapka f355 vsúvacia</t>
  </si>
  <si>
    <t>695558832</t>
  </si>
  <si>
    <t>Pol40</t>
  </si>
  <si>
    <t>Odvodný ventilátor  Z 355 E2.G Rosenberg 230V/50Hz 500-2000m3/h + ovládač PT2</t>
  </si>
  <si>
    <t>-657918156</t>
  </si>
  <si>
    <t>Pol42</t>
  </si>
  <si>
    <t>Potrubný tukový filter f355</t>
  </si>
  <si>
    <t>734963986</t>
  </si>
  <si>
    <t>Pol41</t>
  </si>
  <si>
    <t>Prepojenie ovládača PT2 a ventilátora 3Cx1 v chráničke</t>
  </si>
  <si>
    <t>-1417192730</t>
  </si>
  <si>
    <t>Pol43</t>
  </si>
  <si>
    <t>Demontáže starého potrubia do obvodu 1200mm</t>
  </si>
  <si>
    <t>-1924593656</t>
  </si>
  <si>
    <t>Pol44</t>
  </si>
  <si>
    <t>Stavebné prierazy f400x400</t>
  </si>
  <si>
    <t>345274784</t>
  </si>
  <si>
    <t>Pol45</t>
  </si>
  <si>
    <t>Vyspravenie stavebných otvorov</t>
  </si>
  <si>
    <t>1604874179</t>
  </si>
  <si>
    <t>Pol46</t>
  </si>
  <si>
    <t>RAL potrubia v kuchyni RAL 9016</t>
  </si>
  <si>
    <t>1732469103</t>
  </si>
  <si>
    <t>Pol47</t>
  </si>
  <si>
    <t>Oživenie VZT</t>
  </si>
  <si>
    <t>505343202</t>
  </si>
  <si>
    <t>Pol48</t>
  </si>
  <si>
    <t>Koordinácia s profesiami</t>
  </si>
  <si>
    <t>1976148860</t>
  </si>
  <si>
    <t>Pol49</t>
  </si>
  <si>
    <t>Montážny, spojovací a tesniaci materiál</t>
  </si>
  <si>
    <t>-610183072</t>
  </si>
  <si>
    <t>Pol50</t>
  </si>
  <si>
    <t>Stavebný presun materiálu</t>
  </si>
  <si>
    <t>1398406590</t>
  </si>
  <si>
    <t>Pol51</t>
  </si>
  <si>
    <t>Dopravné náklady - mimostavenisková</t>
  </si>
  <si>
    <t>1858793984</t>
  </si>
  <si>
    <t>Pol52</t>
  </si>
  <si>
    <t>Projekt skutočného vyhotovenia a zaučenie obsluhy</t>
  </si>
  <si>
    <t>-650313030</t>
  </si>
  <si>
    <t>02, 2020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</si>
</sst>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32" fillId="2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19" fillId="4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19" fillId="4" borderId="7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4" borderId="8" xfId="0" applyFont="1" applyFill="1" applyBorder="1" applyAlignment="1" applyProtection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6"/>
  <sheetViews>
    <sheetView showGridLines="0" tabSelected="1" workbookViewId="0">
      <selection activeCell="AN9" sqref="AN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50" t="s">
        <v>13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19"/>
      <c r="AQ5" s="19"/>
      <c r="AR5" s="17"/>
      <c r="BE5" s="247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52" t="s">
        <v>16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19"/>
      <c r="AQ6" s="19"/>
      <c r="AR6" s="17"/>
      <c r="BE6" s="248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48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2551</v>
      </c>
      <c r="AO8" s="19"/>
      <c r="AP8" s="19"/>
      <c r="AQ8" s="19"/>
      <c r="AR8" s="17"/>
      <c r="BE8" s="248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8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48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48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8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48"/>
      <c r="BS13" s="14" t="s">
        <v>6</v>
      </c>
    </row>
    <row r="14" spans="1:74" ht="12.75">
      <c r="B14" s="18"/>
      <c r="C14" s="19"/>
      <c r="D14" s="19"/>
      <c r="E14" s="253" t="s">
        <v>27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48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8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48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48"/>
      <c r="BS17" s="14" t="s">
        <v>30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8"/>
      <c r="BS18" s="14" t="s">
        <v>6</v>
      </c>
    </row>
    <row r="19" spans="1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48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48"/>
      <c r="BS20" s="14" t="s">
        <v>30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8"/>
    </row>
    <row r="22" spans="1:71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8"/>
    </row>
    <row r="23" spans="1:71" s="1" customFormat="1" ht="16.5" customHeight="1">
      <c r="B23" s="18"/>
      <c r="C23" s="19"/>
      <c r="D23" s="19"/>
      <c r="E23" s="255" t="s">
        <v>1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19"/>
      <c r="AP23" s="19"/>
      <c r="AQ23" s="19"/>
      <c r="AR23" s="17"/>
      <c r="BE23" s="248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8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8"/>
    </row>
    <row r="26" spans="1:71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6">
        <f>ROUND(AG94,2)</f>
        <v>0</v>
      </c>
      <c r="AL26" s="257"/>
      <c r="AM26" s="257"/>
      <c r="AN26" s="257"/>
      <c r="AO26" s="257"/>
      <c r="AP26" s="33"/>
      <c r="AQ26" s="33"/>
      <c r="AR26" s="36"/>
      <c r="BE26" s="248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8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8" t="s">
        <v>34</v>
      </c>
      <c r="M28" s="258"/>
      <c r="N28" s="258"/>
      <c r="O28" s="258"/>
      <c r="P28" s="258"/>
      <c r="Q28" s="33"/>
      <c r="R28" s="33"/>
      <c r="S28" s="33"/>
      <c r="T28" s="33"/>
      <c r="U28" s="33"/>
      <c r="V28" s="33"/>
      <c r="W28" s="258" t="s">
        <v>35</v>
      </c>
      <c r="X28" s="258"/>
      <c r="Y28" s="258"/>
      <c r="Z28" s="258"/>
      <c r="AA28" s="258"/>
      <c r="AB28" s="258"/>
      <c r="AC28" s="258"/>
      <c r="AD28" s="258"/>
      <c r="AE28" s="258"/>
      <c r="AF28" s="33"/>
      <c r="AG28" s="33"/>
      <c r="AH28" s="33"/>
      <c r="AI28" s="33"/>
      <c r="AJ28" s="33"/>
      <c r="AK28" s="258" t="s">
        <v>36</v>
      </c>
      <c r="AL28" s="258"/>
      <c r="AM28" s="258"/>
      <c r="AN28" s="258"/>
      <c r="AO28" s="258"/>
      <c r="AP28" s="33"/>
      <c r="AQ28" s="33"/>
      <c r="AR28" s="36"/>
      <c r="BE28" s="248"/>
    </row>
    <row r="29" spans="1:71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61">
        <v>0.2</v>
      </c>
      <c r="M29" s="260"/>
      <c r="N29" s="260"/>
      <c r="O29" s="260"/>
      <c r="P29" s="260"/>
      <c r="Q29" s="38"/>
      <c r="R29" s="38"/>
      <c r="S29" s="38"/>
      <c r="T29" s="38"/>
      <c r="U29" s="38"/>
      <c r="V29" s="38"/>
      <c r="W29" s="259">
        <f>ROUND(AZ94, 2)</f>
        <v>0</v>
      </c>
      <c r="X29" s="260"/>
      <c r="Y29" s="260"/>
      <c r="Z29" s="260"/>
      <c r="AA29" s="260"/>
      <c r="AB29" s="260"/>
      <c r="AC29" s="260"/>
      <c r="AD29" s="260"/>
      <c r="AE29" s="260"/>
      <c r="AF29" s="38"/>
      <c r="AG29" s="38"/>
      <c r="AH29" s="38"/>
      <c r="AI29" s="38"/>
      <c r="AJ29" s="38"/>
      <c r="AK29" s="259">
        <f>ROUND(AV94, 2)</f>
        <v>0</v>
      </c>
      <c r="AL29" s="260"/>
      <c r="AM29" s="260"/>
      <c r="AN29" s="260"/>
      <c r="AO29" s="260"/>
      <c r="AP29" s="38"/>
      <c r="AQ29" s="38"/>
      <c r="AR29" s="39"/>
      <c r="BE29" s="249"/>
    </row>
    <row r="30" spans="1:71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61">
        <v>0.2</v>
      </c>
      <c r="M30" s="260"/>
      <c r="N30" s="260"/>
      <c r="O30" s="260"/>
      <c r="P30" s="260"/>
      <c r="Q30" s="38"/>
      <c r="R30" s="38"/>
      <c r="S30" s="38"/>
      <c r="T30" s="38"/>
      <c r="U30" s="38"/>
      <c r="V30" s="38"/>
      <c r="W30" s="259">
        <f>ROUND(BA94, 2)</f>
        <v>0</v>
      </c>
      <c r="X30" s="260"/>
      <c r="Y30" s="260"/>
      <c r="Z30" s="260"/>
      <c r="AA30" s="260"/>
      <c r="AB30" s="260"/>
      <c r="AC30" s="260"/>
      <c r="AD30" s="260"/>
      <c r="AE30" s="260"/>
      <c r="AF30" s="38"/>
      <c r="AG30" s="38"/>
      <c r="AH30" s="38"/>
      <c r="AI30" s="38"/>
      <c r="AJ30" s="38"/>
      <c r="AK30" s="259">
        <f>ROUND(AW94, 2)</f>
        <v>0</v>
      </c>
      <c r="AL30" s="260"/>
      <c r="AM30" s="260"/>
      <c r="AN30" s="260"/>
      <c r="AO30" s="260"/>
      <c r="AP30" s="38"/>
      <c r="AQ30" s="38"/>
      <c r="AR30" s="39"/>
      <c r="BE30" s="249"/>
    </row>
    <row r="31" spans="1:71" s="3" customFormat="1" ht="14.45" hidden="1" customHeight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61">
        <v>0.2</v>
      </c>
      <c r="M31" s="260"/>
      <c r="N31" s="260"/>
      <c r="O31" s="260"/>
      <c r="P31" s="260"/>
      <c r="Q31" s="38"/>
      <c r="R31" s="38"/>
      <c r="S31" s="38"/>
      <c r="T31" s="38"/>
      <c r="U31" s="38"/>
      <c r="V31" s="38"/>
      <c r="W31" s="259">
        <f>ROUND(BB94, 2)</f>
        <v>0</v>
      </c>
      <c r="X31" s="260"/>
      <c r="Y31" s="260"/>
      <c r="Z31" s="260"/>
      <c r="AA31" s="260"/>
      <c r="AB31" s="260"/>
      <c r="AC31" s="260"/>
      <c r="AD31" s="260"/>
      <c r="AE31" s="260"/>
      <c r="AF31" s="38"/>
      <c r="AG31" s="38"/>
      <c r="AH31" s="38"/>
      <c r="AI31" s="38"/>
      <c r="AJ31" s="38"/>
      <c r="AK31" s="259">
        <v>0</v>
      </c>
      <c r="AL31" s="260"/>
      <c r="AM31" s="260"/>
      <c r="AN31" s="260"/>
      <c r="AO31" s="260"/>
      <c r="AP31" s="38"/>
      <c r="AQ31" s="38"/>
      <c r="AR31" s="39"/>
      <c r="BE31" s="249"/>
    </row>
    <row r="32" spans="1:71" s="3" customFormat="1" ht="14.45" hidden="1" customHeight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61">
        <v>0.2</v>
      </c>
      <c r="M32" s="260"/>
      <c r="N32" s="260"/>
      <c r="O32" s="260"/>
      <c r="P32" s="260"/>
      <c r="Q32" s="38"/>
      <c r="R32" s="38"/>
      <c r="S32" s="38"/>
      <c r="T32" s="38"/>
      <c r="U32" s="38"/>
      <c r="V32" s="38"/>
      <c r="W32" s="259">
        <f>ROUND(BC94, 2)</f>
        <v>0</v>
      </c>
      <c r="X32" s="260"/>
      <c r="Y32" s="260"/>
      <c r="Z32" s="260"/>
      <c r="AA32" s="260"/>
      <c r="AB32" s="260"/>
      <c r="AC32" s="260"/>
      <c r="AD32" s="260"/>
      <c r="AE32" s="260"/>
      <c r="AF32" s="38"/>
      <c r="AG32" s="38"/>
      <c r="AH32" s="38"/>
      <c r="AI32" s="38"/>
      <c r="AJ32" s="38"/>
      <c r="AK32" s="259">
        <v>0</v>
      </c>
      <c r="AL32" s="260"/>
      <c r="AM32" s="260"/>
      <c r="AN32" s="260"/>
      <c r="AO32" s="260"/>
      <c r="AP32" s="38"/>
      <c r="AQ32" s="38"/>
      <c r="AR32" s="39"/>
      <c r="BE32" s="249"/>
    </row>
    <row r="33" spans="1:57" s="3" customFormat="1" ht="14.45" hidden="1" customHeight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61">
        <v>0</v>
      </c>
      <c r="M33" s="260"/>
      <c r="N33" s="260"/>
      <c r="O33" s="260"/>
      <c r="P33" s="260"/>
      <c r="Q33" s="38"/>
      <c r="R33" s="38"/>
      <c r="S33" s="38"/>
      <c r="T33" s="38"/>
      <c r="U33" s="38"/>
      <c r="V33" s="38"/>
      <c r="W33" s="259">
        <f>ROUND(BD94, 2)</f>
        <v>0</v>
      </c>
      <c r="X33" s="260"/>
      <c r="Y33" s="260"/>
      <c r="Z33" s="260"/>
      <c r="AA33" s="260"/>
      <c r="AB33" s="260"/>
      <c r="AC33" s="260"/>
      <c r="AD33" s="260"/>
      <c r="AE33" s="260"/>
      <c r="AF33" s="38"/>
      <c r="AG33" s="38"/>
      <c r="AH33" s="38"/>
      <c r="AI33" s="38"/>
      <c r="AJ33" s="38"/>
      <c r="AK33" s="259">
        <v>0</v>
      </c>
      <c r="AL33" s="260"/>
      <c r="AM33" s="260"/>
      <c r="AN33" s="260"/>
      <c r="AO33" s="260"/>
      <c r="AP33" s="38"/>
      <c r="AQ33" s="38"/>
      <c r="AR33" s="39"/>
      <c r="BE33" s="249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8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65" t="s">
        <v>45</v>
      </c>
      <c r="Y35" s="263"/>
      <c r="Z35" s="263"/>
      <c r="AA35" s="263"/>
      <c r="AB35" s="263"/>
      <c r="AC35" s="42"/>
      <c r="AD35" s="42"/>
      <c r="AE35" s="42"/>
      <c r="AF35" s="42"/>
      <c r="AG35" s="42"/>
      <c r="AH35" s="42"/>
      <c r="AI35" s="42"/>
      <c r="AJ35" s="42"/>
      <c r="AK35" s="262">
        <f>SUM(AK26:AK33)</f>
        <v>0</v>
      </c>
      <c r="AL35" s="263"/>
      <c r="AM35" s="263"/>
      <c r="AN35" s="263"/>
      <c r="AO35" s="264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02/2020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50000000000003" customHeight="1">
      <c r="B85" s="58"/>
      <c r="C85" s="59" t="s">
        <v>15</v>
      </c>
      <c r="D85" s="60"/>
      <c r="E85" s="60"/>
      <c r="F85" s="60"/>
      <c r="G85" s="60"/>
      <c r="H85" s="60"/>
      <c r="I85" s="60"/>
      <c r="J85" s="60"/>
      <c r="K85" s="60"/>
      <c r="L85" s="244" t="str">
        <f>K6</f>
        <v>PRÍSTAVBA A STAVEBNÉ ÚPRAVY MŠ OKRUŽNÁ 53/5, ILAVA-KLOBUŠICE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60"/>
      <c r="AQ85" s="60"/>
      <c r="AR85" s="61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Ilava- Klobušice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73" t="str">
        <f>IF(AN8= "","",AN8)</f>
        <v>02, 2020</v>
      </c>
      <c r="AN87" s="273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Mesto Ilava, Mierové nám. 16/31,01901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74" t="str">
        <f>IF(E17="","",E17)</f>
        <v>Bc. Róbert Malec</v>
      </c>
      <c r="AN89" s="275"/>
      <c r="AO89" s="275"/>
      <c r="AP89" s="275"/>
      <c r="AQ89" s="33"/>
      <c r="AR89" s="36"/>
      <c r="AS89" s="277" t="s">
        <v>53</v>
      </c>
      <c r="AT89" s="278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74" t="str">
        <f>IF(E20="","",E20)</f>
        <v>Bc. Róbert Malec</v>
      </c>
      <c r="AN90" s="275"/>
      <c r="AO90" s="275"/>
      <c r="AP90" s="275"/>
      <c r="AQ90" s="33"/>
      <c r="AR90" s="36"/>
      <c r="AS90" s="279"/>
      <c r="AT90" s="280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81"/>
      <c r="AT91" s="282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39" t="s">
        <v>54</v>
      </c>
      <c r="D92" s="240"/>
      <c r="E92" s="240"/>
      <c r="F92" s="240"/>
      <c r="G92" s="240"/>
      <c r="H92" s="70"/>
      <c r="I92" s="243" t="s">
        <v>55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71" t="s">
        <v>56</v>
      </c>
      <c r="AH92" s="240"/>
      <c r="AI92" s="240"/>
      <c r="AJ92" s="240"/>
      <c r="AK92" s="240"/>
      <c r="AL92" s="240"/>
      <c r="AM92" s="240"/>
      <c r="AN92" s="243" t="s">
        <v>57</v>
      </c>
      <c r="AO92" s="240"/>
      <c r="AP92" s="276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50000000000003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6">
        <f>ROUND(AG95+SUM(AG102:AG105)+AG109+AG110,2)</f>
        <v>0</v>
      </c>
      <c r="AH94" s="246"/>
      <c r="AI94" s="246"/>
      <c r="AJ94" s="246"/>
      <c r="AK94" s="246"/>
      <c r="AL94" s="246"/>
      <c r="AM94" s="246"/>
      <c r="AN94" s="283">
        <f t="shared" ref="AN94:AN114" si="0">SUM(AG94,AT94)</f>
        <v>0</v>
      </c>
      <c r="AO94" s="283"/>
      <c r="AP94" s="283"/>
      <c r="AQ94" s="82" t="s">
        <v>1</v>
      </c>
      <c r="AR94" s="83"/>
      <c r="AS94" s="84">
        <f>ROUND(AS95+SUM(AS102:AS105)+AS109+AS110,2)</f>
        <v>0</v>
      </c>
      <c r="AT94" s="85">
        <f t="shared" ref="AT94:AT114" si="1">ROUND(SUM(AV94:AW94),2)</f>
        <v>0</v>
      </c>
      <c r="AU94" s="86">
        <f>ROUND(AU95+SUM(AU102:AU105)+AU109+AU110,5)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ROUND(AZ95+SUM(AZ102:AZ105)+AZ109+AZ110,2)</f>
        <v>0</v>
      </c>
      <c r="BA94" s="85">
        <f>ROUND(BA95+SUM(BA102:BA105)+BA109+BA110,2)</f>
        <v>0</v>
      </c>
      <c r="BB94" s="85">
        <f>ROUND(BB95+SUM(BB102:BB105)+BB109+BB110,2)</f>
        <v>0</v>
      </c>
      <c r="BC94" s="85">
        <f>ROUND(BC95+SUM(BC102:BC105)+BC109+BC110,2)</f>
        <v>0</v>
      </c>
      <c r="BD94" s="87">
        <f>ROUND(BD95+SUM(BD102:BD105)+BD109+BD110,2)</f>
        <v>0</v>
      </c>
      <c r="BS94" s="88" t="s">
        <v>72</v>
      </c>
      <c r="BT94" s="88" t="s">
        <v>73</v>
      </c>
      <c r="BU94" s="89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1" s="7" customFormat="1" ht="16.5" customHeight="1">
      <c r="B95" s="90"/>
      <c r="C95" s="91"/>
      <c r="D95" s="241" t="s">
        <v>77</v>
      </c>
      <c r="E95" s="241"/>
      <c r="F95" s="241"/>
      <c r="G95" s="241"/>
      <c r="H95" s="241"/>
      <c r="I95" s="92"/>
      <c r="J95" s="241" t="s">
        <v>78</v>
      </c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72">
        <f>ROUND(SUM(AG96:AG101),2)</f>
        <v>0</v>
      </c>
      <c r="AH95" s="270"/>
      <c r="AI95" s="270"/>
      <c r="AJ95" s="270"/>
      <c r="AK95" s="270"/>
      <c r="AL95" s="270"/>
      <c r="AM95" s="270"/>
      <c r="AN95" s="269">
        <f t="shared" si="0"/>
        <v>0</v>
      </c>
      <c r="AO95" s="270"/>
      <c r="AP95" s="270"/>
      <c r="AQ95" s="93" t="s">
        <v>79</v>
      </c>
      <c r="AR95" s="94"/>
      <c r="AS95" s="95">
        <f>ROUND(SUM(AS96:AS101),2)</f>
        <v>0</v>
      </c>
      <c r="AT95" s="96">
        <f t="shared" si="1"/>
        <v>0</v>
      </c>
      <c r="AU95" s="97">
        <f>ROUND(SUM(AU96:AU101),5)</f>
        <v>0</v>
      </c>
      <c r="AV95" s="96">
        <f>ROUND(AZ95*L29,2)</f>
        <v>0</v>
      </c>
      <c r="AW95" s="96">
        <f>ROUND(BA95*L30,2)</f>
        <v>0</v>
      </c>
      <c r="AX95" s="96">
        <f>ROUND(BB95*L29,2)</f>
        <v>0</v>
      </c>
      <c r="AY95" s="96">
        <f>ROUND(BC95*L30,2)</f>
        <v>0</v>
      </c>
      <c r="AZ95" s="96">
        <f>ROUND(SUM(AZ96:AZ101),2)</f>
        <v>0</v>
      </c>
      <c r="BA95" s="96">
        <f>ROUND(SUM(BA96:BA101),2)</f>
        <v>0</v>
      </c>
      <c r="BB95" s="96">
        <f>ROUND(SUM(BB96:BB101),2)</f>
        <v>0</v>
      </c>
      <c r="BC95" s="96">
        <f>ROUND(SUM(BC96:BC101),2)</f>
        <v>0</v>
      </c>
      <c r="BD95" s="98">
        <f>ROUND(SUM(BD96:BD101),2)</f>
        <v>0</v>
      </c>
      <c r="BS95" s="99" t="s">
        <v>72</v>
      </c>
      <c r="BT95" s="99" t="s">
        <v>80</v>
      </c>
      <c r="BU95" s="99" t="s">
        <v>74</v>
      </c>
      <c r="BV95" s="99" t="s">
        <v>75</v>
      </c>
      <c r="BW95" s="99" t="s">
        <v>81</v>
      </c>
      <c r="BX95" s="99" t="s">
        <v>5</v>
      </c>
      <c r="CL95" s="99" t="s">
        <v>1</v>
      </c>
      <c r="CM95" s="99" t="s">
        <v>73</v>
      </c>
    </row>
    <row r="96" spans="1:91" s="4" customFormat="1" ht="16.5" customHeight="1">
      <c r="A96" s="100" t="s">
        <v>82</v>
      </c>
      <c r="B96" s="55"/>
      <c r="C96" s="101"/>
      <c r="D96" s="101"/>
      <c r="E96" s="242" t="s">
        <v>83</v>
      </c>
      <c r="F96" s="242"/>
      <c r="G96" s="242"/>
      <c r="H96" s="242"/>
      <c r="I96" s="242"/>
      <c r="J96" s="101"/>
      <c r="K96" s="242" t="s">
        <v>84</v>
      </c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67">
        <f>'SO-01.1 - SO-01.1,2- Arch...'!J32</f>
        <v>0</v>
      </c>
      <c r="AH96" s="268"/>
      <c r="AI96" s="268"/>
      <c r="AJ96" s="268"/>
      <c r="AK96" s="268"/>
      <c r="AL96" s="268"/>
      <c r="AM96" s="268"/>
      <c r="AN96" s="267">
        <f t="shared" si="0"/>
        <v>0</v>
      </c>
      <c r="AO96" s="268"/>
      <c r="AP96" s="268"/>
      <c r="AQ96" s="102" t="s">
        <v>85</v>
      </c>
      <c r="AR96" s="57"/>
      <c r="AS96" s="103">
        <v>0</v>
      </c>
      <c r="AT96" s="104">
        <f t="shared" si="1"/>
        <v>0</v>
      </c>
      <c r="AU96" s="105">
        <f>'SO-01.1 - SO-01.1,2- Arch...'!P145</f>
        <v>0</v>
      </c>
      <c r="AV96" s="104">
        <f>'SO-01.1 - SO-01.1,2- Arch...'!J35</f>
        <v>0</v>
      </c>
      <c r="AW96" s="104">
        <f>'SO-01.1 - SO-01.1,2- Arch...'!J36</f>
        <v>0</v>
      </c>
      <c r="AX96" s="104">
        <f>'SO-01.1 - SO-01.1,2- Arch...'!J37</f>
        <v>0</v>
      </c>
      <c r="AY96" s="104">
        <f>'SO-01.1 - SO-01.1,2- Arch...'!J38</f>
        <v>0</v>
      </c>
      <c r="AZ96" s="104">
        <f>'SO-01.1 - SO-01.1,2- Arch...'!F35</f>
        <v>0</v>
      </c>
      <c r="BA96" s="104">
        <f>'SO-01.1 - SO-01.1,2- Arch...'!F36</f>
        <v>0</v>
      </c>
      <c r="BB96" s="104">
        <f>'SO-01.1 - SO-01.1,2- Arch...'!F37</f>
        <v>0</v>
      </c>
      <c r="BC96" s="104">
        <f>'SO-01.1 - SO-01.1,2- Arch...'!F38</f>
        <v>0</v>
      </c>
      <c r="BD96" s="106">
        <f>'SO-01.1 - SO-01.1,2- Arch...'!F39</f>
        <v>0</v>
      </c>
      <c r="BT96" s="107" t="s">
        <v>86</v>
      </c>
      <c r="BV96" s="107" t="s">
        <v>75</v>
      </c>
      <c r="BW96" s="107" t="s">
        <v>87</v>
      </c>
      <c r="BX96" s="107" t="s">
        <v>81</v>
      </c>
      <c r="CL96" s="107" t="s">
        <v>1</v>
      </c>
    </row>
    <row r="97" spans="1:91" s="4" customFormat="1" ht="16.5" customHeight="1">
      <c r="A97" s="100" t="s">
        <v>82</v>
      </c>
      <c r="B97" s="55"/>
      <c r="C97" s="101"/>
      <c r="D97" s="101"/>
      <c r="E97" s="242" t="s">
        <v>88</v>
      </c>
      <c r="F97" s="242"/>
      <c r="G97" s="242"/>
      <c r="H97" s="242"/>
      <c r="I97" s="242"/>
      <c r="J97" s="101"/>
      <c r="K97" s="242" t="s">
        <v>89</v>
      </c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67">
        <f>'SO-01.3 - SO 01.3 - Zdrav...'!J32</f>
        <v>0</v>
      </c>
      <c r="AH97" s="268"/>
      <c r="AI97" s="268"/>
      <c r="AJ97" s="268"/>
      <c r="AK97" s="268"/>
      <c r="AL97" s="268"/>
      <c r="AM97" s="268"/>
      <c r="AN97" s="267">
        <f t="shared" si="0"/>
        <v>0</v>
      </c>
      <c r="AO97" s="268"/>
      <c r="AP97" s="268"/>
      <c r="AQ97" s="102" t="s">
        <v>85</v>
      </c>
      <c r="AR97" s="57"/>
      <c r="AS97" s="103">
        <v>0</v>
      </c>
      <c r="AT97" s="104">
        <f t="shared" si="1"/>
        <v>0</v>
      </c>
      <c r="AU97" s="105">
        <f>'SO-01.3 - SO 01.3 - Zdrav...'!P136</f>
        <v>0</v>
      </c>
      <c r="AV97" s="104">
        <f>'SO-01.3 - SO 01.3 - Zdrav...'!J35</f>
        <v>0</v>
      </c>
      <c r="AW97" s="104">
        <f>'SO-01.3 - SO 01.3 - Zdrav...'!J36</f>
        <v>0</v>
      </c>
      <c r="AX97" s="104">
        <f>'SO-01.3 - SO 01.3 - Zdrav...'!J37</f>
        <v>0</v>
      </c>
      <c r="AY97" s="104">
        <f>'SO-01.3 - SO 01.3 - Zdrav...'!J38</f>
        <v>0</v>
      </c>
      <c r="AZ97" s="104">
        <f>'SO-01.3 - SO 01.3 - Zdrav...'!F35</f>
        <v>0</v>
      </c>
      <c r="BA97" s="104">
        <f>'SO-01.3 - SO 01.3 - Zdrav...'!F36</f>
        <v>0</v>
      </c>
      <c r="BB97" s="104">
        <f>'SO-01.3 - SO 01.3 - Zdrav...'!F37</f>
        <v>0</v>
      </c>
      <c r="BC97" s="104">
        <f>'SO-01.3 - SO 01.3 - Zdrav...'!F38</f>
        <v>0</v>
      </c>
      <c r="BD97" s="106">
        <f>'SO-01.3 - SO 01.3 - Zdrav...'!F39</f>
        <v>0</v>
      </c>
      <c r="BT97" s="107" t="s">
        <v>86</v>
      </c>
      <c r="BV97" s="107" t="s">
        <v>75</v>
      </c>
      <c r="BW97" s="107" t="s">
        <v>90</v>
      </c>
      <c r="BX97" s="107" t="s">
        <v>81</v>
      </c>
      <c r="CL97" s="107" t="s">
        <v>1</v>
      </c>
    </row>
    <row r="98" spans="1:91" s="4" customFormat="1" ht="16.5" customHeight="1">
      <c r="A98" s="100" t="s">
        <v>82</v>
      </c>
      <c r="B98" s="55"/>
      <c r="C98" s="101"/>
      <c r="D98" s="101"/>
      <c r="E98" s="242" t="s">
        <v>91</v>
      </c>
      <c r="F98" s="242"/>
      <c r="G98" s="242"/>
      <c r="H98" s="242"/>
      <c r="I98" s="242"/>
      <c r="J98" s="101"/>
      <c r="K98" s="242" t="s">
        <v>92</v>
      </c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67">
        <f>'SO-01.4 - SO 01.4 - Vykur...'!J32</f>
        <v>0</v>
      </c>
      <c r="AH98" s="268"/>
      <c r="AI98" s="268"/>
      <c r="AJ98" s="268"/>
      <c r="AK98" s="268"/>
      <c r="AL98" s="268"/>
      <c r="AM98" s="268"/>
      <c r="AN98" s="267">
        <f t="shared" si="0"/>
        <v>0</v>
      </c>
      <c r="AO98" s="268"/>
      <c r="AP98" s="268"/>
      <c r="AQ98" s="102" t="s">
        <v>85</v>
      </c>
      <c r="AR98" s="57"/>
      <c r="AS98" s="103">
        <v>0</v>
      </c>
      <c r="AT98" s="104">
        <f t="shared" si="1"/>
        <v>0</v>
      </c>
      <c r="AU98" s="105">
        <f>'SO-01.4 - SO 01.4 - Vykur...'!P131</f>
        <v>0</v>
      </c>
      <c r="AV98" s="104">
        <f>'SO-01.4 - SO 01.4 - Vykur...'!J35</f>
        <v>0</v>
      </c>
      <c r="AW98" s="104">
        <f>'SO-01.4 - SO 01.4 - Vykur...'!J36</f>
        <v>0</v>
      </c>
      <c r="AX98" s="104">
        <f>'SO-01.4 - SO 01.4 - Vykur...'!J37</f>
        <v>0</v>
      </c>
      <c r="AY98" s="104">
        <f>'SO-01.4 - SO 01.4 - Vykur...'!J38</f>
        <v>0</v>
      </c>
      <c r="AZ98" s="104">
        <f>'SO-01.4 - SO 01.4 - Vykur...'!F35</f>
        <v>0</v>
      </c>
      <c r="BA98" s="104">
        <f>'SO-01.4 - SO 01.4 - Vykur...'!F36</f>
        <v>0</v>
      </c>
      <c r="BB98" s="104">
        <f>'SO-01.4 - SO 01.4 - Vykur...'!F37</f>
        <v>0</v>
      </c>
      <c r="BC98" s="104">
        <f>'SO-01.4 - SO 01.4 - Vykur...'!F38</f>
        <v>0</v>
      </c>
      <c r="BD98" s="106">
        <f>'SO-01.4 - SO 01.4 - Vykur...'!F39</f>
        <v>0</v>
      </c>
      <c r="BT98" s="107" t="s">
        <v>86</v>
      </c>
      <c r="BV98" s="107" t="s">
        <v>75</v>
      </c>
      <c r="BW98" s="107" t="s">
        <v>93</v>
      </c>
      <c r="BX98" s="107" t="s">
        <v>81</v>
      </c>
      <c r="CL98" s="107" t="s">
        <v>1</v>
      </c>
    </row>
    <row r="99" spans="1:91" s="4" customFormat="1" ht="16.5" customHeight="1">
      <c r="A99" s="100" t="s">
        <v>82</v>
      </c>
      <c r="B99" s="55"/>
      <c r="C99" s="101"/>
      <c r="D99" s="101"/>
      <c r="E99" s="242" t="s">
        <v>94</v>
      </c>
      <c r="F99" s="242"/>
      <c r="G99" s="242"/>
      <c r="H99" s="242"/>
      <c r="I99" s="242"/>
      <c r="J99" s="101"/>
      <c r="K99" s="242" t="s">
        <v>95</v>
      </c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67">
        <f>'SO-01.5 - SO-01.5- Elekto...'!J32</f>
        <v>0</v>
      </c>
      <c r="AH99" s="268"/>
      <c r="AI99" s="268"/>
      <c r="AJ99" s="268"/>
      <c r="AK99" s="268"/>
      <c r="AL99" s="268"/>
      <c r="AM99" s="268"/>
      <c r="AN99" s="267">
        <f t="shared" si="0"/>
        <v>0</v>
      </c>
      <c r="AO99" s="268"/>
      <c r="AP99" s="268"/>
      <c r="AQ99" s="102" t="s">
        <v>85</v>
      </c>
      <c r="AR99" s="57"/>
      <c r="AS99" s="103">
        <v>0</v>
      </c>
      <c r="AT99" s="104">
        <f t="shared" si="1"/>
        <v>0</v>
      </c>
      <c r="AU99" s="105">
        <f>'SO-01.5 - SO-01.5- Elekto...'!P125</f>
        <v>0</v>
      </c>
      <c r="AV99" s="104">
        <f>'SO-01.5 - SO-01.5- Elekto...'!J35</f>
        <v>0</v>
      </c>
      <c r="AW99" s="104">
        <f>'SO-01.5 - SO-01.5- Elekto...'!J36</f>
        <v>0</v>
      </c>
      <c r="AX99" s="104">
        <f>'SO-01.5 - SO-01.5- Elekto...'!J37</f>
        <v>0</v>
      </c>
      <c r="AY99" s="104">
        <f>'SO-01.5 - SO-01.5- Elekto...'!J38</f>
        <v>0</v>
      </c>
      <c r="AZ99" s="104">
        <f>'SO-01.5 - SO-01.5- Elekto...'!F35</f>
        <v>0</v>
      </c>
      <c r="BA99" s="104">
        <f>'SO-01.5 - SO-01.5- Elekto...'!F36</f>
        <v>0</v>
      </c>
      <c r="BB99" s="104">
        <f>'SO-01.5 - SO-01.5- Elekto...'!F37</f>
        <v>0</v>
      </c>
      <c r="BC99" s="104">
        <f>'SO-01.5 - SO-01.5- Elekto...'!F38</f>
        <v>0</v>
      </c>
      <c r="BD99" s="106">
        <f>'SO-01.5 - SO-01.5- Elekto...'!F39</f>
        <v>0</v>
      </c>
      <c r="BT99" s="107" t="s">
        <v>86</v>
      </c>
      <c r="BV99" s="107" t="s">
        <v>75</v>
      </c>
      <c r="BW99" s="107" t="s">
        <v>96</v>
      </c>
      <c r="BX99" s="107" t="s">
        <v>81</v>
      </c>
      <c r="CL99" s="107" t="s">
        <v>1</v>
      </c>
    </row>
    <row r="100" spans="1:91" s="4" customFormat="1" ht="16.5" customHeight="1">
      <c r="A100" s="100" t="s">
        <v>82</v>
      </c>
      <c r="B100" s="55"/>
      <c r="C100" s="101"/>
      <c r="D100" s="101"/>
      <c r="E100" s="242" t="s">
        <v>97</v>
      </c>
      <c r="F100" s="242"/>
      <c r="G100" s="242"/>
      <c r="H100" s="242"/>
      <c r="I100" s="242"/>
      <c r="J100" s="101"/>
      <c r="K100" s="242" t="s">
        <v>98</v>
      </c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67">
        <f>'SO-01.6 - SO-01.6- Blesko...'!J32</f>
        <v>0</v>
      </c>
      <c r="AH100" s="268"/>
      <c r="AI100" s="268"/>
      <c r="AJ100" s="268"/>
      <c r="AK100" s="268"/>
      <c r="AL100" s="268"/>
      <c r="AM100" s="268"/>
      <c r="AN100" s="267">
        <f t="shared" si="0"/>
        <v>0</v>
      </c>
      <c r="AO100" s="268"/>
      <c r="AP100" s="268"/>
      <c r="AQ100" s="102" t="s">
        <v>85</v>
      </c>
      <c r="AR100" s="57"/>
      <c r="AS100" s="103">
        <v>0</v>
      </c>
      <c r="AT100" s="104">
        <f t="shared" si="1"/>
        <v>0</v>
      </c>
      <c r="AU100" s="105">
        <f>'SO-01.6 - SO-01.6- Blesko...'!P122</f>
        <v>0</v>
      </c>
      <c r="AV100" s="104">
        <f>'SO-01.6 - SO-01.6- Blesko...'!J35</f>
        <v>0</v>
      </c>
      <c r="AW100" s="104">
        <f>'SO-01.6 - SO-01.6- Blesko...'!J36</f>
        <v>0</v>
      </c>
      <c r="AX100" s="104">
        <f>'SO-01.6 - SO-01.6- Blesko...'!J37</f>
        <v>0</v>
      </c>
      <c r="AY100" s="104">
        <f>'SO-01.6 - SO-01.6- Blesko...'!J38</f>
        <v>0</v>
      </c>
      <c r="AZ100" s="104">
        <f>'SO-01.6 - SO-01.6- Blesko...'!F35</f>
        <v>0</v>
      </c>
      <c r="BA100" s="104">
        <f>'SO-01.6 - SO-01.6- Blesko...'!F36</f>
        <v>0</v>
      </c>
      <c r="BB100" s="104">
        <f>'SO-01.6 - SO-01.6- Blesko...'!F37</f>
        <v>0</v>
      </c>
      <c r="BC100" s="104">
        <f>'SO-01.6 - SO-01.6- Blesko...'!F38</f>
        <v>0</v>
      </c>
      <c r="BD100" s="106">
        <f>'SO-01.6 - SO-01.6- Blesko...'!F39</f>
        <v>0</v>
      </c>
      <c r="BT100" s="107" t="s">
        <v>86</v>
      </c>
      <c r="BV100" s="107" t="s">
        <v>75</v>
      </c>
      <c r="BW100" s="107" t="s">
        <v>99</v>
      </c>
      <c r="BX100" s="107" t="s">
        <v>81</v>
      </c>
      <c r="CL100" s="107" t="s">
        <v>1</v>
      </c>
    </row>
    <row r="101" spans="1:91" s="4" customFormat="1" ht="16.5" customHeight="1">
      <c r="A101" s="100" t="s">
        <v>82</v>
      </c>
      <c r="B101" s="55"/>
      <c r="C101" s="101"/>
      <c r="D101" s="101"/>
      <c r="E101" s="242" t="s">
        <v>100</v>
      </c>
      <c r="F101" s="242"/>
      <c r="G101" s="242"/>
      <c r="H101" s="242"/>
      <c r="I101" s="242"/>
      <c r="J101" s="101"/>
      <c r="K101" s="242" t="s">
        <v>101</v>
      </c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67">
        <f>'SO-01.7 - SO-01.7-Protipo...'!J32</f>
        <v>0</v>
      </c>
      <c r="AH101" s="268"/>
      <c r="AI101" s="268"/>
      <c r="AJ101" s="268"/>
      <c r="AK101" s="268"/>
      <c r="AL101" s="268"/>
      <c r="AM101" s="268"/>
      <c r="AN101" s="267">
        <f t="shared" si="0"/>
        <v>0</v>
      </c>
      <c r="AO101" s="268"/>
      <c r="AP101" s="268"/>
      <c r="AQ101" s="102" t="s">
        <v>85</v>
      </c>
      <c r="AR101" s="57"/>
      <c r="AS101" s="103">
        <v>0</v>
      </c>
      <c r="AT101" s="104">
        <f t="shared" si="1"/>
        <v>0</v>
      </c>
      <c r="AU101" s="105">
        <f>'SO-01.7 - SO-01.7-Protipo...'!P122</f>
        <v>0</v>
      </c>
      <c r="AV101" s="104">
        <f>'SO-01.7 - SO-01.7-Protipo...'!J35</f>
        <v>0</v>
      </c>
      <c r="AW101" s="104">
        <f>'SO-01.7 - SO-01.7-Protipo...'!J36</f>
        <v>0</v>
      </c>
      <c r="AX101" s="104">
        <f>'SO-01.7 - SO-01.7-Protipo...'!J37</f>
        <v>0</v>
      </c>
      <c r="AY101" s="104">
        <f>'SO-01.7 - SO-01.7-Protipo...'!J38</f>
        <v>0</v>
      </c>
      <c r="AZ101" s="104">
        <f>'SO-01.7 - SO-01.7-Protipo...'!F35</f>
        <v>0</v>
      </c>
      <c r="BA101" s="104">
        <f>'SO-01.7 - SO-01.7-Protipo...'!F36</f>
        <v>0</v>
      </c>
      <c r="BB101" s="104">
        <f>'SO-01.7 - SO-01.7-Protipo...'!F37</f>
        <v>0</v>
      </c>
      <c r="BC101" s="104">
        <f>'SO-01.7 - SO-01.7-Protipo...'!F38</f>
        <v>0</v>
      </c>
      <c r="BD101" s="106">
        <f>'SO-01.7 - SO-01.7-Protipo...'!F39</f>
        <v>0</v>
      </c>
      <c r="BT101" s="107" t="s">
        <v>86</v>
      </c>
      <c r="BV101" s="107" t="s">
        <v>75</v>
      </c>
      <c r="BW101" s="107" t="s">
        <v>102</v>
      </c>
      <c r="BX101" s="107" t="s">
        <v>81</v>
      </c>
      <c r="CL101" s="107" t="s">
        <v>1</v>
      </c>
    </row>
    <row r="102" spans="1:91" s="7" customFormat="1" ht="16.5" customHeight="1">
      <c r="A102" s="100" t="s">
        <v>82</v>
      </c>
      <c r="B102" s="90"/>
      <c r="C102" s="91"/>
      <c r="D102" s="241" t="s">
        <v>103</v>
      </c>
      <c r="E102" s="241"/>
      <c r="F102" s="241"/>
      <c r="G102" s="241"/>
      <c r="H102" s="241"/>
      <c r="I102" s="92"/>
      <c r="J102" s="241" t="s">
        <v>104</v>
      </c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69">
        <f>'SO.02 - SO. 02 STL Prípoj...'!J30</f>
        <v>0</v>
      </c>
      <c r="AH102" s="270"/>
      <c r="AI102" s="270"/>
      <c r="AJ102" s="270"/>
      <c r="AK102" s="270"/>
      <c r="AL102" s="270"/>
      <c r="AM102" s="270"/>
      <c r="AN102" s="269">
        <f t="shared" si="0"/>
        <v>0</v>
      </c>
      <c r="AO102" s="270"/>
      <c r="AP102" s="270"/>
      <c r="AQ102" s="93" t="s">
        <v>79</v>
      </c>
      <c r="AR102" s="94"/>
      <c r="AS102" s="95">
        <v>0</v>
      </c>
      <c r="AT102" s="96">
        <f t="shared" si="1"/>
        <v>0</v>
      </c>
      <c r="AU102" s="97">
        <f>'SO.02 - SO. 02 STL Prípoj...'!P123</f>
        <v>0</v>
      </c>
      <c r="AV102" s="96">
        <f>'SO.02 - SO. 02 STL Prípoj...'!J33</f>
        <v>0</v>
      </c>
      <c r="AW102" s="96">
        <f>'SO.02 - SO. 02 STL Prípoj...'!J34</f>
        <v>0</v>
      </c>
      <c r="AX102" s="96">
        <f>'SO.02 - SO. 02 STL Prípoj...'!J35</f>
        <v>0</v>
      </c>
      <c r="AY102" s="96">
        <f>'SO.02 - SO. 02 STL Prípoj...'!J36</f>
        <v>0</v>
      </c>
      <c r="AZ102" s="96">
        <f>'SO.02 - SO. 02 STL Prípoj...'!F33</f>
        <v>0</v>
      </c>
      <c r="BA102" s="96">
        <f>'SO.02 - SO. 02 STL Prípoj...'!F34</f>
        <v>0</v>
      </c>
      <c r="BB102" s="96">
        <f>'SO.02 - SO. 02 STL Prípoj...'!F35</f>
        <v>0</v>
      </c>
      <c r="BC102" s="96">
        <f>'SO.02 - SO. 02 STL Prípoj...'!F36</f>
        <v>0</v>
      </c>
      <c r="BD102" s="98">
        <f>'SO.02 - SO. 02 STL Prípoj...'!F37</f>
        <v>0</v>
      </c>
      <c r="BT102" s="99" t="s">
        <v>80</v>
      </c>
      <c r="BV102" s="99" t="s">
        <v>75</v>
      </c>
      <c r="BW102" s="99" t="s">
        <v>105</v>
      </c>
      <c r="BX102" s="99" t="s">
        <v>5</v>
      </c>
      <c r="CL102" s="99" t="s">
        <v>1</v>
      </c>
      <c r="CM102" s="99" t="s">
        <v>73</v>
      </c>
    </row>
    <row r="103" spans="1:91" s="7" customFormat="1" ht="24.75" customHeight="1">
      <c r="A103" s="100" t="s">
        <v>82</v>
      </c>
      <c r="B103" s="90"/>
      <c r="C103" s="91"/>
      <c r="D103" s="241" t="s">
        <v>106</v>
      </c>
      <c r="E103" s="241"/>
      <c r="F103" s="241"/>
      <c r="G103" s="241"/>
      <c r="H103" s="241"/>
      <c r="I103" s="92"/>
      <c r="J103" s="241" t="s">
        <v>107</v>
      </c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69">
        <f>'SO.03 - SO.03 Vnútroareál...'!J30</f>
        <v>0</v>
      </c>
      <c r="AH103" s="270"/>
      <c r="AI103" s="270"/>
      <c r="AJ103" s="270"/>
      <c r="AK103" s="270"/>
      <c r="AL103" s="270"/>
      <c r="AM103" s="270"/>
      <c r="AN103" s="269">
        <f t="shared" si="0"/>
        <v>0</v>
      </c>
      <c r="AO103" s="270"/>
      <c r="AP103" s="270"/>
      <c r="AQ103" s="93" t="s">
        <v>79</v>
      </c>
      <c r="AR103" s="94"/>
      <c r="AS103" s="95">
        <v>0</v>
      </c>
      <c r="AT103" s="96">
        <f t="shared" si="1"/>
        <v>0</v>
      </c>
      <c r="AU103" s="97">
        <f>'SO.03 - SO.03 Vnútroareál...'!P127</f>
        <v>0</v>
      </c>
      <c r="AV103" s="96">
        <f>'SO.03 - SO.03 Vnútroareál...'!J33</f>
        <v>0</v>
      </c>
      <c r="AW103" s="96">
        <f>'SO.03 - SO.03 Vnútroareál...'!J34</f>
        <v>0</v>
      </c>
      <c r="AX103" s="96">
        <f>'SO.03 - SO.03 Vnútroareál...'!J35</f>
        <v>0</v>
      </c>
      <c r="AY103" s="96">
        <f>'SO.03 - SO.03 Vnútroareál...'!J36</f>
        <v>0</v>
      </c>
      <c r="AZ103" s="96">
        <f>'SO.03 - SO.03 Vnútroareál...'!F33</f>
        <v>0</v>
      </c>
      <c r="BA103" s="96">
        <f>'SO.03 - SO.03 Vnútroareál...'!F34</f>
        <v>0</v>
      </c>
      <c r="BB103" s="96">
        <f>'SO.03 - SO.03 Vnútroareál...'!F35</f>
        <v>0</v>
      </c>
      <c r="BC103" s="96">
        <f>'SO.03 - SO.03 Vnútroareál...'!F36</f>
        <v>0</v>
      </c>
      <c r="BD103" s="98">
        <f>'SO.03 - SO.03 Vnútroareál...'!F37</f>
        <v>0</v>
      </c>
      <c r="BT103" s="99" t="s">
        <v>80</v>
      </c>
      <c r="BV103" s="99" t="s">
        <v>75</v>
      </c>
      <c r="BW103" s="99" t="s">
        <v>108</v>
      </c>
      <c r="BX103" s="99" t="s">
        <v>5</v>
      </c>
      <c r="CL103" s="99" t="s">
        <v>1</v>
      </c>
      <c r="CM103" s="99" t="s">
        <v>73</v>
      </c>
    </row>
    <row r="104" spans="1:91" s="7" customFormat="1" ht="16.5" customHeight="1">
      <c r="A104" s="100" t="s">
        <v>82</v>
      </c>
      <c r="B104" s="90"/>
      <c r="C104" s="91"/>
      <c r="D104" s="241" t="s">
        <v>109</v>
      </c>
      <c r="E104" s="241"/>
      <c r="F104" s="241"/>
      <c r="G104" s="241"/>
      <c r="H104" s="241"/>
      <c r="I104" s="92"/>
      <c r="J104" s="241" t="s">
        <v>110</v>
      </c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69">
        <f>'SO.04 - SO.04 Kanalizačná...'!J30</f>
        <v>0</v>
      </c>
      <c r="AH104" s="270"/>
      <c r="AI104" s="270"/>
      <c r="AJ104" s="270"/>
      <c r="AK104" s="270"/>
      <c r="AL104" s="270"/>
      <c r="AM104" s="270"/>
      <c r="AN104" s="269">
        <f t="shared" si="0"/>
        <v>0</v>
      </c>
      <c r="AO104" s="270"/>
      <c r="AP104" s="270"/>
      <c r="AQ104" s="93" t="s">
        <v>79</v>
      </c>
      <c r="AR104" s="94"/>
      <c r="AS104" s="95">
        <v>0</v>
      </c>
      <c r="AT104" s="96">
        <f t="shared" si="1"/>
        <v>0</v>
      </c>
      <c r="AU104" s="97">
        <f>'SO.04 - SO.04 Kanalizačná...'!P125</f>
        <v>0</v>
      </c>
      <c r="AV104" s="96">
        <f>'SO.04 - SO.04 Kanalizačná...'!J33</f>
        <v>0</v>
      </c>
      <c r="AW104" s="96">
        <f>'SO.04 - SO.04 Kanalizačná...'!J34</f>
        <v>0</v>
      </c>
      <c r="AX104" s="96">
        <f>'SO.04 - SO.04 Kanalizačná...'!J35</f>
        <v>0</v>
      </c>
      <c r="AY104" s="96">
        <f>'SO.04 - SO.04 Kanalizačná...'!J36</f>
        <v>0</v>
      </c>
      <c r="AZ104" s="96">
        <f>'SO.04 - SO.04 Kanalizačná...'!F33</f>
        <v>0</v>
      </c>
      <c r="BA104" s="96">
        <f>'SO.04 - SO.04 Kanalizačná...'!F34</f>
        <v>0</v>
      </c>
      <c r="BB104" s="96">
        <f>'SO.04 - SO.04 Kanalizačná...'!F35</f>
        <v>0</v>
      </c>
      <c r="BC104" s="96">
        <f>'SO.04 - SO.04 Kanalizačná...'!F36</f>
        <v>0</v>
      </c>
      <c r="BD104" s="98">
        <f>'SO.04 - SO.04 Kanalizačná...'!F37</f>
        <v>0</v>
      </c>
      <c r="BT104" s="99" t="s">
        <v>80</v>
      </c>
      <c r="BV104" s="99" t="s">
        <v>75</v>
      </c>
      <c r="BW104" s="99" t="s">
        <v>111</v>
      </c>
      <c r="BX104" s="99" t="s">
        <v>5</v>
      </c>
      <c r="CL104" s="99" t="s">
        <v>1</v>
      </c>
      <c r="CM104" s="99" t="s">
        <v>73</v>
      </c>
    </row>
    <row r="105" spans="1:91" s="7" customFormat="1" ht="16.5" customHeight="1">
      <c r="B105" s="90"/>
      <c r="C105" s="91"/>
      <c r="D105" s="241" t="s">
        <v>112</v>
      </c>
      <c r="E105" s="241"/>
      <c r="F105" s="241"/>
      <c r="G105" s="241"/>
      <c r="H105" s="241"/>
      <c r="I105" s="92"/>
      <c r="J105" s="241" t="s">
        <v>113</v>
      </c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72">
        <f>ROUND(SUM(AG106:AG108),2)</f>
        <v>0</v>
      </c>
      <c r="AH105" s="270"/>
      <c r="AI105" s="270"/>
      <c r="AJ105" s="270"/>
      <c r="AK105" s="270"/>
      <c r="AL105" s="270"/>
      <c r="AM105" s="270"/>
      <c r="AN105" s="269">
        <f t="shared" si="0"/>
        <v>0</v>
      </c>
      <c r="AO105" s="270"/>
      <c r="AP105" s="270"/>
      <c r="AQ105" s="93" t="s">
        <v>79</v>
      </c>
      <c r="AR105" s="94"/>
      <c r="AS105" s="95">
        <f>ROUND(SUM(AS106:AS108),2)</f>
        <v>0</v>
      </c>
      <c r="AT105" s="96">
        <f t="shared" si="1"/>
        <v>0</v>
      </c>
      <c r="AU105" s="97">
        <f>ROUND(SUM(AU106:AU108),5)</f>
        <v>0</v>
      </c>
      <c r="AV105" s="96">
        <f>ROUND(AZ105*L29,2)</f>
        <v>0</v>
      </c>
      <c r="AW105" s="96">
        <f>ROUND(BA105*L30,2)</f>
        <v>0</v>
      </c>
      <c r="AX105" s="96">
        <f>ROUND(BB105*L29,2)</f>
        <v>0</v>
      </c>
      <c r="AY105" s="96">
        <f>ROUND(BC105*L30,2)</f>
        <v>0</v>
      </c>
      <c r="AZ105" s="96">
        <f>ROUND(SUM(AZ106:AZ108),2)</f>
        <v>0</v>
      </c>
      <c r="BA105" s="96">
        <f>ROUND(SUM(BA106:BA108),2)</f>
        <v>0</v>
      </c>
      <c r="BB105" s="96">
        <f>ROUND(SUM(BB106:BB108),2)</f>
        <v>0</v>
      </c>
      <c r="BC105" s="96">
        <f>ROUND(SUM(BC106:BC108),2)</f>
        <v>0</v>
      </c>
      <c r="BD105" s="98">
        <f>ROUND(SUM(BD106:BD108),2)</f>
        <v>0</v>
      </c>
      <c r="BS105" s="99" t="s">
        <v>72</v>
      </c>
      <c r="BT105" s="99" t="s">
        <v>80</v>
      </c>
      <c r="BU105" s="99" t="s">
        <v>74</v>
      </c>
      <c r="BV105" s="99" t="s">
        <v>75</v>
      </c>
      <c r="BW105" s="99" t="s">
        <v>114</v>
      </c>
      <c r="BX105" s="99" t="s">
        <v>5</v>
      </c>
      <c r="CL105" s="99" t="s">
        <v>1</v>
      </c>
      <c r="CM105" s="99" t="s">
        <v>73</v>
      </c>
    </row>
    <row r="106" spans="1:91" s="4" customFormat="1" ht="16.5" customHeight="1">
      <c r="A106" s="100" t="s">
        <v>82</v>
      </c>
      <c r="B106" s="55"/>
      <c r="C106" s="101"/>
      <c r="D106" s="101"/>
      <c r="E106" s="242" t="s">
        <v>115</v>
      </c>
      <c r="F106" s="242"/>
      <c r="G106" s="242"/>
      <c r="H106" s="242"/>
      <c r="I106" s="242"/>
      <c r="J106" s="101"/>
      <c r="K106" s="242" t="s">
        <v>116</v>
      </c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67">
        <f>'SO 05.1 - SO 05.1- Detské...'!J32</f>
        <v>0</v>
      </c>
      <c r="AH106" s="268"/>
      <c r="AI106" s="268"/>
      <c r="AJ106" s="268"/>
      <c r="AK106" s="268"/>
      <c r="AL106" s="268"/>
      <c r="AM106" s="268"/>
      <c r="AN106" s="267">
        <f t="shared" si="0"/>
        <v>0</v>
      </c>
      <c r="AO106" s="268"/>
      <c r="AP106" s="268"/>
      <c r="AQ106" s="102" t="s">
        <v>85</v>
      </c>
      <c r="AR106" s="57"/>
      <c r="AS106" s="103">
        <v>0</v>
      </c>
      <c r="AT106" s="104">
        <f t="shared" si="1"/>
        <v>0</v>
      </c>
      <c r="AU106" s="105">
        <f>'SO 05.1 - SO 05.1- Detské...'!P133</f>
        <v>0</v>
      </c>
      <c r="AV106" s="104">
        <f>'SO 05.1 - SO 05.1- Detské...'!J35</f>
        <v>0</v>
      </c>
      <c r="AW106" s="104">
        <f>'SO 05.1 - SO 05.1- Detské...'!J36</f>
        <v>0</v>
      </c>
      <c r="AX106" s="104">
        <f>'SO 05.1 - SO 05.1- Detské...'!J37</f>
        <v>0</v>
      </c>
      <c r="AY106" s="104">
        <f>'SO 05.1 - SO 05.1- Detské...'!J38</f>
        <v>0</v>
      </c>
      <c r="AZ106" s="104">
        <f>'SO 05.1 - SO 05.1- Detské...'!F35</f>
        <v>0</v>
      </c>
      <c r="BA106" s="104">
        <f>'SO 05.1 - SO 05.1- Detské...'!F36</f>
        <v>0</v>
      </c>
      <c r="BB106" s="104">
        <f>'SO 05.1 - SO 05.1- Detské...'!F37</f>
        <v>0</v>
      </c>
      <c r="BC106" s="104">
        <f>'SO 05.1 - SO 05.1- Detské...'!F38</f>
        <v>0</v>
      </c>
      <c r="BD106" s="106">
        <f>'SO 05.1 - SO 05.1- Detské...'!F39</f>
        <v>0</v>
      </c>
      <c r="BT106" s="107" t="s">
        <v>86</v>
      </c>
      <c r="BV106" s="107" t="s">
        <v>75</v>
      </c>
      <c r="BW106" s="107" t="s">
        <v>117</v>
      </c>
      <c r="BX106" s="107" t="s">
        <v>114</v>
      </c>
      <c r="CL106" s="107" t="s">
        <v>1</v>
      </c>
    </row>
    <row r="107" spans="1:91" s="4" customFormat="1" ht="16.5" customHeight="1">
      <c r="A107" s="100" t="s">
        <v>82</v>
      </c>
      <c r="B107" s="55"/>
      <c r="C107" s="101"/>
      <c r="D107" s="101"/>
      <c r="E107" s="242" t="s">
        <v>118</v>
      </c>
      <c r="F107" s="242"/>
      <c r="G107" s="242"/>
      <c r="H107" s="242"/>
      <c r="I107" s="242"/>
      <c r="J107" s="101"/>
      <c r="K107" s="242" t="s">
        <v>119</v>
      </c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67">
        <f>'SO 05.2 - SO 05.2- Sadové...'!J32</f>
        <v>0</v>
      </c>
      <c r="AH107" s="268"/>
      <c r="AI107" s="268"/>
      <c r="AJ107" s="268"/>
      <c r="AK107" s="268"/>
      <c r="AL107" s="268"/>
      <c r="AM107" s="268"/>
      <c r="AN107" s="267">
        <f t="shared" si="0"/>
        <v>0</v>
      </c>
      <c r="AO107" s="268"/>
      <c r="AP107" s="268"/>
      <c r="AQ107" s="102" t="s">
        <v>85</v>
      </c>
      <c r="AR107" s="57"/>
      <c r="AS107" s="103">
        <v>0</v>
      </c>
      <c r="AT107" s="104">
        <f t="shared" si="1"/>
        <v>0</v>
      </c>
      <c r="AU107" s="105">
        <f>'SO 05.2 - SO 05.2- Sadové...'!P124</f>
        <v>0</v>
      </c>
      <c r="AV107" s="104">
        <f>'SO 05.2 - SO 05.2- Sadové...'!J35</f>
        <v>0</v>
      </c>
      <c r="AW107" s="104">
        <f>'SO 05.2 - SO 05.2- Sadové...'!J36</f>
        <v>0</v>
      </c>
      <c r="AX107" s="104">
        <f>'SO 05.2 - SO 05.2- Sadové...'!J37</f>
        <v>0</v>
      </c>
      <c r="AY107" s="104">
        <f>'SO 05.2 - SO 05.2- Sadové...'!J38</f>
        <v>0</v>
      </c>
      <c r="AZ107" s="104">
        <f>'SO 05.2 - SO 05.2- Sadové...'!F35</f>
        <v>0</v>
      </c>
      <c r="BA107" s="104">
        <f>'SO 05.2 - SO 05.2- Sadové...'!F36</f>
        <v>0</v>
      </c>
      <c r="BB107" s="104">
        <f>'SO 05.2 - SO 05.2- Sadové...'!F37</f>
        <v>0</v>
      </c>
      <c r="BC107" s="104">
        <f>'SO 05.2 - SO 05.2- Sadové...'!F38</f>
        <v>0</v>
      </c>
      <c r="BD107" s="106">
        <f>'SO 05.2 - SO 05.2- Sadové...'!F39</f>
        <v>0</v>
      </c>
      <c r="BT107" s="107" t="s">
        <v>86</v>
      </c>
      <c r="BV107" s="107" t="s">
        <v>75</v>
      </c>
      <c r="BW107" s="107" t="s">
        <v>120</v>
      </c>
      <c r="BX107" s="107" t="s">
        <v>114</v>
      </c>
      <c r="CL107" s="107" t="s">
        <v>1</v>
      </c>
    </row>
    <row r="108" spans="1:91" s="4" customFormat="1" ht="16.5" customHeight="1">
      <c r="A108" s="100" t="s">
        <v>82</v>
      </c>
      <c r="B108" s="55"/>
      <c r="C108" s="101"/>
      <c r="D108" s="101"/>
      <c r="E108" s="242" t="s">
        <v>121</v>
      </c>
      <c r="F108" s="242"/>
      <c r="G108" s="242"/>
      <c r="H108" s="242"/>
      <c r="I108" s="242"/>
      <c r="J108" s="101"/>
      <c r="K108" s="242" t="s">
        <v>122</v>
      </c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67">
        <f>'SO 05.3 - SO 05.3- Spevne...'!J32</f>
        <v>0</v>
      </c>
      <c r="AH108" s="268"/>
      <c r="AI108" s="268"/>
      <c r="AJ108" s="268"/>
      <c r="AK108" s="268"/>
      <c r="AL108" s="268"/>
      <c r="AM108" s="268"/>
      <c r="AN108" s="267">
        <f t="shared" si="0"/>
        <v>0</v>
      </c>
      <c r="AO108" s="268"/>
      <c r="AP108" s="268"/>
      <c r="AQ108" s="102" t="s">
        <v>85</v>
      </c>
      <c r="AR108" s="57"/>
      <c r="AS108" s="103">
        <v>0</v>
      </c>
      <c r="AT108" s="104">
        <f t="shared" si="1"/>
        <v>0</v>
      </c>
      <c r="AU108" s="105">
        <f>'SO 05.3 - SO 05.3- Spevne...'!P126</f>
        <v>0</v>
      </c>
      <c r="AV108" s="104">
        <f>'SO 05.3 - SO 05.3- Spevne...'!J35</f>
        <v>0</v>
      </c>
      <c r="AW108" s="104">
        <f>'SO 05.3 - SO 05.3- Spevne...'!J36</f>
        <v>0</v>
      </c>
      <c r="AX108" s="104">
        <f>'SO 05.3 - SO 05.3- Spevne...'!J37</f>
        <v>0</v>
      </c>
      <c r="AY108" s="104">
        <f>'SO 05.3 - SO 05.3- Spevne...'!J38</f>
        <v>0</v>
      </c>
      <c r="AZ108" s="104">
        <f>'SO 05.3 - SO 05.3- Spevne...'!F35</f>
        <v>0</v>
      </c>
      <c r="BA108" s="104">
        <f>'SO 05.3 - SO 05.3- Spevne...'!F36</f>
        <v>0</v>
      </c>
      <c r="BB108" s="104">
        <f>'SO 05.3 - SO 05.3- Spevne...'!F37</f>
        <v>0</v>
      </c>
      <c r="BC108" s="104">
        <f>'SO 05.3 - SO 05.3- Spevne...'!F38</f>
        <v>0</v>
      </c>
      <c r="BD108" s="106">
        <f>'SO 05.3 - SO 05.3- Spevne...'!F39</f>
        <v>0</v>
      </c>
      <c r="BT108" s="107" t="s">
        <v>86</v>
      </c>
      <c r="BV108" s="107" t="s">
        <v>75</v>
      </c>
      <c r="BW108" s="107" t="s">
        <v>123</v>
      </c>
      <c r="BX108" s="107" t="s">
        <v>114</v>
      </c>
      <c r="CL108" s="107" t="s">
        <v>1</v>
      </c>
    </row>
    <row r="109" spans="1:91" s="7" customFormat="1" ht="24.75" customHeight="1">
      <c r="A109" s="100" t="s">
        <v>82</v>
      </c>
      <c r="B109" s="90"/>
      <c r="C109" s="91"/>
      <c r="D109" s="241" t="s">
        <v>124</v>
      </c>
      <c r="E109" s="241"/>
      <c r="F109" s="241"/>
      <c r="G109" s="241"/>
      <c r="H109" s="241"/>
      <c r="I109" s="92"/>
      <c r="J109" s="241" t="s">
        <v>125</v>
      </c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69">
        <f>'SO.06 - SO.06 Prekládka t...'!J30</f>
        <v>0</v>
      </c>
      <c r="AH109" s="270"/>
      <c r="AI109" s="270"/>
      <c r="AJ109" s="270"/>
      <c r="AK109" s="270"/>
      <c r="AL109" s="270"/>
      <c r="AM109" s="270"/>
      <c r="AN109" s="269">
        <f t="shared" si="0"/>
        <v>0</v>
      </c>
      <c r="AO109" s="270"/>
      <c r="AP109" s="270"/>
      <c r="AQ109" s="93" t="s">
        <v>79</v>
      </c>
      <c r="AR109" s="94"/>
      <c r="AS109" s="95">
        <v>0</v>
      </c>
      <c r="AT109" s="96">
        <f t="shared" si="1"/>
        <v>0</v>
      </c>
      <c r="AU109" s="97">
        <f>'SO.06 - SO.06 Prekládka t...'!P122</f>
        <v>0</v>
      </c>
      <c r="AV109" s="96">
        <f>'SO.06 - SO.06 Prekládka t...'!J33</f>
        <v>0</v>
      </c>
      <c r="AW109" s="96">
        <f>'SO.06 - SO.06 Prekládka t...'!J34</f>
        <v>0</v>
      </c>
      <c r="AX109" s="96">
        <f>'SO.06 - SO.06 Prekládka t...'!J35</f>
        <v>0</v>
      </c>
      <c r="AY109" s="96">
        <f>'SO.06 - SO.06 Prekládka t...'!J36</f>
        <v>0</v>
      </c>
      <c r="AZ109" s="96">
        <f>'SO.06 - SO.06 Prekládka t...'!F33</f>
        <v>0</v>
      </c>
      <c r="BA109" s="96">
        <f>'SO.06 - SO.06 Prekládka t...'!F34</f>
        <v>0</v>
      </c>
      <c r="BB109" s="96">
        <f>'SO.06 - SO.06 Prekládka t...'!F35</f>
        <v>0</v>
      </c>
      <c r="BC109" s="96">
        <f>'SO.06 - SO.06 Prekládka t...'!F36</f>
        <v>0</v>
      </c>
      <c r="BD109" s="98">
        <f>'SO.06 - SO.06 Prekládka t...'!F37</f>
        <v>0</v>
      </c>
      <c r="BT109" s="99" t="s">
        <v>80</v>
      </c>
      <c r="BV109" s="99" t="s">
        <v>75</v>
      </c>
      <c r="BW109" s="99" t="s">
        <v>126</v>
      </c>
      <c r="BX109" s="99" t="s">
        <v>5</v>
      </c>
      <c r="CL109" s="99" t="s">
        <v>1</v>
      </c>
      <c r="CM109" s="99" t="s">
        <v>73</v>
      </c>
    </row>
    <row r="110" spans="1:91" s="7" customFormat="1" ht="24.75" customHeight="1">
      <c r="B110" s="90"/>
      <c r="C110" s="91"/>
      <c r="D110" s="241" t="s">
        <v>127</v>
      </c>
      <c r="E110" s="241"/>
      <c r="F110" s="241"/>
      <c r="G110" s="241"/>
      <c r="H110" s="241"/>
      <c r="I110" s="92"/>
      <c r="J110" s="241" t="s">
        <v>128</v>
      </c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72">
        <f>ROUND(SUM(AG111:AG114),2)</f>
        <v>0</v>
      </c>
      <c r="AH110" s="270"/>
      <c r="AI110" s="270"/>
      <c r="AJ110" s="270"/>
      <c r="AK110" s="270"/>
      <c r="AL110" s="270"/>
      <c r="AM110" s="270"/>
      <c r="AN110" s="269">
        <f t="shared" si="0"/>
        <v>0</v>
      </c>
      <c r="AO110" s="270"/>
      <c r="AP110" s="270"/>
      <c r="AQ110" s="93" t="s">
        <v>79</v>
      </c>
      <c r="AR110" s="94"/>
      <c r="AS110" s="95">
        <f>ROUND(SUM(AS111:AS114),2)</f>
        <v>0</v>
      </c>
      <c r="AT110" s="96">
        <f t="shared" si="1"/>
        <v>0</v>
      </c>
      <c r="AU110" s="97">
        <f>ROUND(SUM(AU111:AU114),5)</f>
        <v>0</v>
      </c>
      <c r="AV110" s="96">
        <f>ROUND(AZ110*L29,2)</f>
        <v>0</v>
      </c>
      <c r="AW110" s="96">
        <f>ROUND(BA110*L30,2)</f>
        <v>0</v>
      </c>
      <c r="AX110" s="96">
        <f>ROUND(BB110*L29,2)</f>
        <v>0</v>
      </c>
      <c r="AY110" s="96">
        <f>ROUND(BC110*L30,2)</f>
        <v>0</v>
      </c>
      <c r="AZ110" s="96">
        <f>ROUND(SUM(AZ111:AZ114),2)</f>
        <v>0</v>
      </c>
      <c r="BA110" s="96">
        <f>ROUND(SUM(BA111:BA114),2)</f>
        <v>0</v>
      </c>
      <c r="BB110" s="96">
        <f>ROUND(SUM(BB111:BB114),2)</f>
        <v>0</v>
      </c>
      <c r="BC110" s="96">
        <f>ROUND(SUM(BC111:BC114),2)</f>
        <v>0</v>
      </c>
      <c r="BD110" s="98">
        <f>ROUND(SUM(BD111:BD114),2)</f>
        <v>0</v>
      </c>
      <c r="BS110" s="99" t="s">
        <v>72</v>
      </c>
      <c r="BT110" s="99" t="s">
        <v>80</v>
      </c>
      <c r="BU110" s="99" t="s">
        <v>74</v>
      </c>
      <c r="BV110" s="99" t="s">
        <v>75</v>
      </c>
      <c r="BW110" s="99" t="s">
        <v>129</v>
      </c>
      <c r="BX110" s="99" t="s">
        <v>5</v>
      </c>
      <c r="CL110" s="99" t="s">
        <v>1</v>
      </c>
      <c r="CM110" s="99" t="s">
        <v>73</v>
      </c>
    </row>
    <row r="111" spans="1:91" s="4" customFormat="1" ht="16.5" customHeight="1">
      <c r="A111" s="100" t="s">
        <v>82</v>
      </c>
      <c r="B111" s="55"/>
      <c r="C111" s="101"/>
      <c r="D111" s="101"/>
      <c r="E111" s="242" t="s">
        <v>130</v>
      </c>
      <c r="F111" s="242"/>
      <c r="G111" s="242"/>
      <c r="H111" s="242"/>
      <c r="I111" s="242"/>
      <c r="J111" s="101"/>
      <c r="K111" s="242" t="s">
        <v>131</v>
      </c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67">
        <f>'SO.07.1 - SO.07.1 Stavebn...'!J32</f>
        <v>0</v>
      </c>
      <c r="AH111" s="268"/>
      <c r="AI111" s="268"/>
      <c r="AJ111" s="268"/>
      <c r="AK111" s="268"/>
      <c r="AL111" s="268"/>
      <c r="AM111" s="268"/>
      <c r="AN111" s="267">
        <f t="shared" si="0"/>
        <v>0</v>
      </c>
      <c r="AO111" s="268"/>
      <c r="AP111" s="268"/>
      <c r="AQ111" s="102" t="s">
        <v>85</v>
      </c>
      <c r="AR111" s="57"/>
      <c r="AS111" s="103">
        <v>0</v>
      </c>
      <c r="AT111" s="104">
        <f t="shared" si="1"/>
        <v>0</v>
      </c>
      <c r="AU111" s="105">
        <f>'SO.07.1 - SO.07.1 Stavebn...'!P136</f>
        <v>0</v>
      </c>
      <c r="AV111" s="104">
        <f>'SO.07.1 - SO.07.1 Stavebn...'!J35</f>
        <v>0</v>
      </c>
      <c r="AW111" s="104">
        <f>'SO.07.1 - SO.07.1 Stavebn...'!J36</f>
        <v>0</v>
      </c>
      <c r="AX111" s="104">
        <f>'SO.07.1 - SO.07.1 Stavebn...'!J37</f>
        <v>0</v>
      </c>
      <c r="AY111" s="104">
        <f>'SO.07.1 - SO.07.1 Stavebn...'!J38</f>
        <v>0</v>
      </c>
      <c r="AZ111" s="104">
        <f>'SO.07.1 - SO.07.1 Stavebn...'!F35</f>
        <v>0</v>
      </c>
      <c r="BA111" s="104">
        <f>'SO.07.1 - SO.07.1 Stavebn...'!F36</f>
        <v>0</v>
      </c>
      <c r="BB111" s="104">
        <f>'SO.07.1 - SO.07.1 Stavebn...'!F37</f>
        <v>0</v>
      </c>
      <c r="BC111" s="104">
        <f>'SO.07.1 - SO.07.1 Stavebn...'!F38</f>
        <v>0</v>
      </c>
      <c r="BD111" s="106">
        <f>'SO.07.1 - SO.07.1 Stavebn...'!F39</f>
        <v>0</v>
      </c>
      <c r="BT111" s="107" t="s">
        <v>86</v>
      </c>
      <c r="BV111" s="107" t="s">
        <v>75</v>
      </c>
      <c r="BW111" s="107" t="s">
        <v>132</v>
      </c>
      <c r="BX111" s="107" t="s">
        <v>129</v>
      </c>
      <c r="CL111" s="107" t="s">
        <v>1</v>
      </c>
    </row>
    <row r="112" spans="1:91" s="4" customFormat="1" ht="16.5" customHeight="1">
      <c r="A112" s="100" t="s">
        <v>82</v>
      </c>
      <c r="B112" s="55"/>
      <c r="C112" s="101"/>
      <c r="D112" s="101"/>
      <c r="E112" s="242" t="s">
        <v>133</v>
      </c>
      <c r="F112" s="242"/>
      <c r="G112" s="242"/>
      <c r="H112" s="242"/>
      <c r="I112" s="242"/>
      <c r="J112" s="101"/>
      <c r="K112" s="242" t="s">
        <v>134</v>
      </c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67">
        <f>'SO.07.2 - SO.07.2 Vykurov...'!J32</f>
        <v>0</v>
      </c>
      <c r="AH112" s="268"/>
      <c r="AI112" s="268"/>
      <c r="AJ112" s="268"/>
      <c r="AK112" s="268"/>
      <c r="AL112" s="268"/>
      <c r="AM112" s="268"/>
      <c r="AN112" s="267">
        <f t="shared" si="0"/>
        <v>0</v>
      </c>
      <c r="AO112" s="268"/>
      <c r="AP112" s="268"/>
      <c r="AQ112" s="102" t="s">
        <v>85</v>
      </c>
      <c r="AR112" s="57"/>
      <c r="AS112" s="103">
        <v>0</v>
      </c>
      <c r="AT112" s="104">
        <f t="shared" si="1"/>
        <v>0</v>
      </c>
      <c r="AU112" s="105">
        <f>'SO.07.2 - SO.07.2 Vykurov...'!P124</f>
        <v>0</v>
      </c>
      <c r="AV112" s="104">
        <f>'SO.07.2 - SO.07.2 Vykurov...'!J35</f>
        <v>0</v>
      </c>
      <c r="AW112" s="104">
        <f>'SO.07.2 - SO.07.2 Vykurov...'!J36</f>
        <v>0</v>
      </c>
      <c r="AX112" s="104">
        <f>'SO.07.2 - SO.07.2 Vykurov...'!J37</f>
        <v>0</v>
      </c>
      <c r="AY112" s="104">
        <f>'SO.07.2 - SO.07.2 Vykurov...'!J38</f>
        <v>0</v>
      </c>
      <c r="AZ112" s="104">
        <f>'SO.07.2 - SO.07.2 Vykurov...'!F35</f>
        <v>0</v>
      </c>
      <c r="BA112" s="104">
        <f>'SO.07.2 - SO.07.2 Vykurov...'!F36</f>
        <v>0</v>
      </c>
      <c r="BB112" s="104">
        <f>'SO.07.2 - SO.07.2 Vykurov...'!F37</f>
        <v>0</v>
      </c>
      <c r="BC112" s="104">
        <f>'SO.07.2 - SO.07.2 Vykurov...'!F38</f>
        <v>0</v>
      </c>
      <c r="BD112" s="106">
        <f>'SO.07.2 - SO.07.2 Vykurov...'!F39</f>
        <v>0</v>
      </c>
      <c r="BT112" s="107" t="s">
        <v>86</v>
      </c>
      <c r="BV112" s="107" t="s">
        <v>75</v>
      </c>
      <c r="BW112" s="107" t="s">
        <v>135</v>
      </c>
      <c r="BX112" s="107" t="s">
        <v>129</v>
      </c>
      <c r="CL112" s="107" t="s">
        <v>1</v>
      </c>
    </row>
    <row r="113" spans="1:90" s="4" customFormat="1" ht="16.5" customHeight="1">
      <c r="A113" s="100" t="s">
        <v>82</v>
      </c>
      <c r="B113" s="55"/>
      <c r="C113" s="101"/>
      <c r="D113" s="101"/>
      <c r="E113" s="242" t="s">
        <v>136</v>
      </c>
      <c r="F113" s="242"/>
      <c r="G113" s="242"/>
      <c r="H113" s="242"/>
      <c r="I113" s="242"/>
      <c r="J113" s="101"/>
      <c r="K113" s="242" t="s">
        <v>137</v>
      </c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67">
        <f>'SO.07.3 - SO.07.3 Plynoin...'!J32</f>
        <v>0</v>
      </c>
      <c r="AH113" s="268"/>
      <c r="AI113" s="268"/>
      <c r="AJ113" s="268"/>
      <c r="AK113" s="268"/>
      <c r="AL113" s="268"/>
      <c r="AM113" s="268"/>
      <c r="AN113" s="267">
        <f t="shared" si="0"/>
        <v>0</v>
      </c>
      <c r="AO113" s="268"/>
      <c r="AP113" s="268"/>
      <c r="AQ113" s="102" t="s">
        <v>85</v>
      </c>
      <c r="AR113" s="57"/>
      <c r="AS113" s="103">
        <v>0</v>
      </c>
      <c r="AT113" s="104">
        <f t="shared" si="1"/>
        <v>0</v>
      </c>
      <c r="AU113" s="105">
        <f>'SO.07.3 - SO.07.3 Plynoin...'!P129</f>
        <v>0</v>
      </c>
      <c r="AV113" s="104">
        <f>'SO.07.3 - SO.07.3 Plynoin...'!J35</f>
        <v>0</v>
      </c>
      <c r="AW113" s="104">
        <f>'SO.07.3 - SO.07.3 Plynoin...'!J36</f>
        <v>0</v>
      </c>
      <c r="AX113" s="104">
        <f>'SO.07.3 - SO.07.3 Plynoin...'!J37</f>
        <v>0</v>
      </c>
      <c r="AY113" s="104">
        <f>'SO.07.3 - SO.07.3 Plynoin...'!J38</f>
        <v>0</v>
      </c>
      <c r="AZ113" s="104">
        <f>'SO.07.3 - SO.07.3 Plynoin...'!F35</f>
        <v>0</v>
      </c>
      <c r="BA113" s="104">
        <f>'SO.07.3 - SO.07.3 Plynoin...'!F36</f>
        <v>0</v>
      </c>
      <c r="BB113" s="104">
        <f>'SO.07.3 - SO.07.3 Plynoin...'!F37</f>
        <v>0</v>
      </c>
      <c r="BC113" s="104">
        <f>'SO.07.3 - SO.07.3 Plynoin...'!F38</f>
        <v>0</v>
      </c>
      <c r="BD113" s="106">
        <f>'SO.07.3 - SO.07.3 Plynoin...'!F39</f>
        <v>0</v>
      </c>
      <c r="BT113" s="107" t="s">
        <v>86</v>
      </c>
      <c r="BV113" s="107" t="s">
        <v>75</v>
      </c>
      <c r="BW113" s="107" t="s">
        <v>138</v>
      </c>
      <c r="BX113" s="107" t="s">
        <v>129</v>
      </c>
      <c r="CL113" s="107" t="s">
        <v>1</v>
      </c>
    </row>
    <row r="114" spans="1:90" s="4" customFormat="1" ht="16.5" customHeight="1">
      <c r="A114" s="100" t="s">
        <v>82</v>
      </c>
      <c r="B114" s="55"/>
      <c r="C114" s="101"/>
      <c r="D114" s="101"/>
      <c r="E114" s="242" t="s">
        <v>139</v>
      </c>
      <c r="F114" s="242"/>
      <c r="G114" s="242"/>
      <c r="H114" s="242"/>
      <c r="I114" s="242"/>
      <c r="J114" s="101"/>
      <c r="K114" s="242" t="s">
        <v>140</v>
      </c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67">
        <f>'SO.07.4 - SO.07.4 Odvetra...'!J32</f>
        <v>0</v>
      </c>
      <c r="AH114" s="268"/>
      <c r="AI114" s="268"/>
      <c r="AJ114" s="268"/>
      <c r="AK114" s="268"/>
      <c r="AL114" s="268"/>
      <c r="AM114" s="268"/>
      <c r="AN114" s="267">
        <f t="shared" si="0"/>
        <v>0</v>
      </c>
      <c r="AO114" s="268"/>
      <c r="AP114" s="268"/>
      <c r="AQ114" s="102" t="s">
        <v>85</v>
      </c>
      <c r="AR114" s="57"/>
      <c r="AS114" s="108">
        <v>0</v>
      </c>
      <c r="AT114" s="109">
        <f t="shared" si="1"/>
        <v>0</v>
      </c>
      <c r="AU114" s="110">
        <f>'SO.07.4 - SO.07.4 Odvetra...'!P122</f>
        <v>0</v>
      </c>
      <c r="AV114" s="109">
        <f>'SO.07.4 - SO.07.4 Odvetra...'!J35</f>
        <v>0</v>
      </c>
      <c r="AW114" s="109">
        <f>'SO.07.4 - SO.07.4 Odvetra...'!J36</f>
        <v>0</v>
      </c>
      <c r="AX114" s="109">
        <f>'SO.07.4 - SO.07.4 Odvetra...'!J37</f>
        <v>0</v>
      </c>
      <c r="AY114" s="109">
        <f>'SO.07.4 - SO.07.4 Odvetra...'!J38</f>
        <v>0</v>
      </c>
      <c r="AZ114" s="109">
        <f>'SO.07.4 - SO.07.4 Odvetra...'!F35</f>
        <v>0</v>
      </c>
      <c r="BA114" s="109">
        <f>'SO.07.4 - SO.07.4 Odvetra...'!F36</f>
        <v>0</v>
      </c>
      <c r="BB114" s="109">
        <f>'SO.07.4 - SO.07.4 Odvetra...'!F37</f>
        <v>0</v>
      </c>
      <c r="BC114" s="109">
        <f>'SO.07.4 - SO.07.4 Odvetra...'!F38</f>
        <v>0</v>
      </c>
      <c r="BD114" s="111">
        <f>'SO.07.4 - SO.07.4 Odvetra...'!F39</f>
        <v>0</v>
      </c>
      <c r="BT114" s="107" t="s">
        <v>86</v>
      </c>
      <c r="BV114" s="107" t="s">
        <v>75</v>
      </c>
      <c r="BW114" s="107" t="s">
        <v>141</v>
      </c>
      <c r="BX114" s="107" t="s">
        <v>129</v>
      </c>
      <c r="CL114" s="107" t="s">
        <v>1</v>
      </c>
    </row>
    <row r="115" spans="1:90" s="2" customFormat="1" ht="30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6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90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36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</sheetData>
  <sheetProtection algorithmName="SHA-512" hashValue="TwhhvMR/Vsp/YUQNEEE5MRpv1DPM1/4ou7k9MwuDo4MUs9Mc/N0+TSeGhdNQHBYDscszO5OAVxfHd98594ysuA==" saltValue="/WCKR6Dl8uCkEOVZzhuLe7tiMcx+qlfhuTgJX/3WpbSbMGoZbnSgIeWZIehM2EWzxZeSFUJVcc4uDzIv2sfgPw==" spinCount="100000" sheet="1" objects="1" scenarios="1" formatColumns="0" formatRows="0"/>
  <mergeCells count="118">
    <mergeCell ref="AN114:AP114"/>
    <mergeCell ref="AG114:AM114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L33:P33"/>
    <mergeCell ref="AK33:AO33"/>
    <mergeCell ref="W33:AE33"/>
    <mergeCell ref="AK35:AO35"/>
    <mergeCell ref="X35:AB35"/>
    <mergeCell ref="AR2:BE2"/>
    <mergeCell ref="AG97:AM97"/>
    <mergeCell ref="AG103:AM103"/>
    <mergeCell ref="AG102:AM102"/>
    <mergeCell ref="AG101:AM101"/>
    <mergeCell ref="AG100:AM100"/>
    <mergeCell ref="AG99:AM99"/>
    <mergeCell ref="AG92:AM92"/>
    <mergeCell ref="AG96:AM96"/>
    <mergeCell ref="AG98:AM98"/>
    <mergeCell ref="AG95:AM95"/>
    <mergeCell ref="AM87:AN87"/>
    <mergeCell ref="AM89:AP89"/>
    <mergeCell ref="AM90:AP90"/>
    <mergeCell ref="AN100:AP100"/>
    <mergeCell ref="AN96:AP96"/>
    <mergeCell ref="AN103:AP103"/>
    <mergeCell ref="AN102:AP102"/>
    <mergeCell ref="AN101:AP101"/>
    <mergeCell ref="E114:I114"/>
    <mergeCell ref="K114:AF114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D109:H109"/>
    <mergeCell ref="J109:AF109"/>
    <mergeCell ref="D110:H110"/>
    <mergeCell ref="J110:AF110"/>
    <mergeCell ref="E111:I111"/>
    <mergeCell ref="K111:AF111"/>
    <mergeCell ref="E112:I112"/>
    <mergeCell ref="K112:AF112"/>
    <mergeCell ref="E113:I113"/>
    <mergeCell ref="K113:AF113"/>
    <mergeCell ref="L85:AO85"/>
    <mergeCell ref="D105:H105"/>
    <mergeCell ref="J105:AF105"/>
    <mergeCell ref="E106:I106"/>
    <mergeCell ref="K106:AF106"/>
    <mergeCell ref="E107:I107"/>
    <mergeCell ref="K107:AF107"/>
    <mergeCell ref="E108:I108"/>
    <mergeCell ref="K108:AF108"/>
    <mergeCell ref="AG104:AM104"/>
    <mergeCell ref="AN104:AP104"/>
    <mergeCell ref="AN97:AP97"/>
    <mergeCell ref="AN95:AP95"/>
    <mergeCell ref="AN99:AP99"/>
    <mergeCell ref="AN92:AP92"/>
    <mergeCell ref="AN98:AP98"/>
    <mergeCell ref="C92:G92"/>
    <mergeCell ref="D104:H104"/>
    <mergeCell ref="D103:H103"/>
    <mergeCell ref="D95:H95"/>
    <mergeCell ref="D102:H102"/>
    <mergeCell ref="E99:I99"/>
    <mergeCell ref="E97:I97"/>
    <mergeCell ref="E96:I96"/>
    <mergeCell ref="E101:I101"/>
    <mergeCell ref="E98:I98"/>
    <mergeCell ref="E100:I100"/>
    <mergeCell ref="I92:AF92"/>
    <mergeCell ref="J104:AF104"/>
    <mergeCell ref="J102:AF102"/>
    <mergeCell ref="J103:AF103"/>
    <mergeCell ref="J95:AF95"/>
    <mergeCell ref="K98:AF98"/>
    <mergeCell ref="K100:AF100"/>
    <mergeCell ref="K96:AF96"/>
    <mergeCell ref="K101:AF101"/>
    <mergeCell ref="K99:AF99"/>
    <mergeCell ref="K97:AF97"/>
  </mergeCells>
  <hyperlinks>
    <hyperlink ref="A96" location="'SO-01.1 - SO-01.1,2- Arch...'!C2" display="/" xr:uid="{00000000-0004-0000-0000-000000000000}"/>
    <hyperlink ref="A97" location="'SO-01.3 - SO 01.3 - Zdrav...'!C2" display="/" xr:uid="{00000000-0004-0000-0000-000001000000}"/>
    <hyperlink ref="A98" location="'SO-01.4 - SO 01.4 - Vykur...'!C2" display="/" xr:uid="{00000000-0004-0000-0000-000002000000}"/>
    <hyperlink ref="A99" location="'SO-01.5 - SO-01.5- Elekto...'!C2" display="/" xr:uid="{00000000-0004-0000-0000-000003000000}"/>
    <hyperlink ref="A100" location="'SO-01.6 - SO-01.6- Blesko...'!C2" display="/" xr:uid="{00000000-0004-0000-0000-000004000000}"/>
    <hyperlink ref="A101" location="'SO-01.7 - SO-01.7-Protipo...'!C2" display="/" xr:uid="{00000000-0004-0000-0000-000005000000}"/>
    <hyperlink ref="A102" location="'SO.02 - SO. 02 STL Prípoj...'!C2" display="/" xr:uid="{00000000-0004-0000-0000-000006000000}"/>
    <hyperlink ref="A103" location="'SO.03 - SO.03 Vnútroareál...'!C2" display="/" xr:uid="{00000000-0004-0000-0000-000007000000}"/>
    <hyperlink ref="A104" location="'SO.04 - SO.04 Kanalizačná...'!C2" display="/" xr:uid="{00000000-0004-0000-0000-000008000000}"/>
    <hyperlink ref="A106" location="'SO 05.1 - SO 05.1- Detské...'!C2" display="/" xr:uid="{00000000-0004-0000-0000-000009000000}"/>
    <hyperlink ref="A107" location="'SO 05.2 - SO 05.2- Sadové...'!C2" display="/" xr:uid="{00000000-0004-0000-0000-00000A000000}"/>
    <hyperlink ref="A108" location="'SO 05.3 - SO 05.3- Spevne...'!C2" display="/" xr:uid="{00000000-0004-0000-0000-00000B000000}"/>
    <hyperlink ref="A109" location="'SO.06 - SO.06 Prekládka t...'!C2" display="/" xr:uid="{00000000-0004-0000-0000-00000C000000}"/>
    <hyperlink ref="A111" location="'SO.07.1 - SO.07.1 Stavebn...'!C2" display="/" xr:uid="{00000000-0004-0000-0000-00000D000000}"/>
    <hyperlink ref="A112" location="'SO.07.2 - SO.07.2 Vykurov...'!C2" display="/" xr:uid="{00000000-0004-0000-0000-00000E000000}"/>
    <hyperlink ref="A113" location="'SO.07.3 - SO.07.3 Plynoin...'!C2" display="/" xr:uid="{00000000-0004-0000-0000-00000F000000}"/>
    <hyperlink ref="A114" location="'SO.07.4 - SO.07.4 Odvetra...'!C2" display="/" xr:uid="{00000000-0004-0000-0000-00001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87"/>
  <sheetViews>
    <sheetView showGridLines="0" topLeftCell="A149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111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2" customFormat="1" ht="12" customHeight="1">
      <c r="A8" s="31"/>
      <c r="B8" s="36"/>
      <c r="C8" s="31"/>
      <c r="D8" s="118" t="s">
        <v>143</v>
      </c>
      <c r="E8" s="31"/>
      <c r="F8" s="31"/>
      <c r="G8" s="31"/>
      <c r="H8" s="31"/>
      <c r="I8" s="119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7" t="s">
        <v>1796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8" t="s">
        <v>17</v>
      </c>
      <c r="E11" s="31"/>
      <c r="F11" s="107" t="s">
        <v>1</v>
      </c>
      <c r="G11" s="31"/>
      <c r="H11" s="31"/>
      <c r="I11" s="120" t="s">
        <v>18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19</v>
      </c>
      <c r="E12" s="31"/>
      <c r="F12" s="107" t="s">
        <v>20</v>
      </c>
      <c r="G12" s="31"/>
      <c r="H12" s="31"/>
      <c r="I12" s="120" t="s">
        <v>21</v>
      </c>
      <c r="J12" s="121" t="str">
        <f>'Rekapitulácia stavby'!AN8</f>
        <v>02, 2020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9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22</v>
      </c>
      <c r="E14" s="31"/>
      <c r="F14" s="31"/>
      <c r="G14" s="31"/>
      <c r="H14" s="31"/>
      <c r="I14" s="120" t="s">
        <v>23</v>
      </c>
      <c r="J14" s="107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07" t="s">
        <v>24</v>
      </c>
      <c r="F15" s="31"/>
      <c r="G15" s="31"/>
      <c r="H15" s="31"/>
      <c r="I15" s="120" t="s">
        <v>25</v>
      </c>
      <c r="J15" s="107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9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8" t="s">
        <v>26</v>
      </c>
      <c r="E17" s="31"/>
      <c r="F17" s="31"/>
      <c r="G17" s="31"/>
      <c r="H17" s="31"/>
      <c r="I17" s="120" t="s">
        <v>23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8" t="str">
        <f>'Rekapitulácia stavby'!E14</f>
        <v>Vyplň údaj</v>
      </c>
      <c r="F18" s="289"/>
      <c r="G18" s="289"/>
      <c r="H18" s="289"/>
      <c r="I18" s="120" t="s">
        <v>25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9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8" t="s">
        <v>28</v>
      </c>
      <c r="E20" s="31"/>
      <c r="F20" s="31"/>
      <c r="G20" s="31"/>
      <c r="H20" s="31"/>
      <c r="I20" s="120" t="s">
        <v>23</v>
      </c>
      <c r="J20" s="107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1797</v>
      </c>
      <c r="F21" s="31"/>
      <c r="G21" s="31"/>
      <c r="H21" s="31"/>
      <c r="I21" s="120" t="s">
        <v>25</v>
      </c>
      <c r="J21" s="107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9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8" t="s">
        <v>31</v>
      </c>
      <c r="E23" s="31"/>
      <c r="F23" s="31"/>
      <c r="G23" s="31"/>
      <c r="H23" s="31"/>
      <c r="I23" s="120" t="s">
        <v>23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">
        <v>864</v>
      </c>
      <c r="F24" s="31"/>
      <c r="G24" s="31"/>
      <c r="H24" s="31"/>
      <c r="I24" s="120" t="s">
        <v>25</v>
      </c>
      <c r="J24" s="107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9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8" t="s">
        <v>32</v>
      </c>
      <c r="E26" s="31"/>
      <c r="F26" s="31"/>
      <c r="G26" s="31"/>
      <c r="H26" s="31"/>
      <c r="I26" s="119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290" t="s">
        <v>1</v>
      </c>
      <c r="F27" s="290"/>
      <c r="G27" s="290"/>
      <c r="H27" s="290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6"/>
      <c r="E29" s="126"/>
      <c r="F29" s="126"/>
      <c r="G29" s="126"/>
      <c r="H29" s="126"/>
      <c r="I29" s="127"/>
      <c r="J29" s="126"/>
      <c r="K29" s="126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8" t="s">
        <v>33</v>
      </c>
      <c r="E30" s="31"/>
      <c r="F30" s="31"/>
      <c r="G30" s="31"/>
      <c r="H30" s="31"/>
      <c r="I30" s="119"/>
      <c r="J30" s="129">
        <f>ROUND(J125,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30" t="s">
        <v>35</v>
      </c>
      <c r="G32" s="31"/>
      <c r="H32" s="31"/>
      <c r="I32" s="131" t="s">
        <v>34</v>
      </c>
      <c r="J32" s="130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32" t="s">
        <v>37</v>
      </c>
      <c r="E33" s="118" t="s">
        <v>38</v>
      </c>
      <c r="F33" s="133">
        <f>ROUND((SUM(BE125:BE186)),  2)</f>
        <v>0</v>
      </c>
      <c r="G33" s="31"/>
      <c r="H33" s="31"/>
      <c r="I33" s="134">
        <v>0.2</v>
      </c>
      <c r="J33" s="133">
        <f>ROUND(((SUM(BE125:BE186))*I33),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8" t="s">
        <v>39</v>
      </c>
      <c r="F34" s="133">
        <f>ROUND((SUM(BF125:BF186)),  2)</f>
        <v>0</v>
      </c>
      <c r="G34" s="31"/>
      <c r="H34" s="31"/>
      <c r="I34" s="134">
        <v>0.2</v>
      </c>
      <c r="J34" s="133">
        <f>ROUND(((SUM(BF125:BF186))*I34),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8" t="s">
        <v>40</v>
      </c>
      <c r="F35" s="133">
        <f>ROUND((SUM(BG125:BG186)),  2)</f>
        <v>0</v>
      </c>
      <c r="G35" s="31"/>
      <c r="H35" s="31"/>
      <c r="I35" s="134">
        <v>0.2</v>
      </c>
      <c r="J35" s="133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8" t="s">
        <v>41</v>
      </c>
      <c r="F36" s="133">
        <f>ROUND((SUM(BH125:BH186)),  2)</f>
        <v>0</v>
      </c>
      <c r="G36" s="31"/>
      <c r="H36" s="31"/>
      <c r="I36" s="134">
        <v>0.2</v>
      </c>
      <c r="J36" s="133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ROUND((SUM(BI125:BI186)),  2)</f>
        <v>0</v>
      </c>
      <c r="G37" s="31"/>
      <c r="H37" s="31"/>
      <c r="I37" s="134">
        <v>0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9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5"/>
      <c r="D39" s="136" t="s">
        <v>43</v>
      </c>
      <c r="E39" s="137"/>
      <c r="F39" s="137"/>
      <c r="G39" s="138" t="s">
        <v>44</v>
      </c>
      <c r="H39" s="139" t="s">
        <v>45</v>
      </c>
      <c r="I39" s="140"/>
      <c r="J39" s="141">
        <f>SUM(J30:J37)</f>
        <v>0</v>
      </c>
      <c r="K39" s="142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I41" s="112"/>
      <c r="L41" s="17"/>
    </row>
    <row r="42" spans="1:31" s="1" customFormat="1" ht="14.45" customHeight="1">
      <c r="B42" s="17"/>
      <c r="I42" s="112"/>
      <c r="L42" s="17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143</v>
      </c>
      <c r="D86" s="33"/>
      <c r="E86" s="33"/>
      <c r="F86" s="33"/>
      <c r="G86" s="33"/>
      <c r="H86" s="33"/>
      <c r="I86" s="119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4" t="str">
        <f>E9</f>
        <v>SO.04 - SO.04 Kanalizačná prípojka- dažďová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Ilava- Klobušice</v>
      </c>
      <c r="G89" s="33"/>
      <c r="H89" s="33"/>
      <c r="I89" s="120" t="s">
        <v>21</v>
      </c>
      <c r="J89" s="63" t="str">
        <f>IF(J12="","",J12)</f>
        <v>02, 2020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Mesto Ilava, Mierové nám. 16/31,01901</v>
      </c>
      <c r="G91" s="33"/>
      <c r="H91" s="33"/>
      <c r="I91" s="120" t="s">
        <v>28</v>
      </c>
      <c r="J91" s="29" t="str">
        <f>E21</f>
        <v>Ing. Miloslav Remiš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120" t="s">
        <v>31</v>
      </c>
      <c r="J92" s="29" t="str">
        <f>E24</f>
        <v>Ing. Juraj Barčiak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9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9" t="s">
        <v>148</v>
      </c>
      <c r="D94" s="160"/>
      <c r="E94" s="160"/>
      <c r="F94" s="160"/>
      <c r="G94" s="160"/>
      <c r="H94" s="160"/>
      <c r="I94" s="161"/>
      <c r="J94" s="162" t="s">
        <v>149</v>
      </c>
      <c r="K94" s="16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63" t="s">
        <v>150</v>
      </c>
      <c r="D96" s="33"/>
      <c r="E96" s="33"/>
      <c r="F96" s="33"/>
      <c r="G96" s="33"/>
      <c r="H96" s="33"/>
      <c r="I96" s="119"/>
      <c r="J96" s="81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151</v>
      </c>
    </row>
    <row r="97" spans="1:31" s="9" customFormat="1" ht="24.95" customHeight="1">
      <c r="B97" s="164"/>
      <c r="C97" s="165"/>
      <c r="D97" s="166" t="s">
        <v>152</v>
      </c>
      <c r="E97" s="167"/>
      <c r="F97" s="167"/>
      <c r="G97" s="167"/>
      <c r="H97" s="167"/>
      <c r="I97" s="168"/>
      <c r="J97" s="169">
        <f>J126</f>
        <v>0</v>
      </c>
      <c r="K97" s="165"/>
      <c r="L97" s="170"/>
    </row>
    <row r="98" spans="1:31" s="10" customFormat="1" ht="19.899999999999999" customHeight="1">
      <c r="B98" s="171"/>
      <c r="C98" s="101"/>
      <c r="D98" s="172" t="s">
        <v>153</v>
      </c>
      <c r="E98" s="173"/>
      <c r="F98" s="173"/>
      <c r="G98" s="173"/>
      <c r="H98" s="173"/>
      <c r="I98" s="174"/>
      <c r="J98" s="175">
        <f>J127</f>
        <v>0</v>
      </c>
      <c r="K98" s="101"/>
      <c r="L98" s="176"/>
    </row>
    <row r="99" spans="1:31" s="10" customFormat="1" ht="19.899999999999999" customHeight="1">
      <c r="B99" s="171"/>
      <c r="C99" s="101"/>
      <c r="D99" s="172" t="s">
        <v>154</v>
      </c>
      <c r="E99" s="173"/>
      <c r="F99" s="173"/>
      <c r="G99" s="173"/>
      <c r="H99" s="173"/>
      <c r="I99" s="174"/>
      <c r="J99" s="175">
        <f>J140</f>
        <v>0</v>
      </c>
      <c r="K99" s="101"/>
      <c r="L99" s="176"/>
    </row>
    <row r="100" spans="1:31" s="10" customFormat="1" ht="19.899999999999999" customHeight="1">
      <c r="B100" s="171"/>
      <c r="C100" s="101"/>
      <c r="D100" s="172" t="s">
        <v>155</v>
      </c>
      <c r="E100" s="173"/>
      <c r="F100" s="173"/>
      <c r="G100" s="173"/>
      <c r="H100" s="173"/>
      <c r="I100" s="174"/>
      <c r="J100" s="175">
        <f>J144</f>
        <v>0</v>
      </c>
      <c r="K100" s="101"/>
      <c r="L100" s="176"/>
    </row>
    <row r="101" spans="1:31" s="10" customFormat="1" ht="19.899999999999999" customHeight="1">
      <c r="B101" s="171"/>
      <c r="C101" s="101"/>
      <c r="D101" s="172" t="s">
        <v>865</v>
      </c>
      <c r="E101" s="173"/>
      <c r="F101" s="173"/>
      <c r="G101" s="173"/>
      <c r="H101" s="173"/>
      <c r="I101" s="174"/>
      <c r="J101" s="175">
        <f>J146</f>
        <v>0</v>
      </c>
      <c r="K101" s="101"/>
      <c r="L101" s="176"/>
    </row>
    <row r="102" spans="1:31" s="10" customFormat="1" ht="19.899999999999999" customHeight="1">
      <c r="B102" s="171"/>
      <c r="C102" s="101"/>
      <c r="D102" s="172" t="s">
        <v>866</v>
      </c>
      <c r="E102" s="173"/>
      <c r="F102" s="173"/>
      <c r="G102" s="173"/>
      <c r="H102" s="173"/>
      <c r="I102" s="174"/>
      <c r="J102" s="175">
        <f>J178</f>
        <v>0</v>
      </c>
      <c r="K102" s="101"/>
      <c r="L102" s="176"/>
    </row>
    <row r="103" spans="1:31" s="9" customFormat="1" ht="24.95" customHeight="1">
      <c r="B103" s="164"/>
      <c r="C103" s="165"/>
      <c r="D103" s="166" t="s">
        <v>160</v>
      </c>
      <c r="E103" s="167"/>
      <c r="F103" s="167"/>
      <c r="G103" s="167"/>
      <c r="H103" s="167"/>
      <c r="I103" s="168"/>
      <c r="J103" s="169">
        <f>J180</f>
        <v>0</v>
      </c>
      <c r="K103" s="165"/>
      <c r="L103" s="170"/>
    </row>
    <row r="104" spans="1:31" s="10" customFormat="1" ht="19.899999999999999" customHeight="1">
      <c r="B104" s="171"/>
      <c r="C104" s="101"/>
      <c r="D104" s="172" t="s">
        <v>161</v>
      </c>
      <c r="E104" s="173"/>
      <c r="F104" s="173"/>
      <c r="G104" s="173"/>
      <c r="H104" s="173"/>
      <c r="I104" s="174"/>
      <c r="J104" s="175">
        <f>J181</f>
        <v>0</v>
      </c>
      <c r="K104" s="101"/>
      <c r="L104" s="176"/>
    </row>
    <row r="105" spans="1:31" s="10" customFormat="1" ht="19.899999999999999" customHeight="1">
      <c r="B105" s="171"/>
      <c r="C105" s="101"/>
      <c r="D105" s="172" t="s">
        <v>867</v>
      </c>
      <c r="E105" s="173"/>
      <c r="F105" s="173"/>
      <c r="G105" s="173"/>
      <c r="H105" s="173"/>
      <c r="I105" s="174"/>
      <c r="J105" s="175">
        <f>J185</f>
        <v>0</v>
      </c>
      <c r="K105" s="101"/>
      <c r="L105" s="176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119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155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158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177</v>
      </c>
      <c r="D112" s="33"/>
      <c r="E112" s="33"/>
      <c r="F112" s="33"/>
      <c r="G112" s="33"/>
      <c r="H112" s="3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15</v>
      </c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23.25" customHeight="1">
      <c r="A115" s="31"/>
      <c r="B115" s="32"/>
      <c r="C115" s="33"/>
      <c r="D115" s="33"/>
      <c r="E115" s="291" t="str">
        <f>E7</f>
        <v>PRÍSTAVBA A STAVEBNÉ ÚPRAVY MŠ OKRUŽNÁ 53/5, ILAVA-KLOBUŠICE</v>
      </c>
      <c r="F115" s="292"/>
      <c r="G115" s="292"/>
      <c r="H115" s="292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143</v>
      </c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44" t="str">
        <f>E9</f>
        <v>SO.04 - SO.04 Kanalizačná prípojka- dažďová</v>
      </c>
      <c r="F117" s="293"/>
      <c r="G117" s="293"/>
      <c r="H117" s="29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19</v>
      </c>
      <c r="D119" s="33"/>
      <c r="E119" s="33"/>
      <c r="F119" s="24" t="str">
        <f>F12</f>
        <v>Ilava- Klobušice</v>
      </c>
      <c r="G119" s="33"/>
      <c r="H119" s="33"/>
      <c r="I119" s="120" t="s">
        <v>21</v>
      </c>
      <c r="J119" s="63" t="str">
        <f>IF(J12="","",J12)</f>
        <v>02, 2020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22</v>
      </c>
      <c r="D121" s="33"/>
      <c r="E121" s="33"/>
      <c r="F121" s="24" t="str">
        <f>E15</f>
        <v>Mesto Ilava, Mierové nám. 16/31,01901</v>
      </c>
      <c r="G121" s="33"/>
      <c r="H121" s="33"/>
      <c r="I121" s="120" t="s">
        <v>28</v>
      </c>
      <c r="J121" s="29" t="str">
        <f>E21</f>
        <v>Ing. Miloslav Remiš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5.2" customHeight="1">
      <c r="A122" s="31"/>
      <c r="B122" s="32"/>
      <c r="C122" s="26" t="s">
        <v>26</v>
      </c>
      <c r="D122" s="33"/>
      <c r="E122" s="33"/>
      <c r="F122" s="24" t="str">
        <f>IF(E18="","",E18)</f>
        <v>Vyplň údaj</v>
      </c>
      <c r="G122" s="33"/>
      <c r="H122" s="33"/>
      <c r="I122" s="120" t="s">
        <v>31</v>
      </c>
      <c r="J122" s="29" t="str">
        <f>E24</f>
        <v>Ing. Juraj Barčiak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77"/>
      <c r="B124" s="178"/>
      <c r="C124" s="179" t="s">
        <v>178</v>
      </c>
      <c r="D124" s="180" t="s">
        <v>58</v>
      </c>
      <c r="E124" s="180" t="s">
        <v>54</v>
      </c>
      <c r="F124" s="180" t="s">
        <v>55</v>
      </c>
      <c r="G124" s="180" t="s">
        <v>179</v>
      </c>
      <c r="H124" s="180" t="s">
        <v>180</v>
      </c>
      <c r="I124" s="181" t="s">
        <v>181</v>
      </c>
      <c r="J124" s="182" t="s">
        <v>149</v>
      </c>
      <c r="K124" s="183" t="s">
        <v>182</v>
      </c>
      <c r="L124" s="184"/>
      <c r="M124" s="72" t="s">
        <v>1</v>
      </c>
      <c r="N124" s="73" t="s">
        <v>37</v>
      </c>
      <c r="O124" s="73" t="s">
        <v>183</v>
      </c>
      <c r="P124" s="73" t="s">
        <v>184</v>
      </c>
      <c r="Q124" s="73" t="s">
        <v>185</v>
      </c>
      <c r="R124" s="73" t="s">
        <v>186</v>
      </c>
      <c r="S124" s="73" t="s">
        <v>187</v>
      </c>
      <c r="T124" s="74" t="s">
        <v>188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1"/>
      <c r="B125" s="32"/>
      <c r="C125" s="79" t="s">
        <v>150</v>
      </c>
      <c r="D125" s="33"/>
      <c r="E125" s="33"/>
      <c r="F125" s="33"/>
      <c r="G125" s="33"/>
      <c r="H125" s="33"/>
      <c r="I125" s="119"/>
      <c r="J125" s="185">
        <f>BK125</f>
        <v>0</v>
      </c>
      <c r="K125" s="33"/>
      <c r="L125" s="36"/>
      <c r="M125" s="75"/>
      <c r="N125" s="186"/>
      <c r="O125" s="76"/>
      <c r="P125" s="187">
        <f>P126+P180</f>
        <v>0</v>
      </c>
      <c r="Q125" s="76"/>
      <c r="R125" s="187">
        <f>R126+R180</f>
        <v>0</v>
      </c>
      <c r="S125" s="76"/>
      <c r="T125" s="188">
        <f>T126+T180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151</v>
      </c>
      <c r="BK125" s="189">
        <f>BK126+BK180</f>
        <v>0</v>
      </c>
    </row>
    <row r="126" spans="1:65" s="12" customFormat="1" ht="25.9" customHeight="1">
      <c r="B126" s="190"/>
      <c r="C126" s="191"/>
      <c r="D126" s="192" t="s">
        <v>72</v>
      </c>
      <c r="E126" s="193" t="s">
        <v>189</v>
      </c>
      <c r="F126" s="193" t="s">
        <v>190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P127+P140+P144+P146+P178</f>
        <v>0</v>
      </c>
      <c r="Q126" s="198"/>
      <c r="R126" s="199">
        <f>R127+R140+R144+R146+R178</f>
        <v>0</v>
      </c>
      <c r="S126" s="198"/>
      <c r="T126" s="200">
        <f>T127+T140+T144+T146+T178</f>
        <v>0</v>
      </c>
      <c r="AR126" s="201" t="s">
        <v>80</v>
      </c>
      <c r="AT126" s="202" t="s">
        <v>72</v>
      </c>
      <c r="AU126" s="202" t="s">
        <v>73</v>
      </c>
      <c r="AY126" s="201" t="s">
        <v>191</v>
      </c>
      <c r="BK126" s="203">
        <f>BK127+BK140+BK144+BK146+BK178</f>
        <v>0</v>
      </c>
    </row>
    <row r="127" spans="1:65" s="12" customFormat="1" ht="22.9" customHeight="1">
      <c r="B127" s="190"/>
      <c r="C127" s="191"/>
      <c r="D127" s="192" t="s">
        <v>72</v>
      </c>
      <c r="E127" s="204" t="s">
        <v>80</v>
      </c>
      <c r="F127" s="204" t="s">
        <v>192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SUM(P128:P139)</f>
        <v>0</v>
      </c>
      <c r="Q127" s="198"/>
      <c r="R127" s="199">
        <f>SUM(R128:R139)</f>
        <v>0</v>
      </c>
      <c r="S127" s="198"/>
      <c r="T127" s="200">
        <f>SUM(T128:T139)</f>
        <v>0</v>
      </c>
      <c r="AR127" s="201" t="s">
        <v>80</v>
      </c>
      <c r="AT127" s="202" t="s">
        <v>72</v>
      </c>
      <c r="AU127" s="202" t="s">
        <v>80</v>
      </c>
      <c r="AY127" s="201" t="s">
        <v>191</v>
      </c>
      <c r="BK127" s="203">
        <f>SUM(BK128:BK139)</f>
        <v>0</v>
      </c>
    </row>
    <row r="128" spans="1:65" s="2" customFormat="1" ht="16.5" customHeight="1">
      <c r="A128" s="31"/>
      <c r="B128" s="32"/>
      <c r="C128" s="206" t="s">
        <v>415</v>
      </c>
      <c r="D128" s="206" t="s">
        <v>193</v>
      </c>
      <c r="E128" s="207" t="s">
        <v>1798</v>
      </c>
      <c r="F128" s="208" t="s">
        <v>1799</v>
      </c>
      <c r="G128" s="209" t="s">
        <v>196</v>
      </c>
      <c r="H128" s="210">
        <v>72.7</v>
      </c>
      <c r="I128" s="211"/>
      <c r="J128" s="212">
        <f t="shared" ref="J128:J139" si="0">ROUND(I128*H128,2)</f>
        <v>0</v>
      </c>
      <c r="K128" s="213"/>
      <c r="L128" s="36"/>
      <c r="M128" s="214" t="s">
        <v>1</v>
      </c>
      <c r="N128" s="215" t="s">
        <v>39</v>
      </c>
      <c r="O128" s="68"/>
      <c r="P128" s="216">
        <f t="shared" ref="P128:P139" si="1">O128*H128</f>
        <v>0</v>
      </c>
      <c r="Q128" s="216">
        <v>0</v>
      </c>
      <c r="R128" s="216">
        <f t="shared" ref="R128:R139" si="2">Q128*H128</f>
        <v>0</v>
      </c>
      <c r="S128" s="216">
        <v>0</v>
      </c>
      <c r="T128" s="217">
        <f t="shared" ref="T128:T139" si="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197</v>
      </c>
      <c r="AT128" s="218" t="s">
        <v>193</v>
      </c>
      <c r="AU128" s="218" t="s">
        <v>86</v>
      </c>
      <c r="AY128" s="14" t="s">
        <v>191</v>
      </c>
      <c r="BE128" s="219">
        <f t="shared" ref="BE128:BE139" si="4">IF(N128="základná",J128,0)</f>
        <v>0</v>
      </c>
      <c r="BF128" s="219">
        <f t="shared" ref="BF128:BF139" si="5">IF(N128="znížená",J128,0)</f>
        <v>0</v>
      </c>
      <c r="BG128" s="219">
        <f t="shared" ref="BG128:BG139" si="6">IF(N128="zákl. prenesená",J128,0)</f>
        <v>0</v>
      </c>
      <c r="BH128" s="219">
        <f t="shared" ref="BH128:BH139" si="7">IF(N128="zníž. prenesená",J128,0)</f>
        <v>0</v>
      </c>
      <c r="BI128" s="219">
        <f t="shared" ref="BI128:BI139" si="8">IF(N128="nulová",J128,0)</f>
        <v>0</v>
      </c>
      <c r="BJ128" s="14" t="s">
        <v>86</v>
      </c>
      <c r="BK128" s="219">
        <f t="shared" ref="BK128:BK139" si="9">ROUND(I128*H128,2)</f>
        <v>0</v>
      </c>
      <c r="BL128" s="14" t="s">
        <v>197</v>
      </c>
      <c r="BM128" s="218" t="s">
        <v>86</v>
      </c>
    </row>
    <row r="129" spans="1:65" s="2" customFormat="1" ht="16.5" customHeight="1">
      <c r="A129" s="31"/>
      <c r="B129" s="32"/>
      <c r="C129" s="206" t="s">
        <v>363</v>
      </c>
      <c r="D129" s="206" t="s">
        <v>193</v>
      </c>
      <c r="E129" s="207" t="s">
        <v>875</v>
      </c>
      <c r="F129" s="208" t="s">
        <v>876</v>
      </c>
      <c r="G129" s="209" t="s">
        <v>196</v>
      </c>
      <c r="H129" s="210">
        <v>53.2</v>
      </c>
      <c r="I129" s="211"/>
      <c r="J129" s="212">
        <f t="shared" si="0"/>
        <v>0</v>
      </c>
      <c r="K129" s="213"/>
      <c r="L129" s="36"/>
      <c r="M129" s="214" t="s">
        <v>1</v>
      </c>
      <c r="N129" s="215" t="s">
        <v>39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197</v>
      </c>
      <c r="AT129" s="218" t="s">
        <v>193</v>
      </c>
      <c r="AU129" s="218" t="s">
        <v>86</v>
      </c>
      <c r="AY129" s="14" t="s">
        <v>191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86</v>
      </c>
      <c r="BK129" s="219">
        <f t="shared" si="9"/>
        <v>0</v>
      </c>
      <c r="BL129" s="14" t="s">
        <v>197</v>
      </c>
      <c r="BM129" s="218" t="s">
        <v>197</v>
      </c>
    </row>
    <row r="130" spans="1:65" s="2" customFormat="1" ht="16.5" customHeight="1">
      <c r="A130" s="31"/>
      <c r="B130" s="32"/>
      <c r="C130" s="206" t="s">
        <v>367</v>
      </c>
      <c r="D130" s="206" t="s">
        <v>193</v>
      </c>
      <c r="E130" s="207" t="s">
        <v>878</v>
      </c>
      <c r="F130" s="208" t="s">
        <v>879</v>
      </c>
      <c r="G130" s="209" t="s">
        <v>196</v>
      </c>
      <c r="H130" s="210">
        <v>126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39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197</v>
      </c>
      <c r="AT130" s="218" t="s">
        <v>193</v>
      </c>
      <c r="AU130" s="218" t="s">
        <v>86</v>
      </c>
      <c r="AY130" s="14" t="s">
        <v>191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86</v>
      </c>
      <c r="BK130" s="219">
        <f t="shared" si="9"/>
        <v>0</v>
      </c>
      <c r="BL130" s="14" t="s">
        <v>197</v>
      </c>
      <c r="BM130" s="218" t="s">
        <v>216</v>
      </c>
    </row>
    <row r="131" spans="1:65" s="2" customFormat="1" ht="21.75" customHeight="1">
      <c r="A131" s="31"/>
      <c r="B131" s="32"/>
      <c r="C131" s="206" t="s">
        <v>371</v>
      </c>
      <c r="D131" s="206" t="s">
        <v>193</v>
      </c>
      <c r="E131" s="207" t="s">
        <v>881</v>
      </c>
      <c r="F131" s="208" t="s">
        <v>882</v>
      </c>
      <c r="G131" s="209" t="s">
        <v>223</v>
      </c>
      <c r="H131" s="210">
        <v>66.5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39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197</v>
      </c>
      <c r="AT131" s="218" t="s">
        <v>193</v>
      </c>
      <c r="AU131" s="218" t="s">
        <v>86</v>
      </c>
      <c r="AY131" s="14" t="s">
        <v>191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86</v>
      </c>
      <c r="BK131" s="219">
        <f t="shared" si="9"/>
        <v>0</v>
      </c>
      <c r="BL131" s="14" t="s">
        <v>197</v>
      </c>
      <c r="BM131" s="218" t="s">
        <v>214</v>
      </c>
    </row>
    <row r="132" spans="1:65" s="2" customFormat="1" ht="21.75" customHeight="1">
      <c r="A132" s="31"/>
      <c r="B132" s="32"/>
      <c r="C132" s="206" t="s">
        <v>375</v>
      </c>
      <c r="D132" s="206" t="s">
        <v>193</v>
      </c>
      <c r="E132" s="207" t="s">
        <v>884</v>
      </c>
      <c r="F132" s="208" t="s">
        <v>885</v>
      </c>
      <c r="G132" s="209" t="s">
        <v>223</v>
      </c>
      <c r="H132" s="210">
        <v>66.5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39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197</v>
      </c>
      <c r="AT132" s="218" t="s">
        <v>193</v>
      </c>
      <c r="AU132" s="218" t="s">
        <v>86</v>
      </c>
      <c r="AY132" s="14" t="s">
        <v>191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86</v>
      </c>
      <c r="BK132" s="219">
        <f t="shared" si="9"/>
        <v>0</v>
      </c>
      <c r="BL132" s="14" t="s">
        <v>197</v>
      </c>
      <c r="BM132" s="218" t="s">
        <v>232</v>
      </c>
    </row>
    <row r="133" spans="1:65" s="2" customFormat="1" ht="16.5" customHeight="1">
      <c r="A133" s="31"/>
      <c r="B133" s="32"/>
      <c r="C133" s="206" t="s">
        <v>380</v>
      </c>
      <c r="D133" s="206" t="s">
        <v>193</v>
      </c>
      <c r="E133" s="207" t="s">
        <v>887</v>
      </c>
      <c r="F133" s="208" t="s">
        <v>888</v>
      </c>
      <c r="G133" s="209" t="s">
        <v>196</v>
      </c>
      <c r="H133" s="210">
        <v>45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39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197</v>
      </c>
      <c r="AT133" s="218" t="s">
        <v>193</v>
      </c>
      <c r="AU133" s="218" t="s">
        <v>86</v>
      </c>
      <c r="AY133" s="14" t="s">
        <v>191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86</v>
      </c>
      <c r="BK133" s="219">
        <f t="shared" si="9"/>
        <v>0</v>
      </c>
      <c r="BL133" s="14" t="s">
        <v>197</v>
      </c>
      <c r="BM133" s="218" t="s">
        <v>241</v>
      </c>
    </row>
    <row r="134" spans="1:65" s="2" customFormat="1" ht="21.75" customHeight="1">
      <c r="A134" s="31"/>
      <c r="B134" s="32"/>
      <c r="C134" s="206" t="s">
        <v>384</v>
      </c>
      <c r="D134" s="206" t="s">
        <v>193</v>
      </c>
      <c r="E134" s="207" t="s">
        <v>890</v>
      </c>
      <c r="F134" s="208" t="s">
        <v>891</v>
      </c>
      <c r="G134" s="209" t="s">
        <v>196</v>
      </c>
      <c r="H134" s="210">
        <v>45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39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197</v>
      </c>
      <c r="AT134" s="218" t="s">
        <v>193</v>
      </c>
      <c r="AU134" s="218" t="s">
        <v>86</v>
      </c>
      <c r="AY134" s="14" t="s">
        <v>191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86</v>
      </c>
      <c r="BK134" s="219">
        <f t="shared" si="9"/>
        <v>0</v>
      </c>
      <c r="BL134" s="14" t="s">
        <v>197</v>
      </c>
      <c r="BM134" s="218" t="s">
        <v>249</v>
      </c>
    </row>
    <row r="135" spans="1:65" s="2" customFormat="1" ht="16.5" customHeight="1">
      <c r="A135" s="31"/>
      <c r="B135" s="32"/>
      <c r="C135" s="206" t="s">
        <v>386</v>
      </c>
      <c r="D135" s="206" t="s">
        <v>193</v>
      </c>
      <c r="E135" s="207" t="s">
        <v>893</v>
      </c>
      <c r="F135" s="208" t="s">
        <v>894</v>
      </c>
      <c r="G135" s="209" t="s">
        <v>196</v>
      </c>
      <c r="H135" s="210">
        <v>45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39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197</v>
      </c>
      <c r="AT135" s="218" t="s">
        <v>193</v>
      </c>
      <c r="AU135" s="218" t="s">
        <v>86</v>
      </c>
      <c r="AY135" s="14" t="s">
        <v>191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86</v>
      </c>
      <c r="BK135" s="219">
        <f t="shared" si="9"/>
        <v>0</v>
      </c>
      <c r="BL135" s="14" t="s">
        <v>197</v>
      </c>
      <c r="BM135" s="218" t="s">
        <v>257</v>
      </c>
    </row>
    <row r="136" spans="1:65" s="2" customFormat="1" ht="21.75" customHeight="1">
      <c r="A136" s="31"/>
      <c r="B136" s="32"/>
      <c r="C136" s="206" t="s">
        <v>393</v>
      </c>
      <c r="D136" s="206" t="s">
        <v>193</v>
      </c>
      <c r="E136" s="207" t="s">
        <v>206</v>
      </c>
      <c r="F136" s="208" t="s">
        <v>896</v>
      </c>
      <c r="G136" s="209" t="s">
        <v>196</v>
      </c>
      <c r="H136" s="210">
        <v>81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39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197</v>
      </c>
      <c r="AT136" s="218" t="s">
        <v>193</v>
      </c>
      <c r="AU136" s="218" t="s">
        <v>86</v>
      </c>
      <c r="AY136" s="14" t="s">
        <v>191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86</v>
      </c>
      <c r="BK136" s="219">
        <f t="shared" si="9"/>
        <v>0</v>
      </c>
      <c r="BL136" s="14" t="s">
        <v>197</v>
      </c>
      <c r="BM136" s="218" t="s">
        <v>266</v>
      </c>
    </row>
    <row r="137" spans="1:65" s="2" customFormat="1" ht="16.5" customHeight="1">
      <c r="A137" s="31"/>
      <c r="B137" s="32"/>
      <c r="C137" s="206" t="s">
        <v>397</v>
      </c>
      <c r="D137" s="206" t="s">
        <v>193</v>
      </c>
      <c r="E137" s="207" t="s">
        <v>898</v>
      </c>
      <c r="F137" s="208" t="s">
        <v>899</v>
      </c>
      <c r="G137" s="209" t="s">
        <v>196</v>
      </c>
      <c r="H137" s="210">
        <v>18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39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197</v>
      </c>
      <c r="AT137" s="218" t="s">
        <v>193</v>
      </c>
      <c r="AU137" s="218" t="s">
        <v>86</v>
      </c>
      <c r="AY137" s="14" t="s">
        <v>191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86</v>
      </c>
      <c r="BK137" s="219">
        <f t="shared" si="9"/>
        <v>0</v>
      </c>
      <c r="BL137" s="14" t="s">
        <v>197</v>
      </c>
      <c r="BM137" s="218" t="s">
        <v>7</v>
      </c>
    </row>
    <row r="138" spans="1:65" s="2" customFormat="1" ht="16.5" customHeight="1">
      <c r="A138" s="31"/>
      <c r="B138" s="32"/>
      <c r="C138" s="220" t="s">
        <v>401</v>
      </c>
      <c r="D138" s="220" t="s">
        <v>210</v>
      </c>
      <c r="E138" s="221" t="s">
        <v>901</v>
      </c>
      <c r="F138" s="222" t="s">
        <v>902</v>
      </c>
      <c r="G138" s="223" t="s">
        <v>196</v>
      </c>
      <c r="H138" s="224">
        <v>18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39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214</v>
      </c>
      <c r="AT138" s="218" t="s">
        <v>210</v>
      </c>
      <c r="AU138" s="218" t="s">
        <v>86</v>
      </c>
      <c r="AY138" s="14" t="s">
        <v>191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86</v>
      </c>
      <c r="BK138" s="219">
        <f t="shared" si="9"/>
        <v>0</v>
      </c>
      <c r="BL138" s="14" t="s">
        <v>197</v>
      </c>
      <c r="BM138" s="218" t="s">
        <v>285</v>
      </c>
    </row>
    <row r="139" spans="1:65" s="2" customFormat="1" ht="16.5" customHeight="1">
      <c r="A139" s="31"/>
      <c r="B139" s="32"/>
      <c r="C139" s="206" t="s">
        <v>405</v>
      </c>
      <c r="D139" s="206" t="s">
        <v>193</v>
      </c>
      <c r="E139" s="207" t="s">
        <v>221</v>
      </c>
      <c r="F139" s="208" t="s">
        <v>222</v>
      </c>
      <c r="G139" s="209" t="s">
        <v>223</v>
      </c>
      <c r="H139" s="210">
        <v>40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39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197</v>
      </c>
      <c r="AT139" s="218" t="s">
        <v>193</v>
      </c>
      <c r="AU139" s="218" t="s">
        <v>86</v>
      </c>
      <c r="AY139" s="14" t="s">
        <v>191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86</v>
      </c>
      <c r="BK139" s="219">
        <f t="shared" si="9"/>
        <v>0</v>
      </c>
      <c r="BL139" s="14" t="s">
        <v>197</v>
      </c>
      <c r="BM139" s="218" t="s">
        <v>293</v>
      </c>
    </row>
    <row r="140" spans="1:65" s="12" customFormat="1" ht="22.9" customHeight="1">
      <c r="B140" s="190"/>
      <c r="C140" s="191"/>
      <c r="D140" s="192" t="s">
        <v>72</v>
      </c>
      <c r="E140" s="204" t="s">
        <v>86</v>
      </c>
      <c r="F140" s="204" t="s">
        <v>236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SUM(P141:P143)</f>
        <v>0</v>
      </c>
      <c r="Q140" s="198"/>
      <c r="R140" s="199">
        <f>SUM(R141:R143)</f>
        <v>0</v>
      </c>
      <c r="S140" s="198"/>
      <c r="T140" s="200">
        <f>SUM(T141:T143)</f>
        <v>0</v>
      </c>
      <c r="AR140" s="201" t="s">
        <v>80</v>
      </c>
      <c r="AT140" s="202" t="s">
        <v>72</v>
      </c>
      <c r="AU140" s="202" t="s">
        <v>80</v>
      </c>
      <c r="AY140" s="201" t="s">
        <v>191</v>
      </c>
      <c r="BK140" s="203">
        <f>SUM(BK141:BK143)</f>
        <v>0</v>
      </c>
    </row>
    <row r="141" spans="1:65" s="2" customFormat="1" ht="21.75" customHeight="1">
      <c r="A141" s="31"/>
      <c r="B141" s="32"/>
      <c r="C141" s="206" t="s">
        <v>326</v>
      </c>
      <c r="D141" s="206" t="s">
        <v>193</v>
      </c>
      <c r="E141" s="207" t="s">
        <v>1800</v>
      </c>
      <c r="F141" s="208" t="s">
        <v>1801</v>
      </c>
      <c r="G141" s="209" t="s">
        <v>196</v>
      </c>
      <c r="H141" s="210">
        <v>2</v>
      </c>
      <c r="I141" s="211"/>
      <c r="J141" s="212">
        <f>ROUND(I141*H141,2)</f>
        <v>0</v>
      </c>
      <c r="K141" s="213"/>
      <c r="L141" s="36"/>
      <c r="M141" s="214" t="s">
        <v>1</v>
      </c>
      <c r="N141" s="215" t="s">
        <v>39</v>
      </c>
      <c r="O141" s="68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197</v>
      </c>
      <c r="AT141" s="218" t="s">
        <v>193</v>
      </c>
      <c r="AU141" s="218" t="s">
        <v>86</v>
      </c>
      <c r="AY141" s="14" t="s">
        <v>191</v>
      </c>
      <c r="BE141" s="219">
        <f>IF(N141="základná",J141,0)</f>
        <v>0</v>
      </c>
      <c r="BF141" s="219">
        <f>IF(N141="znížená",J141,0)</f>
        <v>0</v>
      </c>
      <c r="BG141" s="219">
        <f>IF(N141="zákl. prenesená",J141,0)</f>
        <v>0</v>
      </c>
      <c r="BH141" s="219">
        <f>IF(N141="zníž. prenesená",J141,0)</f>
        <v>0</v>
      </c>
      <c r="BI141" s="219">
        <f>IF(N141="nulová",J141,0)</f>
        <v>0</v>
      </c>
      <c r="BJ141" s="14" t="s">
        <v>86</v>
      </c>
      <c r="BK141" s="219">
        <f>ROUND(I141*H141,2)</f>
        <v>0</v>
      </c>
      <c r="BL141" s="14" t="s">
        <v>197</v>
      </c>
      <c r="BM141" s="218" t="s">
        <v>301</v>
      </c>
    </row>
    <row r="142" spans="1:65" s="2" customFormat="1" ht="16.5" customHeight="1">
      <c r="A142" s="31"/>
      <c r="B142" s="32"/>
      <c r="C142" s="206" t="s">
        <v>332</v>
      </c>
      <c r="D142" s="206" t="s">
        <v>193</v>
      </c>
      <c r="E142" s="207" t="s">
        <v>1802</v>
      </c>
      <c r="F142" s="208" t="s">
        <v>1803</v>
      </c>
      <c r="G142" s="209" t="s">
        <v>196</v>
      </c>
      <c r="H142" s="210">
        <v>3.15</v>
      </c>
      <c r="I142" s="211"/>
      <c r="J142" s="212">
        <f>ROUND(I142*H142,2)</f>
        <v>0</v>
      </c>
      <c r="K142" s="213"/>
      <c r="L142" s="36"/>
      <c r="M142" s="214" t="s">
        <v>1</v>
      </c>
      <c r="N142" s="215" t="s">
        <v>39</v>
      </c>
      <c r="O142" s="68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197</v>
      </c>
      <c r="AT142" s="218" t="s">
        <v>193</v>
      </c>
      <c r="AU142" s="218" t="s">
        <v>86</v>
      </c>
      <c r="AY142" s="14" t="s">
        <v>191</v>
      </c>
      <c r="BE142" s="219">
        <f>IF(N142="základná",J142,0)</f>
        <v>0</v>
      </c>
      <c r="BF142" s="219">
        <f>IF(N142="znížená",J142,0)</f>
        <v>0</v>
      </c>
      <c r="BG142" s="219">
        <f>IF(N142="zákl. prenesená",J142,0)</f>
        <v>0</v>
      </c>
      <c r="BH142" s="219">
        <f>IF(N142="zníž. prenesená",J142,0)</f>
        <v>0</v>
      </c>
      <c r="BI142" s="219">
        <f>IF(N142="nulová",J142,0)</f>
        <v>0</v>
      </c>
      <c r="BJ142" s="14" t="s">
        <v>86</v>
      </c>
      <c r="BK142" s="219">
        <f>ROUND(I142*H142,2)</f>
        <v>0</v>
      </c>
      <c r="BL142" s="14" t="s">
        <v>197</v>
      </c>
      <c r="BM142" s="218" t="s">
        <v>310</v>
      </c>
    </row>
    <row r="143" spans="1:65" s="2" customFormat="1" ht="16.5" customHeight="1">
      <c r="A143" s="31"/>
      <c r="B143" s="32"/>
      <c r="C143" s="206" t="s">
        <v>340</v>
      </c>
      <c r="D143" s="206" t="s">
        <v>193</v>
      </c>
      <c r="E143" s="207" t="s">
        <v>1804</v>
      </c>
      <c r="F143" s="208" t="s">
        <v>1805</v>
      </c>
      <c r="G143" s="209" t="s">
        <v>213</v>
      </c>
      <c r="H143" s="210">
        <v>0.1</v>
      </c>
      <c r="I143" s="211"/>
      <c r="J143" s="212">
        <f>ROUND(I143*H143,2)</f>
        <v>0</v>
      </c>
      <c r="K143" s="213"/>
      <c r="L143" s="36"/>
      <c r="M143" s="214" t="s">
        <v>1</v>
      </c>
      <c r="N143" s="215" t="s">
        <v>39</v>
      </c>
      <c r="O143" s="6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197</v>
      </c>
      <c r="AT143" s="218" t="s">
        <v>193</v>
      </c>
      <c r="AU143" s="218" t="s">
        <v>86</v>
      </c>
      <c r="AY143" s="14" t="s">
        <v>191</v>
      </c>
      <c r="BE143" s="219">
        <f>IF(N143="základná",J143,0)</f>
        <v>0</v>
      </c>
      <c r="BF143" s="219">
        <f>IF(N143="znížená",J143,0)</f>
        <v>0</v>
      </c>
      <c r="BG143" s="219">
        <f>IF(N143="zákl. prenesená",J143,0)</f>
        <v>0</v>
      </c>
      <c r="BH143" s="219">
        <f>IF(N143="zníž. prenesená",J143,0)</f>
        <v>0</v>
      </c>
      <c r="BI143" s="219">
        <f>IF(N143="nulová",J143,0)</f>
        <v>0</v>
      </c>
      <c r="BJ143" s="14" t="s">
        <v>86</v>
      </c>
      <c r="BK143" s="219">
        <f>ROUND(I143*H143,2)</f>
        <v>0</v>
      </c>
      <c r="BL143" s="14" t="s">
        <v>197</v>
      </c>
      <c r="BM143" s="218" t="s">
        <v>318</v>
      </c>
    </row>
    <row r="144" spans="1:65" s="12" customFormat="1" ht="22.9" customHeight="1">
      <c r="B144" s="190"/>
      <c r="C144" s="191"/>
      <c r="D144" s="192" t="s">
        <v>72</v>
      </c>
      <c r="E144" s="204" t="s">
        <v>197</v>
      </c>
      <c r="F144" s="204" t="s">
        <v>261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P145</f>
        <v>0</v>
      </c>
      <c r="Q144" s="198"/>
      <c r="R144" s="199">
        <f>R145</f>
        <v>0</v>
      </c>
      <c r="S144" s="198"/>
      <c r="T144" s="200">
        <f>T145</f>
        <v>0</v>
      </c>
      <c r="AR144" s="201" t="s">
        <v>80</v>
      </c>
      <c r="AT144" s="202" t="s">
        <v>72</v>
      </c>
      <c r="AU144" s="202" t="s">
        <v>80</v>
      </c>
      <c r="AY144" s="201" t="s">
        <v>191</v>
      </c>
      <c r="BK144" s="203">
        <f>BK145</f>
        <v>0</v>
      </c>
    </row>
    <row r="145" spans="1:65" s="2" customFormat="1" ht="21.75" customHeight="1">
      <c r="A145" s="31"/>
      <c r="B145" s="32"/>
      <c r="C145" s="206" t="s">
        <v>344</v>
      </c>
      <c r="D145" s="206" t="s">
        <v>193</v>
      </c>
      <c r="E145" s="207" t="s">
        <v>917</v>
      </c>
      <c r="F145" s="208" t="s">
        <v>918</v>
      </c>
      <c r="G145" s="209" t="s">
        <v>196</v>
      </c>
      <c r="H145" s="210">
        <v>6</v>
      </c>
      <c r="I145" s="211"/>
      <c r="J145" s="212">
        <f>ROUND(I145*H145,2)</f>
        <v>0</v>
      </c>
      <c r="K145" s="213"/>
      <c r="L145" s="36"/>
      <c r="M145" s="214" t="s">
        <v>1</v>
      </c>
      <c r="N145" s="215" t="s">
        <v>39</v>
      </c>
      <c r="O145" s="68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197</v>
      </c>
      <c r="AT145" s="218" t="s">
        <v>193</v>
      </c>
      <c r="AU145" s="218" t="s">
        <v>86</v>
      </c>
      <c r="AY145" s="14" t="s">
        <v>191</v>
      </c>
      <c r="BE145" s="219">
        <f>IF(N145="základná",J145,0)</f>
        <v>0</v>
      </c>
      <c r="BF145" s="219">
        <f>IF(N145="znížená",J145,0)</f>
        <v>0</v>
      </c>
      <c r="BG145" s="219">
        <f>IF(N145="zákl. prenesená",J145,0)</f>
        <v>0</v>
      </c>
      <c r="BH145" s="219">
        <f>IF(N145="zníž. prenesená",J145,0)</f>
        <v>0</v>
      </c>
      <c r="BI145" s="219">
        <f>IF(N145="nulová",J145,0)</f>
        <v>0</v>
      </c>
      <c r="BJ145" s="14" t="s">
        <v>86</v>
      </c>
      <c r="BK145" s="219">
        <f>ROUND(I145*H145,2)</f>
        <v>0</v>
      </c>
      <c r="BL145" s="14" t="s">
        <v>197</v>
      </c>
      <c r="BM145" s="218" t="s">
        <v>326</v>
      </c>
    </row>
    <row r="146" spans="1:65" s="12" customFormat="1" ht="22.9" customHeight="1">
      <c r="B146" s="190"/>
      <c r="C146" s="191"/>
      <c r="D146" s="192" t="s">
        <v>72</v>
      </c>
      <c r="E146" s="204" t="s">
        <v>214</v>
      </c>
      <c r="F146" s="204" t="s">
        <v>919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SUM(P147:P177)</f>
        <v>0</v>
      </c>
      <c r="Q146" s="198"/>
      <c r="R146" s="199">
        <f>SUM(R147:R177)</f>
        <v>0</v>
      </c>
      <c r="S146" s="198"/>
      <c r="T146" s="200">
        <f>SUM(T147:T177)</f>
        <v>0</v>
      </c>
      <c r="AR146" s="201" t="s">
        <v>80</v>
      </c>
      <c r="AT146" s="202" t="s">
        <v>72</v>
      </c>
      <c r="AU146" s="202" t="s">
        <v>80</v>
      </c>
      <c r="AY146" s="201" t="s">
        <v>191</v>
      </c>
      <c r="BK146" s="203">
        <f>SUM(BK147:BK177)</f>
        <v>0</v>
      </c>
    </row>
    <row r="147" spans="1:65" s="2" customFormat="1" ht="21.75" customHeight="1">
      <c r="A147" s="31"/>
      <c r="B147" s="32"/>
      <c r="C147" s="206" t="s">
        <v>86</v>
      </c>
      <c r="D147" s="206" t="s">
        <v>193</v>
      </c>
      <c r="E147" s="207" t="s">
        <v>921</v>
      </c>
      <c r="F147" s="208" t="s">
        <v>922</v>
      </c>
      <c r="G147" s="209" t="s">
        <v>274</v>
      </c>
      <c r="H147" s="210">
        <v>13</v>
      </c>
      <c r="I147" s="211"/>
      <c r="J147" s="212">
        <f t="shared" ref="J147:J177" si="10">ROUND(I147*H147,2)</f>
        <v>0</v>
      </c>
      <c r="K147" s="213"/>
      <c r="L147" s="36"/>
      <c r="M147" s="214" t="s">
        <v>1</v>
      </c>
      <c r="N147" s="215" t="s">
        <v>39</v>
      </c>
      <c r="O147" s="68"/>
      <c r="P147" s="216">
        <f t="shared" ref="P147:P177" si="11">O147*H147</f>
        <v>0</v>
      </c>
      <c r="Q147" s="216">
        <v>0</v>
      </c>
      <c r="R147" s="216">
        <f t="shared" ref="R147:R177" si="12">Q147*H147</f>
        <v>0</v>
      </c>
      <c r="S147" s="216">
        <v>0</v>
      </c>
      <c r="T147" s="217">
        <f t="shared" ref="T147:T177" si="13"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197</v>
      </c>
      <c r="AT147" s="218" t="s">
        <v>193</v>
      </c>
      <c r="AU147" s="218" t="s">
        <v>86</v>
      </c>
      <c r="AY147" s="14" t="s">
        <v>191</v>
      </c>
      <c r="BE147" s="219">
        <f t="shared" ref="BE147:BE177" si="14">IF(N147="základná",J147,0)</f>
        <v>0</v>
      </c>
      <c r="BF147" s="219">
        <f t="shared" ref="BF147:BF177" si="15">IF(N147="znížená",J147,0)</f>
        <v>0</v>
      </c>
      <c r="BG147" s="219">
        <f t="shared" ref="BG147:BG177" si="16">IF(N147="zákl. prenesená",J147,0)</f>
        <v>0</v>
      </c>
      <c r="BH147" s="219">
        <f t="shared" ref="BH147:BH177" si="17">IF(N147="zníž. prenesená",J147,0)</f>
        <v>0</v>
      </c>
      <c r="BI147" s="219">
        <f t="shared" ref="BI147:BI177" si="18">IF(N147="nulová",J147,0)</f>
        <v>0</v>
      </c>
      <c r="BJ147" s="14" t="s">
        <v>86</v>
      </c>
      <c r="BK147" s="219">
        <f t="shared" ref="BK147:BK177" si="19">ROUND(I147*H147,2)</f>
        <v>0</v>
      </c>
      <c r="BL147" s="14" t="s">
        <v>197</v>
      </c>
      <c r="BM147" s="218" t="s">
        <v>340</v>
      </c>
    </row>
    <row r="148" spans="1:65" s="2" customFormat="1" ht="16.5" customHeight="1">
      <c r="A148" s="31"/>
      <c r="B148" s="32"/>
      <c r="C148" s="220" t="s">
        <v>202</v>
      </c>
      <c r="D148" s="220" t="s">
        <v>210</v>
      </c>
      <c r="E148" s="221" t="s">
        <v>924</v>
      </c>
      <c r="F148" s="222" t="s">
        <v>925</v>
      </c>
      <c r="G148" s="223" t="s">
        <v>278</v>
      </c>
      <c r="H148" s="224">
        <v>5</v>
      </c>
      <c r="I148" s="225"/>
      <c r="J148" s="226">
        <f t="shared" si="10"/>
        <v>0</v>
      </c>
      <c r="K148" s="227"/>
      <c r="L148" s="228"/>
      <c r="M148" s="229" t="s">
        <v>1</v>
      </c>
      <c r="N148" s="230" t="s">
        <v>39</v>
      </c>
      <c r="O148" s="68"/>
      <c r="P148" s="216">
        <f t="shared" si="11"/>
        <v>0</v>
      </c>
      <c r="Q148" s="216">
        <v>0</v>
      </c>
      <c r="R148" s="216">
        <f t="shared" si="12"/>
        <v>0</v>
      </c>
      <c r="S148" s="216">
        <v>0</v>
      </c>
      <c r="T148" s="21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214</v>
      </c>
      <c r="AT148" s="218" t="s">
        <v>210</v>
      </c>
      <c r="AU148" s="218" t="s">
        <v>86</v>
      </c>
      <c r="AY148" s="14" t="s">
        <v>191</v>
      </c>
      <c r="BE148" s="219">
        <f t="shared" si="14"/>
        <v>0</v>
      </c>
      <c r="BF148" s="219">
        <f t="shared" si="15"/>
        <v>0</v>
      </c>
      <c r="BG148" s="219">
        <f t="shared" si="16"/>
        <v>0</v>
      </c>
      <c r="BH148" s="219">
        <f t="shared" si="17"/>
        <v>0</v>
      </c>
      <c r="BI148" s="219">
        <f t="shared" si="18"/>
        <v>0</v>
      </c>
      <c r="BJ148" s="14" t="s">
        <v>86</v>
      </c>
      <c r="BK148" s="219">
        <f t="shared" si="19"/>
        <v>0</v>
      </c>
      <c r="BL148" s="14" t="s">
        <v>197</v>
      </c>
      <c r="BM148" s="218" t="s">
        <v>348</v>
      </c>
    </row>
    <row r="149" spans="1:65" s="2" customFormat="1" ht="21.75" customHeight="1">
      <c r="A149" s="31"/>
      <c r="B149" s="32"/>
      <c r="C149" s="220" t="s">
        <v>197</v>
      </c>
      <c r="D149" s="220" t="s">
        <v>210</v>
      </c>
      <c r="E149" s="221" t="s">
        <v>927</v>
      </c>
      <c r="F149" s="222" t="s">
        <v>928</v>
      </c>
      <c r="G149" s="223" t="s">
        <v>278</v>
      </c>
      <c r="H149" s="224">
        <v>8</v>
      </c>
      <c r="I149" s="225"/>
      <c r="J149" s="226">
        <f t="shared" si="10"/>
        <v>0</v>
      </c>
      <c r="K149" s="227"/>
      <c r="L149" s="228"/>
      <c r="M149" s="229" t="s">
        <v>1</v>
      </c>
      <c r="N149" s="230" t="s">
        <v>39</v>
      </c>
      <c r="O149" s="68"/>
      <c r="P149" s="216">
        <f t="shared" si="11"/>
        <v>0</v>
      </c>
      <c r="Q149" s="216">
        <v>0</v>
      </c>
      <c r="R149" s="216">
        <f t="shared" si="12"/>
        <v>0</v>
      </c>
      <c r="S149" s="216">
        <v>0</v>
      </c>
      <c r="T149" s="21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214</v>
      </c>
      <c r="AT149" s="218" t="s">
        <v>210</v>
      </c>
      <c r="AU149" s="218" t="s">
        <v>86</v>
      </c>
      <c r="AY149" s="14" t="s">
        <v>191</v>
      </c>
      <c r="BE149" s="219">
        <f t="shared" si="14"/>
        <v>0</v>
      </c>
      <c r="BF149" s="219">
        <f t="shared" si="15"/>
        <v>0</v>
      </c>
      <c r="BG149" s="219">
        <f t="shared" si="16"/>
        <v>0</v>
      </c>
      <c r="BH149" s="219">
        <f t="shared" si="17"/>
        <v>0</v>
      </c>
      <c r="BI149" s="219">
        <f t="shared" si="18"/>
        <v>0</v>
      </c>
      <c r="BJ149" s="14" t="s">
        <v>86</v>
      </c>
      <c r="BK149" s="219">
        <f t="shared" si="19"/>
        <v>0</v>
      </c>
      <c r="BL149" s="14" t="s">
        <v>197</v>
      </c>
      <c r="BM149" s="218" t="s">
        <v>356</v>
      </c>
    </row>
    <row r="150" spans="1:65" s="2" customFormat="1" ht="16.5" customHeight="1">
      <c r="A150" s="31"/>
      <c r="B150" s="32"/>
      <c r="C150" s="220" t="s">
        <v>209</v>
      </c>
      <c r="D150" s="220" t="s">
        <v>210</v>
      </c>
      <c r="E150" s="221" t="s">
        <v>930</v>
      </c>
      <c r="F150" s="222" t="s">
        <v>931</v>
      </c>
      <c r="G150" s="223" t="s">
        <v>278</v>
      </c>
      <c r="H150" s="224">
        <v>3</v>
      </c>
      <c r="I150" s="225"/>
      <c r="J150" s="226">
        <f t="shared" si="10"/>
        <v>0</v>
      </c>
      <c r="K150" s="227"/>
      <c r="L150" s="228"/>
      <c r="M150" s="229" t="s">
        <v>1</v>
      </c>
      <c r="N150" s="230" t="s">
        <v>39</v>
      </c>
      <c r="O150" s="68"/>
      <c r="P150" s="216">
        <f t="shared" si="11"/>
        <v>0</v>
      </c>
      <c r="Q150" s="216">
        <v>0</v>
      </c>
      <c r="R150" s="216">
        <f t="shared" si="12"/>
        <v>0</v>
      </c>
      <c r="S150" s="216">
        <v>0</v>
      </c>
      <c r="T150" s="21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214</v>
      </c>
      <c r="AT150" s="218" t="s">
        <v>210</v>
      </c>
      <c r="AU150" s="218" t="s">
        <v>86</v>
      </c>
      <c r="AY150" s="14" t="s">
        <v>191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4" t="s">
        <v>86</v>
      </c>
      <c r="BK150" s="219">
        <f t="shared" si="19"/>
        <v>0</v>
      </c>
      <c r="BL150" s="14" t="s">
        <v>197</v>
      </c>
      <c r="BM150" s="218" t="s">
        <v>363</v>
      </c>
    </row>
    <row r="151" spans="1:65" s="2" customFormat="1" ht="21.75" customHeight="1">
      <c r="A151" s="31"/>
      <c r="B151" s="32"/>
      <c r="C151" s="206" t="s">
        <v>216</v>
      </c>
      <c r="D151" s="206" t="s">
        <v>193</v>
      </c>
      <c r="E151" s="207" t="s">
        <v>932</v>
      </c>
      <c r="F151" s="208" t="s">
        <v>933</v>
      </c>
      <c r="G151" s="209" t="s">
        <v>274</v>
      </c>
      <c r="H151" s="210">
        <v>37</v>
      </c>
      <c r="I151" s="211"/>
      <c r="J151" s="212">
        <f t="shared" si="10"/>
        <v>0</v>
      </c>
      <c r="K151" s="213"/>
      <c r="L151" s="36"/>
      <c r="M151" s="214" t="s">
        <v>1</v>
      </c>
      <c r="N151" s="215" t="s">
        <v>39</v>
      </c>
      <c r="O151" s="68"/>
      <c r="P151" s="216">
        <f t="shared" si="11"/>
        <v>0</v>
      </c>
      <c r="Q151" s="216">
        <v>0</v>
      </c>
      <c r="R151" s="216">
        <f t="shared" si="12"/>
        <v>0</v>
      </c>
      <c r="S151" s="216">
        <v>0</v>
      </c>
      <c r="T151" s="21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197</v>
      </c>
      <c r="AT151" s="218" t="s">
        <v>193</v>
      </c>
      <c r="AU151" s="218" t="s">
        <v>86</v>
      </c>
      <c r="AY151" s="14" t="s">
        <v>191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4" t="s">
        <v>86</v>
      </c>
      <c r="BK151" s="219">
        <f t="shared" si="19"/>
        <v>0</v>
      </c>
      <c r="BL151" s="14" t="s">
        <v>197</v>
      </c>
      <c r="BM151" s="218" t="s">
        <v>371</v>
      </c>
    </row>
    <row r="152" spans="1:65" s="2" customFormat="1" ht="16.5" customHeight="1">
      <c r="A152" s="31"/>
      <c r="B152" s="32"/>
      <c r="C152" s="220" t="s">
        <v>220</v>
      </c>
      <c r="D152" s="220" t="s">
        <v>210</v>
      </c>
      <c r="E152" s="221" t="s">
        <v>934</v>
      </c>
      <c r="F152" s="222" t="s">
        <v>935</v>
      </c>
      <c r="G152" s="223" t="s">
        <v>278</v>
      </c>
      <c r="H152" s="224">
        <v>3</v>
      </c>
      <c r="I152" s="225"/>
      <c r="J152" s="226">
        <f t="shared" si="10"/>
        <v>0</v>
      </c>
      <c r="K152" s="227"/>
      <c r="L152" s="228"/>
      <c r="M152" s="229" t="s">
        <v>1</v>
      </c>
      <c r="N152" s="230" t="s">
        <v>39</v>
      </c>
      <c r="O152" s="68"/>
      <c r="P152" s="216">
        <f t="shared" si="11"/>
        <v>0</v>
      </c>
      <c r="Q152" s="216">
        <v>0</v>
      </c>
      <c r="R152" s="216">
        <f t="shared" si="12"/>
        <v>0</v>
      </c>
      <c r="S152" s="216">
        <v>0</v>
      </c>
      <c r="T152" s="217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214</v>
      </c>
      <c r="AT152" s="218" t="s">
        <v>210</v>
      </c>
      <c r="AU152" s="218" t="s">
        <v>86</v>
      </c>
      <c r="AY152" s="14" t="s">
        <v>191</v>
      </c>
      <c r="BE152" s="219">
        <f t="shared" si="14"/>
        <v>0</v>
      </c>
      <c r="BF152" s="219">
        <f t="shared" si="15"/>
        <v>0</v>
      </c>
      <c r="BG152" s="219">
        <f t="shared" si="16"/>
        <v>0</v>
      </c>
      <c r="BH152" s="219">
        <f t="shared" si="17"/>
        <v>0</v>
      </c>
      <c r="BI152" s="219">
        <f t="shared" si="18"/>
        <v>0</v>
      </c>
      <c r="BJ152" s="14" t="s">
        <v>86</v>
      </c>
      <c r="BK152" s="219">
        <f t="shared" si="19"/>
        <v>0</v>
      </c>
      <c r="BL152" s="14" t="s">
        <v>197</v>
      </c>
      <c r="BM152" s="218" t="s">
        <v>380</v>
      </c>
    </row>
    <row r="153" spans="1:65" s="2" customFormat="1" ht="21.75" customHeight="1">
      <c r="A153" s="31"/>
      <c r="B153" s="32"/>
      <c r="C153" s="220" t="s">
        <v>214</v>
      </c>
      <c r="D153" s="220" t="s">
        <v>210</v>
      </c>
      <c r="E153" s="221" t="s">
        <v>936</v>
      </c>
      <c r="F153" s="222" t="s">
        <v>937</v>
      </c>
      <c r="G153" s="223" t="s">
        <v>278</v>
      </c>
      <c r="H153" s="224">
        <v>3</v>
      </c>
      <c r="I153" s="225"/>
      <c r="J153" s="226">
        <f t="shared" si="10"/>
        <v>0</v>
      </c>
      <c r="K153" s="227"/>
      <c r="L153" s="228"/>
      <c r="M153" s="229" t="s">
        <v>1</v>
      </c>
      <c r="N153" s="230" t="s">
        <v>39</v>
      </c>
      <c r="O153" s="68"/>
      <c r="P153" s="216">
        <f t="shared" si="11"/>
        <v>0</v>
      </c>
      <c r="Q153" s="216">
        <v>0</v>
      </c>
      <c r="R153" s="216">
        <f t="shared" si="12"/>
        <v>0</v>
      </c>
      <c r="S153" s="216">
        <v>0</v>
      </c>
      <c r="T153" s="217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214</v>
      </c>
      <c r="AT153" s="218" t="s">
        <v>210</v>
      </c>
      <c r="AU153" s="218" t="s">
        <v>86</v>
      </c>
      <c r="AY153" s="14" t="s">
        <v>191</v>
      </c>
      <c r="BE153" s="219">
        <f t="shared" si="14"/>
        <v>0</v>
      </c>
      <c r="BF153" s="219">
        <f t="shared" si="15"/>
        <v>0</v>
      </c>
      <c r="BG153" s="219">
        <f t="shared" si="16"/>
        <v>0</v>
      </c>
      <c r="BH153" s="219">
        <f t="shared" si="17"/>
        <v>0</v>
      </c>
      <c r="BI153" s="219">
        <f t="shared" si="18"/>
        <v>0</v>
      </c>
      <c r="BJ153" s="14" t="s">
        <v>86</v>
      </c>
      <c r="BK153" s="219">
        <f t="shared" si="19"/>
        <v>0</v>
      </c>
      <c r="BL153" s="14" t="s">
        <v>197</v>
      </c>
      <c r="BM153" s="218" t="s">
        <v>386</v>
      </c>
    </row>
    <row r="154" spans="1:65" s="2" customFormat="1" ht="16.5" customHeight="1">
      <c r="A154" s="31"/>
      <c r="B154" s="32"/>
      <c r="C154" s="220" t="s">
        <v>228</v>
      </c>
      <c r="D154" s="220" t="s">
        <v>210</v>
      </c>
      <c r="E154" s="221" t="s">
        <v>938</v>
      </c>
      <c r="F154" s="222" t="s">
        <v>939</v>
      </c>
      <c r="G154" s="223" t="s">
        <v>278</v>
      </c>
      <c r="H154" s="224">
        <v>6</v>
      </c>
      <c r="I154" s="225"/>
      <c r="J154" s="226">
        <f t="shared" si="10"/>
        <v>0</v>
      </c>
      <c r="K154" s="227"/>
      <c r="L154" s="228"/>
      <c r="M154" s="229" t="s">
        <v>1</v>
      </c>
      <c r="N154" s="230" t="s">
        <v>39</v>
      </c>
      <c r="O154" s="68"/>
      <c r="P154" s="216">
        <f t="shared" si="11"/>
        <v>0</v>
      </c>
      <c r="Q154" s="216">
        <v>0</v>
      </c>
      <c r="R154" s="216">
        <f t="shared" si="12"/>
        <v>0</v>
      </c>
      <c r="S154" s="216">
        <v>0</v>
      </c>
      <c r="T154" s="217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214</v>
      </c>
      <c r="AT154" s="218" t="s">
        <v>210</v>
      </c>
      <c r="AU154" s="218" t="s">
        <v>86</v>
      </c>
      <c r="AY154" s="14" t="s">
        <v>191</v>
      </c>
      <c r="BE154" s="219">
        <f t="shared" si="14"/>
        <v>0</v>
      </c>
      <c r="BF154" s="219">
        <f t="shared" si="15"/>
        <v>0</v>
      </c>
      <c r="BG154" s="219">
        <f t="shared" si="16"/>
        <v>0</v>
      </c>
      <c r="BH154" s="219">
        <f t="shared" si="17"/>
        <v>0</v>
      </c>
      <c r="BI154" s="219">
        <f t="shared" si="18"/>
        <v>0</v>
      </c>
      <c r="BJ154" s="14" t="s">
        <v>86</v>
      </c>
      <c r="BK154" s="219">
        <f t="shared" si="19"/>
        <v>0</v>
      </c>
      <c r="BL154" s="14" t="s">
        <v>197</v>
      </c>
      <c r="BM154" s="218" t="s">
        <v>397</v>
      </c>
    </row>
    <row r="155" spans="1:65" s="2" customFormat="1" ht="21.75" customHeight="1">
      <c r="A155" s="31"/>
      <c r="B155" s="32"/>
      <c r="C155" s="220" t="s">
        <v>232</v>
      </c>
      <c r="D155" s="220" t="s">
        <v>210</v>
      </c>
      <c r="E155" s="221" t="s">
        <v>940</v>
      </c>
      <c r="F155" s="222" t="s">
        <v>941</v>
      </c>
      <c r="G155" s="223" t="s">
        <v>278</v>
      </c>
      <c r="H155" s="224">
        <v>1</v>
      </c>
      <c r="I155" s="225"/>
      <c r="J155" s="226">
        <f t="shared" si="10"/>
        <v>0</v>
      </c>
      <c r="K155" s="227"/>
      <c r="L155" s="228"/>
      <c r="M155" s="229" t="s">
        <v>1</v>
      </c>
      <c r="N155" s="230" t="s">
        <v>39</v>
      </c>
      <c r="O155" s="68"/>
      <c r="P155" s="216">
        <f t="shared" si="11"/>
        <v>0</v>
      </c>
      <c r="Q155" s="216">
        <v>0</v>
      </c>
      <c r="R155" s="216">
        <f t="shared" si="12"/>
        <v>0</v>
      </c>
      <c r="S155" s="216">
        <v>0</v>
      </c>
      <c r="T155" s="217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214</v>
      </c>
      <c r="AT155" s="218" t="s">
        <v>210</v>
      </c>
      <c r="AU155" s="218" t="s">
        <v>86</v>
      </c>
      <c r="AY155" s="14" t="s">
        <v>191</v>
      </c>
      <c r="BE155" s="219">
        <f t="shared" si="14"/>
        <v>0</v>
      </c>
      <c r="BF155" s="219">
        <f t="shared" si="15"/>
        <v>0</v>
      </c>
      <c r="BG155" s="219">
        <f t="shared" si="16"/>
        <v>0</v>
      </c>
      <c r="BH155" s="219">
        <f t="shared" si="17"/>
        <v>0</v>
      </c>
      <c r="BI155" s="219">
        <f t="shared" si="18"/>
        <v>0</v>
      </c>
      <c r="BJ155" s="14" t="s">
        <v>86</v>
      </c>
      <c r="BK155" s="219">
        <f t="shared" si="19"/>
        <v>0</v>
      </c>
      <c r="BL155" s="14" t="s">
        <v>197</v>
      </c>
      <c r="BM155" s="218" t="s">
        <v>405</v>
      </c>
    </row>
    <row r="156" spans="1:65" s="2" customFormat="1" ht="21.75" customHeight="1">
      <c r="A156" s="31"/>
      <c r="B156" s="32"/>
      <c r="C156" s="206" t="s">
        <v>237</v>
      </c>
      <c r="D156" s="206" t="s">
        <v>193</v>
      </c>
      <c r="E156" s="207" t="s">
        <v>943</v>
      </c>
      <c r="F156" s="208" t="s">
        <v>944</v>
      </c>
      <c r="G156" s="209" t="s">
        <v>278</v>
      </c>
      <c r="H156" s="210">
        <v>8</v>
      </c>
      <c r="I156" s="211"/>
      <c r="J156" s="212">
        <f t="shared" si="10"/>
        <v>0</v>
      </c>
      <c r="K156" s="213"/>
      <c r="L156" s="36"/>
      <c r="M156" s="214" t="s">
        <v>1</v>
      </c>
      <c r="N156" s="215" t="s">
        <v>39</v>
      </c>
      <c r="O156" s="68"/>
      <c r="P156" s="216">
        <f t="shared" si="11"/>
        <v>0</v>
      </c>
      <c r="Q156" s="216">
        <v>0</v>
      </c>
      <c r="R156" s="216">
        <f t="shared" si="12"/>
        <v>0</v>
      </c>
      <c r="S156" s="216">
        <v>0</v>
      </c>
      <c r="T156" s="217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197</v>
      </c>
      <c r="AT156" s="218" t="s">
        <v>193</v>
      </c>
      <c r="AU156" s="218" t="s">
        <v>86</v>
      </c>
      <c r="AY156" s="14" t="s">
        <v>191</v>
      </c>
      <c r="BE156" s="219">
        <f t="shared" si="14"/>
        <v>0</v>
      </c>
      <c r="BF156" s="219">
        <f t="shared" si="15"/>
        <v>0</v>
      </c>
      <c r="BG156" s="219">
        <f t="shared" si="16"/>
        <v>0</v>
      </c>
      <c r="BH156" s="219">
        <f t="shared" si="17"/>
        <v>0</v>
      </c>
      <c r="BI156" s="219">
        <f t="shared" si="18"/>
        <v>0</v>
      </c>
      <c r="BJ156" s="14" t="s">
        <v>86</v>
      </c>
      <c r="BK156" s="219">
        <f t="shared" si="19"/>
        <v>0</v>
      </c>
      <c r="BL156" s="14" t="s">
        <v>197</v>
      </c>
      <c r="BM156" s="218" t="s">
        <v>415</v>
      </c>
    </row>
    <row r="157" spans="1:65" s="2" customFormat="1" ht="16.5" customHeight="1">
      <c r="A157" s="31"/>
      <c r="B157" s="32"/>
      <c r="C157" s="220" t="s">
        <v>241</v>
      </c>
      <c r="D157" s="220" t="s">
        <v>210</v>
      </c>
      <c r="E157" s="221" t="s">
        <v>946</v>
      </c>
      <c r="F157" s="222" t="s">
        <v>947</v>
      </c>
      <c r="G157" s="223" t="s">
        <v>278</v>
      </c>
      <c r="H157" s="224">
        <v>4</v>
      </c>
      <c r="I157" s="225"/>
      <c r="J157" s="226">
        <f t="shared" si="10"/>
        <v>0</v>
      </c>
      <c r="K157" s="227"/>
      <c r="L157" s="228"/>
      <c r="M157" s="229" t="s">
        <v>1</v>
      </c>
      <c r="N157" s="230" t="s">
        <v>39</v>
      </c>
      <c r="O157" s="68"/>
      <c r="P157" s="216">
        <f t="shared" si="11"/>
        <v>0</v>
      </c>
      <c r="Q157" s="216">
        <v>0</v>
      </c>
      <c r="R157" s="216">
        <f t="shared" si="12"/>
        <v>0</v>
      </c>
      <c r="S157" s="216">
        <v>0</v>
      </c>
      <c r="T157" s="217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214</v>
      </c>
      <c r="AT157" s="218" t="s">
        <v>210</v>
      </c>
      <c r="AU157" s="218" t="s">
        <v>86</v>
      </c>
      <c r="AY157" s="14" t="s">
        <v>191</v>
      </c>
      <c r="BE157" s="219">
        <f t="shared" si="14"/>
        <v>0</v>
      </c>
      <c r="BF157" s="219">
        <f t="shared" si="15"/>
        <v>0</v>
      </c>
      <c r="BG157" s="219">
        <f t="shared" si="16"/>
        <v>0</v>
      </c>
      <c r="BH157" s="219">
        <f t="shared" si="17"/>
        <v>0</v>
      </c>
      <c r="BI157" s="219">
        <f t="shared" si="18"/>
        <v>0</v>
      </c>
      <c r="BJ157" s="14" t="s">
        <v>86</v>
      </c>
      <c r="BK157" s="219">
        <f t="shared" si="19"/>
        <v>0</v>
      </c>
      <c r="BL157" s="14" t="s">
        <v>197</v>
      </c>
      <c r="BM157" s="218" t="s">
        <v>423</v>
      </c>
    </row>
    <row r="158" spans="1:65" s="2" customFormat="1" ht="16.5" customHeight="1">
      <c r="A158" s="31"/>
      <c r="B158" s="32"/>
      <c r="C158" s="220" t="s">
        <v>245</v>
      </c>
      <c r="D158" s="220" t="s">
        <v>210</v>
      </c>
      <c r="E158" s="221" t="s">
        <v>949</v>
      </c>
      <c r="F158" s="222" t="s">
        <v>950</v>
      </c>
      <c r="G158" s="223" t="s">
        <v>278</v>
      </c>
      <c r="H158" s="224">
        <v>4</v>
      </c>
      <c r="I158" s="225"/>
      <c r="J158" s="226">
        <f t="shared" si="10"/>
        <v>0</v>
      </c>
      <c r="K158" s="227"/>
      <c r="L158" s="228"/>
      <c r="M158" s="229" t="s">
        <v>1</v>
      </c>
      <c r="N158" s="230" t="s">
        <v>39</v>
      </c>
      <c r="O158" s="68"/>
      <c r="P158" s="216">
        <f t="shared" si="11"/>
        <v>0</v>
      </c>
      <c r="Q158" s="216">
        <v>0</v>
      </c>
      <c r="R158" s="216">
        <f t="shared" si="12"/>
        <v>0</v>
      </c>
      <c r="S158" s="216">
        <v>0</v>
      </c>
      <c r="T158" s="217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214</v>
      </c>
      <c r="AT158" s="218" t="s">
        <v>210</v>
      </c>
      <c r="AU158" s="218" t="s">
        <v>86</v>
      </c>
      <c r="AY158" s="14" t="s">
        <v>191</v>
      </c>
      <c r="BE158" s="219">
        <f t="shared" si="14"/>
        <v>0</v>
      </c>
      <c r="BF158" s="219">
        <f t="shared" si="15"/>
        <v>0</v>
      </c>
      <c r="BG158" s="219">
        <f t="shared" si="16"/>
        <v>0</v>
      </c>
      <c r="BH158" s="219">
        <f t="shared" si="17"/>
        <v>0</v>
      </c>
      <c r="BI158" s="219">
        <f t="shared" si="18"/>
        <v>0</v>
      </c>
      <c r="BJ158" s="14" t="s">
        <v>86</v>
      </c>
      <c r="BK158" s="219">
        <f t="shared" si="19"/>
        <v>0</v>
      </c>
      <c r="BL158" s="14" t="s">
        <v>197</v>
      </c>
      <c r="BM158" s="218" t="s">
        <v>435</v>
      </c>
    </row>
    <row r="159" spans="1:65" s="2" customFormat="1" ht="21.75" customHeight="1">
      <c r="A159" s="31"/>
      <c r="B159" s="32"/>
      <c r="C159" s="206" t="s">
        <v>249</v>
      </c>
      <c r="D159" s="206" t="s">
        <v>193</v>
      </c>
      <c r="E159" s="207" t="s">
        <v>957</v>
      </c>
      <c r="F159" s="208" t="s">
        <v>958</v>
      </c>
      <c r="G159" s="209" t="s">
        <v>278</v>
      </c>
      <c r="H159" s="210">
        <v>1</v>
      </c>
      <c r="I159" s="211"/>
      <c r="J159" s="212">
        <f t="shared" si="10"/>
        <v>0</v>
      </c>
      <c r="K159" s="213"/>
      <c r="L159" s="36"/>
      <c r="M159" s="214" t="s">
        <v>1</v>
      </c>
      <c r="N159" s="215" t="s">
        <v>39</v>
      </c>
      <c r="O159" s="68"/>
      <c r="P159" s="216">
        <f t="shared" si="11"/>
        <v>0</v>
      </c>
      <c r="Q159" s="216">
        <v>0</v>
      </c>
      <c r="R159" s="216">
        <f t="shared" si="12"/>
        <v>0</v>
      </c>
      <c r="S159" s="216">
        <v>0</v>
      </c>
      <c r="T159" s="217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197</v>
      </c>
      <c r="AT159" s="218" t="s">
        <v>193</v>
      </c>
      <c r="AU159" s="218" t="s">
        <v>86</v>
      </c>
      <c r="AY159" s="14" t="s">
        <v>191</v>
      </c>
      <c r="BE159" s="219">
        <f t="shared" si="14"/>
        <v>0</v>
      </c>
      <c r="BF159" s="219">
        <f t="shared" si="15"/>
        <v>0</v>
      </c>
      <c r="BG159" s="219">
        <f t="shared" si="16"/>
        <v>0</v>
      </c>
      <c r="BH159" s="219">
        <f t="shared" si="17"/>
        <v>0</v>
      </c>
      <c r="BI159" s="219">
        <f t="shared" si="18"/>
        <v>0</v>
      </c>
      <c r="BJ159" s="14" t="s">
        <v>86</v>
      </c>
      <c r="BK159" s="219">
        <f t="shared" si="19"/>
        <v>0</v>
      </c>
      <c r="BL159" s="14" t="s">
        <v>197</v>
      </c>
      <c r="BM159" s="218" t="s">
        <v>445</v>
      </c>
    </row>
    <row r="160" spans="1:65" s="2" customFormat="1" ht="21.75" customHeight="1">
      <c r="A160" s="31"/>
      <c r="B160" s="32"/>
      <c r="C160" s="220" t="s">
        <v>253</v>
      </c>
      <c r="D160" s="220" t="s">
        <v>210</v>
      </c>
      <c r="E160" s="221" t="s">
        <v>959</v>
      </c>
      <c r="F160" s="222" t="s">
        <v>960</v>
      </c>
      <c r="G160" s="223" t="s">
        <v>278</v>
      </c>
      <c r="H160" s="224">
        <v>1</v>
      </c>
      <c r="I160" s="225"/>
      <c r="J160" s="226">
        <f t="shared" si="10"/>
        <v>0</v>
      </c>
      <c r="K160" s="227"/>
      <c r="L160" s="228"/>
      <c r="M160" s="229" t="s">
        <v>1</v>
      </c>
      <c r="N160" s="230" t="s">
        <v>39</v>
      </c>
      <c r="O160" s="68"/>
      <c r="P160" s="216">
        <f t="shared" si="11"/>
        <v>0</v>
      </c>
      <c r="Q160" s="216">
        <v>0</v>
      </c>
      <c r="R160" s="216">
        <f t="shared" si="12"/>
        <v>0</v>
      </c>
      <c r="S160" s="216">
        <v>0</v>
      </c>
      <c r="T160" s="217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214</v>
      </c>
      <c r="AT160" s="218" t="s">
        <v>210</v>
      </c>
      <c r="AU160" s="218" t="s">
        <v>86</v>
      </c>
      <c r="AY160" s="14" t="s">
        <v>191</v>
      </c>
      <c r="BE160" s="219">
        <f t="shared" si="14"/>
        <v>0</v>
      </c>
      <c r="BF160" s="219">
        <f t="shared" si="15"/>
        <v>0</v>
      </c>
      <c r="BG160" s="219">
        <f t="shared" si="16"/>
        <v>0</v>
      </c>
      <c r="BH160" s="219">
        <f t="shared" si="17"/>
        <v>0</v>
      </c>
      <c r="BI160" s="219">
        <f t="shared" si="18"/>
        <v>0</v>
      </c>
      <c r="BJ160" s="14" t="s">
        <v>86</v>
      </c>
      <c r="BK160" s="219">
        <f t="shared" si="19"/>
        <v>0</v>
      </c>
      <c r="BL160" s="14" t="s">
        <v>197</v>
      </c>
      <c r="BM160" s="218" t="s">
        <v>454</v>
      </c>
    </row>
    <row r="161" spans="1:65" s="2" customFormat="1" ht="21.75" customHeight="1">
      <c r="A161" s="31"/>
      <c r="B161" s="32"/>
      <c r="C161" s="206" t="s">
        <v>262</v>
      </c>
      <c r="D161" s="206" t="s">
        <v>193</v>
      </c>
      <c r="E161" s="207" t="s">
        <v>963</v>
      </c>
      <c r="F161" s="208" t="s">
        <v>964</v>
      </c>
      <c r="G161" s="209" t="s">
        <v>278</v>
      </c>
      <c r="H161" s="210">
        <v>1</v>
      </c>
      <c r="I161" s="211"/>
      <c r="J161" s="212">
        <f t="shared" si="10"/>
        <v>0</v>
      </c>
      <c r="K161" s="213"/>
      <c r="L161" s="36"/>
      <c r="M161" s="214" t="s">
        <v>1</v>
      </c>
      <c r="N161" s="215" t="s">
        <v>39</v>
      </c>
      <c r="O161" s="68"/>
      <c r="P161" s="216">
        <f t="shared" si="11"/>
        <v>0</v>
      </c>
      <c r="Q161" s="216">
        <v>0</v>
      </c>
      <c r="R161" s="216">
        <f t="shared" si="12"/>
        <v>0</v>
      </c>
      <c r="S161" s="216">
        <v>0</v>
      </c>
      <c r="T161" s="217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197</v>
      </c>
      <c r="AT161" s="218" t="s">
        <v>193</v>
      </c>
      <c r="AU161" s="218" t="s">
        <v>86</v>
      </c>
      <c r="AY161" s="14" t="s">
        <v>191</v>
      </c>
      <c r="BE161" s="219">
        <f t="shared" si="14"/>
        <v>0</v>
      </c>
      <c r="BF161" s="219">
        <f t="shared" si="15"/>
        <v>0</v>
      </c>
      <c r="BG161" s="219">
        <f t="shared" si="16"/>
        <v>0</v>
      </c>
      <c r="BH161" s="219">
        <f t="shared" si="17"/>
        <v>0</v>
      </c>
      <c r="BI161" s="219">
        <f t="shared" si="18"/>
        <v>0</v>
      </c>
      <c r="BJ161" s="14" t="s">
        <v>86</v>
      </c>
      <c r="BK161" s="219">
        <f t="shared" si="19"/>
        <v>0</v>
      </c>
      <c r="BL161" s="14" t="s">
        <v>197</v>
      </c>
      <c r="BM161" s="218" t="s">
        <v>464</v>
      </c>
    </row>
    <row r="162" spans="1:65" s="2" customFormat="1" ht="21.75" customHeight="1">
      <c r="A162" s="31"/>
      <c r="B162" s="32"/>
      <c r="C162" s="220" t="s">
        <v>266</v>
      </c>
      <c r="D162" s="220" t="s">
        <v>210</v>
      </c>
      <c r="E162" s="221" t="s">
        <v>965</v>
      </c>
      <c r="F162" s="222" t="s">
        <v>966</v>
      </c>
      <c r="G162" s="223" t="s">
        <v>278</v>
      </c>
      <c r="H162" s="224">
        <v>1</v>
      </c>
      <c r="I162" s="225"/>
      <c r="J162" s="226">
        <f t="shared" si="10"/>
        <v>0</v>
      </c>
      <c r="K162" s="227"/>
      <c r="L162" s="228"/>
      <c r="M162" s="229" t="s">
        <v>1</v>
      </c>
      <c r="N162" s="230" t="s">
        <v>39</v>
      </c>
      <c r="O162" s="68"/>
      <c r="P162" s="216">
        <f t="shared" si="11"/>
        <v>0</v>
      </c>
      <c r="Q162" s="216">
        <v>0</v>
      </c>
      <c r="R162" s="216">
        <f t="shared" si="12"/>
        <v>0</v>
      </c>
      <c r="S162" s="216">
        <v>0</v>
      </c>
      <c r="T162" s="217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214</v>
      </c>
      <c r="AT162" s="218" t="s">
        <v>210</v>
      </c>
      <c r="AU162" s="218" t="s">
        <v>86</v>
      </c>
      <c r="AY162" s="14" t="s">
        <v>191</v>
      </c>
      <c r="BE162" s="219">
        <f t="shared" si="14"/>
        <v>0</v>
      </c>
      <c r="BF162" s="219">
        <f t="shared" si="15"/>
        <v>0</v>
      </c>
      <c r="BG162" s="219">
        <f t="shared" si="16"/>
        <v>0</v>
      </c>
      <c r="BH162" s="219">
        <f t="shared" si="17"/>
        <v>0</v>
      </c>
      <c r="BI162" s="219">
        <f t="shared" si="18"/>
        <v>0</v>
      </c>
      <c r="BJ162" s="14" t="s">
        <v>86</v>
      </c>
      <c r="BK162" s="219">
        <f t="shared" si="19"/>
        <v>0</v>
      </c>
      <c r="BL162" s="14" t="s">
        <v>197</v>
      </c>
      <c r="BM162" s="218" t="s">
        <v>472</v>
      </c>
    </row>
    <row r="163" spans="1:65" s="2" customFormat="1" ht="21.75" customHeight="1">
      <c r="A163" s="31"/>
      <c r="B163" s="32"/>
      <c r="C163" s="206" t="s">
        <v>271</v>
      </c>
      <c r="D163" s="206" t="s">
        <v>193</v>
      </c>
      <c r="E163" s="207" t="s">
        <v>967</v>
      </c>
      <c r="F163" s="208" t="s">
        <v>968</v>
      </c>
      <c r="G163" s="209" t="s">
        <v>278</v>
      </c>
      <c r="H163" s="210">
        <v>1</v>
      </c>
      <c r="I163" s="211"/>
      <c r="J163" s="212">
        <f t="shared" si="10"/>
        <v>0</v>
      </c>
      <c r="K163" s="213"/>
      <c r="L163" s="36"/>
      <c r="M163" s="214" t="s">
        <v>1</v>
      </c>
      <c r="N163" s="215" t="s">
        <v>39</v>
      </c>
      <c r="O163" s="68"/>
      <c r="P163" s="216">
        <f t="shared" si="11"/>
        <v>0</v>
      </c>
      <c r="Q163" s="216">
        <v>0</v>
      </c>
      <c r="R163" s="216">
        <f t="shared" si="12"/>
        <v>0</v>
      </c>
      <c r="S163" s="216">
        <v>0</v>
      </c>
      <c r="T163" s="21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197</v>
      </c>
      <c r="AT163" s="218" t="s">
        <v>193</v>
      </c>
      <c r="AU163" s="218" t="s">
        <v>86</v>
      </c>
      <c r="AY163" s="14" t="s">
        <v>191</v>
      </c>
      <c r="BE163" s="219">
        <f t="shared" si="14"/>
        <v>0</v>
      </c>
      <c r="BF163" s="219">
        <f t="shared" si="15"/>
        <v>0</v>
      </c>
      <c r="BG163" s="219">
        <f t="shared" si="16"/>
        <v>0</v>
      </c>
      <c r="BH163" s="219">
        <f t="shared" si="17"/>
        <v>0</v>
      </c>
      <c r="BI163" s="219">
        <f t="shared" si="18"/>
        <v>0</v>
      </c>
      <c r="BJ163" s="14" t="s">
        <v>86</v>
      </c>
      <c r="BK163" s="219">
        <f t="shared" si="19"/>
        <v>0</v>
      </c>
      <c r="BL163" s="14" t="s">
        <v>197</v>
      </c>
      <c r="BM163" s="218" t="s">
        <v>480</v>
      </c>
    </row>
    <row r="164" spans="1:65" s="2" customFormat="1" ht="21.75" customHeight="1">
      <c r="A164" s="31"/>
      <c r="B164" s="32"/>
      <c r="C164" s="220" t="s">
        <v>7</v>
      </c>
      <c r="D164" s="220" t="s">
        <v>210</v>
      </c>
      <c r="E164" s="221" t="s">
        <v>969</v>
      </c>
      <c r="F164" s="222" t="s">
        <v>970</v>
      </c>
      <c r="G164" s="223" t="s">
        <v>278</v>
      </c>
      <c r="H164" s="224">
        <v>1</v>
      </c>
      <c r="I164" s="225"/>
      <c r="J164" s="226">
        <f t="shared" si="10"/>
        <v>0</v>
      </c>
      <c r="K164" s="227"/>
      <c r="L164" s="228"/>
      <c r="M164" s="229" t="s">
        <v>1</v>
      </c>
      <c r="N164" s="230" t="s">
        <v>39</v>
      </c>
      <c r="O164" s="68"/>
      <c r="P164" s="216">
        <f t="shared" si="11"/>
        <v>0</v>
      </c>
      <c r="Q164" s="216">
        <v>0</v>
      </c>
      <c r="R164" s="216">
        <f t="shared" si="12"/>
        <v>0</v>
      </c>
      <c r="S164" s="216">
        <v>0</v>
      </c>
      <c r="T164" s="21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214</v>
      </c>
      <c r="AT164" s="218" t="s">
        <v>210</v>
      </c>
      <c r="AU164" s="218" t="s">
        <v>86</v>
      </c>
      <c r="AY164" s="14" t="s">
        <v>191</v>
      </c>
      <c r="BE164" s="219">
        <f t="shared" si="14"/>
        <v>0</v>
      </c>
      <c r="BF164" s="219">
        <f t="shared" si="15"/>
        <v>0</v>
      </c>
      <c r="BG164" s="219">
        <f t="shared" si="16"/>
        <v>0</v>
      </c>
      <c r="BH164" s="219">
        <f t="shared" si="17"/>
        <v>0</v>
      </c>
      <c r="BI164" s="219">
        <f t="shared" si="18"/>
        <v>0</v>
      </c>
      <c r="BJ164" s="14" t="s">
        <v>86</v>
      </c>
      <c r="BK164" s="219">
        <f t="shared" si="19"/>
        <v>0</v>
      </c>
      <c r="BL164" s="14" t="s">
        <v>197</v>
      </c>
      <c r="BM164" s="218" t="s">
        <v>488</v>
      </c>
    </row>
    <row r="165" spans="1:65" s="2" customFormat="1" ht="16.5" customHeight="1">
      <c r="A165" s="31"/>
      <c r="B165" s="32"/>
      <c r="C165" s="206" t="s">
        <v>281</v>
      </c>
      <c r="D165" s="206" t="s">
        <v>193</v>
      </c>
      <c r="E165" s="207" t="s">
        <v>976</v>
      </c>
      <c r="F165" s="208" t="s">
        <v>977</v>
      </c>
      <c r="G165" s="209" t="s">
        <v>274</v>
      </c>
      <c r="H165" s="210">
        <v>55</v>
      </c>
      <c r="I165" s="211"/>
      <c r="J165" s="212">
        <f t="shared" si="10"/>
        <v>0</v>
      </c>
      <c r="K165" s="213"/>
      <c r="L165" s="36"/>
      <c r="M165" s="214" t="s">
        <v>1</v>
      </c>
      <c r="N165" s="215" t="s">
        <v>39</v>
      </c>
      <c r="O165" s="68"/>
      <c r="P165" s="216">
        <f t="shared" si="11"/>
        <v>0</v>
      </c>
      <c r="Q165" s="216">
        <v>0</v>
      </c>
      <c r="R165" s="216">
        <f t="shared" si="12"/>
        <v>0</v>
      </c>
      <c r="S165" s="216">
        <v>0</v>
      </c>
      <c r="T165" s="217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197</v>
      </c>
      <c r="AT165" s="218" t="s">
        <v>193</v>
      </c>
      <c r="AU165" s="218" t="s">
        <v>86</v>
      </c>
      <c r="AY165" s="14" t="s">
        <v>191</v>
      </c>
      <c r="BE165" s="219">
        <f t="shared" si="14"/>
        <v>0</v>
      </c>
      <c r="BF165" s="219">
        <f t="shared" si="15"/>
        <v>0</v>
      </c>
      <c r="BG165" s="219">
        <f t="shared" si="16"/>
        <v>0</v>
      </c>
      <c r="BH165" s="219">
        <f t="shared" si="17"/>
        <v>0</v>
      </c>
      <c r="BI165" s="219">
        <f t="shared" si="18"/>
        <v>0</v>
      </c>
      <c r="BJ165" s="14" t="s">
        <v>86</v>
      </c>
      <c r="BK165" s="219">
        <f t="shared" si="19"/>
        <v>0</v>
      </c>
      <c r="BL165" s="14" t="s">
        <v>197</v>
      </c>
      <c r="BM165" s="218" t="s">
        <v>496</v>
      </c>
    </row>
    <row r="166" spans="1:65" s="2" customFormat="1" ht="33" customHeight="1">
      <c r="A166" s="31"/>
      <c r="B166" s="32"/>
      <c r="C166" s="206" t="s">
        <v>285</v>
      </c>
      <c r="D166" s="206" t="s">
        <v>193</v>
      </c>
      <c r="E166" s="207" t="s">
        <v>978</v>
      </c>
      <c r="F166" s="208" t="s">
        <v>979</v>
      </c>
      <c r="G166" s="209" t="s">
        <v>278</v>
      </c>
      <c r="H166" s="210">
        <v>3</v>
      </c>
      <c r="I166" s="211"/>
      <c r="J166" s="212">
        <f t="shared" si="10"/>
        <v>0</v>
      </c>
      <c r="K166" s="213"/>
      <c r="L166" s="36"/>
      <c r="M166" s="214" t="s">
        <v>1</v>
      </c>
      <c r="N166" s="215" t="s">
        <v>39</v>
      </c>
      <c r="O166" s="68"/>
      <c r="P166" s="216">
        <f t="shared" si="11"/>
        <v>0</v>
      </c>
      <c r="Q166" s="216">
        <v>0</v>
      </c>
      <c r="R166" s="216">
        <f t="shared" si="12"/>
        <v>0</v>
      </c>
      <c r="S166" s="216">
        <v>0</v>
      </c>
      <c r="T166" s="217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197</v>
      </c>
      <c r="AT166" s="218" t="s">
        <v>193</v>
      </c>
      <c r="AU166" s="218" t="s">
        <v>86</v>
      </c>
      <c r="AY166" s="14" t="s">
        <v>191</v>
      </c>
      <c r="BE166" s="219">
        <f t="shared" si="14"/>
        <v>0</v>
      </c>
      <c r="BF166" s="219">
        <f t="shared" si="15"/>
        <v>0</v>
      </c>
      <c r="BG166" s="219">
        <f t="shared" si="16"/>
        <v>0</v>
      </c>
      <c r="BH166" s="219">
        <f t="shared" si="17"/>
        <v>0</v>
      </c>
      <c r="BI166" s="219">
        <f t="shared" si="18"/>
        <v>0</v>
      </c>
      <c r="BJ166" s="14" t="s">
        <v>86</v>
      </c>
      <c r="BK166" s="219">
        <f t="shared" si="19"/>
        <v>0</v>
      </c>
      <c r="BL166" s="14" t="s">
        <v>197</v>
      </c>
      <c r="BM166" s="218" t="s">
        <v>506</v>
      </c>
    </row>
    <row r="167" spans="1:65" s="2" customFormat="1" ht="21.75" customHeight="1">
      <c r="A167" s="31"/>
      <c r="B167" s="32"/>
      <c r="C167" s="220" t="s">
        <v>289</v>
      </c>
      <c r="D167" s="220" t="s">
        <v>210</v>
      </c>
      <c r="E167" s="221" t="s">
        <v>980</v>
      </c>
      <c r="F167" s="222" t="s">
        <v>981</v>
      </c>
      <c r="G167" s="223" t="s">
        <v>278</v>
      </c>
      <c r="H167" s="224">
        <v>3</v>
      </c>
      <c r="I167" s="225"/>
      <c r="J167" s="226">
        <f t="shared" si="10"/>
        <v>0</v>
      </c>
      <c r="K167" s="227"/>
      <c r="L167" s="228"/>
      <c r="M167" s="229" t="s">
        <v>1</v>
      </c>
      <c r="N167" s="230" t="s">
        <v>39</v>
      </c>
      <c r="O167" s="68"/>
      <c r="P167" s="216">
        <f t="shared" si="11"/>
        <v>0</v>
      </c>
      <c r="Q167" s="216">
        <v>0</v>
      </c>
      <c r="R167" s="216">
        <f t="shared" si="12"/>
        <v>0</v>
      </c>
      <c r="S167" s="216">
        <v>0</v>
      </c>
      <c r="T167" s="217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214</v>
      </c>
      <c r="AT167" s="218" t="s">
        <v>210</v>
      </c>
      <c r="AU167" s="218" t="s">
        <v>86</v>
      </c>
      <c r="AY167" s="14" t="s">
        <v>191</v>
      </c>
      <c r="BE167" s="219">
        <f t="shared" si="14"/>
        <v>0</v>
      </c>
      <c r="BF167" s="219">
        <f t="shared" si="15"/>
        <v>0</v>
      </c>
      <c r="BG167" s="219">
        <f t="shared" si="16"/>
        <v>0</v>
      </c>
      <c r="BH167" s="219">
        <f t="shared" si="17"/>
        <v>0</v>
      </c>
      <c r="BI167" s="219">
        <f t="shared" si="18"/>
        <v>0</v>
      </c>
      <c r="BJ167" s="14" t="s">
        <v>86</v>
      </c>
      <c r="BK167" s="219">
        <f t="shared" si="19"/>
        <v>0</v>
      </c>
      <c r="BL167" s="14" t="s">
        <v>197</v>
      </c>
      <c r="BM167" s="218" t="s">
        <v>514</v>
      </c>
    </row>
    <row r="168" spans="1:65" s="2" customFormat="1" ht="21.75" customHeight="1">
      <c r="A168" s="31"/>
      <c r="B168" s="32"/>
      <c r="C168" s="220" t="s">
        <v>293</v>
      </c>
      <c r="D168" s="220" t="s">
        <v>210</v>
      </c>
      <c r="E168" s="221" t="s">
        <v>982</v>
      </c>
      <c r="F168" s="222" t="s">
        <v>983</v>
      </c>
      <c r="G168" s="223" t="s">
        <v>278</v>
      </c>
      <c r="H168" s="224">
        <v>3</v>
      </c>
      <c r="I168" s="225"/>
      <c r="J168" s="226">
        <f t="shared" si="10"/>
        <v>0</v>
      </c>
      <c r="K168" s="227"/>
      <c r="L168" s="228"/>
      <c r="M168" s="229" t="s">
        <v>1</v>
      </c>
      <c r="N168" s="230" t="s">
        <v>39</v>
      </c>
      <c r="O168" s="68"/>
      <c r="P168" s="216">
        <f t="shared" si="11"/>
        <v>0</v>
      </c>
      <c r="Q168" s="216">
        <v>0</v>
      </c>
      <c r="R168" s="216">
        <f t="shared" si="12"/>
        <v>0</v>
      </c>
      <c r="S168" s="216">
        <v>0</v>
      </c>
      <c r="T168" s="217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214</v>
      </c>
      <c r="AT168" s="218" t="s">
        <v>210</v>
      </c>
      <c r="AU168" s="218" t="s">
        <v>86</v>
      </c>
      <c r="AY168" s="14" t="s">
        <v>191</v>
      </c>
      <c r="BE168" s="219">
        <f t="shared" si="14"/>
        <v>0</v>
      </c>
      <c r="BF168" s="219">
        <f t="shared" si="15"/>
        <v>0</v>
      </c>
      <c r="BG168" s="219">
        <f t="shared" si="16"/>
        <v>0</v>
      </c>
      <c r="BH168" s="219">
        <f t="shared" si="17"/>
        <v>0</v>
      </c>
      <c r="BI168" s="219">
        <f t="shared" si="18"/>
        <v>0</v>
      </c>
      <c r="BJ168" s="14" t="s">
        <v>86</v>
      </c>
      <c r="BK168" s="219">
        <f t="shared" si="19"/>
        <v>0</v>
      </c>
      <c r="BL168" s="14" t="s">
        <v>197</v>
      </c>
      <c r="BM168" s="218" t="s">
        <v>522</v>
      </c>
    </row>
    <row r="169" spans="1:65" s="2" customFormat="1" ht="21.75" customHeight="1">
      <c r="A169" s="31"/>
      <c r="B169" s="32"/>
      <c r="C169" s="220" t="s">
        <v>297</v>
      </c>
      <c r="D169" s="220" t="s">
        <v>210</v>
      </c>
      <c r="E169" s="221" t="s">
        <v>984</v>
      </c>
      <c r="F169" s="222" t="s">
        <v>985</v>
      </c>
      <c r="G169" s="223" t="s">
        <v>278</v>
      </c>
      <c r="H169" s="224">
        <v>3</v>
      </c>
      <c r="I169" s="225"/>
      <c r="J169" s="226">
        <f t="shared" si="10"/>
        <v>0</v>
      </c>
      <c r="K169" s="227"/>
      <c r="L169" s="228"/>
      <c r="M169" s="229" t="s">
        <v>1</v>
      </c>
      <c r="N169" s="230" t="s">
        <v>39</v>
      </c>
      <c r="O169" s="68"/>
      <c r="P169" s="216">
        <f t="shared" si="11"/>
        <v>0</v>
      </c>
      <c r="Q169" s="216">
        <v>0</v>
      </c>
      <c r="R169" s="216">
        <f t="shared" si="12"/>
        <v>0</v>
      </c>
      <c r="S169" s="216">
        <v>0</v>
      </c>
      <c r="T169" s="217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214</v>
      </c>
      <c r="AT169" s="218" t="s">
        <v>210</v>
      </c>
      <c r="AU169" s="218" t="s">
        <v>86</v>
      </c>
      <c r="AY169" s="14" t="s">
        <v>191</v>
      </c>
      <c r="BE169" s="219">
        <f t="shared" si="14"/>
        <v>0</v>
      </c>
      <c r="BF169" s="219">
        <f t="shared" si="15"/>
        <v>0</v>
      </c>
      <c r="BG169" s="219">
        <f t="shared" si="16"/>
        <v>0</v>
      </c>
      <c r="BH169" s="219">
        <f t="shared" si="17"/>
        <v>0</v>
      </c>
      <c r="BI169" s="219">
        <f t="shared" si="18"/>
        <v>0</v>
      </c>
      <c r="BJ169" s="14" t="s">
        <v>86</v>
      </c>
      <c r="BK169" s="219">
        <f t="shared" si="19"/>
        <v>0</v>
      </c>
      <c r="BL169" s="14" t="s">
        <v>197</v>
      </c>
      <c r="BM169" s="218" t="s">
        <v>530</v>
      </c>
    </row>
    <row r="170" spans="1:65" s="2" customFormat="1" ht="21.75" customHeight="1">
      <c r="A170" s="31"/>
      <c r="B170" s="32"/>
      <c r="C170" s="220" t="s">
        <v>301</v>
      </c>
      <c r="D170" s="220" t="s">
        <v>210</v>
      </c>
      <c r="E170" s="221" t="s">
        <v>986</v>
      </c>
      <c r="F170" s="222" t="s">
        <v>987</v>
      </c>
      <c r="G170" s="223" t="s">
        <v>278</v>
      </c>
      <c r="H170" s="224">
        <v>6</v>
      </c>
      <c r="I170" s="225"/>
      <c r="J170" s="226">
        <f t="shared" si="10"/>
        <v>0</v>
      </c>
      <c r="K170" s="227"/>
      <c r="L170" s="228"/>
      <c r="M170" s="229" t="s">
        <v>1</v>
      </c>
      <c r="N170" s="230" t="s">
        <v>39</v>
      </c>
      <c r="O170" s="68"/>
      <c r="P170" s="216">
        <f t="shared" si="11"/>
        <v>0</v>
      </c>
      <c r="Q170" s="216">
        <v>0</v>
      </c>
      <c r="R170" s="216">
        <f t="shared" si="12"/>
        <v>0</v>
      </c>
      <c r="S170" s="216">
        <v>0</v>
      </c>
      <c r="T170" s="217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214</v>
      </c>
      <c r="AT170" s="218" t="s">
        <v>210</v>
      </c>
      <c r="AU170" s="218" t="s">
        <v>86</v>
      </c>
      <c r="AY170" s="14" t="s">
        <v>191</v>
      </c>
      <c r="BE170" s="219">
        <f t="shared" si="14"/>
        <v>0</v>
      </c>
      <c r="BF170" s="219">
        <f t="shared" si="15"/>
        <v>0</v>
      </c>
      <c r="BG170" s="219">
        <f t="shared" si="16"/>
        <v>0</v>
      </c>
      <c r="BH170" s="219">
        <f t="shared" si="17"/>
        <v>0</v>
      </c>
      <c r="BI170" s="219">
        <f t="shared" si="18"/>
        <v>0</v>
      </c>
      <c r="BJ170" s="14" t="s">
        <v>86</v>
      </c>
      <c r="BK170" s="219">
        <f t="shared" si="19"/>
        <v>0</v>
      </c>
      <c r="BL170" s="14" t="s">
        <v>197</v>
      </c>
      <c r="BM170" s="218" t="s">
        <v>538</v>
      </c>
    </row>
    <row r="171" spans="1:65" s="2" customFormat="1" ht="21.75" customHeight="1">
      <c r="A171" s="31"/>
      <c r="B171" s="32"/>
      <c r="C171" s="220" t="s">
        <v>306</v>
      </c>
      <c r="D171" s="220" t="s">
        <v>210</v>
      </c>
      <c r="E171" s="221" t="s">
        <v>988</v>
      </c>
      <c r="F171" s="222" t="s">
        <v>989</v>
      </c>
      <c r="G171" s="223" t="s">
        <v>278</v>
      </c>
      <c r="H171" s="224">
        <v>3</v>
      </c>
      <c r="I171" s="225"/>
      <c r="J171" s="226">
        <f t="shared" si="10"/>
        <v>0</v>
      </c>
      <c r="K171" s="227"/>
      <c r="L171" s="228"/>
      <c r="M171" s="229" t="s">
        <v>1</v>
      </c>
      <c r="N171" s="230" t="s">
        <v>39</v>
      </c>
      <c r="O171" s="68"/>
      <c r="P171" s="216">
        <f t="shared" si="11"/>
        <v>0</v>
      </c>
      <c r="Q171" s="216">
        <v>0</v>
      </c>
      <c r="R171" s="216">
        <f t="shared" si="12"/>
        <v>0</v>
      </c>
      <c r="S171" s="216">
        <v>0</v>
      </c>
      <c r="T171" s="217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214</v>
      </c>
      <c r="AT171" s="218" t="s">
        <v>210</v>
      </c>
      <c r="AU171" s="218" t="s">
        <v>86</v>
      </c>
      <c r="AY171" s="14" t="s">
        <v>191</v>
      </c>
      <c r="BE171" s="219">
        <f t="shared" si="14"/>
        <v>0</v>
      </c>
      <c r="BF171" s="219">
        <f t="shared" si="15"/>
        <v>0</v>
      </c>
      <c r="BG171" s="219">
        <f t="shared" si="16"/>
        <v>0</v>
      </c>
      <c r="BH171" s="219">
        <f t="shared" si="17"/>
        <v>0</v>
      </c>
      <c r="BI171" s="219">
        <f t="shared" si="18"/>
        <v>0</v>
      </c>
      <c r="BJ171" s="14" t="s">
        <v>86</v>
      </c>
      <c r="BK171" s="219">
        <f t="shared" si="19"/>
        <v>0</v>
      </c>
      <c r="BL171" s="14" t="s">
        <v>197</v>
      </c>
      <c r="BM171" s="218" t="s">
        <v>548</v>
      </c>
    </row>
    <row r="172" spans="1:65" s="2" customFormat="1" ht="16.5" customHeight="1">
      <c r="A172" s="31"/>
      <c r="B172" s="32"/>
      <c r="C172" s="206" t="s">
        <v>356</v>
      </c>
      <c r="D172" s="206" t="s">
        <v>193</v>
      </c>
      <c r="E172" s="207" t="s">
        <v>1806</v>
      </c>
      <c r="F172" s="208" t="s">
        <v>1807</v>
      </c>
      <c r="G172" s="209" t="s">
        <v>196</v>
      </c>
      <c r="H172" s="210">
        <v>15.12</v>
      </c>
      <c r="I172" s="211"/>
      <c r="J172" s="212">
        <f t="shared" si="10"/>
        <v>0</v>
      </c>
      <c r="K172" s="213"/>
      <c r="L172" s="36"/>
      <c r="M172" s="214" t="s">
        <v>1</v>
      </c>
      <c r="N172" s="215" t="s">
        <v>39</v>
      </c>
      <c r="O172" s="68"/>
      <c r="P172" s="216">
        <f t="shared" si="11"/>
        <v>0</v>
      </c>
      <c r="Q172" s="216">
        <v>0</v>
      </c>
      <c r="R172" s="216">
        <f t="shared" si="12"/>
        <v>0</v>
      </c>
      <c r="S172" s="216">
        <v>0</v>
      </c>
      <c r="T172" s="217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197</v>
      </c>
      <c r="AT172" s="218" t="s">
        <v>193</v>
      </c>
      <c r="AU172" s="218" t="s">
        <v>86</v>
      </c>
      <c r="AY172" s="14" t="s">
        <v>191</v>
      </c>
      <c r="BE172" s="219">
        <f t="shared" si="14"/>
        <v>0</v>
      </c>
      <c r="BF172" s="219">
        <f t="shared" si="15"/>
        <v>0</v>
      </c>
      <c r="BG172" s="219">
        <f t="shared" si="16"/>
        <v>0</v>
      </c>
      <c r="BH172" s="219">
        <f t="shared" si="17"/>
        <v>0</v>
      </c>
      <c r="BI172" s="219">
        <f t="shared" si="18"/>
        <v>0</v>
      </c>
      <c r="BJ172" s="14" t="s">
        <v>86</v>
      </c>
      <c r="BK172" s="219">
        <f t="shared" si="19"/>
        <v>0</v>
      </c>
      <c r="BL172" s="14" t="s">
        <v>197</v>
      </c>
      <c r="BM172" s="218" t="s">
        <v>556</v>
      </c>
    </row>
    <row r="173" spans="1:65" s="2" customFormat="1" ht="16.5" customHeight="1">
      <c r="A173" s="31"/>
      <c r="B173" s="32"/>
      <c r="C173" s="220" t="s">
        <v>360</v>
      </c>
      <c r="D173" s="220" t="s">
        <v>210</v>
      </c>
      <c r="E173" s="221" t="s">
        <v>1808</v>
      </c>
      <c r="F173" s="222" t="s">
        <v>1809</v>
      </c>
      <c r="G173" s="223" t="s">
        <v>278</v>
      </c>
      <c r="H173" s="224">
        <v>70</v>
      </c>
      <c r="I173" s="225"/>
      <c r="J173" s="226">
        <f t="shared" si="10"/>
        <v>0</v>
      </c>
      <c r="K173" s="227"/>
      <c r="L173" s="228"/>
      <c r="M173" s="229" t="s">
        <v>1</v>
      </c>
      <c r="N173" s="230" t="s">
        <v>39</v>
      </c>
      <c r="O173" s="68"/>
      <c r="P173" s="216">
        <f t="shared" si="11"/>
        <v>0</v>
      </c>
      <c r="Q173" s="216">
        <v>0</v>
      </c>
      <c r="R173" s="216">
        <f t="shared" si="12"/>
        <v>0</v>
      </c>
      <c r="S173" s="216">
        <v>0</v>
      </c>
      <c r="T173" s="217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214</v>
      </c>
      <c r="AT173" s="218" t="s">
        <v>210</v>
      </c>
      <c r="AU173" s="218" t="s">
        <v>86</v>
      </c>
      <c r="AY173" s="14" t="s">
        <v>191</v>
      </c>
      <c r="BE173" s="219">
        <f t="shared" si="14"/>
        <v>0</v>
      </c>
      <c r="BF173" s="219">
        <f t="shared" si="15"/>
        <v>0</v>
      </c>
      <c r="BG173" s="219">
        <f t="shared" si="16"/>
        <v>0</v>
      </c>
      <c r="BH173" s="219">
        <f t="shared" si="17"/>
        <v>0</v>
      </c>
      <c r="BI173" s="219">
        <f t="shared" si="18"/>
        <v>0</v>
      </c>
      <c r="BJ173" s="14" t="s">
        <v>86</v>
      </c>
      <c r="BK173" s="219">
        <f t="shared" si="19"/>
        <v>0</v>
      </c>
      <c r="BL173" s="14" t="s">
        <v>197</v>
      </c>
      <c r="BM173" s="218" t="s">
        <v>564</v>
      </c>
    </row>
    <row r="174" spans="1:65" s="2" customFormat="1" ht="16.5" customHeight="1">
      <c r="A174" s="31"/>
      <c r="B174" s="32"/>
      <c r="C174" s="220" t="s">
        <v>409</v>
      </c>
      <c r="D174" s="220" t="s">
        <v>210</v>
      </c>
      <c r="E174" s="221" t="s">
        <v>1810</v>
      </c>
      <c r="F174" s="222" t="s">
        <v>1811</v>
      </c>
      <c r="G174" s="223" t="s">
        <v>278</v>
      </c>
      <c r="H174" s="224">
        <v>280</v>
      </c>
      <c r="I174" s="225"/>
      <c r="J174" s="226">
        <f t="shared" si="10"/>
        <v>0</v>
      </c>
      <c r="K174" s="227"/>
      <c r="L174" s="228"/>
      <c r="M174" s="229" t="s">
        <v>1</v>
      </c>
      <c r="N174" s="230" t="s">
        <v>39</v>
      </c>
      <c r="O174" s="68"/>
      <c r="P174" s="216">
        <f t="shared" si="11"/>
        <v>0</v>
      </c>
      <c r="Q174" s="216">
        <v>0</v>
      </c>
      <c r="R174" s="216">
        <f t="shared" si="12"/>
        <v>0</v>
      </c>
      <c r="S174" s="216">
        <v>0</v>
      </c>
      <c r="T174" s="217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214</v>
      </c>
      <c r="AT174" s="218" t="s">
        <v>210</v>
      </c>
      <c r="AU174" s="218" t="s">
        <v>86</v>
      </c>
      <c r="AY174" s="14" t="s">
        <v>191</v>
      </c>
      <c r="BE174" s="219">
        <f t="shared" si="14"/>
        <v>0</v>
      </c>
      <c r="BF174" s="219">
        <f t="shared" si="15"/>
        <v>0</v>
      </c>
      <c r="BG174" s="219">
        <f t="shared" si="16"/>
        <v>0</v>
      </c>
      <c r="BH174" s="219">
        <f t="shared" si="17"/>
        <v>0</v>
      </c>
      <c r="BI174" s="219">
        <f t="shared" si="18"/>
        <v>0</v>
      </c>
      <c r="BJ174" s="14" t="s">
        <v>86</v>
      </c>
      <c r="BK174" s="219">
        <f t="shared" si="19"/>
        <v>0</v>
      </c>
      <c r="BL174" s="14" t="s">
        <v>197</v>
      </c>
      <c r="BM174" s="218" t="s">
        <v>572</v>
      </c>
    </row>
    <row r="175" spans="1:65" s="2" customFormat="1" ht="21.75" customHeight="1">
      <c r="A175" s="31"/>
      <c r="B175" s="32"/>
      <c r="C175" s="206" t="s">
        <v>348</v>
      </c>
      <c r="D175" s="206" t="s">
        <v>193</v>
      </c>
      <c r="E175" s="207" t="s">
        <v>1812</v>
      </c>
      <c r="F175" s="208" t="s">
        <v>1813</v>
      </c>
      <c r="G175" s="209" t="s">
        <v>278</v>
      </c>
      <c r="H175" s="210">
        <v>1</v>
      </c>
      <c r="I175" s="211"/>
      <c r="J175" s="212">
        <f t="shared" si="10"/>
        <v>0</v>
      </c>
      <c r="K175" s="213"/>
      <c r="L175" s="36"/>
      <c r="M175" s="214" t="s">
        <v>1</v>
      </c>
      <c r="N175" s="215" t="s">
        <v>39</v>
      </c>
      <c r="O175" s="68"/>
      <c r="P175" s="216">
        <f t="shared" si="11"/>
        <v>0</v>
      </c>
      <c r="Q175" s="216">
        <v>0</v>
      </c>
      <c r="R175" s="216">
        <f t="shared" si="12"/>
        <v>0</v>
      </c>
      <c r="S175" s="216">
        <v>0</v>
      </c>
      <c r="T175" s="217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197</v>
      </c>
      <c r="AT175" s="218" t="s">
        <v>193</v>
      </c>
      <c r="AU175" s="218" t="s">
        <v>86</v>
      </c>
      <c r="AY175" s="14" t="s">
        <v>191</v>
      </c>
      <c r="BE175" s="219">
        <f t="shared" si="14"/>
        <v>0</v>
      </c>
      <c r="BF175" s="219">
        <f t="shared" si="15"/>
        <v>0</v>
      </c>
      <c r="BG175" s="219">
        <f t="shared" si="16"/>
        <v>0</v>
      </c>
      <c r="BH175" s="219">
        <f t="shared" si="17"/>
        <v>0</v>
      </c>
      <c r="BI175" s="219">
        <f t="shared" si="18"/>
        <v>0</v>
      </c>
      <c r="BJ175" s="14" t="s">
        <v>86</v>
      </c>
      <c r="BK175" s="219">
        <f t="shared" si="19"/>
        <v>0</v>
      </c>
      <c r="BL175" s="14" t="s">
        <v>197</v>
      </c>
      <c r="BM175" s="218" t="s">
        <v>580</v>
      </c>
    </row>
    <row r="176" spans="1:65" s="2" customFormat="1" ht="16.5" customHeight="1">
      <c r="A176" s="31"/>
      <c r="B176" s="32"/>
      <c r="C176" s="220" t="s">
        <v>352</v>
      </c>
      <c r="D176" s="220" t="s">
        <v>210</v>
      </c>
      <c r="E176" s="221" t="s">
        <v>1814</v>
      </c>
      <c r="F176" s="222" t="s">
        <v>1815</v>
      </c>
      <c r="G176" s="223" t="s">
        <v>278</v>
      </c>
      <c r="H176" s="224">
        <v>1</v>
      </c>
      <c r="I176" s="225"/>
      <c r="J176" s="226">
        <f t="shared" si="10"/>
        <v>0</v>
      </c>
      <c r="K176" s="227"/>
      <c r="L176" s="228"/>
      <c r="M176" s="229" t="s">
        <v>1</v>
      </c>
      <c r="N176" s="230" t="s">
        <v>39</v>
      </c>
      <c r="O176" s="68"/>
      <c r="P176" s="216">
        <f t="shared" si="11"/>
        <v>0</v>
      </c>
      <c r="Q176" s="216">
        <v>0</v>
      </c>
      <c r="R176" s="216">
        <f t="shared" si="12"/>
        <v>0</v>
      </c>
      <c r="S176" s="216">
        <v>0</v>
      </c>
      <c r="T176" s="217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214</v>
      </c>
      <c r="AT176" s="218" t="s">
        <v>210</v>
      </c>
      <c r="AU176" s="218" t="s">
        <v>86</v>
      </c>
      <c r="AY176" s="14" t="s">
        <v>191</v>
      </c>
      <c r="BE176" s="219">
        <f t="shared" si="14"/>
        <v>0</v>
      </c>
      <c r="BF176" s="219">
        <f t="shared" si="15"/>
        <v>0</v>
      </c>
      <c r="BG176" s="219">
        <f t="shared" si="16"/>
        <v>0</v>
      </c>
      <c r="BH176" s="219">
        <f t="shared" si="17"/>
        <v>0</v>
      </c>
      <c r="BI176" s="219">
        <f t="shared" si="18"/>
        <v>0</v>
      </c>
      <c r="BJ176" s="14" t="s">
        <v>86</v>
      </c>
      <c r="BK176" s="219">
        <f t="shared" si="19"/>
        <v>0</v>
      </c>
      <c r="BL176" s="14" t="s">
        <v>197</v>
      </c>
      <c r="BM176" s="218" t="s">
        <v>588</v>
      </c>
    </row>
    <row r="177" spans="1:65" s="2" customFormat="1" ht="21.75" customHeight="1">
      <c r="A177" s="31"/>
      <c r="B177" s="32"/>
      <c r="C177" s="206" t="s">
        <v>310</v>
      </c>
      <c r="D177" s="206" t="s">
        <v>193</v>
      </c>
      <c r="E177" s="207" t="s">
        <v>990</v>
      </c>
      <c r="F177" s="208" t="s">
        <v>991</v>
      </c>
      <c r="G177" s="209" t="s">
        <v>274</v>
      </c>
      <c r="H177" s="210">
        <v>55</v>
      </c>
      <c r="I177" s="211"/>
      <c r="J177" s="212">
        <f t="shared" si="10"/>
        <v>0</v>
      </c>
      <c r="K177" s="213"/>
      <c r="L177" s="36"/>
      <c r="M177" s="214" t="s">
        <v>1</v>
      </c>
      <c r="N177" s="215" t="s">
        <v>39</v>
      </c>
      <c r="O177" s="68"/>
      <c r="P177" s="216">
        <f t="shared" si="11"/>
        <v>0</v>
      </c>
      <c r="Q177" s="216">
        <v>0</v>
      </c>
      <c r="R177" s="216">
        <f t="shared" si="12"/>
        <v>0</v>
      </c>
      <c r="S177" s="216">
        <v>0</v>
      </c>
      <c r="T177" s="217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197</v>
      </c>
      <c r="AT177" s="218" t="s">
        <v>193</v>
      </c>
      <c r="AU177" s="218" t="s">
        <v>86</v>
      </c>
      <c r="AY177" s="14" t="s">
        <v>191</v>
      </c>
      <c r="BE177" s="219">
        <f t="shared" si="14"/>
        <v>0</v>
      </c>
      <c r="BF177" s="219">
        <f t="shared" si="15"/>
        <v>0</v>
      </c>
      <c r="BG177" s="219">
        <f t="shared" si="16"/>
        <v>0</v>
      </c>
      <c r="BH177" s="219">
        <f t="shared" si="17"/>
        <v>0</v>
      </c>
      <c r="BI177" s="219">
        <f t="shared" si="18"/>
        <v>0</v>
      </c>
      <c r="BJ177" s="14" t="s">
        <v>86</v>
      </c>
      <c r="BK177" s="219">
        <f t="shared" si="19"/>
        <v>0</v>
      </c>
      <c r="BL177" s="14" t="s">
        <v>197</v>
      </c>
      <c r="BM177" s="218" t="s">
        <v>596</v>
      </c>
    </row>
    <row r="178" spans="1:65" s="12" customFormat="1" ht="22.9" customHeight="1">
      <c r="B178" s="190"/>
      <c r="C178" s="191"/>
      <c r="D178" s="192" t="s">
        <v>72</v>
      </c>
      <c r="E178" s="204" t="s">
        <v>330</v>
      </c>
      <c r="F178" s="204" t="s">
        <v>1007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P179</f>
        <v>0</v>
      </c>
      <c r="Q178" s="198"/>
      <c r="R178" s="199">
        <f>R179</f>
        <v>0</v>
      </c>
      <c r="S178" s="198"/>
      <c r="T178" s="200">
        <f>T179</f>
        <v>0</v>
      </c>
      <c r="AR178" s="201" t="s">
        <v>80</v>
      </c>
      <c r="AT178" s="202" t="s">
        <v>72</v>
      </c>
      <c r="AU178" s="202" t="s">
        <v>80</v>
      </c>
      <c r="AY178" s="201" t="s">
        <v>191</v>
      </c>
      <c r="BK178" s="203">
        <f>BK179</f>
        <v>0</v>
      </c>
    </row>
    <row r="179" spans="1:65" s="2" customFormat="1" ht="21.75" customHeight="1">
      <c r="A179" s="31"/>
      <c r="B179" s="32"/>
      <c r="C179" s="206" t="s">
        <v>419</v>
      </c>
      <c r="D179" s="206" t="s">
        <v>193</v>
      </c>
      <c r="E179" s="207" t="s">
        <v>1009</v>
      </c>
      <c r="F179" s="208" t="s">
        <v>1010</v>
      </c>
      <c r="G179" s="209" t="s">
        <v>213</v>
      </c>
      <c r="H179" s="210">
        <v>47.82</v>
      </c>
      <c r="I179" s="211"/>
      <c r="J179" s="212">
        <f>ROUND(I179*H179,2)</f>
        <v>0</v>
      </c>
      <c r="K179" s="213"/>
      <c r="L179" s="36"/>
      <c r="M179" s="214" t="s">
        <v>1</v>
      </c>
      <c r="N179" s="215" t="s">
        <v>39</v>
      </c>
      <c r="O179" s="68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197</v>
      </c>
      <c r="AT179" s="218" t="s">
        <v>193</v>
      </c>
      <c r="AU179" s="218" t="s">
        <v>86</v>
      </c>
      <c r="AY179" s="14" t="s">
        <v>191</v>
      </c>
      <c r="BE179" s="219">
        <f>IF(N179="základná",J179,0)</f>
        <v>0</v>
      </c>
      <c r="BF179" s="219">
        <f>IF(N179="znížená",J179,0)</f>
        <v>0</v>
      </c>
      <c r="BG179" s="219">
        <f>IF(N179="zákl. prenesená",J179,0)</f>
        <v>0</v>
      </c>
      <c r="BH179" s="219">
        <f>IF(N179="zníž. prenesená",J179,0)</f>
        <v>0</v>
      </c>
      <c r="BI179" s="219">
        <f>IF(N179="nulová",J179,0)</f>
        <v>0</v>
      </c>
      <c r="BJ179" s="14" t="s">
        <v>86</v>
      </c>
      <c r="BK179" s="219">
        <f>ROUND(I179*H179,2)</f>
        <v>0</v>
      </c>
      <c r="BL179" s="14" t="s">
        <v>197</v>
      </c>
      <c r="BM179" s="218" t="s">
        <v>608</v>
      </c>
    </row>
    <row r="180" spans="1:65" s="12" customFormat="1" ht="25.9" customHeight="1">
      <c r="B180" s="190"/>
      <c r="C180" s="191"/>
      <c r="D180" s="192" t="s">
        <v>72</v>
      </c>
      <c r="E180" s="193" t="s">
        <v>336</v>
      </c>
      <c r="F180" s="193" t="s">
        <v>337</v>
      </c>
      <c r="G180" s="191"/>
      <c r="H180" s="191"/>
      <c r="I180" s="194"/>
      <c r="J180" s="195">
        <f>BK180</f>
        <v>0</v>
      </c>
      <c r="K180" s="191"/>
      <c r="L180" s="196"/>
      <c r="M180" s="197"/>
      <c r="N180" s="198"/>
      <c r="O180" s="198"/>
      <c r="P180" s="199">
        <f>P181+P185</f>
        <v>0</v>
      </c>
      <c r="Q180" s="198"/>
      <c r="R180" s="199">
        <f>R181+R185</f>
        <v>0</v>
      </c>
      <c r="S180" s="198"/>
      <c r="T180" s="200">
        <f>T181+T185</f>
        <v>0</v>
      </c>
      <c r="AR180" s="201" t="s">
        <v>86</v>
      </c>
      <c r="AT180" s="202" t="s">
        <v>72</v>
      </c>
      <c r="AU180" s="202" t="s">
        <v>73</v>
      </c>
      <c r="AY180" s="201" t="s">
        <v>191</v>
      </c>
      <c r="BK180" s="203">
        <f>BK181+BK185</f>
        <v>0</v>
      </c>
    </row>
    <row r="181" spans="1:65" s="12" customFormat="1" ht="22.9" customHeight="1">
      <c r="B181" s="190"/>
      <c r="C181" s="191"/>
      <c r="D181" s="192" t="s">
        <v>72</v>
      </c>
      <c r="E181" s="204" t="s">
        <v>338</v>
      </c>
      <c r="F181" s="204" t="s">
        <v>339</v>
      </c>
      <c r="G181" s="191"/>
      <c r="H181" s="191"/>
      <c r="I181" s="194"/>
      <c r="J181" s="205">
        <f>BK181</f>
        <v>0</v>
      </c>
      <c r="K181" s="191"/>
      <c r="L181" s="196"/>
      <c r="M181" s="197"/>
      <c r="N181" s="198"/>
      <c r="O181" s="198"/>
      <c r="P181" s="199">
        <f>SUM(P182:P184)</f>
        <v>0</v>
      </c>
      <c r="Q181" s="198"/>
      <c r="R181" s="199">
        <f>SUM(R182:R184)</f>
        <v>0</v>
      </c>
      <c r="S181" s="198"/>
      <c r="T181" s="200">
        <f>SUM(T182:T184)</f>
        <v>0</v>
      </c>
      <c r="AR181" s="201" t="s">
        <v>86</v>
      </c>
      <c r="AT181" s="202" t="s">
        <v>72</v>
      </c>
      <c r="AU181" s="202" t="s">
        <v>80</v>
      </c>
      <c r="AY181" s="201" t="s">
        <v>191</v>
      </c>
      <c r="BK181" s="203">
        <f>SUM(BK182:BK184)</f>
        <v>0</v>
      </c>
    </row>
    <row r="182" spans="1:65" s="2" customFormat="1" ht="16.5" customHeight="1">
      <c r="A182" s="31"/>
      <c r="B182" s="32"/>
      <c r="C182" s="206" t="s">
        <v>314</v>
      </c>
      <c r="D182" s="206" t="s">
        <v>193</v>
      </c>
      <c r="E182" s="207" t="s">
        <v>341</v>
      </c>
      <c r="F182" s="208" t="s">
        <v>1816</v>
      </c>
      <c r="G182" s="209" t="s">
        <v>223</v>
      </c>
      <c r="H182" s="210">
        <v>56</v>
      </c>
      <c r="I182" s="211"/>
      <c r="J182" s="212">
        <f>ROUND(I182*H182,2)</f>
        <v>0</v>
      </c>
      <c r="K182" s="213"/>
      <c r="L182" s="36"/>
      <c r="M182" s="214" t="s">
        <v>1</v>
      </c>
      <c r="N182" s="215" t="s">
        <v>39</v>
      </c>
      <c r="O182" s="68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257</v>
      </c>
      <c r="AT182" s="218" t="s">
        <v>193</v>
      </c>
      <c r="AU182" s="218" t="s">
        <v>86</v>
      </c>
      <c r="AY182" s="14" t="s">
        <v>191</v>
      </c>
      <c r="BE182" s="219">
        <f>IF(N182="základná",J182,0)</f>
        <v>0</v>
      </c>
      <c r="BF182" s="219">
        <f>IF(N182="znížená",J182,0)</f>
        <v>0</v>
      </c>
      <c r="BG182" s="219">
        <f>IF(N182="zákl. prenesená",J182,0)</f>
        <v>0</v>
      </c>
      <c r="BH182" s="219">
        <f>IF(N182="zníž. prenesená",J182,0)</f>
        <v>0</v>
      </c>
      <c r="BI182" s="219">
        <f>IF(N182="nulová",J182,0)</f>
        <v>0</v>
      </c>
      <c r="BJ182" s="14" t="s">
        <v>86</v>
      </c>
      <c r="BK182" s="219">
        <f>ROUND(I182*H182,2)</f>
        <v>0</v>
      </c>
      <c r="BL182" s="14" t="s">
        <v>257</v>
      </c>
      <c r="BM182" s="218" t="s">
        <v>616</v>
      </c>
    </row>
    <row r="183" spans="1:65" s="2" customFormat="1" ht="16.5" customHeight="1">
      <c r="A183" s="31"/>
      <c r="B183" s="32"/>
      <c r="C183" s="220" t="s">
        <v>318</v>
      </c>
      <c r="D183" s="220" t="s">
        <v>210</v>
      </c>
      <c r="E183" s="221" t="s">
        <v>1817</v>
      </c>
      <c r="F183" s="222" t="s">
        <v>1818</v>
      </c>
      <c r="G183" s="223" t="s">
        <v>223</v>
      </c>
      <c r="H183" s="224">
        <v>56</v>
      </c>
      <c r="I183" s="225"/>
      <c r="J183" s="226">
        <f>ROUND(I183*H183,2)</f>
        <v>0</v>
      </c>
      <c r="K183" s="227"/>
      <c r="L183" s="228"/>
      <c r="M183" s="229" t="s">
        <v>1</v>
      </c>
      <c r="N183" s="230" t="s">
        <v>39</v>
      </c>
      <c r="O183" s="68"/>
      <c r="P183" s="216">
        <f>O183*H183</f>
        <v>0</v>
      </c>
      <c r="Q183" s="216">
        <v>0</v>
      </c>
      <c r="R183" s="216">
        <f>Q183*H183</f>
        <v>0</v>
      </c>
      <c r="S183" s="216">
        <v>0</v>
      </c>
      <c r="T183" s="217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326</v>
      </c>
      <c r="AT183" s="218" t="s">
        <v>210</v>
      </c>
      <c r="AU183" s="218" t="s">
        <v>86</v>
      </c>
      <c r="AY183" s="14" t="s">
        <v>191</v>
      </c>
      <c r="BE183" s="219">
        <f>IF(N183="základná",J183,0)</f>
        <v>0</v>
      </c>
      <c r="BF183" s="219">
        <f>IF(N183="znížená",J183,0)</f>
        <v>0</v>
      </c>
      <c r="BG183" s="219">
        <f>IF(N183="zákl. prenesená",J183,0)</f>
        <v>0</v>
      </c>
      <c r="BH183" s="219">
        <f>IF(N183="zníž. prenesená",J183,0)</f>
        <v>0</v>
      </c>
      <c r="BI183" s="219">
        <f>IF(N183="nulová",J183,0)</f>
        <v>0</v>
      </c>
      <c r="BJ183" s="14" t="s">
        <v>86</v>
      </c>
      <c r="BK183" s="219">
        <f>ROUND(I183*H183,2)</f>
        <v>0</v>
      </c>
      <c r="BL183" s="14" t="s">
        <v>257</v>
      </c>
      <c r="BM183" s="218" t="s">
        <v>623</v>
      </c>
    </row>
    <row r="184" spans="1:65" s="2" customFormat="1" ht="21.75" customHeight="1">
      <c r="A184" s="31"/>
      <c r="B184" s="32"/>
      <c r="C184" s="206" t="s">
        <v>322</v>
      </c>
      <c r="D184" s="206" t="s">
        <v>193</v>
      </c>
      <c r="E184" s="207" t="s">
        <v>1819</v>
      </c>
      <c r="F184" s="208" t="s">
        <v>388</v>
      </c>
      <c r="G184" s="209" t="s">
        <v>213</v>
      </c>
      <c r="H184" s="210">
        <v>2.1999999999999999E-2</v>
      </c>
      <c r="I184" s="211"/>
      <c r="J184" s="212">
        <f>ROUND(I184*H184,2)</f>
        <v>0</v>
      </c>
      <c r="K184" s="213"/>
      <c r="L184" s="36"/>
      <c r="M184" s="214" t="s">
        <v>1</v>
      </c>
      <c r="N184" s="215" t="s">
        <v>39</v>
      </c>
      <c r="O184" s="68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257</v>
      </c>
      <c r="AT184" s="218" t="s">
        <v>193</v>
      </c>
      <c r="AU184" s="218" t="s">
        <v>86</v>
      </c>
      <c r="AY184" s="14" t="s">
        <v>191</v>
      </c>
      <c r="BE184" s="219">
        <f>IF(N184="základná",J184,0)</f>
        <v>0</v>
      </c>
      <c r="BF184" s="219">
        <f>IF(N184="znížená",J184,0)</f>
        <v>0</v>
      </c>
      <c r="BG184" s="219">
        <f>IF(N184="zákl. prenesená",J184,0)</f>
        <v>0</v>
      </c>
      <c r="BH184" s="219">
        <f>IF(N184="zníž. prenesená",J184,0)</f>
        <v>0</v>
      </c>
      <c r="BI184" s="219">
        <f>IF(N184="nulová",J184,0)</f>
        <v>0</v>
      </c>
      <c r="BJ184" s="14" t="s">
        <v>86</v>
      </c>
      <c r="BK184" s="219">
        <f>ROUND(I184*H184,2)</f>
        <v>0</v>
      </c>
      <c r="BL184" s="14" t="s">
        <v>257</v>
      </c>
      <c r="BM184" s="218" t="s">
        <v>631</v>
      </c>
    </row>
    <row r="185" spans="1:65" s="12" customFormat="1" ht="22.9" customHeight="1">
      <c r="B185" s="190"/>
      <c r="C185" s="191"/>
      <c r="D185" s="192" t="s">
        <v>72</v>
      </c>
      <c r="E185" s="204" t="s">
        <v>1025</v>
      </c>
      <c r="F185" s="204" t="s">
        <v>1026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P186</f>
        <v>0</v>
      </c>
      <c r="Q185" s="198"/>
      <c r="R185" s="199">
        <f>R186</f>
        <v>0</v>
      </c>
      <c r="S185" s="198"/>
      <c r="T185" s="200">
        <f>T186</f>
        <v>0</v>
      </c>
      <c r="AR185" s="201" t="s">
        <v>86</v>
      </c>
      <c r="AT185" s="202" t="s">
        <v>72</v>
      </c>
      <c r="AU185" s="202" t="s">
        <v>80</v>
      </c>
      <c r="AY185" s="201" t="s">
        <v>191</v>
      </c>
      <c r="BK185" s="203">
        <f>BK186</f>
        <v>0</v>
      </c>
    </row>
    <row r="186" spans="1:65" s="2" customFormat="1" ht="21.75" customHeight="1">
      <c r="A186" s="31"/>
      <c r="B186" s="32"/>
      <c r="C186" s="206" t="s">
        <v>80</v>
      </c>
      <c r="D186" s="206" t="s">
        <v>193</v>
      </c>
      <c r="E186" s="207" t="s">
        <v>1820</v>
      </c>
      <c r="F186" s="208" t="s">
        <v>1821</v>
      </c>
      <c r="G186" s="209" t="s">
        <v>278</v>
      </c>
      <c r="H186" s="210">
        <v>4</v>
      </c>
      <c r="I186" s="211"/>
      <c r="J186" s="212">
        <f>ROUND(I186*H186,2)</f>
        <v>0</v>
      </c>
      <c r="K186" s="213"/>
      <c r="L186" s="36"/>
      <c r="M186" s="237" t="s">
        <v>1</v>
      </c>
      <c r="N186" s="238" t="s">
        <v>39</v>
      </c>
      <c r="O186" s="234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257</v>
      </c>
      <c r="AT186" s="218" t="s">
        <v>193</v>
      </c>
      <c r="AU186" s="218" t="s">
        <v>86</v>
      </c>
      <c r="AY186" s="14" t="s">
        <v>191</v>
      </c>
      <c r="BE186" s="219">
        <f>IF(N186="základná",J186,0)</f>
        <v>0</v>
      </c>
      <c r="BF186" s="219">
        <f>IF(N186="znížená",J186,0)</f>
        <v>0</v>
      </c>
      <c r="BG186" s="219">
        <f>IF(N186="zákl. prenesená",J186,0)</f>
        <v>0</v>
      </c>
      <c r="BH186" s="219">
        <f>IF(N186="zníž. prenesená",J186,0)</f>
        <v>0</v>
      </c>
      <c r="BI186" s="219">
        <f>IF(N186="nulová",J186,0)</f>
        <v>0</v>
      </c>
      <c r="BJ186" s="14" t="s">
        <v>86</v>
      </c>
      <c r="BK186" s="219">
        <f>ROUND(I186*H186,2)</f>
        <v>0</v>
      </c>
      <c r="BL186" s="14" t="s">
        <v>257</v>
      </c>
      <c r="BM186" s="218" t="s">
        <v>639</v>
      </c>
    </row>
    <row r="187" spans="1:65" s="2" customFormat="1" ht="6.95" customHeight="1">
      <c r="A187" s="31"/>
      <c r="B187" s="51"/>
      <c r="C187" s="52"/>
      <c r="D187" s="52"/>
      <c r="E187" s="52"/>
      <c r="F187" s="52"/>
      <c r="G187" s="52"/>
      <c r="H187" s="52"/>
      <c r="I187" s="155"/>
      <c r="J187" s="52"/>
      <c r="K187" s="52"/>
      <c r="L187" s="36"/>
      <c r="M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</row>
  </sheetData>
  <sheetProtection algorithmName="SHA-512" hashValue="+W/Pbgg/ce+/BUKX65t2i4nqpA28YurVpyGkspyPqNeaZZiovHshD/TIrOcPNexCm9Lny6ococMBHfj4jcQ6UQ==" saltValue="z1O8FMMVFqAl94EhXoGkjfVWlgspBnaW3VjJyaQNzL1hGrwPyXq2cfU/D9K/SJbUJibaxGltltQbouv2Zr081w==" spinCount="100000" sheet="1" objects="1" scenarios="1" formatColumns="0" formatRows="0" autoFilter="0"/>
  <autoFilter ref="C124:K186" xr:uid="{00000000-0009-0000-0000-000009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85"/>
  <sheetViews>
    <sheetView showGridLines="0" topLeftCell="A16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117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1822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1823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29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29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ROUND(J133,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ROUND((SUM(BE133:BE184)),  2)</f>
        <v>0</v>
      </c>
      <c r="G35" s="31"/>
      <c r="H35" s="31"/>
      <c r="I35" s="134">
        <v>0.2</v>
      </c>
      <c r="J35" s="133">
        <f>ROUND(((SUM(BE133:BE184))*I35),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ROUND((SUM(BF133:BF184)),  2)</f>
        <v>0</v>
      </c>
      <c r="G36" s="31"/>
      <c r="H36" s="31"/>
      <c r="I36" s="134">
        <v>0.2</v>
      </c>
      <c r="J36" s="133">
        <f>ROUND(((SUM(BF133:BF184))*I36),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ROUND((SUM(BG133:BG184)),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ROUND((SUM(BH133:BH184)),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ROUND((SUM(BI133:BI184)),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1822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 05.1 - SO 05.1- Detské ihrisko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Bc. Róbert Malec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Bc. Róbert Malec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J133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152</v>
      </c>
      <c r="E99" s="167"/>
      <c r="F99" s="167"/>
      <c r="G99" s="167"/>
      <c r="H99" s="167"/>
      <c r="I99" s="168"/>
      <c r="J99" s="169">
        <f>J134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153</v>
      </c>
      <c r="E100" s="173"/>
      <c r="F100" s="173"/>
      <c r="G100" s="173"/>
      <c r="H100" s="173"/>
      <c r="I100" s="174"/>
      <c r="J100" s="175">
        <f>J135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154</v>
      </c>
      <c r="E101" s="173"/>
      <c r="F101" s="173"/>
      <c r="G101" s="173"/>
      <c r="H101" s="173"/>
      <c r="I101" s="174"/>
      <c r="J101" s="175">
        <f>J142</f>
        <v>0</v>
      </c>
      <c r="K101" s="101"/>
      <c r="L101" s="176"/>
    </row>
    <row r="102" spans="1:47" s="10" customFormat="1" ht="19.899999999999999" customHeight="1">
      <c r="B102" s="171"/>
      <c r="C102" s="101"/>
      <c r="D102" s="172" t="s">
        <v>156</v>
      </c>
      <c r="E102" s="173"/>
      <c r="F102" s="173"/>
      <c r="G102" s="173"/>
      <c r="H102" s="173"/>
      <c r="I102" s="174"/>
      <c r="J102" s="175">
        <f>J145</f>
        <v>0</v>
      </c>
      <c r="K102" s="101"/>
      <c r="L102" s="176"/>
    </row>
    <row r="103" spans="1:47" s="10" customFormat="1" ht="19.899999999999999" customHeight="1">
      <c r="B103" s="171"/>
      <c r="C103" s="101"/>
      <c r="D103" s="172" t="s">
        <v>158</v>
      </c>
      <c r="E103" s="173"/>
      <c r="F103" s="173"/>
      <c r="G103" s="173"/>
      <c r="H103" s="173"/>
      <c r="I103" s="174"/>
      <c r="J103" s="175">
        <f>J153</f>
        <v>0</v>
      </c>
      <c r="K103" s="101"/>
      <c r="L103" s="176"/>
    </row>
    <row r="104" spans="1:47" s="10" customFormat="1" ht="19.899999999999999" customHeight="1">
      <c r="B104" s="171"/>
      <c r="C104" s="101"/>
      <c r="D104" s="172" t="s">
        <v>866</v>
      </c>
      <c r="E104" s="173"/>
      <c r="F104" s="173"/>
      <c r="G104" s="173"/>
      <c r="H104" s="173"/>
      <c r="I104" s="174"/>
      <c r="J104" s="175">
        <f>J159</f>
        <v>0</v>
      </c>
      <c r="K104" s="101"/>
      <c r="L104" s="176"/>
    </row>
    <row r="105" spans="1:47" s="10" customFormat="1" ht="19.899999999999999" customHeight="1">
      <c r="B105" s="171"/>
      <c r="C105" s="101"/>
      <c r="D105" s="172" t="s">
        <v>1824</v>
      </c>
      <c r="E105" s="173"/>
      <c r="F105" s="173"/>
      <c r="G105" s="173"/>
      <c r="H105" s="173"/>
      <c r="I105" s="174"/>
      <c r="J105" s="175">
        <f>J161</f>
        <v>0</v>
      </c>
      <c r="K105" s="101"/>
      <c r="L105" s="176"/>
    </row>
    <row r="106" spans="1:47" s="9" customFormat="1" ht="24.95" customHeight="1">
      <c r="B106" s="164"/>
      <c r="C106" s="165"/>
      <c r="D106" s="166" t="s">
        <v>160</v>
      </c>
      <c r="E106" s="167"/>
      <c r="F106" s="167"/>
      <c r="G106" s="167"/>
      <c r="H106" s="167"/>
      <c r="I106" s="168"/>
      <c r="J106" s="169">
        <f>J166</f>
        <v>0</v>
      </c>
      <c r="K106" s="165"/>
      <c r="L106" s="170"/>
    </row>
    <row r="107" spans="1:47" s="10" customFormat="1" ht="19.899999999999999" customHeight="1">
      <c r="B107" s="171"/>
      <c r="C107" s="101"/>
      <c r="D107" s="172" t="s">
        <v>164</v>
      </c>
      <c r="E107" s="173"/>
      <c r="F107" s="173"/>
      <c r="G107" s="173"/>
      <c r="H107" s="173"/>
      <c r="I107" s="174"/>
      <c r="J107" s="175">
        <f>J167</f>
        <v>0</v>
      </c>
      <c r="K107" s="101"/>
      <c r="L107" s="176"/>
    </row>
    <row r="108" spans="1:47" s="10" customFormat="1" ht="19.899999999999999" customHeight="1">
      <c r="B108" s="171"/>
      <c r="C108" s="101"/>
      <c r="D108" s="172" t="s">
        <v>166</v>
      </c>
      <c r="E108" s="173"/>
      <c r="F108" s="173"/>
      <c r="G108" s="173"/>
      <c r="H108" s="173"/>
      <c r="I108" s="174"/>
      <c r="J108" s="175">
        <f>J170</f>
        <v>0</v>
      </c>
      <c r="K108" s="101"/>
      <c r="L108" s="176"/>
    </row>
    <row r="109" spans="1:47" s="10" customFormat="1" ht="19.899999999999999" customHeight="1">
      <c r="B109" s="171"/>
      <c r="C109" s="101"/>
      <c r="D109" s="172" t="s">
        <v>168</v>
      </c>
      <c r="E109" s="173"/>
      <c r="F109" s="173"/>
      <c r="G109" s="173"/>
      <c r="H109" s="173"/>
      <c r="I109" s="174"/>
      <c r="J109" s="175">
        <f>J173</f>
        <v>0</v>
      </c>
      <c r="K109" s="101"/>
      <c r="L109" s="176"/>
    </row>
    <row r="110" spans="1:47" s="10" customFormat="1" ht="19.899999999999999" customHeight="1">
      <c r="B110" s="171"/>
      <c r="C110" s="101"/>
      <c r="D110" s="172" t="s">
        <v>172</v>
      </c>
      <c r="E110" s="173"/>
      <c r="F110" s="173"/>
      <c r="G110" s="173"/>
      <c r="H110" s="173"/>
      <c r="I110" s="174"/>
      <c r="J110" s="175">
        <f>J178</f>
        <v>0</v>
      </c>
      <c r="K110" s="101"/>
      <c r="L110" s="176"/>
    </row>
    <row r="111" spans="1:47" s="9" customFormat="1" ht="24.95" customHeight="1">
      <c r="B111" s="164"/>
      <c r="C111" s="165"/>
      <c r="D111" s="166" t="s">
        <v>1825</v>
      </c>
      <c r="E111" s="167"/>
      <c r="F111" s="167"/>
      <c r="G111" s="167"/>
      <c r="H111" s="167"/>
      <c r="I111" s="168"/>
      <c r="J111" s="169">
        <f>J183</f>
        <v>0</v>
      </c>
      <c r="K111" s="165"/>
      <c r="L111" s="170"/>
    </row>
    <row r="112" spans="1:47" s="2" customFormat="1" ht="21.75" customHeight="1">
      <c r="A112" s="31"/>
      <c r="B112" s="32"/>
      <c r="C112" s="33"/>
      <c r="D112" s="33"/>
      <c r="E112" s="33"/>
      <c r="F112" s="33"/>
      <c r="G112" s="33"/>
      <c r="H112" s="3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51"/>
      <c r="C113" s="52"/>
      <c r="D113" s="52"/>
      <c r="E113" s="52"/>
      <c r="F113" s="52"/>
      <c r="G113" s="52"/>
      <c r="H113" s="52"/>
      <c r="I113" s="155"/>
      <c r="J113" s="52"/>
      <c r="K113" s="52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53"/>
      <c r="C117" s="54"/>
      <c r="D117" s="54"/>
      <c r="E117" s="54"/>
      <c r="F117" s="54"/>
      <c r="G117" s="54"/>
      <c r="H117" s="54"/>
      <c r="I117" s="158"/>
      <c r="J117" s="54"/>
      <c r="K117" s="54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177</v>
      </c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</v>
      </c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3.25" customHeight="1">
      <c r="A121" s="31"/>
      <c r="B121" s="32"/>
      <c r="C121" s="33"/>
      <c r="D121" s="33"/>
      <c r="E121" s="291" t="str">
        <f>E7</f>
        <v>PRÍSTAVBA A STAVEBNÉ ÚPRAVY MŠ OKRUŽNÁ 53/5, ILAVA-KLOBUŠICE</v>
      </c>
      <c r="F121" s="292"/>
      <c r="G121" s="292"/>
      <c r="H121" s="292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" customFormat="1" ht="12" customHeight="1">
      <c r="B122" s="18"/>
      <c r="C122" s="26" t="s">
        <v>143</v>
      </c>
      <c r="D122" s="19"/>
      <c r="E122" s="19"/>
      <c r="F122" s="19"/>
      <c r="G122" s="19"/>
      <c r="H122" s="19"/>
      <c r="I122" s="112"/>
      <c r="J122" s="19"/>
      <c r="K122" s="19"/>
      <c r="L122" s="17"/>
    </row>
    <row r="123" spans="1:31" s="2" customFormat="1" ht="16.5" customHeight="1">
      <c r="A123" s="31"/>
      <c r="B123" s="32"/>
      <c r="C123" s="33"/>
      <c r="D123" s="33"/>
      <c r="E123" s="291" t="s">
        <v>1822</v>
      </c>
      <c r="F123" s="293"/>
      <c r="G123" s="293"/>
      <c r="H123" s="29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145</v>
      </c>
      <c r="D124" s="33"/>
      <c r="E124" s="33"/>
      <c r="F124" s="33"/>
      <c r="G124" s="33"/>
      <c r="H124" s="33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3"/>
      <c r="D125" s="33"/>
      <c r="E125" s="244" t="str">
        <f>E11</f>
        <v>SO 05.1 - SO 05.1- Detské ihrisko</v>
      </c>
      <c r="F125" s="293"/>
      <c r="G125" s="293"/>
      <c r="H125" s="293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19</v>
      </c>
      <c r="D127" s="33"/>
      <c r="E127" s="33"/>
      <c r="F127" s="24" t="str">
        <f>F14</f>
        <v>Ilava- Klobušice</v>
      </c>
      <c r="G127" s="33"/>
      <c r="H127" s="33"/>
      <c r="I127" s="120" t="s">
        <v>21</v>
      </c>
      <c r="J127" s="63" t="str">
        <f>IF(J14="","",J14)</f>
        <v>02, 2020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119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6" t="s">
        <v>22</v>
      </c>
      <c r="D129" s="33"/>
      <c r="E129" s="33"/>
      <c r="F129" s="24" t="str">
        <f>E17</f>
        <v>Mesto Ilava, Mierové nám. 16/31,01901</v>
      </c>
      <c r="G129" s="33"/>
      <c r="H129" s="33"/>
      <c r="I129" s="120" t="s">
        <v>28</v>
      </c>
      <c r="J129" s="29" t="str">
        <f>E23</f>
        <v>Bc. Róbert Malec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6" t="s">
        <v>26</v>
      </c>
      <c r="D130" s="33"/>
      <c r="E130" s="33"/>
      <c r="F130" s="24" t="str">
        <f>IF(E20="","",E20)</f>
        <v>Vyplň údaj</v>
      </c>
      <c r="G130" s="33"/>
      <c r="H130" s="33"/>
      <c r="I130" s="120" t="s">
        <v>31</v>
      </c>
      <c r="J130" s="29" t="str">
        <f>E26</f>
        <v>Bc. Róbert Malec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0.35" customHeight="1">
      <c r="A131" s="31"/>
      <c r="B131" s="32"/>
      <c r="C131" s="33"/>
      <c r="D131" s="33"/>
      <c r="E131" s="33"/>
      <c r="F131" s="33"/>
      <c r="G131" s="33"/>
      <c r="H131" s="33"/>
      <c r="I131" s="119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11" customFormat="1" ht="29.25" customHeight="1">
      <c r="A132" s="177"/>
      <c r="B132" s="178"/>
      <c r="C132" s="179" t="s">
        <v>178</v>
      </c>
      <c r="D132" s="180" t="s">
        <v>58</v>
      </c>
      <c r="E132" s="180" t="s">
        <v>54</v>
      </c>
      <c r="F132" s="180" t="s">
        <v>55</v>
      </c>
      <c r="G132" s="180" t="s">
        <v>179</v>
      </c>
      <c r="H132" s="180" t="s">
        <v>180</v>
      </c>
      <c r="I132" s="181" t="s">
        <v>181</v>
      </c>
      <c r="J132" s="182" t="s">
        <v>149</v>
      </c>
      <c r="K132" s="183" t="s">
        <v>182</v>
      </c>
      <c r="L132" s="184"/>
      <c r="M132" s="72" t="s">
        <v>1</v>
      </c>
      <c r="N132" s="73" t="s">
        <v>37</v>
      </c>
      <c r="O132" s="73" t="s">
        <v>183</v>
      </c>
      <c r="P132" s="73" t="s">
        <v>184</v>
      </c>
      <c r="Q132" s="73" t="s">
        <v>185</v>
      </c>
      <c r="R132" s="73" t="s">
        <v>186</v>
      </c>
      <c r="S132" s="73" t="s">
        <v>187</v>
      </c>
      <c r="T132" s="74" t="s">
        <v>188</v>
      </c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</row>
    <row r="133" spans="1:65" s="2" customFormat="1" ht="22.9" customHeight="1">
      <c r="A133" s="31"/>
      <c r="B133" s="32"/>
      <c r="C133" s="79" t="s">
        <v>150</v>
      </c>
      <c r="D133" s="33"/>
      <c r="E133" s="33"/>
      <c r="F133" s="33"/>
      <c r="G133" s="33"/>
      <c r="H133" s="33"/>
      <c r="I133" s="119"/>
      <c r="J133" s="185">
        <f>BK133</f>
        <v>0</v>
      </c>
      <c r="K133" s="33"/>
      <c r="L133" s="36"/>
      <c r="M133" s="75"/>
      <c r="N133" s="186"/>
      <c r="O133" s="76"/>
      <c r="P133" s="187">
        <f>P134+P166+P183</f>
        <v>0</v>
      </c>
      <c r="Q133" s="76"/>
      <c r="R133" s="187">
        <f>R134+R166+R183</f>
        <v>193.51020487</v>
      </c>
      <c r="S133" s="76"/>
      <c r="T133" s="188">
        <f>T134+T166+T183</f>
        <v>2.88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72</v>
      </c>
      <c r="AU133" s="14" t="s">
        <v>151</v>
      </c>
      <c r="BK133" s="189">
        <f>BK134+BK166+BK183</f>
        <v>0</v>
      </c>
    </row>
    <row r="134" spans="1:65" s="12" customFormat="1" ht="25.9" customHeight="1">
      <c r="B134" s="190"/>
      <c r="C134" s="191"/>
      <c r="D134" s="192" t="s">
        <v>72</v>
      </c>
      <c r="E134" s="193" t="s">
        <v>189</v>
      </c>
      <c r="F134" s="193" t="s">
        <v>190</v>
      </c>
      <c r="G134" s="191"/>
      <c r="H134" s="191"/>
      <c r="I134" s="194"/>
      <c r="J134" s="195">
        <f>BK134</f>
        <v>0</v>
      </c>
      <c r="K134" s="191"/>
      <c r="L134" s="196"/>
      <c r="M134" s="197"/>
      <c r="N134" s="198"/>
      <c r="O134" s="198"/>
      <c r="P134" s="199">
        <f>P135+P142+P145+P153+P159+P161</f>
        <v>0</v>
      </c>
      <c r="Q134" s="198"/>
      <c r="R134" s="199">
        <f>R135+R142+R145+R153+R159+R161</f>
        <v>193.18032166999998</v>
      </c>
      <c r="S134" s="198"/>
      <c r="T134" s="200">
        <f>T135+T142+T145+T153+T159+T161</f>
        <v>2.88</v>
      </c>
      <c r="AR134" s="201" t="s">
        <v>80</v>
      </c>
      <c r="AT134" s="202" t="s">
        <v>72</v>
      </c>
      <c r="AU134" s="202" t="s">
        <v>73</v>
      </c>
      <c r="AY134" s="201" t="s">
        <v>191</v>
      </c>
      <c r="BK134" s="203">
        <f>BK135+BK142+BK145+BK153+BK159+BK161</f>
        <v>0</v>
      </c>
    </row>
    <row r="135" spans="1:65" s="12" customFormat="1" ht="22.9" customHeight="1">
      <c r="B135" s="190"/>
      <c r="C135" s="191"/>
      <c r="D135" s="192" t="s">
        <v>72</v>
      </c>
      <c r="E135" s="204" t="s">
        <v>80</v>
      </c>
      <c r="F135" s="204" t="s">
        <v>192</v>
      </c>
      <c r="G135" s="191"/>
      <c r="H135" s="191"/>
      <c r="I135" s="194"/>
      <c r="J135" s="205">
        <f>BK135</f>
        <v>0</v>
      </c>
      <c r="K135" s="191"/>
      <c r="L135" s="196"/>
      <c r="M135" s="197"/>
      <c r="N135" s="198"/>
      <c r="O135" s="198"/>
      <c r="P135" s="199">
        <f>SUM(P136:P141)</f>
        <v>0</v>
      </c>
      <c r="Q135" s="198"/>
      <c r="R135" s="199">
        <f>SUM(R136:R141)</f>
        <v>0</v>
      </c>
      <c r="S135" s="198"/>
      <c r="T135" s="200">
        <f>SUM(T136:T141)</f>
        <v>0</v>
      </c>
      <c r="AR135" s="201" t="s">
        <v>80</v>
      </c>
      <c r="AT135" s="202" t="s">
        <v>72</v>
      </c>
      <c r="AU135" s="202" t="s">
        <v>80</v>
      </c>
      <c r="AY135" s="201" t="s">
        <v>191</v>
      </c>
      <c r="BK135" s="203">
        <f>SUM(BK136:BK141)</f>
        <v>0</v>
      </c>
    </row>
    <row r="136" spans="1:65" s="2" customFormat="1" ht="21.75" customHeight="1">
      <c r="A136" s="31"/>
      <c r="B136" s="32"/>
      <c r="C136" s="206" t="s">
        <v>80</v>
      </c>
      <c r="D136" s="206" t="s">
        <v>193</v>
      </c>
      <c r="E136" s="207" t="s">
        <v>1826</v>
      </c>
      <c r="F136" s="208" t="s">
        <v>1827</v>
      </c>
      <c r="G136" s="209" t="s">
        <v>196</v>
      </c>
      <c r="H136" s="210">
        <v>126</v>
      </c>
      <c r="I136" s="211"/>
      <c r="J136" s="212">
        <f t="shared" ref="J136:J141" si="0">ROUND(I136*H136,2)</f>
        <v>0</v>
      </c>
      <c r="K136" s="213"/>
      <c r="L136" s="36"/>
      <c r="M136" s="214" t="s">
        <v>1</v>
      </c>
      <c r="N136" s="215" t="s">
        <v>39</v>
      </c>
      <c r="O136" s="68"/>
      <c r="P136" s="216">
        <f t="shared" ref="P136:P141" si="1">O136*H136</f>
        <v>0</v>
      </c>
      <c r="Q136" s="216">
        <v>0</v>
      </c>
      <c r="R136" s="216">
        <f t="shared" ref="R136:R141" si="2">Q136*H136</f>
        <v>0</v>
      </c>
      <c r="S136" s="216">
        <v>0</v>
      </c>
      <c r="T136" s="217">
        <f t="shared" ref="T136:T141" si="3"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197</v>
      </c>
      <c r="AT136" s="218" t="s">
        <v>193</v>
      </c>
      <c r="AU136" s="218" t="s">
        <v>86</v>
      </c>
      <c r="AY136" s="14" t="s">
        <v>191</v>
      </c>
      <c r="BE136" s="219">
        <f t="shared" ref="BE136:BE141" si="4">IF(N136="základná",J136,0)</f>
        <v>0</v>
      </c>
      <c r="BF136" s="219">
        <f t="shared" ref="BF136:BF141" si="5">IF(N136="znížená",J136,0)</f>
        <v>0</v>
      </c>
      <c r="BG136" s="219">
        <f t="shared" ref="BG136:BG141" si="6">IF(N136="zákl. prenesená",J136,0)</f>
        <v>0</v>
      </c>
      <c r="BH136" s="219">
        <f t="shared" ref="BH136:BH141" si="7">IF(N136="zníž. prenesená",J136,0)</f>
        <v>0</v>
      </c>
      <c r="BI136" s="219">
        <f t="shared" ref="BI136:BI141" si="8">IF(N136="nulová",J136,0)</f>
        <v>0</v>
      </c>
      <c r="BJ136" s="14" t="s">
        <v>86</v>
      </c>
      <c r="BK136" s="219">
        <f t="shared" ref="BK136:BK141" si="9">ROUND(I136*H136,2)</f>
        <v>0</v>
      </c>
      <c r="BL136" s="14" t="s">
        <v>197</v>
      </c>
      <c r="BM136" s="218" t="s">
        <v>1828</v>
      </c>
    </row>
    <row r="137" spans="1:65" s="2" customFormat="1" ht="21.75" customHeight="1">
      <c r="A137" s="31"/>
      <c r="B137" s="32"/>
      <c r="C137" s="206" t="s">
        <v>86</v>
      </c>
      <c r="D137" s="206" t="s">
        <v>193</v>
      </c>
      <c r="E137" s="207" t="s">
        <v>1829</v>
      </c>
      <c r="F137" s="208" t="s">
        <v>1830</v>
      </c>
      <c r="G137" s="209" t="s">
        <v>196</v>
      </c>
      <c r="H137" s="210">
        <v>90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39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197</v>
      </c>
      <c r="AT137" s="218" t="s">
        <v>193</v>
      </c>
      <c r="AU137" s="218" t="s">
        <v>86</v>
      </c>
      <c r="AY137" s="14" t="s">
        <v>191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86</v>
      </c>
      <c r="BK137" s="219">
        <f t="shared" si="9"/>
        <v>0</v>
      </c>
      <c r="BL137" s="14" t="s">
        <v>197</v>
      </c>
      <c r="BM137" s="218" t="s">
        <v>1831</v>
      </c>
    </row>
    <row r="138" spans="1:65" s="2" customFormat="1" ht="21.75" customHeight="1">
      <c r="A138" s="31"/>
      <c r="B138" s="32"/>
      <c r="C138" s="206" t="s">
        <v>202</v>
      </c>
      <c r="D138" s="206" t="s">
        <v>193</v>
      </c>
      <c r="E138" s="207" t="s">
        <v>1832</v>
      </c>
      <c r="F138" s="208" t="s">
        <v>1833</v>
      </c>
      <c r="G138" s="209" t="s">
        <v>196</v>
      </c>
      <c r="H138" s="210">
        <v>9.6880000000000006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39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197</v>
      </c>
      <c r="AT138" s="218" t="s">
        <v>193</v>
      </c>
      <c r="AU138" s="218" t="s">
        <v>86</v>
      </c>
      <c r="AY138" s="14" t="s">
        <v>191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86</v>
      </c>
      <c r="BK138" s="219">
        <f t="shared" si="9"/>
        <v>0</v>
      </c>
      <c r="BL138" s="14" t="s">
        <v>197</v>
      </c>
      <c r="BM138" s="218" t="s">
        <v>1834</v>
      </c>
    </row>
    <row r="139" spans="1:65" s="2" customFormat="1" ht="21.75" customHeight="1">
      <c r="A139" s="31"/>
      <c r="B139" s="32"/>
      <c r="C139" s="206" t="s">
        <v>197</v>
      </c>
      <c r="D139" s="206" t="s">
        <v>193</v>
      </c>
      <c r="E139" s="207" t="s">
        <v>887</v>
      </c>
      <c r="F139" s="208" t="s">
        <v>1835</v>
      </c>
      <c r="G139" s="209" t="s">
        <v>196</v>
      </c>
      <c r="H139" s="210">
        <v>225.68799999999999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39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197</v>
      </c>
      <c r="AT139" s="218" t="s">
        <v>193</v>
      </c>
      <c r="AU139" s="218" t="s">
        <v>86</v>
      </c>
      <c r="AY139" s="14" t="s">
        <v>191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86</v>
      </c>
      <c r="BK139" s="219">
        <f t="shared" si="9"/>
        <v>0</v>
      </c>
      <c r="BL139" s="14" t="s">
        <v>197</v>
      </c>
      <c r="BM139" s="218" t="s">
        <v>1836</v>
      </c>
    </row>
    <row r="140" spans="1:65" s="2" customFormat="1" ht="21.75" customHeight="1">
      <c r="A140" s="31"/>
      <c r="B140" s="32"/>
      <c r="C140" s="206" t="s">
        <v>209</v>
      </c>
      <c r="D140" s="206" t="s">
        <v>193</v>
      </c>
      <c r="E140" s="207" t="s">
        <v>229</v>
      </c>
      <c r="F140" s="208" t="s">
        <v>230</v>
      </c>
      <c r="G140" s="209" t="s">
        <v>196</v>
      </c>
      <c r="H140" s="210">
        <v>225.68799999999999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39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197</v>
      </c>
      <c r="AT140" s="218" t="s">
        <v>193</v>
      </c>
      <c r="AU140" s="218" t="s">
        <v>86</v>
      </c>
      <c r="AY140" s="14" t="s">
        <v>191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86</v>
      </c>
      <c r="BK140" s="219">
        <f t="shared" si="9"/>
        <v>0</v>
      </c>
      <c r="BL140" s="14" t="s">
        <v>197</v>
      </c>
      <c r="BM140" s="218" t="s">
        <v>1837</v>
      </c>
    </row>
    <row r="141" spans="1:65" s="2" customFormat="1" ht="16.5" customHeight="1">
      <c r="A141" s="31"/>
      <c r="B141" s="32"/>
      <c r="C141" s="206" t="s">
        <v>216</v>
      </c>
      <c r="D141" s="206" t="s">
        <v>193</v>
      </c>
      <c r="E141" s="207" t="s">
        <v>233</v>
      </c>
      <c r="F141" s="208" t="s">
        <v>234</v>
      </c>
      <c r="G141" s="209" t="s">
        <v>196</v>
      </c>
      <c r="H141" s="210">
        <v>225.68799999999999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39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197</v>
      </c>
      <c r="AT141" s="218" t="s">
        <v>193</v>
      </c>
      <c r="AU141" s="218" t="s">
        <v>86</v>
      </c>
      <c r="AY141" s="14" t="s">
        <v>191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86</v>
      </c>
      <c r="BK141" s="219">
        <f t="shared" si="9"/>
        <v>0</v>
      </c>
      <c r="BL141" s="14" t="s">
        <v>197</v>
      </c>
      <c r="BM141" s="218" t="s">
        <v>1838</v>
      </c>
    </row>
    <row r="142" spans="1:65" s="12" customFormat="1" ht="22.9" customHeight="1">
      <c r="B142" s="190"/>
      <c r="C142" s="191"/>
      <c r="D142" s="192" t="s">
        <v>72</v>
      </c>
      <c r="E142" s="204" t="s">
        <v>86</v>
      </c>
      <c r="F142" s="204" t="s">
        <v>236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SUM(P143:P144)</f>
        <v>0</v>
      </c>
      <c r="Q142" s="198"/>
      <c r="R142" s="199">
        <f>SUM(R143:R144)</f>
        <v>10.41728567</v>
      </c>
      <c r="S142" s="198"/>
      <c r="T142" s="200">
        <f>SUM(T143:T144)</f>
        <v>0</v>
      </c>
      <c r="AR142" s="201" t="s">
        <v>80</v>
      </c>
      <c r="AT142" s="202" t="s">
        <v>72</v>
      </c>
      <c r="AU142" s="202" t="s">
        <v>80</v>
      </c>
      <c r="AY142" s="201" t="s">
        <v>191</v>
      </c>
      <c r="BK142" s="203">
        <f>SUM(BK143:BK144)</f>
        <v>0</v>
      </c>
    </row>
    <row r="143" spans="1:65" s="2" customFormat="1" ht="21.75" customHeight="1">
      <c r="A143" s="31"/>
      <c r="B143" s="32"/>
      <c r="C143" s="206" t="s">
        <v>220</v>
      </c>
      <c r="D143" s="206" t="s">
        <v>193</v>
      </c>
      <c r="E143" s="207" t="s">
        <v>1839</v>
      </c>
      <c r="F143" s="208" t="s">
        <v>1840</v>
      </c>
      <c r="G143" s="209" t="s">
        <v>223</v>
      </c>
      <c r="H143" s="210">
        <v>378</v>
      </c>
      <c r="I143" s="211"/>
      <c r="J143" s="212">
        <f>ROUND(I143*H143,2)</f>
        <v>0</v>
      </c>
      <c r="K143" s="213"/>
      <c r="L143" s="36"/>
      <c r="M143" s="214" t="s">
        <v>1</v>
      </c>
      <c r="N143" s="215" t="s">
        <v>39</v>
      </c>
      <c r="O143" s="6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197</v>
      </c>
      <c r="AT143" s="218" t="s">
        <v>193</v>
      </c>
      <c r="AU143" s="218" t="s">
        <v>86</v>
      </c>
      <c r="AY143" s="14" t="s">
        <v>191</v>
      </c>
      <c r="BE143" s="219">
        <f>IF(N143="základná",J143,0)</f>
        <v>0</v>
      </c>
      <c r="BF143" s="219">
        <f>IF(N143="znížená",J143,0)</f>
        <v>0</v>
      </c>
      <c r="BG143" s="219">
        <f>IF(N143="zákl. prenesená",J143,0)</f>
        <v>0</v>
      </c>
      <c r="BH143" s="219">
        <f>IF(N143="zníž. prenesená",J143,0)</f>
        <v>0</v>
      </c>
      <c r="BI143" s="219">
        <f>IF(N143="nulová",J143,0)</f>
        <v>0</v>
      </c>
      <c r="BJ143" s="14" t="s">
        <v>86</v>
      </c>
      <c r="BK143" s="219">
        <f>ROUND(I143*H143,2)</f>
        <v>0</v>
      </c>
      <c r="BL143" s="14" t="s">
        <v>197</v>
      </c>
      <c r="BM143" s="218" t="s">
        <v>1841</v>
      </c>
    </row>
    <row r="144" spans="1:65" s="2" customFormat="1" ht="16.5" customHeight="1">
      <c r="A144" s="31"/>
      <c r="B144" s="32"/>
      <c r="C144" s="206" t="s">
        <v>214</v>
      </c>
      <c r="D144" s="206" t="s">
        <v>193</v>
      </c>
      <c r="E144" s="207" t="s">
        <v>1842</v>
      </c>
      <c r="F144" s="208" t="s">
        <v>1843</v>
      </c>
      <c r="G144" s="209" t="s">
        <v>196</v>
      </c>
      <c r="H144" s="210">
        <v>4.7329999999999997</v>
      </c>
      <c r="I144" s="211"/>
      <c r="J144" s="212">
        <f>ROUND(I144*H144,2)</f>
        <v>0</v>
      </c>
      <c r="K144" s="213"/>
      <c r="L144" s="36"/>
      <c r="M144" s="214" t="s">
        <v>1</v>
      </c>
      <c r="N144" s="215" t="s">
        <v>39</v>
      </c>
      <c r="O144" s="68"/>
      <c r="P144" s="216">
        <f>O144*H144</f>
        <v>0</v>
      </c>
      <c r="Q144" s="216">
        <v>2.20099</v>
      </c>
      <c r="R144" s="216">
        <f>Q144*H144</f>
        <v>10.41728567</v>
      </c>
      <c r="S144" s="216">
        <v>0</v>
      </c>
      <c r="T144" s="217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197</v>
      </c>
      <c r="AT144" s="218" t="s">
        <v>193</v>
      </c>
      <c r="AU144" s="218" t="s">
        <v>86</v>
      </c>
      <c r="AY144" s="14" t="s">
        <v>191</v>
      </c>
      <c r="BE144" s="219">
        <f>IF(N144="základná",J144,0)</f>
        <v>0</v>
      </c>
      <c r="BF144" s="219">
        <f>IF(N144="znížená",J144,0)</f>
        <v>0</v>
      </c>
      <c r="BG144" s="219">
        <f>IF(N144="zákl. prenesená",J144,0)</f>
        <v>0</v>
      </c>
      <c r="BH144" s="219">
        <f>IF(N144="zníž. prenesená",J144,0)</f>
        <v>0</v>
      </c>
      <c r="BI144" s="219">
        <f>IF(N144="nulová",J144,0)</f>
        <v>0</v>
      </c>
      <c r="BJ144" s="14" t="s">
        <v>86</v>
      </c>
      <c r="BK144" s="219">
        <f>ROUND(I144*H144,2)</f>
        <v>0</v>
      </c>
      <c r="BL144" s="14" t="s">
        <v>197</v>
      </c>
      <c r="BM144" s="218" t="s">
        <v>1844</v>
      </c>
    </row>
    <row r="145" spans="1:65" s="12" customFormat="1" ht="22.9" customHeight="1">
      <c r="B145" s="190"/>
      <c r="C145" s="191"/>
      <c r="D145" s="192" t="s">
        <v>72</v>
      </c>
      <c r="E145" s="204" t="s">
        <v>209</v>
      </c>
      <c r="F145" s="204" t="s">
        <v>270</v>
      </c>
      <c r="G145" s="191"/>
      <c r="H145" s="191"/>
      <c r="I145" s="194"/>
      <c r="J145" s="205">
        <f>BK145</f>
        <v>0</v>
      </c>
      <c r="K145" s="191"/>
      <c r="L145" s="196"/>
      <c r="M145" s="197"/>
      <c r="N145" s="198"/>
      <c r="O145" s="198"/>
      <c r="P145" s="199">
        <f>SUM(P146:P152)</f>
        <v>0</v>
      </c>
      <c r="Q145" s="198"/>
      <c r="R145" s="199">
        <f>SUM(R146:R152)</f>
        <v>182.76303599999997</v>
      </c>
      <c r="S145" s="198"/>
      <c r="T145" s="200">
        <f>SUM(T146:T152)</f>
        <v>0</v>
      </c>
      <c r="AR145" s="201" t="s">
        <v>80</v>
      </c>
      <c r="AT145" s="202" t="s">
        <v>72</v>
      </c>
      <c r="AU145" s="202" t="s">
        <v>80</v>
      </c>
      <c r="AY145" s="201" t="s">
        <v>191</v>
      </c>
      <c r="BK145" s="203">
        <f>SUM(BK146:BK152)</f>
        <v>0</v>
      </c>
    </row>
    <row r="146" spans="1:65" s="2" customFormat="1" ht="21.75" customHeight="1">
      <c r="A146" s="31"/>
      <c r="B146" s="32"/>
      <c r="C146" s="206" t="s">
        <v>228</v>
      </c>
      <c r="D146" s="206" t="s">
        <v>193</v>
      </c>
      <c r="E146" s="207" t="s">
        <v>1845</v>
      </c>
      <c r="F146" s="208" t="s">
        <v>1846</v>
      </c>
      <c r="G146" s="209" t="s">
        <v>223</v>
      </c>
      <c r="H146" s="210">
        <v>367.2</v>
      </c>
      <c r="I146" s="211"/>
      <c r="J146" s="212">
        <f t="shared" ref="J146:J152" si="10">ROUND(I146*H146,2)</f>
        <v>0</v>
      </c>
      <c r="K146" s="213"/>
      <c r="L146" s="36"/>
      <c r="M146" s="214" t="s">
        <v>1</v>
      </c>
      <c r="N146" s="215" t="s">
        <v>39</v>
      </c>
      <c r="O146" s="68"/>
      <c r="P146" s="216">
        <f t="shared" ref="P146:P152" si="11">O146*H146</f>
        <v>0</v>
      </c>
      <c r="Q146" s="216">
        <v>9.8199999999999996E-2</v>
      </c>
      <c r="R146" s="216">
        <f t="shared" ref="R146:R152" si="12">Q146*H146</f>
        <v>36.059039999999996</v>
      </c>
      <c r="S146" s="216">
        <v>0</v>
      </c>
      <c r="T146" s="217">
        <f t="shared" ref="T146:T152" si="13"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197</v>
      </c>
      <c r="AT146" s="218" t="s">
        <v>193</v>
      </c>
      <c r="AU146" s="218" t="s">
        <v>86</v>
      </c>
      <c r="AY146" s="14" t="s">
        <v>191</v>
      </c>
      <c r="BE146" s="219">
        <f t="shared" ref="BE146:BE152" si="14">IF(N146="základná",J146,0)</f>
        <v>0</v>
      </c>
      <c r="BF146" s="219">
        <f t="shared" ref="BF146:BF152" si="15">IF(N146="znížená",J146,0)</f>
        <v>0</v>
      </c>
      <c r="BG146" s="219">
        <f t="shared" ref="BG146:BG152" si="16">IF(N146="zákl. prenesená",J146,0)</f>
        <v>0</v>
      </c>
      <c r="BH146" s="219">
        <f t="shared" ref="BH146:BH152" si="17">IF(N146="zníž. prenesená",J146,0)</f>
        <v>0</v>
      </c>
      <c r="BI146" s="219">
        <f t="shared" ref="BI146:BI152" si="18">IF(N146="nulová",J146,0)</f>
        <v>0</v>
      </c>
      <c r="BJ146" s="14" t="s">
        <v>86</v>
      </c>
      <c r="BK146" s="219">
        <f t="shared" ref="BK146:BK152" si="19">ROUND(I146*H146,2)</f>
        <v>0</v>
      </c>
      <c r="BL146" s="14" t="s">
        <v>197</v>
      </c>
      <c r="BM146" s="218" t="s">
        <v>1847</v>
      </c>
    </row>
    <row r="147" spans="1:65" s="2" customFormat="1" ht="21.75" customHeight="1">
      <c r="A147" s="31"/>
      <c r="B147" s="32"/>
      <c r="C147" s="206" t="s">
        <v>232</v>
      </c>
      <c r="D147" s="206" t="s">
        <v>193</v>
      </c>
      <c r="E147" s="207" t="s">
        <v>1848</v>
      </c>
      <c r="F147" s="208" t="s">
        <v>1849</v>
      </c>
      <c r="G147" s="209" t="s">
        <v>223</v>
      </c>
      <c r="H147" s="210">
        <v>367.2</v>
      </c>
      <c r="I147" s="211"/>
      <c r="J147" s="212">
        <f t="shared" si="10"/>
        <v>0</v>
      </c>
      <c r="K147" s="213"/>
      <c r="L147" s="36"/>
      <c r="M147" s="214" t="s">
        <v>1</v>
      </c>
      <c r="N147" s="215" t="s">
        <v>39</v>
      </c>
      <c r="O147" s="68"/>
      <c r="P147" s="216">
        <f t="shared" si="11"/>
        <v>0</v>
      </c>
      <c r="Q147" s="216">
        <v>0.27994000000000002</v>
      </c>
      <c r="R147" s="216">
        <f t="shared" si="12"/>
        <v>102.79396800000001</v>
      </c>
      <c r="S147" s="216">
        <v>0</v>
      </c>
      <c r="T147" s="217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197</v>
      </c>
      <c r="AT147" s="218" t="s">
        <v>193</v>
      </c>
      <c r="AU147" s="218" t="s">
        <v>86</v>
      </c>
      <c r="AY147" s="14" t="s">
        <v>191</v>
      </c>
      <c r="BE147" s="219">
        <f t="shared" si="14"/>
        <v>0</v>
      </c>
      <c r="BF147" s="219">
        <f t="shared" si="15"/>
        <v>0</v>
      </c>
      <c r="BG147" s="219">
        <f t="shared" si="16"/>
        <v>0</v>
      </c>
      <c r="BH147" s="219">
        <f t="shared" si="17"/>
        <v>0</v>
      </c>
      <c r="BI147" s="219">
        <f t="shared" si="18"/>
        <v>0</v>
      </c>
      <c r="BJ147" s="14" t="s">
        <v>86</v>
      </c>
      <c r="BK147" s="219">
        <f t="shared" si="19"/>
        <v>0</v>
      </c>
      <c r="BL147" s="14" t="s">
        <v>197</v>
      </c>
      <c r="BM147" s="218" t="s">
        <v>1850</v>
      </c>
    </row>
    <row r="148" spans="1:65" s="2" customFormat="1" ht="21.75" customHeight="1">
      <c r="A148" s="31"/>
      <c r="B148" s="32"/>
      <c r="C148" s="206" t="s">
        <v>237</v>
      </c>
      <c r="D148" s="206" t="s">
        <v>193</v>
      </c>
      <c r="E148" s="207" t="s">
        <v>1851</v>
      </c>
      <c r="F148" s="208" t="s">
        <v>1852</v>
      </c>
      <c r="G148" s="209" t="s">
        <v>223</v>
      </c>
      <c r="H148" s="210">
        <v>367.2</v>
      </c>
      <c r="I148" s="211"/>
      <c r="J148" s="212">
        <f t="shared" si="10"/>
        <v>0</v>
      </c>
      <c r="K148" s="213"/>
      <c r="L148" s="36"/>
      <c r="M148" s="214" t="s">
        <v>1</v>
      </c>
      <c r="N148" s="215" t="s">
        <v>39</v>
      </c>
      <c r="O148" s="68"/>
      <c r="P148" s="216">
        <f t="shared" si="11"/>
        <v>0</v>
      </c>
      <c r="Q148" s="216">
        <v>8.7120000000000003E-2</v>
      </c>
      <c r="R148" s="216">
        <f t="shared" si="12"/>
        <v>31.990463999999999</v>
      </c>
      <c r="S148" s="216">
        <v>0</v>
      </c>
      <c r="T148" s="21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197</v>
      </c>
      <c r="AT148" s="218" t="s">
        <v>193</v>
      </c>
      <c r="AU148" s="218" t="s">
        <v>86</v>
      </c>
      <c r="AY148" s="14" t="s">
        <v>191</v>
      </c>
      <c r="BE148" s="219">
        <f t="shared" si="14"/>
        <v>0</v>
      </c>
      <c r="BF148" s="219">
        <f t="shared" si="15"/>
        <v>0</v>
      </c>
      <c r="BG148" s="219">
        <f t="shared" si="16"/>
        <v>0</v>
      </c>
      <c r="BH148" s="219">
        <f t="shared" si="17"/>
        <v>0</v>
      </c>
      <c r="BI148" s="219">
        <f t="shared" si="18"/>
        <v>0</v>
      </c>
      <c r="BJ148" s="14" t="s">
        <v>86</v>
      </c>
      <c r="BK148" s="219">
        <f t="shared" si="19"/>
        <v>0</v>
      </c>
      <c r="BL148" s="14" t="s">
        <v>197</v>
      </c>
      <c r="BM148" s="218" t="s">
        <v>1853</v>
      </c>
    </row>
    <row r="149" spans="1:65" s="2" customFormat="1" ht="16.5" customHeight="1">
      <c r="A149" s="31"/>
      <c r="B149" s="32"/>
      <c r="C149" s="220" t="s">
        <v>241</v>
      </c>
      <c r="D149" s="220" t="s">
        <v>210</v>
      </c>
      <c r="E149" s="221" t="s">
        <v>1854</v>
      </c>
      <c r="F149" s="222" t="s">
        <v>1855</v>
      </c>
      <c r="G149" s="223" t="s">
        <v>223</v>
      </c>
      <c r="H149" s="224">
        <v>367.2</v>
      </c>
      <c r="I149" s="225"/>
      <c r="J149" s="226">
        <f t="shared" si="10"/>
        <v>0</v>
      </c>
      <c r="K149" s="227"/>
      <c r="L149" s="228"/>
      <c r="M149" s="229" t="s">
        <v>1</v>
      </c>
      <c r="N149" s="230" t="s">
        <v>39</v>
      </c>
      <c r="O149" s="68"/>
      <c r="P149" s="216">
        <f t="shared" si="11"/>
        <v>0</v>
      </c>
      <c r="Q149" s="216">
        <v>2.35E-2</v>
      </c>
      <c r="R149" s="216">
        <f t="shared" si="12"/>
        <v>8.6291999999999991</v>
      </c>
      <c r="S149" s="216">
        <v>0</v>
      </c>
      <c r="T149" s="21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214</v>
      </c>
      <c r="AT149" s="218" t="s">
        <v>210</v>
      </c>
      <c r="AU149" s="218" t="s">
        <v>86</v>
      </c>
      <c r="AY149" s="14" t="s">
        <v>191</v>
      </c>
      <c r="BE149" s="219">
        <f t="shared" si="14"/>
        <v>0</v>
      </c>
      <c r="BF149" s="219">
        <f t="shared" si="15"/>
        <v>0</v>
      </c>
      <c r="BG149" s="219">
        <f t="shared" si="16"/>
        <v>0</v>
      </c>
      <c r="BH149" s="219">
        <f t="shared" si="17"/>
        <v>0</v>
      </c>
      <c r="BI149" s="219">
        <f t="shared" si="18"/>
        <v>0</v>
      </c>
      <c r="BJ149" s="14" t="s">
        <v>86</v>
      </c>
      <c r="BK149" s="219">
        <f t="shared" si="19"/>
        <v>0</v>
      </c>
      <c r="BL149" s="14" t="s">
        <v>197</v>
      </c>
      <c r="BM149" s="218" t="s">
        <v>1856</v>
      </c>
    </row>
    <row r="150" spans="1:65" s="2" customFormat="1" ht="21.75" customHeight="1">
      <c r="A150" s="31"/>
      <c r="B150" s="32"/>
      <c r="C150" s="206" t="s">
        <v>245</v>
      </c>
      <c r="D150" s="206" t="s">
        <v>193</v>
      </c>
      <c r="E150" s="207" t="s">
        <v>1857</v>
      </c>
      <c r="F150" s="208" t="s">
        <v>1858</v>
      </c>
      <c r="G150" s="209" t="s">
        <v>278</v>
      </c>
      <c r="H150" s="210">
        <v>132.12</v>
      </c>
      <c r="I150" s="211"/>
      <c r="J150" s="212">
        <f t="shared" si="10"/>
        <v>0</v>
      </c>
      <c r="K150" s="213"/>
      <c r="L150" s="36"/>
      <c r="M150" s="214" t="s">
        <v>1</v>
      </c>
      <c r="N150" s="215" t="s">
        <v>39</v>
      </c>
      <c r="O150" s="68"/>
      <c r="P150" s="216">
        <f t="shared" si="11"/>
        <v>0</v>
      </c>
      <c r="Q150" s="216">
        <v>1.678E-2</v>
      </c>
      <c r="R150" s="216">
        <f t="shared" si="12"/>
        <v>2.2169736000000002</v>
      </c>
      <c r="S150" s="216">
        <v>0</v>
      </c>
      <c r="T150" s="21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197</v>
      </c>
      <c r="AT150" s="218" t="s">
        <v>193</v>
      </c>
      <c r="AU150" s="218" t="s">
        <v>86</v>
      </c>
      <c r="AY150" s="14" t="s">
        <v>191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4" t="s">
        <v>86</v>
      </c>
      <c r="BK150" s="219">
        <f t="shared" si="19"/>
        <v>0</v>
      </c>
      <c r="BL150" s="14" t="s">
        <v>197</v>
      </c>
      <c r="BM150" s="218" t="s">
        <v>1859</v>
      </c>
    </row>
    <row r="151" spans="1:65" s="2" customFormat="1" ht="21.75" customHeight="1">
      <c r="A151" s="31"/>
      <c r="B151" s="32"/>
      <c r="C151" s="220" t="s">
        <v>249</v>
      </c>
      <c r="D151" s="220" t="s">
        <v>210</v>
      </c>
      <c r="E151" s="221" t="s">
        <v>1860</v>
      </c>
      <c r="F151" s="222" t="s">
        <v>1861</v>
      </c>
      <c r="G151" s="223" t="s">
        <v>278</v>
      </c>
      <c r="H151" s="224">
        <v>132.12</v>
      </c>
      <c r="I151" s="225"/>
      <c r="J151" s="226">
        <f t="shared" si="10"/>
        <v>0</v>
      </c>
      <c r="K151" s="227"/>
      <c r="L151" s="228"/>
      <c r="M151" s="229" t="s">
        <v>1</v>
      </c>
      <c r="N151" s="230" t="s">
        <v>39</v>
      </c>
      <c r="O151" s="68"/>
      <c r="P151" s="216">
        <f t="shared" si="11"/>
        <v>0</v>
      </c>
      <c r="Q151" s="216">
        <v>7.92E-3</v>
      </c>
      <c r="R151" s="216">
        <f t="shared" si="12"/>
        <v>1.0463903999999999</v>
      </c>
      <c r="S151" s="216">
        <v>0</v>
      </c>
      <c r="T151" s="21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214</v>
      </c>
      <c r="AT151" s="218" t="s">
        <v>210</v>
      </c>
      <c r="AU151" s="218" t="s">
        <v>86</v>
      </c>
      <c r="AY151" s="14" t="s">
        <v>191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4" t="s">
        <v>86</v>
      </c>
      <c r="BK151" s="219">
        <f t="shared" si="19"/>
        <v>0</v>
      </c>
      <c r="BL151" s="14" t="s">
        <v>197</v>
      </c>
      <c r="BM151" s="218" t="s">
        <v>1862</v>
      </c>
    </row>
    <row r="152" spans="1:65" s="2" customFormat="1" ht="16.5" customHeight="1">
      <c r="A152" s="31"/>
      <c r="B152" s="32"/>
      <c r="C152" s="220" t="s">
        <v>253</v>
      </c>
      <c r="D152" s="220" t="s">
        <v>210</v>
      </c>
      <c r="E152" s="221" t="s">
        <v>1863</v>
      </c>
      <c r="F152" s="222" t="s">
        <v>1864</v>
      </c>
      <c r="G152" s="223" t="s">
        <v>278</v>
      </c>
      <c r="H152" s="224">
        <v>270</v>
      </c>
      <c r="I152" s="225"/>
      <c r="J152" s="226">
        <f t="shared" si="10"/>
        <v>0</v>
      </c>
      <c r="K152" s="227"/>
      <c r="L152" s="228"/>
      <c r="M152" s="229" t="s">
        <v>1</v>
      </c>
      <c r="N152" s="230" t="s">
        <v>39</v>
      </c>
      <c r="O152" s="68"/>
      <c r="P152" s="216">
        <f t="shared" si="11"/>
        <v>0</v>
      </c>
      <c r="Q152" s="216">
        <v>1E-4</v>
      </c>
      <c r="R152" s="216">
        <f t="shared" si="12"/>
        <v>2.7E-2</v>
      </c>
      <c r="S152" s="216">
        <v>0</v>
      </c>
      <c r="T152" s="217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214</v>
      </c>
      <c r="AT152" s="218" t="s">
        <v>210</v>
      </c>
      <c r="AU152" s="218" t="s">
        <v>86</v>
      </c>
      <c r="AY152" s="14" t="s">
        <v>191</v>
      </c>
      <c r="BE152" s="219">
        <f t="shared" si="14"/>
        <v>0</v>
      </c>
      <c r="BF152" s="219">
        <f t="shared" si="15"/>
        <v>0</v>
      </c>
      <c r="BG152" s="219">
        <f t="shared" si="16"/>
        <v>0</v>
      </c>
      <c r="BH152" s="219">
        <f t="shared" si="17"/>
        <v>0</v>
      </c>
      <c r="BI152" s="219">
        <f t="shared" si="18"/>
        <v>0</v>
      </c>
      <c r="BJ152" s="14" t="s">
        <v>86</v>
      </c>
      <c r="BK152" s="219">
        <f t="shared" si="19"/>
        <v>0</v>
      </c>
      <c r="BL152" s="14" t="s">
        <v>197</v>
      </c>
      <c r="BM152" s="218" t="s">
        <v>1865</v>
      </c>
    </row>
    <row r="153" spans="1:65" s="12" customFormat="1" ht="22.9" customHeight="1">
      <c r="B153" s="190"/>
      <c r="C153" s="191"/>
      <c r="D153" s="192" t="s">
        <v>72</v>
      </c>
      <c r="E153" s="204" t="s">
        <v>228</v>
      </c>
      <c r="F153" s="204" t="s">
        <v>305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SUM(P154:P158)</f>
        <v>0</v>
      </c>
      <c r="Q153" s="198"/>
      <c r="R153" s="199">
        <f>SUM(R154:R158)</f>
        <v>0</v>
      </c>
      <c r="S153" s="198"/>
      <c r="T153" s="200">
        <f>SUM(T154:T158)</f>
        <v>2.88</v>
      </c>
      <c r="AR153" s="201" t="s">
        <v>80</v>
      </c>
      <c r="AT153" s="202" t="s">
        <v>72</v>
      </c>
      <c r="AU153" s="202" t="s">
        <v>80</v>
      </c>
      <c r="AY153" s="201" t="s">
        <v>191</v>
      </c>
      <c r="BK153" s="203">
        <f>SUM(BK154:BK158)</f>
        <v>0</v>
      </c>
    </row>
    <row r="154" spans="1:65" s="2" customFormat="1" ht="21.75" customHeight="1">
      <c r="A154" s="31"/>
      <c r="B154" s="32"/>
      <c r="C154" s="206" t="s">
        <v>257</v>
      </c>
      <c r="D154" s="206" t="s">
        <v>193</v>
      </c>
      <c r="E154" s="207" t="s">
        <v>1866</v>
      </c>
      <c r="F154" s="208" t="s">
        <v>1867</v>
      </c>
      <c r="G154" s="209" t="s">
        <v>223</v>
      </c>
      <c r="H154" s="210">
        <v>166.8</v>
      </c>
      <c r="I154" s="211"/>
      <c r="J154" s="212">
        <f>ROUND(I154*H154,2)</f>
        <v>0</v>
      </c>
      <c r="K154" s="213"/>
      <c r="L154" s="36"/>
      <c r="M154" s="214" t="s">
        <v>1</v>
      </c>
      <c r="N154" s="215" t="s">
        <v>39</v>
      </c>
      <c r="O154" s="68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197</v>
      </c>
      <c r="AT154" s="218" t="s">
        <v>193</v>
      </c>
      <c r="AU154" s="218" t="s">
        <v>86</v>
      </c>
      <c r="AY154" s="14" t="s">
        <v>191</v>
      </c>
      <c r="BE154" s="219">
        <f>IF(N154="základná",J154,0)</f>
        <v>0</v>
      </c>
      <c r="BF154" s="219">
        <f>IF(N154="znížená",J154,0)</f>
        <v>0</v>
      </c>
      <c r="BG154" s="219">
        <f>IF(N154="zákl. prenesená",J154,0)</f>
        <v>0</v>
      </c>
      <c r="BH154" s="219">
        <f>IF(N154="zníž. prenesená",J154,0)</f>
        <v>0</v>
      </c>
      <c r="BI154" s="219">
        <f>IF(N154="nulová",J154,0)</f>
        <v>0</v>
      </c>
      <c r="BJ154" s="14" t="s">
        <v>86</v>
      </c>
      <c r="BK154" s="219">
        <f>ROUND(I154*H154,2)</f>
        <v>0</v>
      </c>
      <c r="BL154" s="14" t="s">
        <v>197</v>
      </c>
      <c r="BM154" s="218" t="s">
        <v>1868</v>
      </c>
    </row>
    <row r="155" spans="1:65" s="2" customFormat="1" ht="16.5" customHeight="1">
      <c r="A155" s="31"/>
      <c r="B155" s="32"/>
      <c r="C155" s="206" t="s">
        <v>262</v>
      </c>
      <c r="D155" s="206" t="s">
        <v>193</v>
      </c>
      <c r="E155" s="207" t="s">
        <v>1869</v>
      </c>
      <c r="F155" s="208" t="s">
        <v>1870</v>
      </c>
      <c r="G155" s="209" t="s">
        <v>196</v>
      </c>
      <c r="H155" s="210">
        <v>1.2</v>
      </c>
      <c r="I155" s="211"/>
      <c r="J155" s="212">
        <f>ROUND(I155*H155,2)</f>
        <v>0</v>
      </c>
      <c r="K155" s="213"/>
      <c r="L155" s="36"/>
      <c r="M155" s="214" t="s">
        <v>1</v>
      </c>
      <c r="N155" s="215" t="s">
        <v>39</v>
      </c>
      <c r="O155" s="68"/>
      <c r="P155" s="216">
        <f>O155*H155</f>
        <v>0</v>
      </c>
      <c r="Q155" s="216">
        <v>0</v>
      </c>
      <c r="R155" s="216">
        <f>Q155*H155</f>
        <v>0</v>
      </c>
      <c r="S155" s="216">
        <v>2.4</v>
      </c>
      <c r="T155" s="217">
        <f>S155*H155</f>
        <v>2.88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197</v>
      </c>
      <c r="AT155" s="218" t="s">
        <v>193</v>
      </c>
      <c r="AU155" s="218" t="s">
        <v>86</v>
      </c>
      <c r="AY155" s="14" t="s">
        <v>191</v>
      </c>
      <c r="BE155" s="219">
        <f>IF(N155="základná",J155,0)</f>
        <v>0</v>
      </c>
      <c r="BF155" s="219">
        <f>IF(N155="znížená",J155,0)</f>
        <v>0</v>
      </c>
      <c r="BG155" s="219">
        <f>IF(N155="zákl. prenesená",J155,0)</f>
        <v>0</v>
      </c>
      <c r="BH155" s="219">
        <f>IF(N155="zníž. prenesená",J155,0)</f>
        <v>0</v>
      </c>
      <c r="BI155" s="219">
        <f>IF(N155="nulová",J155,0)</f>
        <v>0</v>
      </c>
      <c r="BJ155" s="14" t="s">
        <v>86</v>
      </c>
      <c r="BK155" s="219">
        <f>ROUND(I155*H155,2)</f>
        <v>0</v>
      </c>
      <c r="BL155" s="14" t="s">
        <v>197</v>
      </c>
      <c r="BM155" s="218" t="s">
        <v>1871</v>
      </c>
    </row>
    <row r="156" spans="1:65" s="2" customFormat="1" ht="16.5" customHeight="1">
      <c r="A156" s="31"/>
      <c r="B156" s="32"/>
      <c r="C156" s="206" t="s">
        <v>266</v>
      </c>
      <c r="D156" s="206" t="s">
        <v>193</v>
      </c>
      <c r="E156" s="207" t="s">
        <v>1764</v>
      </c>
      <c r="F156" s="208" t="s">
        <v>1004</v>
      </c>
      <c r="G156" s="209" t="s">
        <v>213</v>
      </c>
      <c r="H156" s="210">
        <v>2.88</v>
      </c>
      <c r="I156" s="211"/>
      <c r="J156" s="212">
        <f>ROUND(I156*H156,2)</f>
        <v>0</v>
      </c>
      <c r="K156" s="213"/>
      <c r="L156" s="36"/>
      <c r="M156" s="214" t="s">
        <v>1</v>
      </c>
      <c r="N156" s="215" t="s">
        <v>39</v>
      </c>
      <c r="O156" s="6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197</v>
      </c>
      <c r="AT156" s="218" t="s">
        <v>193</v>
      </c>
      <c r="AU156" s="218" t="s">
        <v>86</v>
      </c>
      <c r="AY156" s="14" t="s">
        <v>191</v>
      </c>
      <c r="BE156" s="219">
        <f>IF(N156="základná",J156,0)</f>
        <v>0</v>
      </c>
      <c r="BF156" s="219">
        <f>IF(N156="znížená",J156,0)</f>
        <v>0</v>
      </c>
      <c r="BG156" s="219">
        <f>IF(N156="zákl. prenesená",J156,0)</f>
        <v>0</v>
      </c>
      <c r="BH156" s="219">
        <f>IF(N156="zníž. prenesená",J156,0)</f>
        <v>0</v>
      </c>
      <c r="BI156" s="219">
        <f>IF(N156="nulová",J156,0)</f>
        <v>0</v>
      </c>
      <c r="BJ156" s="14" t="s">
        <v>86</v>
      </c>
      <c r="BK156" s="219">
        <f>ROUND(I156*H156,2)</f>
        <v>0</v>
      </c>
      <c r="BL156" s="14" t="s">
        <v>197</v>
      </c>
      <c r="BM156" s="218" t="s">
        <v>1872</v>
      </c>
    </row>
    <row r="157" spans="1:65" s="2" customFormat="1" ht="21.75" customHeight="1">
      <c r="A157" s="31"/>
      <c r="B157" s="32"/>
      <c r="C157" s="206" t="s">
        <v>271</v>
      </c>
      <c r="D157" s="206" t="s">
        <v>193</v>
      </c>
      <c r="E157" s="207" t="s">
        <v>1765</v>
      </c>
      <c r="F157" s="208" t="s">
        <v>1766</v>
      </c>
      <c r="G157" s="209" t="s">
        <v>213</v>
      </c>
      <c r="H157" s="210">
        <v>14.63</v>
      </c>
      <c r="I157" s="211"/>
      <c r="J157" s="212">
        <f>ROUND(I157*H157,2)</f>
        <v>0</v>
      </c>
      <c r="K157" s="213"/>
      <c r="L157" s="36"/>
      <c r="M157" s="214" t="s">
        <v>1</v>
      </c>
      <c r="N157" s="215" t="s">
        <v>39</v>
      </c>
      <c r="O157" s="68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197</v>
      </c>
      <c r="AT157" s="218" t="s">
        <v>193</v>
      </c>
      <c r="AU157" s="218" t="s">
        <v>86</v>
      </c>
      <c r="AY157" s="14" t="s">
        <v>191</v>
      </c>
      <c r="BE157" s="219">
        <f>IF(N157="základná",J157,0)</f>
        <v>0</v>
      </c>
      <c r="BF157" s="219">
        <f>IF(N157="znížená",J157,0)</f>
        <v>0</v>
      </c>
      <c r="BG157" s="219">
        <f>IF(N157="zákl. prenesená",J157,0)</f>
        <v>0</v>
      </c>
      <c r="BH157" s="219">
        <f>IF(N157="zníž. prenesená",J157,0)</f>
        <v>0</v>
      </c>
      <c r="BI157" s="219">
        <f>IF(N157="nulová",J157,0)</f>
        <v>0</v>
      </c>
      <c r="BJ157" s="14" t="s">
        <v>86</v>
      </c>
      <c r="BK157" s="219">
        <f>ROUND(I157*H157,2)</f>
        <v>0</v>
      </c>
      <c r="BL157" s="14" t="s">
        <v>197</v>
      </c>
      <c r="BM157" s="218" t="s">
        <v>1873</v>
      </c>
    </row>
    <row r="158" spans="1:65" s="2" customFormat="1" ht="21.75" customHeight="1">
      <c r="A158" s="31"/>
      <c r="B158" s="32"/>
      <c r="C158" s="206" t="s">
        <v>7</v>
      </c>
      <c r="D158" s="206" t="s">
        <v>193</v>
      </c>
      <c r="E158" s="207" t="s">
        <v>1767</v>
      </c>
      <c r="F158" s="208" t="s">
        <v>1768</v>
      </c>
      <c r="G158" s="209" t="s">
        <v>213</v>
      </c>
      <c r="H158" s="210">
        <v>2.88</v>
      </c>
      <c r="I158" s="211"/>
      <c r="J158" s="212">
        <f>ROUND(I158*H158,2)</f>
        <v>0</v>
      </c>
      <c r="K158" s="213"/>
      <c r="L158" s="36"/>
      <c r="M158" s="214" t="s">
        <v>1</v>
      </c>
      <c r="N158" s="215" t="s">
        <v>39</v>
      </c>
      <c r="O158" s="68"/>
      <c r="P158" s="216">
        <f>O158*H158</f>
        <v>0</v>
      </c>
      <c r="Q158" s="216">
        <v>0</v>
      </c>
      <c r="R158" s="216">
        <f>Q158*H158</f>
        <v>0</v>
      </c>
      <c r="S158" s="216">
        <v>0</v>
      </c>
      <c r="T158" s="217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197</v>
      </c>
      <c r="AT158" s="218" t="s">
        <v>193</v>
      </c>
      <c r="AU158" s="218" t="s">
        <v>86</v>
      </c>
      <c r="AY158" s="14" t="s">
        <v>191</v>
      </c>
      <c r="BE158" s="219">
        <f>IF(N158="základná",J158,0)</f>
        <v>0</v>
      </c>
      <c r="BF158" s="219">
        <f>IF(N158="znížená",J158,0)</f>
        <v>0</v>
      </c>
      <c r="BG158" s="219">
        <f>IF(N158="zákl. prenesená",J158,0)</f>
        <v>0</v>
      </c>
      <c r="BH158" s="219">
        <f>IF(N158="zníž. prenesená",J158,0)</f>
        <v>0</v>
      </c>
      <c r="BI158" s="219">
        <f>IF(N158="nulová",J158,0)</f>
        <v>0</v>
      </c>
      <c r="BJ158" s="14" t="s">
        <v>86</v>
      </c>
      <c r="BK158" s="219">
        <f>ROUND(I158*H158,2)</f>
        <v>0</v>
      </c>
      <c r="BL158" s="14" t="s">
        <v>197</v>
      </c>
      <c r="BM158" s="218" t="s">
        <v>1874</v>
      </c>
    </row>
    <row r="159" spans="1:65" s="12" customFormat="1" ht="22.9" customHeight="1">
      <c r="B159" s="190"/>
      <c r="C159" s="191"/>
      <c r="D159" s="192" t="s">
        <v>72</v>
      </c>
      <c r="E159" s="204" t="s">
        <v>330</v>
      </c>
      <c r="F159" s="204" t="s">
        <v>1007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P160</f>
        <v>0</v>
      </c>
      <c r="Q159" s="198"/>
      <c r="R159" s="199">
        <f>R160</f>
        <v>0</v>
      </c>
      <c r="S159" s="198"/>
      <c r="T159" s="200">
        <f>T160</f>
        <v>0</v>
      </c>
      <c r="AR159" s="201" t="s">
        <v>80</v>
      </c>
      <c r="AT159" s="202" t="s">
        <v>72</v>
      </c>
      <c r="AU159" s="202" t="s">
        <v>80</v>
      </c>
      <c r="AY159" s="201" t="s">
        <v>191</v>
      </c>
      <c r="BK159" s="203">
        <f>BK160</f>
        <v>0</v>
      </c>
    </row>
    <row r="160" spans="1:65" s="2" customFormat="1" ht="21.75" customHeight="1">
      <c r="A160" s="31"/>
      <c r="B160" s="32"/>
      <c r="C160" s="206" t="s">
        <v>281</v>
      </c>
      <c r="D160" s="206" t="s">
        <v>193</v>
      </c>
      <c r="E160" s="207" t="s">
        <v>1875</v>
      </c>
      <c r="F160" s="208" t="s">
        <v>1876</v>
      </c>
      <c r="G160" s="209" t="s">
        <v>213</v>
      </c>
      <c r="H160" s="210">
        <v>193.20599999999999</v>
      </c>
      <c r="I160" s="211"/>
      <c r="J160" s="212">
        <f>ROUND(I160*H160,2)</f>
        <v>0</v>
      </c>
      <c r="K160" s="213"/>
      <c r="L160" s="36"/>
      <c r="M160" s="214" t="s">
        <v>1</v>
      </c>
      <c r="N160" s="215" t="s">
        <v>39</v>
      </c>
      <c r="O160" s="68"/>
      <c r="P160" s="216">
        <f>O160*H160</f>
        <v>0</v>
      </c>
      <c r="Q160" s="216">
        <v>0</v>
      </c>
      <c r="R160" s="216">
        <f>Q160*H160</f>
        <v>0</v>
      </c>
      <c r="S160" s="216">
        <v>0</v>
      </c>
      <c r="T160" s="217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197</v>
      </c>
      <c r="AT160" s="218" t="s">
        <v>193</v>
      </c>
      <c r="AU160" s="218" t="s">
        <v>86</v>
      </c>
      <c r="AY160" s="14" t="s">
        <v>191</v>
      </c>
      <c r="BE160" s="219">
        <f>IF(N160="základná",J160,0)</f>
        <v>0</v>
      </c>
      <c r="BF160" s="219">
        <f>IF(N160="znížená",J160,0)</f>
        <v>0</v>
      </c>
      <c r="BG160" s="219">
        <f>IF(N160="zákl. prenesená",J160,0)</f>
        <v>0</v>
      </c>
      <c r="BH160" s="219">
        <f>IF(N160="zníž. prenesená",J160,0)</f>
        <v>0</v>
      </c>
      <c r="BI160" s="219">
        <f>IF(N160="nulová",J160,0)</f>
        <v>0</v>
      </c>
      <c r="BJ160" s="14" t="s">
        <v>86</v>
      </c>
      <c r="BK160" s="219">
        <f>ROUND(I160*H160,2)</f>
        <v>0</v>
      </c>
      <c r="BL160" s="14" t="s">
        <v>197</v>
      </c>
      <c r="BM160" s="218" t="s">
        <v>1877</v>
      </c>
    </row>
    <row r="161" spans="1:65" s="12" customFormat="1" ht="22.9" customHeight="1">
      <c r="B161" s="190"/>
      <c r="C161" s="191"/>
      <c r="D161" s="192" t="s">
        <v>72</v>
      </c>
      <c r="E161" s="204" t="s">
        <v>1878</v>
      </c>
      <c r="F161" s="204" t="s">
        <v>1879</v>
      </c>
      <c r="G161" s="191"/>
      <c r="H161" s="191"/>
      <c r="I161" s="194"/>
      <c r="J161" s="205">
        <f>BK161</f>
        <v>0</v>
      </c>
      <c r="K161" s="191"/>
      <c r="L161" s="196"/>
      <c r="M161" s="197"/>
      <c r="N161" s="198"/>
      <c r="O161" s="198"/>
      <c r="P161" s="199">
        <f>SUM(P162:P165)</f>
        <v>0</v>
      </c>
      <c r="Q161" s="198"/>
      <c r="R161" s="199">
        <f>SUM(R162:R165)</f>
        <v>0</v>
      </c>
      <c r="S161" s="198"/>
      <c r="T161" s="200">
        <f>SUM(T162:T165)</f>
        <v>0</v>
      </c>
      <c r="AR161" s="201" t="s">
        <v>80</v>
      </c>
      <c r="AT161" s="202" t="s">
        <v>72</v>
      </c>
      <c r="AU161" s="202" t="s">
        <v>80</v>
      </c>
      <c r="AY161" s="201" t="s">
        <v>191</v>
      </c>
      <c r="BK161" s="203">
        <f>SUM(BK162:BK165)</f>
        <v>0</v>
      </c>
    </row>
    <row r="162" spans="1:65" s="2" customFormat="1" ht="16.5" customHeight="1">
      <c r="A162" s="31"/>
      <c r="B162" s="32"/>
      <c r="C162" s="206" t="s">
        <v>285</v>
      </c>
      <c r="D162" s="206" t="s">
        <v>193</v>
      </c>
      <c r="E162" s="207" t="s">
        <v>1880</v>
      </c>
      <c r="F162" s="208" t="s">
        <v>1881</v>
      </c>
      <c r="G162" s="209" t="s">
        <v>278</v>
      </c>
      <c r="H162" s="210">
        <v>2</v>
      </c>
      <c r="I162" s="211"/>
      <c r="J162" s="212">
        <f>ROUND(I162*H162,2)</f>
        <v>0</v>
      </c>
      <c r="K162" s="213"/>
      <c r="L162" s="36"/>
      <c r="M162" s="214" t="s">
        <v>1</v>
      </c>
      <c r="N162" s="215" t="s">
        <v>39</v>
      </c>
      <c r="O162" s="68"/>
      <c r="P162" s="216">
        <f>O162*H162</f>
        <v>0</v>
      </c>
      <c r="Q162" s="216">
        <v>0</v>
      </c>
      <c r="R162" s="216">
        <f>Q162*H162</f>
        <v>0</v>
      </c>
      <c r="S162" s="216">
        <v>0</v>
      </c>
      <c r="T162" s="217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197</v>
      </c>
      <c r="AT162" s="218" t="s">
        <v>193</v>
      </c>
      <c r="AU162" s="218" t="s">
        <v>86</v>
      </c>
      <c r="AY162" s="14" t="s">
        <v>191</v>
      </c>
      <c r="BE162" s="219">
        <f>IF(N162="základná",J162,0)</f>
        <v>0</v>
      </c>
      <c r="BF162" s="219">
        <f>IF(N162="znížená",J162,0)</f>
        <v>0</v>
      </c>
      <c r="BG162" s="219">
        <f>IF(N162="zákl. prenesená",J162,0)</f>
        <v>0</v>
      </c>
      <c r="BH162" s="219">
        <f>IF(N162="zníž. prenesená",J162,0)</f>
        <v>0</v>
      </c>
      <c r="BI162" s="219">
        <f>IF(N162="nulová",J162,0)</f>
        <v>0</v>
      </c>
      <c r="BJ162" s="14" t="s">
        <v>86</v>
      </c>
      <c r="BK162" s="219">
        <f>ROUND(I162*H162,2)</f>
        <v>0</v>
      </c>
      <c r="BL162" s="14" t="s">
        <v>197</v>
      </c>
      <c r="BM162" s="218" t="s">
        <v>1882</v>
      </c>
    </row>
    <row r="163" spans="1:65" s="2" customFormat="1" ht="16.5" customHeight="1">
      <c r="A163" s="31"/>
      <c r="B163" s="32"/>
      <c r="C163" s="220" t="s">
        <v>289</v>
      </c>
      <c r="D163" s="220" t="s">
        <v>210</v>
      </c>
      <c r="E163" s="221" t="s">
        <v>1883</v>
      </c>
      <c r="F163" s="222" t="s">
        <v>1884</v>
      </c>
      <c r="G163" s="223" t="s">
        <v>278</v>
      </c>
      <c r="H163" s="224">
        <v>2</v>
      </c>
      <c r="I163" s="225"/>
      <c r="J163" s="226">
        <f>ROUND(I163*H163,2)</f>
        <v>0</v>
      </c>
      <c r="K163" s="227"/>
      <c r="L163" s="228"/>
      <c r="M163" s="229" t="s">
        <v>1</v>
      </c>
      <c r="N163" s="230" t="s">
        <v>39</v>
      </c>
      <c r="O163" s="68"/>
      <c r="P163" s="216">
        <f>O163*H163</f>
        <v>0</v>
      </c>
      <c r="Q163" s="216">
        <v>0</v>
      </c>
      <c r="R163" s="216">
        <f>Q163*H163</f>
        <v>0</v>
      </c>
      <c r="S163" s="216">
        <v>0</v>
      </c>
      <c r="T163" s="217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214</v>
      </c>
      <c r="AT163" s="218" t="s">
        <v>210</v>
      </c>
      <c r="AU163" s="218" t="s">
        <v>86</v>
      </c>
      <c r="AY163" s="14" t="s">
        <v>191</v>
      </c>
      <c r="BE163" s="219">
        <f>IF(N163="základná",J163,0)</f>
        <v>0</v>
      </c>
      <c r="BF163" s="219">
        <f>IF(N163="znížená",J163,0)</f>
        <v>0</v>
      </c>
      <c r="BG163" s="219">
        <f>IF(N163="zákl. prenesená",J163,0)</f>
        <v>0</v>
      </c>
      <c r="BH163" s="219">
        <f>IF(N163="zníž. prenesená",J163,0)</f>
        <v>0</v>
      </c>
      <c r="BI163" s="219">
        <f>IF(N163="nulová",J163,0)</f>
        <v>0</v>
      </c>
      <c r="BJ163" s="14" t="s">
        <v>86</v>
      </c>
      <c r="BK163" s="219">
        <f>ROUND(I163*H163,2)</f>
        <v>0</v>
      </c>
      <c r="BL163" s="14" t="s">
        <v>197</v>
      </c>
      <c r="BM163" s="218" t="s">
        <v>1885</v>
      </c>
    </row>
    <row r="164" spans="1:65" s="2" customFormat="1" ht="16.5" customHeight="1">
      <c r="A164" s="31"/>
      <c r="B164" s="32"/>
      <c r="C164" s="206" t="s">
        <v>293</v>
      </c>
      <c r="D164" s="206" t="s">
        <v>193</v>
      </c>
      <c r="E164" s="207" t="s">
        <v>1886</v>
      </c>
      <c r="F164" s="208" t="s">
        <v>1887</v>
      </c>
      <c r="G164" s="209" t="s">
        <v>278</v>
      </c>
      <c r="H164" s="210">
        <v>2</v>
      </c>
      <c r="I164" s="211"/>
      <c r="J164" s="212">
        <f>ROUND(I164*H164,2)</f>
        <v>0</v>
      </c>
      <c r="K164" s="213"/>
      <c r="L164" s="36"/>
      <c r="M164" s="214" t="s">
        <v>1</v>
      </c>
      <c r="N164" s="215" t="s">
        <v>39</v>
      </c>
      <c r="O164" s="68"/>
      <c r="P164" s="216">
        <f>O164*H164</f>
        <v>0</v>
      </c>
      <c r="Q164" s="216">
        <v>0</v>
      </c>
      <c r="R164" s="216">
        <f>Q164*H164</f>
        <v>0</v>
      </c>
      <c r="S164" s="216">
        <v>0</v>
      </c>
      <c r="T164" s="217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197</v>
      </c>
      <c r="AT164" s="218" t="s">
        <v>193</v>
      </c>
      <c r="AU164" s="218" t="s">
        <v>86</v>
      </c>
      <c r="AY164" s="14" t="s">
        <v>191</v>
      </c>
      <c r="BE164" s="219">
        <f>IF(N164="základná",J164,0)</f>
        <v>0</v>
      </c>
      <c r="BF164" s="219">
        <f>IF(N164="znížená",J164,0)</f>
        <v>0</v>
      </c>
      <c r="BG164" s="219">
        <f>IF(N164="zákl. prenesená",J164,0)</f>
        <v>0</v>
      </c>
      <c r="BH164" s="219">
        <f>IF(N164="zníž. prenesená",J164,0)</f>
        <v>0</v>
      </c>
      <c r="BI164" s="219">
        <f>IF(N164="nulová",J164,0)</f>
        <v>0</v>
      </c>
      <c r="BJ164" s="14" t="s">
        <v>86</v>
      </c>
      <c r="BK164" s="219">
        <f>ROUND(I164*H164,2)</f>
        <v>0</v>
      </c>
      <c r="BL164" s="14" t="s">
        <v>197</v>
      </c>
      <c r="BM164" s="218" t="s">
        <v>1888</v>
      </c>
    </row>
    <row r="165" spans="1:65" s="2" customFormat="1" ht="16.5" customHeight="1">
      <c r="A165" s="31"/>
      <c r="B165" s="32"/>
      <c r="C165" s="220" t="s">
        <v>297</v>
      </c>
      <c r="D165" s="220" t="s">
        <v>210</v>
      </c>
      <c r="E165" s="221" t="s">
        <v>1889</v>
      </c>
      <c r="F165" s="222" t="s">
        <v>1890</v>
      </c>
      <c r="G165" s="223" t="s">
        <v>278</v>
      </c>
      <c r="H165" s="224">
        <v>2</v>
      </c>
      <c r="I165" s="225"/>
      <c r="J165" s="226">
        <f>ROUND(I165*H165,2)</f>
        <v>0</v>
      </c>
      <c r="K165" s="227"/>
      <c r="L165" s="228"/>
      <c r="M165" s="229" t="s">
        <v>1</v>
      </c>
      <c r="N165" s="230" t="s">
        <v>39</v>
      </c>
      <c r="O165" s="68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214</v>
      </c>
      <c r="AT165" s="218" t="s">
        <v>210</v>
      </c>
      <c r="AU165" s="218" t="s">
        <v>86</v>
      </c>
      <c r="AY165" s="14" t="s">
        <v>191</v>
      </c>
      <c r="BE165" s="219">
        <f>IF(N165="základná",J165,0)</f>
        <v>0</v>
      </c>
      <c r="BF165" s="219">
        <f>IF(N165="znížená",J165,0)</f>
        <v>0</v>
      </c>
      <c r="BG165" s="219">
        <f>IF(N165="zákl. prenesená",J165,0)</f>
        <v>0</v>
      </c>
      <c r="BH165" s="219">
        <f>IF(N165="zníž. prenesená",J165,0)</f>
        <v>0</v>
      </c>
      <c r="BI165" s="219">
        <f>IF(N165="nulová",J165,0)</f>
        <v>0</v>
      </c>
      <c r="BJ165" s="14" t="s">
        <v>86</v>
      </c>
      <c r="BK165" s="219">
        <f>ROUND(I165*H165,2)</f>
        <v>0</v>
      </c>
      <c r="BL165" s="14" t="s">
        <v>197</v>
      </c>
      <c r="BM165" s="218" t="s">
        <v>1891</v>
      </c>
    </row>
    <row r="166" spans="1:65" s="12" customFormat="1" ht="25.9" customHeight="1">
      <c r="B166" s="190"/>
      <c r="C166" s="191"/>
      <c r="D166" s="192" t="s">
        <v>72</v>
      </c>
      <c r="E166" s="193" t="s">
        <v>336</v>
      </c>
      <c r="F166" s="193" t="s">
        <v>337</v>
      </c>
      <c r="G166" s="191"/>
      <c r="H166" s="191"/>
      <c r="I166" s="194"/>
      <c r="J166" s="195">
        <f>BK166</f>
        <v>0</v>
      </c>
      <c r="K166" s="191"/>
      <c r="L166" s="196"/>
      <c r="M166" s="197"/>
      <c r="N166" s="198"/>
      <c r="O166" s="198"/>
      <c r="P166" s="199">
        <f>P167+P170+P173+P178</f>
        <v>0</v>
      </c>
      <c r="Q166" s="198"/>
      <c r="R166" s="199">
        <f>R167+R170+R173+R178</f>
        <v>0.32988320000000004</v>
      </c>
      <c r="S166" s="198"/>
      <c r="T166" s="200">
        <f>T167+T170+T173+T178</f>
        <v>0</v>
      </c>
      <c r="AR166" s="201" t="s">
        <v>86</v>
      </c>
      <c r="AT166" s="202" t="s">
        <v>72</v>
      </c>
      <c r="AU166" s="202" t="s">
        <v>73</v>
      </c>
      <c r="AY166" s="201" t="s">
        <v>191</v>
      </c>
      <c r="BK166" s="203">
        <f>BK167+BK170+BK173+BK178</f>
        <v>0</v>
      </c>
    </row>
    <row r="167" spans="1:65" s="12" customFormat="1" ht="22.9" customHeight="1">
      <c r="B167" s="190"/>
      <c r="C167" s="191"/>
      <c r="D167" s="192" t="s">
        <v>72</v>
      </c>
      <c r="E167" s="204" t="s">
        <v>439</v>
      </c>
      <c r="F167" s="204" t="s">
        <v>440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SUM(P168:P169)</f>
        <v>0</v>
      </c>
      <c r="Q167" s="198"/>
      <c r="R167" s="199">
        <f>SUM(R168:R169)</f>
        <v>0.10952000000000001</v>
      </c>
      <c r="S167" s="198"/>
      <c r="T167" s="200">
        <f>SUM(T168:T169)</f>
        <v>0</v>
      </c>
      <c r="AR167" s="201" t="s">
        <v>86</v>
      </c>
      <c r="AT167" s="202" t="s">
        <v>72</v>
      </c>
      <c r="AU167" s="202" t="s">
        <v>80</v>
      </c>
      <c r="AY167" s="201" t="s">
        <v>191</v>
      </c>
      <c r="BK167" s="203">
        <f>SUM(BK168:BK169)</f>
        <v>0</v>
      </c>
    </row>
    <row r="168" spans="1:65" s="2" customFormat="1" ht="16.5" customHeight="1">
      <c r="A168" s="31"/>
      <c r="B168" s="32"/>
      <c r="C168" s="206" t="s">
        <v>301</v>
      </c>
      <c r="D168" s="206" t="s">
        <v>193</v>
      </c>
      <c r="E168" s="207" t="s">
        <v>1892</v>
      </c>
      <c r="F168" s="208" t="s">
        <v>1893</v>
      </c>
      <c r="G168" s="209" t="s">
        <v>278</v>
      </c>
      <c r="H168" s="210">
        <v>8</v>
      </c>
      <c r="I168" s="211"/>
      <c r="J168" s="212">
        <f>ROUND(I168*H168,2)</f>
        <v>0</v>
      </c>
      <c r="K168" s="213"/>
      <c r="L168" s="36"/>
      <c r="M168" s="214" t="s">
        <v>1</v>
      </c>
      <c r="N168" s="215" t="s">
        <v>39</v>
      </c>
      <c r="O168" s="68"/>
      <c r="P168" s="216">
        <f>O168*H168</f>
        <v>0</v>
      </c>
      <c r="Q168" s="216">
        <v>1.3690000000000001E-2</v>
      </c>
      <c r="R168" s="216">
        <f>Q168*H168</f>
        <v>0.10952000000000001</v>
      </c>
      <c r="S168" s="216">
        <v>0</v>
      </c>
      <c r="T168" s="217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257</v>
      </c>
      <c r="AT168" s="218" t="s">
        <v>193</v>
      </c>
      <c r="AU168" s="218" t="s">
        <v>86</v>
      </c>
      <c r="AY168" s="14" t="s">
        <v>191</v>
      </c>
      <c r="BE168" s="219">
        <f>IF(N168="základná",J168,0)</f>
        <v>0</v>
      </c>
      <c r="BF168" s="219">
        <f>IF(N168="znížená",J168,0)</f>
        <v>0</v>
      </c>
      <c r="BG168" s="219">
        <f>IF(N168="zákl. prenesená",J168,0)</f>
        <v>0</v>
      </c>
      <c r="BH168" s="219">
        <f>IF(N168="zníž. prenesená",J168,0)</f>
        <v>0</v>
      </c>
      <c r="BI168" s="219">
        <f>IF(N168="nulová",J168,0)</f>
        <v>0</v>
      </c>
      <c r="BJ168" s="14" t="s">
        <v>86</v>
      </c>
      <c r="BK168" s="219">
        <f>ROUND(I168*H168,2)</f>
        <v>0</v>
      </c>
      <c r="BL168" s="14" t="s">
        <v>257</v>
      </c>
      <c r="BM168" s="218" t="s">
        <v>1894</v>
      </c>
    </row>
    <row r="169" spans="1:65" s="2" customFormat="1" ht="21.75" customHeight="1">
      <c r="A169" s="31"/>
      <c r="B169" s="32"/>
      <c r="C169" s="206" t="s">
        <v>306</v>
      </c>
      <c r="D169" s="206" t="s">
        <v>193</v>
      </c>
      <c r="E169" s="207" t="s">
        <v>459</v>
      </c>
      <c r="F169" s="208" t="s">
        <v>460</v>
      </c>
      <c r="G169" s="209" t="s">
        <v>213</v>
      </c>
      <c r="H169" s="210">
        <v>0.11</v>
      </c>
      <c r="I169" s="211"/>
      <c r="J169" s="212">
        <f>ROUND(I169*H169,2)</f>
        <v>0</v>
      </c>
      <c r="K169" s="213"/>
      <c r="L169" s="36"/>
      <c r="M169" s="214" t="s">
        <v>1</v>
      </c>
      <c r="N169" s="215" t="s">
        <v>39</v>
      </c>
      <c r="O169" s="68"/>
      <c r="P169" s="216">
        <f>O169*H169</f>
        <v>0</v>
      </c>
      <c r="Q169" s="216">
        <v>0</v>
      </c>
      <c r="R169" s="216">
        <f>Q169*H169</f>
        <v>0</v>
      </c>
      <c r="S169" s="216">
        <v>0</v>
      </c>
      <c r="T169" s="217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257</v>
      </c>
      <c r="AT169" s="218" t="s">
        <v>193</v>
      </c>
      <c r="AU169" s="218" t="s">
        <v>86</v>
      </c>
      <c r="AY169" s="14" t="s">
        <v>191</v>
      </c>
      <c r="BE169" s="219">
        <f>IF(N169="základná",J169,0)</f>
        <v>0</v>
      </c>
      <c r="BF169" s="219">
        <f>IF(N169="znížená",J169,0)</f>
        <v>0</v>
      </c>
      <c r="BG169" s="219">
        <f>IF(N169="zákl. prenesená",J169,0)</f>
        <v>0</v>
      </c>
      <c r="BH169" s="219">
        <f>IF(N169="zníž. prenesená",J169,0)</f>
        <v>0</v>
      </c>
      <c r="BI169" s="219">
        <f>IF(N169="nulová",J169,0)</f>
        <v>0</v>
      </c>
      <c r="BJ169" s="14" t="s">
        <v>86</v>
      </c>
      <c r="BK169" s="219">
        <f>ROUND(I169*H169,2)</f>
        <v>0</v>
      </c>
      <c r="BL169" s="14" t="s">
        <v>257</v>
      </c>
      <c r="BM169" s="218" t="s">
        <v>1895</v>
      </c>
    </row>
    <row r="170" spans="1:65" s="12" customFormat="1" ht="22.9" customHeight="1">
      <c r="B170" s="190"/>
      <c r="C170" s="191"/>
      <c r="D170" s="192" t="s">
        <v>72</v>
      </c>
      <c r="E170" s="204" t="s">
        <v>504</v>
      </c>
      <c r="F170" s="204" t="s">
        <v>505</v>
      </c>
      <c r="G170" s="191"/>
      <c r="H170" s="191"/>
      <c r="I170" s="194"/>
      <c r="J170" s="205">
        <f>BK170</f>
        <v>0</v>
      </c>
      <c r="K170" s="191"/>
      <c r="L170" s="196"/>
      <c r="M170" s="197"/>
      <c r="N170" s="198"/>
      <c r="O170" s="198"/>
      <c r="P170" s="199">
        <f>SUM(P171:P172)</f>
        <v>0</v>
      </c>
      <c r="Q170" s="198"/>
      <c r="R170" s="199">
        <f>SUM(R171:R172)</f>
        <v>2.3232000000000001E-3</v>
      </c>
      <c r="S170" s="198"/>
      <c r="T170" s="200">
        <f>SUM(T171:T172)</f>
        <v>0</v>
      </c>
      <c r="AR170" s="201" t="s">
        <v>86</v>
      </c>
      <c r="AT170" s="202" t="s">
        <v>72</v>
      </c>
      <c r="AU170" s="202" t="s">
        <v>80</v>
      </c>
      <c r="AY170" s="201" t="s">
        <v>191</v>
      </c>
      <c r="BK170" s="203">
        <f>SUM(BK171:BK172)</f>
        <v>0</v>
      </c>
    </row>
    <row r="171" spans="1:65" s="2" customFormat="1" ht="21.75" customHeight="1">
      <c r="A171" s="31"/>
      <c r="B171" s="32"/>
      <c r="C171" s="206" t="s">
        <v>310</v>
      </c>
      <c r="D171" s="206" t="s">
        <v>193</v>
      </c>
      <c r="E171" s="207" t="s">
        <v>1896</v>
      </c>
      <c r="F171" s="208" t="s">
        <v>1897</v>
      </c>
      <c r="G171" s="209" t="s">
        <v>274</v>
      </c>
      <c r="H171" s="210">
        <v>4.2240000000000002</v>
      </c>
      <c r="I171" s="211"/>
      <c r="J171" s="212">
        <f>ROUND(I171*H171,2)</f>
        <v>0</v>
      </c>
      <c r="K171" s="213"/>
      <c r="L171" s="36"/>
      <c r="M171" s="214" t="s">
        <v>1</v>
      </c>
      <c r="N171" s="215" t="s">
        <v>39</v>
      </c>
      <c r="O171" s="68"/>
      <c r="P171" s="216">
        <f>O171*H171</f>
        <v>0</v>
      </c>
      <c r="Q171" s="216">
        <v>5.5000000000000003E-4</v>
      </c>
      <c r="R171" s="216">
        <f>Q171*H171</f>
        <v>2.3232000000000001E-3</v>
      </c>
      <c r="S171" s="216">
        <v>0</v>
      </c>
      <c r="T171" s="217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257</v>
      </c>
      <c r="AT171" s="218" t="s">
        <v>193</v>
      </c>
      <c r="AU171" s="218" t="s">
        <v>86</v>
      </c>
      <c r="AY171" s="14" t="s">
        <v>191</v>
      </c>
      <c r="BE171" s="219">
        <f>IF(N171="základná",J171,0)</f>
        <v>0</v>
      </c>
      <c r="BF171" s="219">
        <f>IF(N171="znížená",J171,0)</f>
        <v>0</v>
      </c>
      <c r="BG171" s="219">
        <f>IF(N171="zákl. prenesená",J171,0)</f>
        <v>0</v>
      </c>
      <c r="BH171" s="219">
        <f>IF(N171="zníž. prenesená",J171,0)</f>
        <v>0</v>
      </c>
      <c r="BI171" s="219">
        <f>IF(N171="nulová",J171,0)</f>
        <v>0</v>
      </c>
      <c r="BJ171" s="14" t="s">
        <v>86</v>
      </c>
      <c r="BK171" s="219">
        <f>ROUND(I171*H171,2)</f>
        <v>0</v>
      </c>
      <c r="BL171" s="14" t="s">
        <v>257</v>
      </c>
      <c r="BM171" s="218" t="s">
        <v>1898</v>
      </c>
    </row>
    <row r="172" spans="1:65" s="2" customFormat="1" ht="21.75" customHeight="1">
      <c r="A172" s="31"/>
      <c r="B172" s="32"/>
      <c r="C172" s="206" t="s">
        <v>314</v>
      </c>
      <c r="D172" s="206" t="s">
        <v>193</v>
      </c>
      <c r="E172" s="207" t="s">
        <v>1899</v>
      </c>
      <c r="F172" s="208" t="s">
        <v>1900</v>
      </c>
      <c r="G172" s="209" t="s">
        <v>213</v>
      </c>
      <c r="H172" s="210">
        <v>2E-3</v>
      </c>
      <c r="I172" s="211"/>
      <c r="J172" s="212">
        <f>ROUND(I172*H172,2)</f>
        <v>0</v>
      </c>
      <c r="K172" s="213"/>
      <c r="L172" s="36"/>
      <c r="M172" s="214" t="s">
        <v>1</v>
      </c>
      <c r="N172" s="215" t="s">
        <v>39</v>
      </c>
      <c r="O172" s="68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257</v>
      </c>
      <c r="AT172" s="218" t="s">
        <v>193</v>
      </c>
      <c r="AU172" s="218" t="s">
        <v>86</v>
      </c>
      <c r="AY172" s="14" t="s">
        <v>191</v>
      </c>
      <c r="BE172" s="219">
        <f>IF(N172="základná",J172,0)</f>
        <v>0</v>
      </c>
      <c r="BF172" s="219">
        <f>IF(N172="znížená",J172,0)</f>
        <v>0</v>
      </c>
      <c r="BG172" s="219">
        <f>IF(N172="zákl. prenesená",J172,0)</f>
        <v>0</v>
      </c>
      <c r="BH172" s="219">
        <f>IF(N172="zníž. prenesená",J172,0)</f>
        <v>0</v>
      </c>
      <c r="BI172" s="219">
        <f>IF(N172="nulová",J172,0)</f>
        <v>0</v>
      </c>
      <c r="BJ172" s="14" t="s">
        <v>86</v>
      </c>
      <c r="BK172" s="219">
        <f>ROUND(I172*H172,2)</f>
        <v>0</v>
      </c>
      <c r="BL172" s="14" t="s">
        <v>257</v>
      </c>
      <c r="BM172" s="218" t="s">
        <v>1901</v>
      </c>
    </row>
    <row r="173" spans="1:65" s="12" customFormat="1" ht="22.9" customHeight="1">
      <c r="B173" s="190"/>
      <c r="C173" s="191"/>
      <c r="D173" s="192" t="s">
        <v>72</v>
      </c>
      <c r="E173" s="204" t="s">
        <v>697</v>
      </c>
      <c r="F173" s="204" t="s">
        <v>698</v>
      </c>
      <c r="G173" s="191"/>
      <c r="H173" s="191"/>
      <c r="I173" s="194"/>
      <c r="J173" s="205">
        <f>BK173</f>
        <v>0</v>
      </c>
      <c r="K173" s="191"/>
      <c r="L173" s="196"/>
      <c r="M173" s="197"/>
      <c r="N173" s="198"/>
      <c r="O173" s="198"/>
      <c r="P173" s="199">
        <f>SUM(P174:P177)</f>
        <v>0</v>
      </c>
      <c r="Q173" s="198"/>
      <c r="R173" s="199">
        <f>SUM(R174:R177)</f>
        <v>4.4400000000000002E-2</v>
      </c>
      <c r="S173" s="198"/>
      <c r="T173" s="200">
        <f>SUM(T174:T177)</f>
        <v>0</v>
      </c>
      <c r="AR173" s="201" t="s">
        <v>86</v>
      </c>
      <c r="AT173" s="202" t="s">
        <v>72</v>
      </c>
      <c r="AU173" s="202" t="s">
        <v>80</v>
      </c>
      <c r="AY173" s="201" t="s">
        <v>191</v>
      </c>
      <c r="BK173" s="203">
        <f>SUM(BK174:BK177)</f>
        <v>0</v>
      </c>
    </row>
    <row r="174" spans="1:65" s="2" customFormat="1" ht="21.75" customHeight="1">
      <c r="A174" s="31"/>
      <c r="B174" s="32"/>
      <c r="C174" s="206" t="s">
        <v>318</v>
      </c>
      <c r="D174" s="206" t="s">
        <v>193</v>
      </c>
      <c r="E174" s="207" t="s">
        <v>1902</v>
      </c>
      <c r="F174" s="208" t="s">
        <v>1903</v>
      </c>
      <c r="G174" s="209" t="s">
        <v>278</v>
      </c>
      <c r="H174" s="210">
        <v>6</v>
      </c>
      <c r="I174" s="211"/>
      <c r="J174" s="212">
        <f>ROUND(I174*H174,2)</f>
        <v>0</v>
      </c>
      <c r="K174" s="213"/>
      <c r="L174" s="36"/>
      <c r="M174" s="214" t="s">
        <v>1</v>
      </c>
      <c r="N174" s="215" t="s">
        <v>39</v>
      </c>
      <c r="O174" s="68"/>
      <c r="P174" s="216">
        <f>O174*H174</f>
        <v>0</v>
      </c>
      <c r="Q174" s="216">
        <v>4.1999999999999997E-3</v>
      </c>
      <c r="R174" s="216">
        <f>Q174*H174</f>
        <v>2.52E-2</v>
      </c>
      <c r="S174" s="216">
        <v>0</v>
      </c>
      <c r="T174" s="217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197</v>
      </c>
      <c r="AT174" s="218" t="s">
        <v>193</v>
      </c>
      <c r="AU174" s="218" t="s">
        <v>86</v>
      </c>
      <c r="AY174" s="14" t="s">
        <v>191</v>
      </c>
      <c r="BE174" s="219">
        <f>IF(N174="základná",J174,0)</f>
        <v>0</v>
      </c>
      <c r="BF174" s="219">
        <f>IF(N174="znížená",J174,0)</f>
        <v>0</v>
      </c>
      <c r="BG174" s="219">
        <f>IF(N174="zákl. prenesená",J174,0)</f>
        <v>0</v>
      </c>
      <c r="BH174" s="219">
        <f>IF(N174="zníž. prenesená",J174,0)</f>
        <v>0</v>
      </c>
      <c r="BI174" s="219">
        <f>IF(N174="nulová",J174,0)</f>
        <v>0</v>
      </c>
      <c r="BJ174" s="14" t="s">
        <v>86</v>
      </c>
      <c r="BK174" s="219">
        <f>ROUND(I174*H174,2)</f>
        <v>0</v>
      </c>
      <c r="BL174" s="14" t="s">
        <v>197</v>
      </c>
      <c r="BM174" s="218" t="s">
        <v>1904</v>
      </c>
    </row>
    <row r="175" spans="1:65" s="2" customFormat="1" ht="16.5" customHeight="1">
      <c r="A175" s="31"/>
      <c r="B175" s="32"/>
      <c r="C175" s="220" t="s">
        <v>322</v>
      </c>
      <c r="D175" s="220" t="s">
        <v>210</v>
      </c>
      <c r="E175" s="221" t="s">
        <v>1905</v>
      </c>
      <c r="F175" s="222" t="s">
        <v>1906</v>
      </c>
      <c r="G175" s="223" t="s">
        <v>278</v>
      </c>
      <c r="H175" s="224">
        <v>6</v>
      </c>
      <c r="I175" s="225"/>
      <c r="J175" s="226">
        <f>ROUND(I175*H175,2)</f>
        <v>0</v>
      </c>
      <c r="K175" s="227"/>
      <c r="L175" s="228"/>
      <c r="M175" s="229" t="s">
        <v>1</v>
      </c>
      <c r="N175" s="230" t="s">
        <v>39</v>
      </c>
      <c r="O175" s="68"/>
      <c r="P175" s="216">
        <f>O175*H175</f>
        <v>0</v>
      </c>
      <c r="Q175" s="216">
        <v>0</v>
      </c>
      <c r="R175" s="216">
        <f>Q175*H175</f>
        <v>0</v>
      </c>
      <c r="S175" s="216">
        <v>0</v>
      </c>
      <c r="T175" s="217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214</v>
      </c>
      <c r="AT175" s="218" t="s">
        <v>210</v>
      </c>
      <c r="AU175" s="218" t="s">
        <v>86</v>
      </c>
      <c r="AY175" s="14" t="s">
        <v>191</v>
      </c>
      <c r="BE175" s="219">
        <f>IF(N175="základná",J175,0)</f>
        <v>0</v>
      </c>
      <c r="BF175" s="219">
        <f>IF(N175="znížená",J175,0)</f>
        <v>0</v>
      </c>
      <c r="BG175" s="219">
        <f>IF(N175="zákl. prenesená",J175,0)</f>
        <v>0</v>
      </c>
      <c r="BH175" s="219">
        <f>IF(N175="zníž. prenesená",J175,0)</f>
        <v>0</v>
      </c>
      <c r="BI175" s="219">
        <f>IF(N175="nulová",J175,0)</f>
        <v>0</v>
      </c>
      <c r="BJ175" s="14" t="s">
        <v>86</v>
      </c>
      <c r="BK175" s="219">
        <f>ROUND(I175*H175,2)</f>
        <v>0</v>
      </c>
      <c r="BL175" s="14" t="s">
        <v>197</v>
      </c>
      <c r="BM175" s="218" t="s">
        <v>1907</v>
      </c>
    </row>
    <row r="176" spans="1:65" s="2" customFormat="1" ht="21.75" customHeight="1">
      <c r="A176" s="31"/>
      <c r="B176" s="32"/>
      <c r="C176" s="220" t="s">
        <v>326</v>
      </c>
      <c r="D176" s="220" t="s">
        <v>210</v>
      </c>
      <c r="E176" s="221" t="s">
        <v>1908</v>
      </c>
      <c r="F176" s="222" t="s">
        <v>1909</v>
      </c>
      <c r="G176" s="223" t="s">
        <v>278</v>
      </c>
      <c r="H176" s="224">
        <v>18</v>
      </c>
      <c r="I176" s="225"/>
      <c r="J176" s="226">
        <f>ROUND(I176*H176,2)</f>
        <v>0</v>
      </c>
      <c r="K176" s="227"/>
      <c r="L176" s="228"/>
      <c r="M176" s="229" t="s">
        <v>1</v>
      </c>
      <c r="N176" s="230" t="s">
        <v>39</v>
      </c>
      <c r="O176" s="68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214</v>
      </c>
      <c r="AT176" s="218" t="s">
        <v>210</v>
      </c>
      <c r="AU176" s="218" t="s">
        <v>86</v>
      </c>
      <c r="AY176" s="14" t="s">
        <v>191</v>
      </c>
      <c r="BE176" s="219">
        <f>IF(N176="základná",J176,0)</f>
        <v>0</v>
      </c>
      <c r="BF176" s="219">
        <f>IF(N176="znížená",J176,0)</f>
        <v>0</v>
      </c>
      <c r="BG176" s="219">
        <f>IF(N176="zákl. prenesená",J176,0)</f>
        <v>0</v>
      </c>
      <c r="BH176" s="219">
        <f>IF(N176="zníž. prenesená",J176,0)</f>
        <v>0</v>
      </c>
      <c r="BI176" s="219">
        <f>IF(N176="nulová",J176,0)</f>
        <v>0</v>
      </c>
      <c r="BJ176" s="14" t="s">
        <v>86</v>
      </c>
      <c r="BK176" s="219">
        <f>ROUND(I176*H176,2)</f>
        <v>0</v>
      </c>
      <c r="BL176" s="14" t="s">
        <v>197</v>
      </c>
      <c r="BM176" s="218" t="s">
        <v>1910</v>
      </c>
    </row>
    <row r="177" spans="1:65" s="2" customFormat="1" ht="33" customHeight="1">
      <c r="A177" s="31"/>
      <c r="B177" s="32"/>
      <c r="C177" s="206" t="s">
        <v>332</v>
      </c>
      <c r="D177" s="206" t="s">
        <v>193</v>
      </c>
      <c r="E177" s="207" t="s">
        <v>1911</v>
      </c>
      <c r="F177" s="208" t="s">
        <v>1912</v>
      </c>
      <c r="G177" s="209" t="s">
        <v>274</v>
      </c>
      <c r="H177" s="210">
        <v>12</v>
      </c>
      <c r="I177" s="211"/>
      <c r="J177" s="212">
        <f>ROUND(I177*H177,2)</f>
        <v>0</v>
      </c>
      <c r="K177" s="213"/>
      <c r="L177" s="36"/>
      <c r="M177" s="214" t="s">
        <v>1</v>
      </c>
      <c r="N177" s="215" t="s">
        <v>39</v>
      </c>
      <c r="O177" s="68"/>
      <c r="P177" s="216">
        <f>O177*H177</f>
        <v>0</v>
      </c>
      <c r="Q177" s="216">
        <v>1.6000000000000001E-3</v>
      </c>
      <c r="R177" s="216">
        <f>Q177*H177</f>
        <v>1.9200000000000002E-2</v>
      </c>
      <c r="S177" s="216">
        <v>0</v>
      </c>
      <c r="T177" s="217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257</v>
      </c>
      <c r="AT177" s="218" t="s">
        <v>193</v>
      </c>
      <c r="AU177" s="218" t="s">
        <v>86</v>
      </c>
      <c r="AY177" s="14" t="s">
        <v>191</v>
      </c>
      <c r="BE177" s="219">
        <f>IF(N177="základná",J177,0)</f>
        <v>0</v>
      </c>
      <c r="BF177" s="219">
        <f>IF(N177="znížená",J177,0)</f>
        <v>0</v>
      </c>
      <c r="BG177" s="219">
        <f>IF(N177="zákl. prenesená",J177,0)</f>
        <v>0</v>
      </c>
      <c r="BH177" s="219">
        <f>IF(N177="zníž. prenesená",J177,0)</f>
        <v>0</v>
      </c>
      <c r="BI177" s="219">
        <f>IF(N177="nulová",J177,0)</f>
        <v>0</v>
      </c>
      <c r="BJ177" s="14" t="s">
        <v>86</v>
      </c>
      <c r="BK177" s="219">
        <f>ROUND(I177*H177,2)</f>
        <v>0</v>
      </c>
      <c r="BL177" s="14" t="s">
        <v>257</v>
      </c>
      <c r="BM177" s="218" t="s">
        <v>1913</v>
      </c>
    </row>
    <row r="178" spans="1:65" s="12" customFormat="1" ht="22.9" customHeight="1">
      <c r="B178" s="190"/>
      <c r="C178" s="191"/>
      <c r="D178" s="192" t="s">
        <v>72</v>
      </c>
      <c r="E178" s="204" t="s">
        <v>809</v>
      </c>
      <c r="F178" s="204" t="s">
        <v>810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SUM(P179:P182)</f>
        <v>0</v>
      </c>
      <c r="Q178" s="198"/>
      <c r="R178" s="199">
        <f>SUM(R179:R182)</f>
        <v>0.17364000000000002</v>
      </c>
      <c r="S178" s="198"/>
      <c r="T178" s="200">
        <f>SUM(T179:T182)</f>
        <v>0</v>
      </c>
      <c r="AR178" s="201" t="s">
        <v>86</v>
      </c>
      <c r="AT178" s="202" t="s">
        <v>72</v>
      </c>
      <c r="AU178" s="202" t="s">
        <v>80</v>
      </c>
      <c r="AY178" s="201" t="s">
        <v>191</v>
      </c>
      <c r="BK178" s="203">
        <f>SUM(BK179:BK182)</f>
        <v>0</v>
      </c>
    </row>
    <row r="179" spans="1:65" s="2" customFormat="1" ht="21.75" customHeight="1">
      <c r="A179" s="31"/>
      <c r="B179" s="32"/>
      <c r="C179" s="206" t="s">
        <v>340</v>
      </c>
      <c r="D179" s="206" t="s">
        <v>193</v>
      </c>
      <c r="E179" s="207" t="s">
        <v>1914</v>
      </c>
      <c r="F179" s="208" t="s">
        <v>1915</v>
      </c>
      <c r="G179" s="209" t="s">
        <v>223</v>
      </c>
      <c r="H179" s="210">
        <v>333.6</v>
      </c>
      <c r="I179" s="211"/>
      <c r="J179" s="212">
        <f>ROUND(I179*H179,2)</f>
        <v>0</v>
      </c>
      <c r="K179" s="213"/>
      <c r="L179" s="36"/>
      <c r="M179" s="214" t="s">
        <v>1</v>
      </c>
      <c r="N179" s="215" t="s">
        <v>39</v>
      </c>
      <c r="O179" s="68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257</v>
      </c>
      <c r="AT179" s="218" t="s">
        <v>193</v>
      </c>
      <c r="AU179" s="218" t="s">
        <v>86</v>
      </c>
      <c r="AY179" s="14" t="s">
        <v>191</v>
      </c>
      <c r="BE179" s="219">
        <f>IF(N179="základná",J179,0)</f>
        <v>0</v>
      </c>
      <c r="BF179" s="219">
        <f>IF(N179="znížená",J179,0)</f>
        <v>0</v>
      </c>
      <c r="BG179" s="219">
        <f>IF(N179="zákl. prenesená",J179,0)</f>
        <v>0</v>
      </c>
      <c r="BH179" s="219">
        <f>IF(N179="zníž. prenesená",J179,0)</f>
        <v>0</v>
      </c>
      <c r="BI179" s="219">
        <f>IF(N179="nulová",J179,0)</f>
        <v>0</v>
      </c>
      <c r="BJ179" s="14" t="s">
        <v>86</v>
      </c>
      <c r="BK179" s="219">
        <f>ROUND(I179*H179,2)</f>
        <v>0</v>
      </c>
      <c r="BL179" s="14" t="s">
        <v>257</v>
      </c>
      <c r="BM179" s="218" t="s">
        <v>1916</v>
      </c>
    </row>
    <row r="180" spans="1:65" s="2" customFormat="1" ht="21.75" customHeight="1">
      <c r="A180" s="31"/>
      <c r="B180" s="32"/>
      <c r="C180" s="206" t="s">
        <v>344</v>
      </c>
      <c r="D180" s="206" t="s">
        <v>193</v>
      </c>
      <c r="E180" s="207" t="s">
        <v>812</v>
      </c>
      <c r="F180" s="208" t="s">
        <v>813</v>
      </c>
      <c r="G180" s="209" t="s">
        <v>223</v>
      </c>
      <c r="H180" s="210">
        <v>333.6</v>
      </c>
      <c r="I180" s="211"/>
      <c r="J180" s="212">
        <f>ROUND(I180*H180,2)</f>
        <v>0</v>
      </c>
      <c r="K180" s="213"/>
      <c r="L180" s="36"/>
      <c r="M180" s="214" t="s">
        <v>1</v>
      </c>
      <c r="N180" s="215" t="s">
        <v>39</v>
      </c>
      <c r="O180" s="68"/>
      <c r="P180" s="216">
        <f>O180*H180</f>
        <v>0</v>
      </c>
      <c r="Q180" s="216">
        <v>4.0000000000000002E-4</v>
      </c>
      <c r="R180" s="216">
        <f>Q180*H180</f>
        <v>0.13344</v>
      </c>
      <c r="S180" s="216">
        <v>0</v>
      </c>
      <c r="T180" s="217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257</v>
      </c>
      <c r="AT180" s="218" t="s">
        <v>193</v>
      </c>
      <c r="AU180" s="218" t="s">
        <v>86</v>
      </c>
      <c r="AY180" s="14" t="s">
        <v>191</v>
      </c>
      <c r="BE180" s="219">
        <f>IF(N180="základná",J180,0)</f>
        <v>0</v>
      </c>
      <c r="BF180" s="219">
        <f>IF(N180="znížená",J180,0)</f>
        <v>0</v>
      </c>
      <c r="BG180" s="219">
        <f>IF(N180="zákl. prenesená",J180,0)</f>
        <v>0</v>
      </c>
      <c r="BH180" s="219">
        <f>IF(N180="zníž. prenesená",J180,0)</f>
        <v>0</v>
      </c>
      <c r="BI180" s="219">
        <f>IF(N180="nulová",J180,0)</f>
        <v>0</v>
      </c>
      <c r="BJ180" s="14" t="s">
        <v>86</v>
      </c>
      <c r="BK180" s="219">
        <f>ROUND(I180*H180,2)</f>
        <v>0</v>
      </c>
      <c r="BL180" s="14" t="s">
        <v>257</v>
      </c>
      <c r="BM180" s="218" t="s">
        <v>1917</v>
      </c>
    </row>
    <row r="181" spans="1:65" s="2" customFormat="1" ht="21.75" customHeight="1">
      <c r="A181" s="31"/>
      <c r="B181" s="32"/>
      <c r="C181" s="206" t="s">
        <v>348</v>
      </c>
      <c r="D181" s="206" t="s">
        <v>193</v>
      </c>
      <c r="E181" s="207" t="s">
        <v>1918</v>
      </c>
      <c r="F181" s="208" t="s">
        <v>1919</v>
      </c>
      <c r="G181" s="209" t="s">
        <v>223</v>
      </c>
      <c r="H181" s="210">
        <v>60</v>
      </c>
      <c r="I181" s="211"/>
      <c r="J181" s="212">
        <f>ROUND(I181*H181,2)</f>
        <v>0</v>
      </c>
      <c r="K181" s="213"/>
      <c r="L181" s="36"/>
      <c r="M181" s="214" t="s">
        <v>1</v>
      </c>
      <c r="N181" s="215" t="s">
        <v>39</v>
      </c>
      <c r="O181" s="68"/>
      <c r="P181" s="216">
        <f>O181*H181</f>
        <v>0</v>
      </c>
      <c r="Q181" s="216">
        <v>2.3000000000000001E-4</v>
      </c>
      <c r="R181" s="216">
        <f>Q181*H181</f>
        <v>1.38E-2</v>
      </c>
      <c r="S181" s="216">
        <v>0</v>
      </c>
      <c r="T181" s="217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8" t="s">
        <v>257</v>
      </c>
      <c r="AT181" s="218" t="s">
        <v>193</v>
      </c>
      <c r="AU181" s="218" t="s">
        <v>86</v>
      </c>
      <c r="AY181" s="14" t="s">
        <v>191</v>
      </c>
      <c r="BE181" s="219">
        <f>IF(N181="základná",J181,0)</f>
        <v>0</v>
      </c>
      <c r="BF181" s="219">
        <f>IF(N181="znížená",J181,0)</f>
        <v>0</v>
      </c>
      <c r="BG181" s="219">
        <f>IF(N181="zákl. prenesená",J181,0)</f>
        <v>0</v>
      </c>
      <c r="BH181" s="219">
        <f>IF(N181="zníž. prenesená",J181,0)</f>
        <v>0</v>
      </c>
      <c r="BI181" s="219">
        <f>IF(N181="nulová",J181,0)</f>
        <v>0</v>
      </c>
      <c r="BJ181" s="14" t="s">
        <v>86</v>
      </c>
      <c r="BK181" s="219">
        <f>ROUND(I181*H181,2)</f>
        <v>0</v>
      </c>
      <c r="BL181" s="14" t="s">
        <v>257</v>
      </c>
      <c r="BM181" s="218" t="s">
        <v>1920</v>
      </c>
    </row>
    <row r="182" spans="1:65" s="2" customFormat="1" ht="21.75" customHeight="1">
      <c r="A182" s="31"/>
      <c r="B182" s="32"/>
      <c r="C182" s="206" t="s">
        <v>352</v>
      </c>
      <c r="D182" s="206" t="s">
        <v>193</v>
      </c>
      <c r="E182" s="207" t="s">
        <v>1921</v>
      </c>
      <c r="F182" s="208" t="s">
        <v>1922</v>
      </c>
      <c r="G182" s="209" t="s">
        <v>223</v>
      </c>
      <c r="H182" s="210">
        <v>60</v>
      </c>
      <c r="I182" s="211"/>
      <c r="J182" s="212">
        <f>ROUND(I182*H182,2)</f>
        <v>0</v>
      </c>
      <c r="K182" s="213"/>
      <c r="L182" s="36"/>
      <c r="M182" s="214" t="s">
        <v>1</v>
      </c>
      <c r="N182" s="215" t="s">
        <v>39</v>
      </c>
      <c r="O182" s="68"/>
      <c r="P182" s="216">
        <f>O182*H182</f>
        <v>0</v>
      </c>
      <c r="Q182" s="216">
        <v>4.4000000000000002E-4</v>
      </c>
      <c r="R182" s="216">
        <f>Q182*H182</f>
        <v>2.64E-2</v>
      </c>
      <c r="S182" s="216">
        <v>0</v>
      </c>
      <c r="T182" s="217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257</v>
      </c>
      <c r="AT182" s="218" t="s">
        <v>193</v>
      </c>
      <c r="AU182" s="218" t="s">
        <v>86</v>
      </c>
      <c r="AY182" s="14" t="s">
        <v>191</v>
      </c>
      <c r="BE182" s="219">
        <f>IF(N182="základná",J182,0)</f>
        <v>0</v>
      </c>
      <c r="BF182" s="219">
        <f>IF(N182="znížená",J182,0)</f>
        <v>0</v>
      </c>
      <c r="BG182" s="219">
        <f>IF(N182="zákl. prenesená",J182,0)</f>
        <v>0</v>
      </c>
      <c r="BH182" s="219">
        <f>IF(N182="zníž. prenesená",J182,0)</f>
        <v>0</v>
      </c>
      <c r="BI182" s="219">
        <f>IF(N182="nulová",J182,0)</f>
        <v>0</v>
      </c>
      <c r="BJ182" s="14" t="s">
        <v>86</v>
      </c>
      <c r="BK182" s="219">
        <f>ROUND(I182*H182,2)</f>
        <v>0</v>
      </c>
      <c r="BL182" s="14" t="s">
        <v>257</v>
      </c>
      <c r="BM182" s="218" t="s">
        <v>1923</v>
      </c>
    </row>
    <row r="183" spans="1:65" s="12" customFormat="1" ht="25.9" customHeight="1">
      <c r="B183" s="190"/>
      <c r="C183" s="191"/>
      <c r="D183" s="192" t="s">
        <v>72</v>
      </c>
      <c r="E183" s="193" t="s">
        <v>1924</v>
      </c>
      <c r="F183" s="193" t="s">
        <v>1925</v>
      </c>
      <c r="G183" s="191"/>
      <c r="H183" s="191"/>
      <c r="I183" s="194"/>
      <c r="J183" s="195">
        <f>BK183</f>
        <v>0</v>
      </c>
      <c r="K183" s="191"/>
      <c r="L183" s="196"/>
      <c r="M183" s="197"/>
      <c r="N183" s="198"/>
      <c r="O183" s="198"/>
      <c r="P183" s="199">
        <f>P184</f>
        <v>0</v>
      </c>
      <c r="Q183" s="198"/>
      <c r="R183" s="199">
        <f>R184</f>
        <v>0</v>
      </c>
      <c r="S183" s="198"/>
      <c r="T183" s="200">
        <f>T184</f>
        <v>0</v>
      </c>
      <c r="AR183" s="201" t="s">
        <v>197</v>
      </c>
      <c r="AT183" s="202" t="s">
        <v>72</v>
      </c>
      <c r="AU183" s="202" t="s">
        <v>73</v>
      </c>
      <c r="AY183" s="201" t="s">
        <v>191</v>
      </c>
      <c r="BK183" s="203">
        <f>BK184</f>
        <v>0</v>
      </c>
    </row>
    <row r="184" spans="1:65" s="2" customFormat="1" ht="33" customHeight="1">
      <c r="A184" s="31"/>
      <c r="B184" s="32"/>
      <c r="C184" s="206" t="s">
        <v>356</v>
      </c>
      <c r="D184" s="206" t="s">
        <v>193</v>
      </c>
      <c r="E184" s="207" t="s">
        <v>1926</v>
      </c>
      <c r="F184" s="208" t="s">
        <v>1927</v>
      </c>
      <c r="G184" s="209" t="s">
        <v>1351</v>
      </c>
      <c r="H184" s="210">
        <v>7</v>
      </c>
      <c r="I184" s="211"/>
      <c r="J184" s="212">
        <f>ROUND(I184*H184,2)</f>
        <v>0</v>
      </c>
      <c r="K184" s="213"/>
      <c r="L184" s="36"/>
      <c r="M184" s="237" t="s">
        <v>1</v>
      </c>
      <c r="N184" s="238" t="s">
        <v>39</v>
      </c>
      <c r="O184" s="234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1928</v>
      </c>
      <c r="AT184" s="218" t="s">
        <v>193</v>
      </c>
      <c r="AU184" s="218" t="s">
        <v>80</v>
      </c>
      <c r="AY184" s="14" t="s">
        <v>191</v>
      </c>
      <c r="BE184" s="219">
        <f>IF(N184="základná",J184,0)</f>
        <v>0</v>
      </c>
      <c r="BF184" s="219">
        <f>IF(N184="znížená",J184,0)</f>
        <v>0</v>
      </c>
      <c r="BG184" s="219">
        <f>IF(N184="zákl. prenesená",J184,0)</f>
        <v>0</v>
      </c>
      <c r="BH184" s="219">
        <f>IF(N184="zníž. prenesená",J184,0)</f>
        <v>0</v>
      </c>
      <c r="BI184" s="219">
        <f>IF(N184="nulová",J184,0)</f>
        <v>0</v>
      </c>
      <c r="BJ184" s="14" t="s">
        <v>86</v>
      </c>
      <c r="BK184" s="219">
        <f>ROUND(I184*H184,2)</f>
        <v>0</v>
      </c>
      <c r="BL184" s="14" t="s">
        <v>1928</v>
      </c>
      <c r="BM184" s="218" t="s">
        <v>1929</v>
      </c>
    </row>
    <row r="185" spans="1:65" s="2" customFormat="1" ht="6.95" customHeight="1">
      <c r="A185" s="31"/>
      <c r="B185" s="51"/>
      <c r="C185" s="52"/>
      <c r="D185" s="52"/>
      <c r="E185" s="52"/>
      <c r="F185" s="52"/>
      <c r="G185" s="52"/>
      <c r="H185" s="52"/>
      <c r="I185" s="155"/>
      <c r="J185" s="52"/>
      <c r="K185" s="52"/>
      <c r="L185" s="36"/>
      <c r="M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</row>
  </sheetData>
  <sheetProtection algorithmName="SHA-512" hashValue="TtUay1iJcGfUgxz/NaSushUmBGr4akT0KrtkqmkkO10qzASoYuHyTOvyXhMr5jcSv9WNs2lboPiqX/oLaHH64w==" saltValue="3S5ZcGXzSAsxiMxheT/RyqOyX/bp9BkinQcbu3zgfyP926s4JNuqEFVlhXwodhRCm2TnWApIuvcpBnX9qFakRQ==" spinCount="100000" sheet="1" objects="1" scenarios="1" formatColumns="0" formatRows="0" autoFilter="0"/>
  <autoFilter ref="C132:K184" xr:uid="{00000000-0009-0000-0000-00000A000000}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79"/>
  <sheetViews>
    <sheetView showGridLines="0" topLeftCell="A145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120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1822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1930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29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29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ROUND(J124,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ROUND((SUM(BE124:BE178)),  2)</f>
        <v>0</v>
      </c>
      <c r="G35" s="31"/>
      <c r="H35" s="31"/>
      <c r="I35" s="134">
        <v>0.2</v>
      </c>
      <c r="J35" s="133">
        <f>ROUND(((SUM(BE124:BE178))*I35),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ROUND((SUM(BF124:BF178)),  2)</f>
        <v>0</v>
      </c>
      <c r="G36" s="31"/>
      <c r="H36" s="31"/>
      <c r="I36" s="134">
        <v>0.2</v>
      </c>
      <c r="J36" s="133">
        <f>ROUND(((SUM(BF124:BF178))*I36),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ROUND((SUM(BG124:BG178)),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ROUND((SUM(BH124:BH178)),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ROUND((SUM(BI124:BI178)),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1822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 05.2 - SO 05.2- Sadové úpravy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Bc. Róbert Malec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Bc. Róbert Malec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J124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152</v>
      </c>
      <c r="E99" s="167"/>
      <c r="F99" s="167"/>
      <c r="G99" s="167"/>
      <c r="H99" s="167"/>
      <c r="I99" s="168"/>
      <c r="J99" s="169">
        <f>J125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153</v>
      </c>
      <c r="E100" s="173"/>
      <c r="F100" s="173"/>
      <c r="G100" s="173"/>
      <c r="H100" s="173"/>
      <c r="I100" s="174"/>
      <c r="J100" s="175">
        <f>J126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156</v>
      </c>
      <c r="E101" s="173"/>
      <c r="F101" s="173"/>
      <c r="G101" s="173"/>
      <c r="H101" s="173"/>
      <c r="I101" s="174"/>
      <c r="J101" s="175">
        <f>J173</f>
        <v>0</v>
      </c>
      <c r="K101" s="101"/>
      <c r="L101" s="176"/>
    </row>
    <row r="102" spans="1:47" s="10" customFormat="1" ht="19.899999999999999" customHeight="1">
      <c r="B102" s="171"/>
      <c r="C102" s="101"/>
      <c r="D102" s="172" t="s">
        <v>866</v>
      </c>
      <c r="E102" s="173"/>
      <c r="F102" s="173"/>
      <c r="G102" s="173"/>
      <c r="H102" s="173"/>
      <c r="I102" s="174"/>
      <c r="J102" s="175">
        <f>J177</f>
        <v>0</v>
      </c>
      <c r="K102" s="101"/>
      <c r="L102" s="176"/>
    </row>
    <row r="103" spans="1:47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19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s="2" customFormat="1" ht="6.95" customHeight="1">
      <c r="A104" s="31"/>
      <c r="B104" s="51"/>
      <c r="C104" s="52"/>
      <c r="D104" s="52"/>
      <c r="E104" s="52"/>
      <c r="F104" s="52"/>
      <c r="G104" s="52"/>
      <c r="H104" s="52"/>
      <c r="I104" s="155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47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58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24.95" customHeight="1">
      <c r="A109" s="31"/>
      <c r="B109" s="32"/>
      <c r="C109" s="20" t="s">
        <v>177</v>
      </c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2" customHeight="1">
      <c r="A111" s="31"/>
      <c r="B111" s="32"/>
      <c r="C111" s="26" t="s">
        <v>15</v>
      </c>
      <c r="D111" s="33"/>
      <c r="E111" s="33"/>
      <c r="F111" s="33"/>
      <c r="G111" s="33"/>
      <c r="H111" s="33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23.25" customHeight="1">
      <c r="A112" s="31"/>
      <c r="B112" s="32"/>
      <c r="C112" s="33"/>
      <c r="D112" s="33"/>
      <c r="E112" s="291" t="str">
        <f>E7</f>
        <v>PRÍSTAVBA A STAVEBNÉ ÚPRAVY MŠ OKRUŽNÁ 53/5, ILAVA-KLOBUŠICE</v>
      </c>
      <c r="F112" s="292"/>
      <c r="G112" s="292"/>
      <c r="H112" s="292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1" customFormat="1" ht="12" customHeight="1">
      <c r="B113" s="18"/>
      <c r="C113" s="26" t="s">
        <v>143</v>
      </c>
      <c r="D113" s="19"/>
      <c r="E113" s="19"/>
      <c r="F113" s="19"/>
      <c r="G113" s="19"/>
      <c r="H113" s="19"/>
      <c r="I113" s="112"/>
      <c r="J113" s="19"/>
      <c r="K113" s="19"/>
      <c r="L113" s="17"/>
    </row>
    <row r="114" spans="1:65" s="2" customFormat="1" ht="16.5" customHeight="1">
      <c r="A114" s="31"/>
      <c r="B114" s="32"/>
      <c r="C114" s="33"/>
      <c r="D114" s="33"/>
      <c r="E114" s="291" t="s">
        <v>1822</v>
      </c>
      <c r="F114" s="293"/>
      <c r="G114" s="293"/>
      <c r="H114" s="29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145</v>
      </c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>
      <c r="A116" s="31"/>
      <c r="B116" s="32"/>
      <c r="C116" s="33"/>
      <c r="D116" s="33"/>
      <c r="E116" s="244" t="str">
        <f>E11</f>
        <v>SO 05.2 - SO 05.2- Sadové úpravy</v>
      </c>
      <c r="F116" s="293"/>
      <c r="G116" s="293"/>
      <c r="H116" s="29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6" t="s">
        <v>19</v>
      </c>
      <c r="D118" s="33"/>
      <c r="E118" s="33"/>
      <c r="F118" s="24" t="str">
        <f>F14</f>
        <v>Ilava- Klobušice</v>
      </c>
      <c r="G118" s="33"/>
      <c r="H118" s="33"/>
      <c r="I118" s="120" t="s">
        <v>21</v>
      </c>
      <c r="J118" s="63" t="str">
        <f>IF(J14="","",J14)</f>
        <v>02, 2020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6" t="s">
        <v>22</v>
      </c>
      <c r="D120" s="33"/>
      <c r="E120" s="33"/>
      <c r="F120" s="24" t="str">
        <f>E17</f>
        <v>Mesto Ilava, Mierové nám. 16/31,01901</v>
      </c>
      <c r="G120" s="33"/>
      <c r="H120" s="33"/>
      <c r="I120" s="120" t="s">
        <v>28</v>
      </c>
      <c r="J120" s="29" t="str">
        <f>E23</f>
        <v>Bc. Róbert Malec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26</v>
      </c>
      <c r="D121" s="33"/>
      <c r="E121" s="33"/>
      <c r="F121" s="24" t="str">
        <f>IF(E20="","",E20)</f>
        <v>Vyplň údaj</v>
      </c>
      <c r="G121" s="33"/>
      <c r="H121" s="33"/>
      <c r="I121" s="120" t="s">
        <v>31</v>
      </c>
      <c r="J121" s="29" t="str">
        <f>E26</f>
        <v>Bc. Róbert Malec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77"/>
      <c r="B123" s="178"/>
      <c r="C123" s="179" t="s">
        <v>178</v>
      </c>
      <c r="D123" s="180" t="s">
        <v>58</v>
      </c>
      <c r="E123" s="180" t="s">
        <v>54</v>
      </c>
      <c r="F123" s="180" t="s">
        <v>55</v>
      </c>
      <c r="G123" s="180" t="s">
        <v>179</v>
      </c>
      <c r="H123" s="180" t="s">
        <v>180</v>
      </c>
      <c r="I123" s="181" t="s">
        <v>181</v>
      </c>
      <c r="J123" s="182" t="s">
        <v>149</v>
      </c>
      <c r="K123" s="183" t="s">
        <v>182</v>
      </c>
      <c r="L123" s="184"/>
      <c r="M123" s="72" t="s">
        <v>1</v>
      </c>
      <c r="N123" s="73" t="s">
        <v>37</v>
      </c>
      <c r="O123" s="73" t="s">
        <v>183</v>
      </c>
      <c r="P123" s="73" t="s">
        <v>184</v>
      </c>
      <c r="Q123" s="73" t="s">
        <v>185</v>
      </c>
      <c r="R123" s="73" t="s">
        <v>186</v>
      </c>
      <c r="S123" s="73" t="s">
        <v>187</v>
      </c>
      <c r="T123" s="74" t="s">
        <v>188</v>
      </c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1:65" s="2" customFormat="1" ht="22.9" customHeight="1">
      <c r="A124" s="31"/>
      <c r="B124" s="32"/>
      <c r="C124" s="79" t="s">
        <v>150</v>
      </c>
      <c r="D124" s="33"/>
      <c r="E124" s="33"/>
      <c r="F124" s="33"/>
      <c r="G124" s="33"/>
      <c r="H124" s="33"/>
      <c r="I124" s="119"/>
      <c r="J124" s="185">
        <f>BK124</f>
        <v>0</v>
      </c>
      <c r="K124" s="33"/>
      <c r="L124" s="36"/>
      <c r="M124" s="75"/>
      <c r="N124" s="186"/>
      <c r="O124" s="76"/>
      <c r="P124" s="187">
        <f>P125</f>
        <v>0</v>
      </c>
      <c r="Q124" s="76"/>
      <c r="R124" s="187">
        <f>R125</f>
        <v>13.808431800000001</v>
      </c>
      <c r="S124" s="76"/>
      <c r="T124" s="188">
        <f>T125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72</v>
      </c>
      <c r="AU124" s="14" t="s">
        <v>151</v>
      </c>
      <c r="BK124" s="189">
        <f>BK125</f>
        <v>0</v>
      </c>
    </row>
    <row r="125" spans="1:65" s="12" customFormat="1" ht="25.9" customHeight="1">
      <c r="B125" s="190"/>
      <c r="C125" s="191"/>
      <c r="D125" s="192" t="s">
        <v>72</v>
      </c>
      <c r="E125" s="193" t="s">
        <v>189</v>
      </c>
      <c r="F125" s="193" t="s">
        <v>190</v>
      </c>
      <c r="G125" s="191"/>
      <c r="H125" s="191"/>
      <c r="I125" s="194"/>
      <c r="J125" s="195">
        <f>BK125</f>
        <v>0</v>
      </c>
      <c r="K125" s="191"/>
      <c r="L125" s="196"/>
      <c r="M125" s="197"/>
      <c r="N125" s="198"/>
      <c r="O125" s="198"/>
      <c r="P125" s="199">
        <f>P126+P173+P177</f>
        <v>0</v>
      </c>
      <c r="Q125" s="198"/>
      <c r="R125" s="199">
        <f>R126+R173+R177</f>
        <v>13.808431800000001</v>
      </c>
      <c r="S125" s="198"/>
      <c r="T125" s="200">
        <f>T126+T173+T177</f>
        <v>0</v>
      </c>
      <c r="AR125" s="201" t="s">
        <v>80</v>
      </c>
      <c r="AT125" s="202" t="s">
        <v>72</v>
      </c>
      <c r="AU125" s="202" t="s">
        <v>73</v>
      </c>
      <c r="AY125" s="201" t="s">
        <v>191</v>
      </c>
      <c r="BK125" s="203">
        <f>BK126+BK173+BK177</f>
        <v>0</v>
      </c>
    </row>
    <row r="126" spans="1:65" s="12" customFormat="1" ht="22.9" customHeight="1">
      <c r="B126" s="190"/>
      <c r="C126" s="191"/>
      <c r="D126" s="192" t="s">
        <v>72</v>
      </c>
      <c r="E126" s="204" t="s">
        <v>80</v>
      </c>
      <c r="F126" s="204" t="s">
        <v>192</v>
      </c>
      <c r="G126" s="191"/>
      <c r="H126" s="191"/>
      <c r="I126" s="194"/>
      <c r="J126" s="205">
        <f>BK126</f>
        <v>0</v>
      </c>
      <c r="K126" s="191"/>
      <c r="L126" s="196"/>
      <c r="M126" s="197"/>
      <c r="N126" s="198"/>
      <c r="O126" s="198"/>
      <c r="P126" s="199">
        <f>SUM(P127:P172)</f>
        <v>0</v>
      </c>
      <c r="Q126" s="198"/>
      <c r="R126" s="199">
        <f>SUM(R127:R172)</f>
        <v>11.324453800000001</v>
      </c>
      <c r="S126" s="198"/>
      <c r="T126" s="200">
        <f>SUM(T127:T172)</f>
        <v>0</v>
      </c>
      <c r="AR126" s="201" t="s">
        <v>80</v>
      </c>
      <c r="AT126" s="202" t="s">
        <v>72</v>
      </c>
      <c r="AU126" s="202" t="s">
        <v>80</v>
      </c>
      <c r="AY126" s="201" t="s">
        <v>191</v>
      </c>
      <c r="BK126" s="203">
        <f>SUM(BK127:BK172)</f>
        <v>0</v>
      </c>
    </row>
    <row r="127" spans="1:65" s="2" customFormat="1" ht="21.75" customHeight="1">
      <c r="A127" s="31"/>
      <c r="B127" s="32"/>
      <c r="C127" s="206" t="s">
        <v>80</v>
      </c>
      <c r="D127" s="206" t="s">
        <v>193</v>
      </c>
      <c r="E127" s="207" t="s">
        <v>1826</v>
      </c>
      <c r="F127" s="208" t="s">
        <v>1827</v>
      </c>
      <c r="G127" s="209" t="s">
        <v>196</v>
      </c>
      <c r="H127" s="210">
        <v>21.6</v>
      </c>
      <c r="I127" s="211"/>
      <c r="J127" s="212">
        <f t="shared" ref="J127:J172" si="0">ROUND(I127*H127,2)</f>
        <v>0</v>
      </c>
      <c r="K127" s="213"/>
      <c r="L127" s="36"/>
      <c r="M127" s="214" t="s">
        <v>1</v>
      </c>
      <c r="N127" s="215" t="s">
        <v>39</v>
      </c>
      <c r="O127" s="68"/>
      <c r="P127" s="216">
        <f t="shared" ref="P127:P172" si="1">O127*H127</f>
        <v>0</v>
      </c>
      <c r="Q127" s="216">
        <v>0</v>
      </c>
      <c r="R127" s="216">
        <f t="shared" ref="R127:R172" si="2">Q127*H127</f>
        <v>0</v>
      </c>
      <c r="S127" s="216">
        <v>0</v>
      </c>
      <c r="T127" s="217">
        <f t="shared" ref="T127:T172" si="3"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197</v>
      </c>
      <c r="AT127" s="218" t="s">
        <v>193</v>
      </c>
      <c r="AU127" s="218" t="s">
        <v>86</v>
      </c>
      <c r="AY127" s="14" t="s">
        <v>191</v>
      </c>
      <c r="BE127" s="219">
        <f t="shared" ref="BE127:BE172" si="4">IF(N127="základná",J127,0)</f>
        <v>0</v>
      </c>
      <c r="BF127" s="219">
        <f t="shared" ref="BF127:BF172" si="5">IF(N127="znížená",J127,0)</f>
        <v>0</v>
      </c>
      <c r="BG127" s="219">
        <f t="shared" ref="BG127:BG172" si="6">IF(N127="zákl. prenesená",J127,0)</f>
        <v>0</v>
      </c>
      <c r="BH127" s="219">
        <f t="shared" ref="BH127:BH172" si="7">IF(N127="zníž. prenesená",J127,0)</f>
        <v>0</v>
      </c>
      <c r="BI127" s="219">
        <f t="shared" ref="BI127:BI172" si="8">IF(N127="nulová",J127,0)</f>
        <v>0</v>
      </c>
      <c r="BJ127" s="14" t="s">
        <v>86</v>
      </c>
      <c r="BK127" s="219">
        <f t="shared" ref="BK127:BK172" si="9">ROUND(I127*H127,2)</f>
        <v>0</v>
      </c>
      <c r="BL127" s="14" t="s">
        <v>197</v>
      </c>
      <c r="BM127" s="218" t="s">
        <v>1931</v>
      </c>
    </row>
    <row r="128" spans="1:65" s="2" customFormat="1" ht="21.75" customHeight="1">
      <c r="A128" s="31"/>
      <c r="B128" s="32"/>
      <c r="C128" s="206" t="s">
        <v>86</v>
      </c>
      <c r="D128" s="206" t="s">
        <v>193</v>
      </c>
      <c r="E128" s="207" t="s">
        <v>1829</v>
      </c>
      <c r="F128" s="208" t="s">
        <v>1830</v>
      </c>
      <c r="G128" s="209" t="s">
        <v>196</v>
      </c>
      <c r="H128" s="210">
        <v>21.6</v>
      </c>
      <c r="I128" s="211"/>
      <c r="J128" s="212">
        <f t="shared" si="0"/>
        <v>0</v>
      </c>
      <c r="K128" s="213"/>
      <c r="L128" s="36"/>
      <c r="M128" s="214" t="s">
        <v>1</v>
      </c>
      <c r="N128" s="215" t="s">
        <v>39</v>
      </c>
      <c r="O128" s="68"/>
      <c r="P128" s="216">
        <f t="shared" si="1"/>
        <v>0</v>
      </c>
      <c r="Q128" s="216">
        <v>0</v>
      </c>
      <c r="R128" s="216">
        <f t="shared" si="2"/>
        <v>0</v>
      </c>
      <c r="S128" s="216">
        <v>0</v>
      </c>
      <c r="T128" s="21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197</v>
      </c>
      <c r="AT128" s="218" t="s">
        <v>193</v>
      </c>
      <c r="AU128" s="218" t="s">
        <v>86</v>
      </c>
      <c r="AY128" s="14" t="s">
        <v>191</v>
      </c>
      <c r="BE128" s="219">
        <f t="shared" si="4"/>
        <v>0</v>
      </c>
      <c r="BF128" s="219">
        <f t="shared" si="5"/>
        <v>0</v>
      </c>
      <c r="BG128" s="219">
        <f t="shared" si="6"/>
        <v>0</v>
      </c>
      <c r="BH128" s="219">
        <f t="shared" si="7"/>
        <v>0</v>
      </c>
      <c r="BI128" s="219">
        <f t="shared" si="8"/>
        <v>0</v>
      </c>
      <c r="BJ128" s="14" t="s">
        <v>86</v>
      </c>
      <c r="BK128" s="219">
        <f t="shared" si="9"/>
        <v>0</v>
      </c>
      <c r="BL128" s="14" t="s">
        <v>197</v>
      </c>
      <c r="BM128" s="218" t="s">
        <v>1932</v>
      </c>
    </row>
    <row r="129" spans="1:65" s="2" customFormat="1" ht="21.75" customHeight="1">
      <c r="A129" s="31"/>
      <c r="B129" s="32"/>
      <c r="C129" s="206" t="s">
        <v>202</v>
      </c>
      <c r="D129" s="206" t="s">
        <v>193</v>
      </c>
      <c r="E129" s="207" t="s">
        <v>229</v>
      </c>
      <c r="F129" s="208" t="s">
        <v>230</v>
      </c>
      <c r="G129" s="209" t="s">
        <v>196</v>
      </c>
      <c r="H129" s="210">
        <v>21.6</v>
      </c>
      <c r="I129" s="211"/>
      <c r="J129" s="212">
        <f t="shared" si="0"/>
        <v>0</v>
      </c>
      <c r="K129" s="213"/>
      <c r="L129" s="36"/>
      <c r="M129" s="214" t="s">
        <v>1</v>
      </c>
      <c r="N129" s="215" t="s">
        <v>39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197</v>
      </c>
      <c r="AT129" s="218" t="s">
        <v>193</v>
      </c>
      <c r="AU129" s="218" t="s">
        <v>86</v>
      </c>
      <c r="AY129" s="14" t="s">
        <v>191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86</v>
      </c>
      <c r="BK129" s="219">
        <f t="shared" si="9"/>
        <v>0</v>
      </c>
      <c r="BL129" s="14" t="s">
        <v>197</v>
      </c>
      <c r="BM129" s="218" t="s">
        <v>1933</v>
      </c>
    </row>
    <row r="130" spans="1:65" s="2" customFormat="1" ht="16.5" customHeight="1">
      <c r="A130" s="31"/>
      <c r="B130" s="32"/>
      <c r="C130" s="206" t="s">
        <v>197</v>
      </c>
      <c r="D130" s="206" t="s">
        <v>193</v>
      </c>
      <c r="E130" s="207" t="s">
        <v>233</v>
      </c>
      <c r="F130" s="208" t="s">
        <v>234</v>
      </c>
      <c r="G130" s="209" t="s">
        <v>196</v>
      </c>
      <c r="H130" s="210">
        <v>21.6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39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197</v>
      </c>
      <c r="AT130" s="218" t="s">
        <v>193</v>
      </c>
      <c r="AU130" s="218" t="s">
        <v>86</v>
      </c>
      <c r="AY130" s="14" t="s">
        <v>191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86</v>
      </c>
      <c r="BK130" s="219">
        <f t="shared" si="9"/>
        <v>0</v>
      </c>
      <c r="BL130" s="14" t="s">
        <v>197</v>
      </c>
      <c r="BM130" s="218" t="s">
        <v>1934</v>
      </c>
    </row>
    <row r="131" spans="1:65" s="2" customFormat="1" ht="21.75" customHeight="1">
      <c r="A131" s="31"/>
      <c r="B131" s="32"/>
      <c r="C131" s="206" t="s">
        <v>209</v>
      </c>
      <c r="D131" s="206" t="s">
        <v>193</v>
      </c>
      <c r="E131" s="207" t="s">
        <v>1935</v>
      </c>
      <c r="F131" s="208" t="s">
        <v>1936</v>
      </c>
      <c r="G131" s="209" t="s">
        <v>223</v>
      </c>
      <c r="H131" s="210">
        <v>1000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39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197</v>
      </c>
      <c r="AT131" s="218" t="s">
        <v>193</v>
      </c>
      <c r="AU131" s="218" t="s">
        <v>86</v>
      </c>
      <c r="AY131" s="14" t="s">
        <v>191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86</v>
      </c>
      <c r="BK131" s="219">
        <f t="shared" si="9"/>
        <v>0</v>
      </c>
      <c r="BL131" s="14" t="s">
        <v>197</v>
      </c>
      <c r="BM131" s="218" t="s">
        <v>1937</v>
      </c>
    </row>
    <row r="132" spans="1:65" s="2" customFormat="1" ht="55.5" customHeight="1">
      <c r="A132" s="31"/>
      <c r="B132" s="32"/>
      <c r="C132" s="206" t="s">
        <v>216</v>
      </c>
      <c r="D132" s="206" t="s">
        <v>193</v>
      </c>
      <c r="E132" s="207" t="s">
        <v>1938</v>
      </c>
      <c r="F132" s="208" t="s">
        <v>1939</v>
      </c>
      <c r="G132" s="209" t="s">
        <v>278</v>
      </c>
      <c r="H132" s="210">
        <v>2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39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197</v>
      </c>
      <c r="AT132" s="218" t="s">
        <v>193</v>
      </c>
      <c r="AU132" s="218" t="s">
        <v>86</v>
      </c>
      <c r="AY132" s="14" t="s">
        <v>191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86</v>
      </c>
      <c r="BK132" s="219">
        <f t="shared" si="9"/>
        <v>0</v>
      </c>
      <c r="BL132" s="14" t="s">
        <v>197</v>
      </c>
      <c r="BM132" s="218" t="s">
        <v>1940</v>
      </c>
    </row>
    <row r="133" spans="1:65" s="2" customFormat="1" ht="55.5" customHeight="1">
      <c r="A133" s="31"/>
      <c r="B133" s="32"/>
      <c r="C133" s="206" t="s">
        <v>220</v>
      </c>
      <c r="D133" s="206" t="s">
        <v>193</v>
      </c>
      <c r="E133" s="207" t="s">
        <v>1941</v>
      </c>
      <c r="F133" s="208" t="s">
        <v>1942</v>
      </c>
      <c r="G133" s="209" t="s">
        <v>278</v>
      </c>
      <c r="H133" s="210">
        <v>1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39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197</v>
      </c>
      <c r="AT133" s="218" t="s">
        <v>193</v>
      </c>
      <c r="AU133" s="218" t="s">
        <v>86</v>
      </c>
      <c r="AY133" s="14" t="s">
        <v>191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86</v>
      </c>
      <c r="BK133" s="219">
        <f t="shared" si="9"/>
        <v>0</v>
      </c>
      <c r="BL133" s="14" t="s">
        <v>197</v>
      </c>
      <c r="BM133" s="218" t="s">
        <v>1943</v>
      </c>
    </row>
    <row r="134" spans="1:65" s="2" customFormat="1" ht="55.5" customHeight="1">
      <c r="A134" s="31"/>
      <c r="B134" s="32"/>
      <c r="C134" s="206" t="s">
        <v>214</v>
      </c>
      <c r="D134" s="206" t="s">
        <v>193</v>
      </c>
      <c r="E134" s="207" t="s">
        <v>1944</v>
      </c>
      <c r="F134" s="208" t="s">
        <v>1945</v>
      </c>
      <c r="G134" s="209" t="s">
        <v>278</v>
      </c>
      <c r="H134" s="210">
        <v>1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39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197</v>
      </c>
      <c r="AT134" s="218" t="s">
        <v>193</v>
      </c>
      <c r="AU134" s="218" t="s">
        <v>86</v>
      </c>
      <c r="AY134" s="14" t="s">
        <v>191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86</v>
      </c>
      <c r="BK134" s="219">
        <f t="shared" si="9"/>
        <v>0</v>
      </c>
      <c r="BL134" s="14" t="s">
        <v>197</v>
      </c>
      <c r="BM134" s="218" t="s">
        <v>1946</v>
      </c>
    </row>
    <row r="135" spans="1:65" s="2" customFormat="1" ht="55.5" customHeight="1">
      <c r="A135" s="31"/>
      <c r="B135" s="32"/>
      <c r="C135" s="206" t="s">
        <v>228</v>
      </c>
      <c r="D135" s="206" t="s">
        <v>193</v>
      </c>
      <c r="E135" s="207" t="s">
        <v>1947</v>
      </c>
      <c r="F135" s="208" t="s">
        <v>1948</v>
      </c>
      <c r="G135" s="209" t="s">
        <v>278</v>
      </c>
      <c r="H135" s="210">
        <v>4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39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197</v>
      </c>
      <c r="AT135" s="218" t="s">
        <v>193</v>
      </c>
      <c r="AU135" s="218" t="s">
        <v>86</v>
      </c>
      <c r="AY135" s="14" t="s">
        <v>191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86</v>
      </c>
      <c r="BK135" s="219">
        <f t="shared" si="9"/>
        <v>0</v>
      </c>
      <c r="BL135" s="14" t="s">
        <v>197</v>
      </c>
      <c r="BM135" s="218" t="s">
        <v>1949</v>
      </c>
    </row>
    <row r="136" spans="1:65" s="2" customFormat="1" ht="55.5" customHeight="1">
      <c r="A136" s="31"/>
      <c r="B136" s="32"/>
      <c r="C136" s="206" t="s">
        <v>232</v>
      </c>
      <c r="D136" s="206" t="s">
        <v>193</v>
      </c>
      <c r="E136" s="207" t="s">
        <v>1950</v>
      </c>
      <c r="F136" s="208" t="s">
        <v>1951</v>
      </c>
      <c r="G136" s="209" t="s">
        <v>278</v>
      </c>
      <c r="H136" s="210">
        <v>2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39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197</v>
      </c>
      <c r="AT136" s="218" t="s">
        <v>193</v>
      </c>
      <c r="AU136" s="218" t="s">
        <v>86</v>
      </c>
      <c r="AY136" s="14" t="s">
        <v>191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86</v>
      </c>
      <c r="BK136" s="219">
        <f t="shared" si="9"/>
        <v>0</v>
      </c>
      <c r="BL136" s="14" t="s">
        <v>197</v>
      </c>
      <c r="BM136" s="218" t="s">
        <v>1952</v>
      </c>
    </row>
    <row r="137" spans="1:65" s="2" customFormat="1" ht="44.25" customHeight="1">
      <c r="A137" s="31"/>
      <c r="B137" s="32"/>
      <c r="C137" s="206" t="s">
        <v>237</v>
      </c>
      <c r="D137" s="206" t="s">
        <v>193</v>
      </c>
      <c r="E137" s="207" t="s">
        <v>1953</v>
      </c>
      <c r="F137" s="208" t="s">
        <v>1954</v>
      </c>
      <c r="G137" s="209" t="s">
        <v>278</v>
      </c>
      <c r="H137" s="210">
        <v>1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39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197</v>
      </c>
      <c r="AT137" s="218" t="s">
        <v>193</v>
      </c>
      <c r="AU137" s="218" t="s">
        <v>86</v>
      </c>
      <c r="AY137" s="14" t="s">
        <v>191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86</v>
      </c>
      <c r="BK137" s="219">
        <f t="shared" si="9"/>
        <v>0</v>
      </c>
      <c r="BL137" s="14" t="s">
        <v>197</v>
      </c>
      <c r="BM137" s="218" t="s">
        <v>1955</v>
      </c>
    </row>
    <row r="138" spans="1:65" s="2" customFormat="1" ht="44.25" customHeight="1">
      <c r="A138" s="31"/>
      <c r="B138" s="32"/>
      <c r="C138" s="206" t="s">
        <v>241</v>
      </c>
      <c r="D138" s="206" t="s">
        <v>193</v>
      </c>
      <c r="E138" s="207" t="s">
        <v>1956</v>
      </c>
      <c r="F138" s="208" t="s">
        <v>1957</v>
      </c>
      <c r="G138" s="209" t="s">
        <v>278</v>
      </c>
      <c r="H138" s="210">
        <v>1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39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197</v>
      </c>
      <c r="AT138" s="218" t="s">
        <v>193</v>
      </c>
      <c r="AU138" s="218" t="s">
        <v>86</v>
      </c>
      <c r="AY138" s="14" t="s">
        <v>191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86</v>
      </c>
      <c r="BK138" s="219">
        <f t="shared" si="9"/>
        <v>0</v>
      </c>
      <c r="BL138" s="14" t="s">
        <v>197</v>
      </c>
      <c r="BM138" s="218" t="s">
        <v>1958</v>
      </c>
    </row>
    <row r="139" spans="1:65" s="2" customFormat="1" ht="44.25" customHeight="1">
      <c r="A139" s="31"/>
      <c r="B139" s="32"/>
      <c r="C139" s="206" t="s">
        <v>245</v>
      </c>
      <c r="D139" s="206" t="s">
        <v>193</v>
      </c>
      <c r="E139" s="207" t="s">
        <v>1959</v>
      </c>
      <c r="F139" s="208" t="s">
        <v>1960</v>
      </c>
      <c r="G139" s="209" t="s">
        <v>278</v>
      </c>
      <c r="H139" s="210">
        <v>4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39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197</v>
      </c>
      <c r="AT139" s="218" t="s">
        <v>193</v>
      </c>
      <c r="AU139" s="218" t="s">
        <v>86</v>
      </c>
      <c r="AY139" s="14" t="s">
        <v>191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86</v>
      </c>
      <c r="BK139" s="219">
        <f t="shared" si="9"/>
        <v>0</v>
      </c>
      <c r="BL139" s="14" t="s">
        <v>197</v>
      </c>
      <c r="BM139" s="218" t="s">
        <v>1961</v>
      </c>
    </row>
    <row r="140" spans="1:65" s="2" customFormat="1" ht="21.75" customHeight="1">
      <c r="A140" s="31"/>
      <c r="B140" s="32"/>
      <c r="C140" s="206" t="s">
        <v>249</v>
      </c>
      <c r="D140" s="206" t="s">
        <v>193</v>
      </c>
      <c r="E140" s="207" t="s">
        <v>1962</v>
      </c>
      <c r="F140" s="208" t="s">
        <v>1963</v>
      </c>
      <c r="G140" s="209" t="s">
        <v>223</v>
      </c>
      <c r="H140" s="210">
        <v>1000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39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197</v>
      </c>
      <c r="AT140" s="218" t="s">
        <v>193</v>
      </c>
      <c r="AU140" s="218" t="s">
        <v>86</v>
      </c>
      <c r="AY140" s="14" t="s">
        <v>191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86</v>
      </c>
      <c r="BK140" s="219">
        <f t="shared" si="9"/>
        <v>0</v>
      </c>
      <c r="BL140" s="14" t="s">
        <v>197</v>
      </c>
      <c r="BM140" s="218" t="s">
        <v>1964</v>
      </c>
    </row>
    <row r="141" spans="1:65" s="2" customFormat="1" ht="21.75" customHeight="1">
      <c r="A141" s="31"/>
      <c r="B141" s="32"/>
      <c r="C141" s="206" t="s">
        <v>253</v>
      </c>
      <c r="D141" s="206" t="s">
        <v>193</v>
      </c>
      <c r="E141" s="207" t="s">
        <v>1965</v>
      </c>
      <c r="F141" s="208" t="s">
        <v>1966</v>
      </c>
      <c r="G141" s="209" t="s">
        <v>278</v>
      </c>
      <c r="H141" s="210">
        <v>15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39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197</v>
      </c>
      <c r="AT141" s="218" t="s">
        <v>193</v>
      </c>
      <c r="AU141" s="218" t="s">
        <v>86</v>
      </c>
      <c r="AY141" s="14" t="s">
        <v>191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86</v>
      </c>
      <c r="BK141" s="219">
        <f t="shared" si="9"/>
        <v>0</v>
      </c>
      <c r="BL141" s="14" t="s">
        <v>197</v>
      </c>
      <c r="BM141" s="218" t="s">
        <v>1967</v>
      </c>
    </row>
    <row r="142" spans="1:65" s="2" customFormat="1" ht="21.75" customHeight="1">
      <c r="A142" s="31"/>
      <c r="B142" s="32"/>
      <c r="C142" s="220" t="s">
        <v>257</v>
      </c>
      <c r="D142" s="220" t="s">
        <v>210</v>
      </c>
      <c r="E142" s="221" t="s">
        <v>1968</v>
      </c>
      <c r="F142" s="222" t="s">
        <v>1969</v>
      </c>
      <c r="G142" s="223" t="s">
        <v>278</v>
      </c>
      <c r="H142" s="224">
        <v>4.12</v>
      </c>
      <c r="I142" s="225"/>
      <c r="J142" s="226">
        <f t="shared" si="0"/>
        <v>0</v>
      </c>
      <c r="K142" s="227"/>
      <c r="L142" s="228"/>
      <c r="M142" s="229" t="s">
        <v>1</v>
      </c>
      <c r="N142" s="230" t="s">
        <v>39</v>
      </c>
      <c r="O142" s="68"/>
      <c r="P142" s="216">
        <f t="shared" si="1"/>
        <v>0</v>
      </c>
      <c r="Q142" s="216">
        <v>5.0000000000000001E-3</v>
      </c>
      <c r="R142" s="216">
        <f t="shared" si="2"/>
        <v>2.06E-2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214</v>
      </c>
      <c r="AT142" s="218" t="s">
        <v>210</v>
      </c>
      <c r="AU142" s="218" t="s">
        <v>86</v>
      </c>
      <c r="AY142" s="14" t="s">
        <v>191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86</v>
      </c>
      <c r="BK142" s="219">
        <f t="shared" si="9"/>
        <v>0</v>
      </c>
      <c r="BL142" s="14" t="s">
        <v>197</v>
      </c>
      <c r="BM142" s="218" t="s">
        <v>1970</v>
      </c>
    </row>
    <row r="143" spans="1:65" s="2" customFormat="1" ht="16.5" customHeight="1">
      <c r="A143" s="31"/>
      <c r="B143" s="32"/>
      <c r="C143" s="220" t="s">
        <v>262</v>
      </c>
      <c r="D143" s="220" t="s">
        <v>210</v>
      </c>
      <c r="E143" s="221" t="s">
        <v>1971</v>
      </c>
      <c r="F143" s="222" t="s">
        <v>1972</v>
      </c>
      <c r="G143" s="223" t="s">
        <v>278</v>
      </c>
      <c r="H143" s="224">
        <v>1.03</v>
      </c>
      <c r="I143" s="225"/>
      <c r="J143" s="226">
        <f t="shared" si="0"/>
        <v>0</v>
      </c>
      <c r="K143" s="227"/>
      <c r="L143" s="228"/>
      <c r="M143" s="229" t="s">
        <v>1</v>
      </c>
      <c r="N143" s="230" t="s">
        <v>39</v>
      </c>
      <c r="O143" s="68"/>
      <c r="P143" s="216">
        <f t="shared" si="1"/>
        <v>0</v>
      </c>
      <c r="Q143" s="216">
        <v>1E-3</v>
      </c>
      <c r="R143" s="216">
        <f t="shared" si="2"/>
        <v>1.0300000000000001E-3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214</v>
      </c>
      <c r="AT143" s="218" t="s">
        <v>210</v>
      </c>
      <c r="AU143" s="218" t="s">
        <v>86</v>
      </c>
      <c r="AY143" s="14" t="s">
        <v>191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86</v>
      </c>
      <c r="BK143" s="219">
        <f t="shared" si="9"/>
        <v>0</v>
      </c>
      <c r="BL143" s="14" t="s">
        <v>197</v>
      </c>
      <c r="BM143" s="218" t="s">
        <v>1973</v>
      </c>
    </row>
    <row r="144" spans="1:65" s="2" customFormat="1" ht="21.75" customHeight="1">
      <c r="A144" s="31"/>
      <c r="B144" s="32"/>
      <c r="C144" s="220" t="s">
        <v>266</v>
      </c>
      <c r="D144" s="220" t="s">
        <v>210</v>
      </c>
      <c r="E144" s="221" t="s">
        <v>1974</v>
      </c>
      <c r="F144" s="222" t="s">
        <v>1975</v>
      </c>
      <c r="G144" s="223" t="s">
        <v>278</v>
      </c>
      <c r="H144" s="224">
        <v>2.06</v>
      </c>
      <c r="I144" s="225"/>
      <c r="J144" s="226">
        <f t="shared" si="0"/>
        <v>0</v>
      </c>
      <c r="K144" s="227"/>
      <c r="L144" s="228"/>
      <c r="M144" s="229" t="s">
        <v>1</v>
      </c>
      <c r="N144" s="230" t="s">
        <v>39</v>
      </c>
      <c r="O144" s="68"/>
      <c r="P144" s="216">
        <f t="shared" si="1"/>
        <v>0</v>
      </c>
      <c r="Q144" s="216">
        <v>2E-3</v>
      </c>
      <c r="R144" s="216">
        <f t="shared" si="2"/>
        <v>4.1200000000000004E-3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214</v>
      </c>
      <c r="AT144" s="218" t="s">
        <v>210</v>
      </c>
      <c r="AU144" s="218" t="s">
        <v>86</v>
      </c>
      <c r="AY144" s="14" t="s">
        <v>191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86</v>
      </c>
      <c r="BK144" s="219">
        <f t="shared" si="9"/>
        <v>0</v>
      </c>
      <c r="BL144" s="14" t="s">
        <v>197</v>
      </c>
      <c r="BM144" s="218" t="s">
        <v>1976</v>
      </c>
    </row>
    <row r="145" spans="1:65" s="2" customFormat="1" ht="21.75" customHeight="1">
      <c r="A145" s="31"/>
      <c r="B145" s="32"/>
      <c r="C145" s="220" t="s">
        <v>271</v>
      </c>
      <c r="D145" s="220" t="s">
        <v>210</v>
      </c>
      <c r="E145" s="221" t="s">
        <v>1977</v>
      </c>
      <c r="F145" s="222" t="s">
        <v>1978</v>
      </c>
      <c r="G145" s="223" t="s">
        <v>278</v>
      </c>
      <c r="H145" s="224">
        <v>5.15</v>
      </c>
      <c r="I145" s="225"/>
      <c r="J145" s="226">
        <f t="shared" si="0"/>
        <v>0</v>
      </c>
      <c r="K145" s="227"/>
      <c r="L145" s="228"/>
      <c r="M145" s="229" t="s">
        <v>1</v>
      </c>
      <c r="N145" s="230" t="s">
        <v>39</v>
      </c>
      <c r="O145" s="68"/>
      <c r="P145" s="216">
        <f t="shared" si="1"/>
        <v>0</v>
      </c>
      <c r="Q145" s="216">
        <v>2E-3</v>
      </c>
      <c r="R145" s="216">
        <f t="shared" si="2"/>
        <v>1.03E-2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214</v>
      </c>
      <c r="AT145" s="218" t="s">
        <v>210</v>
      </c>
      <c r="AU145" s="218" t="s">
        <v>86</v>
      </c>
      <c r="AY145" s="14" t="s">
        <v>191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86</v>
      </c>
      <c r="BK145" s="219">
        <f t="shared" si="9"/>
        <v>0</v>
      </c>
      <c r="BL145" s="14" t="s">
        <v>197</v>
      </c>
      <c r="BM145" s="218" t="s">
        <v>1979</v>
      </c>
    </row>
    <row r="146" spans="1:65" s="2" customFormat="1" ht="33" customHeight="1">
      <c r="A146" s="31"/>
      <c r="B146" s="32"/>
      <c r="C146" s="220" t="s">
        <v>7</v>
      </c>
      <c r="D146" s="220" t="s">
        <v>210</v>
      </c>
      <c r="E146" s="221" t="s">
        <v>1980</v>
      </c>
      <c r="F146" s="222" t="s">
        <v>1981</v>
      </c>
      <c r="G146" s="223" t="s">
        <v>278</v>
      </c>
      <c r="H146" s="224">
        <v>3.09</v>
      </c>
      <c r="I146" s="225"/>
      <c r="J146" s="226">
        <f t="shared" si="0"/>
        <v>0</v>
      </c>
      <c r="K146" s="227"/>
      <c r="L146" s="228"/>
      <c r="M146" s="229" t="s">
        <v>1</v>
      </c>
      <c r="N146" s="230" t="s">
        <v>39</v>
      </c>
      <c r="O146" s="68"/>
      <c r="P146" s="216">
        <f t="shared" si="1"/>
        <v>0</v>
      </c>
      <c r="Q146" s="216">
        <v>2E-3</v>
      </c>
      <c r="R146" s="216">
        <f t="shared" si="2"/>
        <v>6.1799999999999997E-3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214</v>
      </c>
      <c r="AT146" s="218" t="s">
        <v>210</v>
      </c>
      <c r="AU146" s="218" t="s">
        <v>86</v>
      </c>
      <c r="AY146" s="14" t="s">
        <v>191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86</v>
      </c>
      <c r="BK146" s="219">
        <f t="shared" si="9"/>
        <v>0</v>
      </c>
      <c r="BL146" s="14" t="s">
        <v>197</v>
      </c>
      <c r="BM146" s="218" t="s">
        <v>1982</v>
      </c>
    </row>
    <row r="147" spans="1:65" s="2" customFormat="1" ht="21.75" customHeight="1">
      <c r="A147" s="31"/>
      <c r="B147" s="32"/>
      <c r="C147" s="206" t="s">
        <v>281</v>
      </c>
      <c r="D147" s="206" t="s">
        <v>193</v>
      </c>
      <c r="E147" s="207" t="s">
        <v>1983</v>
      </c>
      <c r="F147" s="208" t="s">
        <v>1984</v>
      </c>
      <c r="G147" s="209" t="s">
        <v>278</v>
      </c>
      <c r="H147" s="210">
        <v>8</v>
      </c>
      <c r="I147" s="211"/>
      <c r="J147" s="212">
        <f t="shared" si="0"/>
        <v>0</v>
      </c>
      <c r="K147" s="213"/>
      <c r="L147" s="36"/>
      <c r="M147" s="214" t="s">
        <v>1</v>
      </c>
      <c r="N147" s="215" t="s">
        <v>39</v>
      </c>
      <c r="O147" s="68"/>
      <c r="P147" s="216">
        <f t="shared" si="1"/>
        <v>0</v>
      </c>
      <c r="Q147" s="216">
        <v>0</v>
      </c>
      <c r="R147" s="216">
        <f t="shared" si="2"/>
        <v>0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197</v>
      </c>
      <c r="AT147" s="218" t="s">
        <v>193</v>
      </c>
      <c r="AU147" s="218" t="s">
        <v>86</v>
      </c>
      <c r="AY147" s="14" t="s">
        <v>191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86</v>
      </c>
      <c r="BK147" s="219">
        <f t="shared" si="9"/>
        <v>0</v>
      </c>
      <c r="BL147" s="14" t="s">
        <v>197</v>
      </c>
      <c r="BM147" s="218" t="s">
        <v>1985</v>
      </c>
    </row>
    <row r="148" spans="1:65" s="2" customFormat="1" ht="21.75" customHeight="1">
      <c r="A148" s="31"/>
      <c r="B148" s="32"/>
      <c r="C148" s="220" t="s">
        <v>285</v>
      </c>
      <c r="D148" s="220" t="s">
        <v>210</v>
      </c>
      <c r="E148" s="221" t="s">
        <v>1986</v>
      </c>
      <c r="F148" s="222" t="s">
        <v>1987</v>
      </c>
      <c r="G148" s="223" t="s">
        <v>278</v>
      </c>
      <c r="H148" s="224">
        <v>1.03</v>
      </c>
      <c r="I148" s="225"/>
      <c r="J148" s="226">
        <f t="shared" si="0"/>
        <v>0</v>
      </c>
      <c r="K148" s="227"/>
      <c r="L148" s="228"/>
      <c r="M148" s="229" t="s">
        <v>1</v>
      </c>
      <c r="N148" s="230" t="s">
        <v>39</v>
      </c>
      <c r="O148" s="68"/>
      <c r="P148" s="216">
        <f t="shared" si="1"/>
        <v>0</v>
      </c>
      <c r="Q148" s="216">
        <v>4.0000000000000002E-4</v>
      </c>
      <c r="R148" s="216">
        <f t="shared" si="2"/>
        <v>4.1200000000000004E-4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214</v>
      </c>
      <c r="AT148" s="218" t="s">
        <v>210</v>
      </c>
      <c r="AU148" s="218" t="s">
        <v>86</v>
      </c>
      <c r="AY148" s="14" t="s">
        <v>191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86</v>
      </c>
      <c r="BK148" s="219">
        <f t="shared" si="9"/>
        <v>0</v>
      </c>
      <c r="BL148" s="14" t="s">
        <v>197</v>
      </c>
      <c r="BM148" s="218" t="s">
        <v>1988</v>
      </c>
    </row>
    <row r="149" spans="1:65" s="2" customFormat="1" ht="21.75" customHeight="1">
      <c r="A149" s="31"/>
      <c r="B149" s="32"/>
      <c r="C149" s="220" t="s">
        <v>289</v>
      </c>
      <c r="D149" s="220" t="s">
        <v>210</v>
      </c>
      <c r="E149" s="221" t="s">
        <v>1989</v>
      </c>
      <c r="F149" s="222" t="s">
        <v>1990</v>
      </c>
      <c r="G149" s="223" t="s">
        <v>278</v>
      </c>
      <c r="H149" s="224">
        <v>1.03</v>
      </c>
      <c r="I149" s="225"/>
      <c r="J149" s="226">
        <f t="shared" si="0"/>
        <v>0</v>
      </c>
      <c r="K149" s="227"/>
      <c r="L149" s="228"/>
      <c r="M149" s="229" t="s">
        <v>1</v>
      </c>
      <c r="N149" s="230" t="s">
        <v>39</v>
      </c>
      <c r="O149" s="68"/>
      <c r="P149" s="216">
        <f t="shared" si="1"/>
        <v>0</v>
      </c>
      <c r="Q149" s="216">
        <v>2E-3</v>
      </c>
      <c r="R149" s="216">
        <f t="shared" si="2"/>
        <v>2.0600000000000002E-3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214</v>
      </c>
      <c r="AT149" s="218" t="s">
        <v>210</v>
      </c>
      <c r="AU149" s="218" t="s">
        <v>86</v>
      </c>
      <c r="AY149" s="14" t="s">
        <v>191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86</v>
      </c>
      <c r="BK149" s="219">
        <f t="shared" si="9"/>
        <v>0</v>
      </c>
      <c r="BL149" s="14" t="s">
        <v>197</v>
      </c>
      <c r="BM149" s="218" t="s">
        <v>1991</v>
      </c>
    </row>
    <row r="150" spans="1:65" s="2" customFormat="1" ht="21.75" customHeight="1">
      <c r="A150" s="31"/>
      <c r="B150" s="32"/>
      <c r="C150" s="220" t="s">
        <v>293</v>
      </c>
      <c r="D150" s="220" t="s">
        <v>210</v>
      </c>
      <c r="E150" s="221" t="s">
        <v>1992</v>
      </c>
      <c r="F150" s="222" t="s">
        <v>1993</v>
      </c>
      <c r="G150" s="223" t="s">
        <v>278</v>
      </c>
      <c r="H150" s="224">
        <v>2.06</v>
      </c>
      <c r="I150" s="225"/>
      <c r="J150" s="226">
        <f t="shared" si="0"/>
        <v>0</v>
      </c>
      <c r="K150" s="227"/>
      <c r="L150" s="228"/>
      <c r="M150" s="229" t="s">
        <v>1</v>
      </c>
      <c r="N150" s="230" t="s">
        <v>39</v>
      </c>
      <c r="O150" s="68"/>
      <c r="P150" s="216">
        <f t="shared" si="1"/>
        <v>0</v>
      </c>
      <c r="Q150" s="216">
        <v>3.0000000000000001E-3</v>
      </c>
      <c r="R150" s="216">
        <f t="shared" si="2"/>
        <v>6.1800000000000006E-3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214</v>
      </c>
      <c r="AT150" s="218" t="s">
        <v>210</v>
      </c>
      <c r="AU150" s="218" t="s">
        <v>86</v>
      </c>
      <c r="AY150" s="14" t="s">
        <v>191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86</v>
      </c>
      <c r="BK150" s="219">
        <f t="shared" si="9"/>
        <v>0</v>
      </c>
      <c r="BL150" s="14" t="s">
        <v>197</v>
      </c>
      <c r="BM150" s="218" t="s">
        <v>1994</v>
      </c>
    </row>
    <row r="151" spans="1:65" s="2" customFormat="1" ht="16.5" customHeight="1">
      <c r="A151" s="31"/>
      <c r="B151" s="32"/>
      <c r="C151" s="220" t="s">
        <v>297</v>
      </c>
      <c r="D151" s="220" t="s">
        <v>210</v>
      </c>
      <c r="E151" s="221" t="s">
        <v>1995</v>
      </c>
      <c r="F151" s="222" t="s">
        <v>1996</v>
      </c>
      <c r="G151" s="223" t="s">
        <v>278</v>
      </c>
      <c r="H151" s="224">
        <v>2.06</v>
      </c>
      <c r="I151" s="225"/>
      <c r="J151" s="226">
        <f t="shared" si="0"/>
        <v>0</v>
      </c>
      <c r="K151" s="227"/>
      <c r="L151" s="228"/>
      <c r="M151" s="229" t="s">
        <v>1</v>
      </c>
      <c r="N151" s="230" t="s">
        <v>39</v>
      </c>
      <c r="O151" s="68"/>
      <c r="P151" s="216">
        <f t="shared" si="1"/>
        <v>0</v>
      </c>
      <c r="Q151" s="216">
        <v>3.0000000000000001E-3</v>
      </c>
      <c r="R151" s="216">
        <f t="shared" si="2"/>
        <v>6.1800000000000006E-3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214</v>
      </c>
      <c r="AT151" s="218" t="s">
        <v>210</v>
      </c>
      <c r="AU151" s="218" t="s">
        <v>86</v>
      </c>
      <c r="AY151" s="14" t="s">
        <v>191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86</v>
      </c>
      <c r="BK151" s="219">
        <f t="shared" si="9"/>
        <v>0</v>
      </c>
      <c r="BL151" s="14" t="s">
        <v>197</v>
      </c>
      <c r="BM151" s="218" t="s">
        <v>1997</v>
      </c>
    </row>
    <row r="152" spans="1:65" s="2" customFormat="1" ht="16.5" customHeight="1">
      <c r="A152" s="31"/>
      <c r="B152" s="32"/>
      <c r="C152" s="220" t="s">
        <v>301</v>
      </c>
      <c r="D152" s="220" t="s">
        <v>210</v>
      </c>
      <c r="E152" s="221" t="s">
        <v>1998</v>
      </c>
      <c r="F152" s="222" t="s">
        <v>1999</v>
      </c>
      <c r="G152" s="223" t="s">
        <v>278</v>
      </c>
      <c r="H152" s="224">
        <v>2.06</v>
      </c>
      <c r="I152" s="225"/>
      <c r="J152" s="226">
        <f t="shared" si="0"/>
        <v>0</v>
      </c>
      <c r="K152" s="227"/>
      <c r="L152" s="228"/>
      <c r="M152" s="229" t="s">
        <v>1</v>
      </c>
      <c r="N152" s="230" t="s">
        <v>39</v>
      </c>
      <c r="O152" s="68"/>
      <c r="P152" s="216">
        <f t="shared" si="1"/>
        <v>0</v>
      </c>
      <c r="Q152" s="216">
        <v>3.0000000000000001E-3</v>
      </c>
      <c r="R152" s="216">
        <f t="shared" si="2"/>
        <v>6.1800000000000006E-3</v>
      </c>
      <c r="S152" s="216">
        <v>0</v>
      </c>
      <c r="T152" s="21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214</v>
      </c>
      <c r="AT152" s="218" t="s">
        <v>210</v>
      </c>
      <c r="AU152" s="218" t="s">
        <v>86</v>
      </c>
      <c r="AY152" s="14" t="s">
        <v>191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86</v>
      </c>
      <c r="BK152" s="219">
        <f t="shared" si="9"/>
        <v>0</v>
      </c>
      <c r="BL152" s="14" t="s">
        <v>197</v>
      </c>
      <c r="BM152" s="218" t="s">
        <v>2000</v>
      </c>
    </row>
    <row r="153" spans="1:65" s="2" customFormat="1" ht="21.75" customHeight="1">
      <c r="A153" s="31"/>
      <c r="B153" s="32"/>
      <c r="C153" s="206" t="s">
        <v>401</v>
      </c>
      <c r="D153" s="206" t="s">
        <v>193</v>
      </c>
      <c r="E153" s="207" t="s">
        <v>2001</v>
      </c>
      <c r="F153" s="208" t="s">
        <v>2002</v>
      </c>
      <c r="G153" s="209" t="s">
        <v>278</v>
      </c>
      <c r="H153" s="210">
        <v>362</v>
      </c>
      <c r="I153" s="211"/>
      <c r="J153" s="212">
        <f t="shared" si="0"/>
        <v>0</v>
      </c>
      <c r="K153" s="213"/>
      <c r="L153" s="36"/>
      <c r="M153" s="214" t="s">
        <v>1</v>
      </c>
      <c r="N153" s="215" t="s">
        <v>39</v>
      </c>
      <c r="O153" s="68"/>
      <c r="P153" s="216">
        <f t="shared" si="1"/>
        <v>0</v>
      </c>
      <c r="Q153" s="216">
        <v>0</v>
      </c>
      <c r="R153" s="216">
        <f t="shared" si="2"/>
        <v>0</v>
      </c>
      <c r="S153" s="216">
        <v>0</v>
      </c>
      <c r="T153" s="217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197</v>
      </c>
      <c r="AT153" s="218" t="s">
        <v>193</v>
      </c>
      <c r="AU153" s="218" t="s">
        <v>86</v>
      </c>
      <c r="AY153" s="14" t="s">
        <v>191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4" t="s">
        <v>86</v>
      </c>
      <c r="BK153" s="219">
        <f t="shared" si="9"/>
        <v>0</v>
      </c>
      <c r="BL153" s="14" t="s">
        <v>197</v>
      </c>
      <c r="BM153" s="218" t="s">
        <v>2003</v>
      </c>
    </row>
    <row r="154" spans="1:65" s="2" customFormat="1" ht="21.75" customHeight="1">
      <c r="A154" s="31"/>
      <c r="B154" s="32"/>
      <c r="C154" s="220" t="s">
        <v>405</v>
      </c>
      <c r="D154" s="220" t="s">
        <v>210</v>
      </c>
      <c r="E154" s="221" t="s">
        <v>2004</v>
      </c>
      <c r="F154" s="222" t="s">
        <v>2005</v>
      </c>
      <c r="G154" s="223" t="s">
        <v>278</v>
      </c>
      <c r="H154" s="224">
        <v>372.86</v>
      </c>
      <c r="I154" s="225"/>
      <c r="J154" s="226">
        <f t="shared" si="0"/>
        <v>0</v>
      </c>
      <c r="K154" s="227"/>
      <c r="L154" s="228"/>
      <c r="M154" s="229" t="s">
        <v>1</v>
      </c>
      <c r="N154" s="230" t="s">
        <v>39</v>
      </c>
      <c r="O154" s="68"/>
      <c r="P154" s="216">
        <f t="shared" si="1"/>
        <v>0</v>
      </c>
      <c r="Q154" s="216">
        <v>4.0000000000000002E-4</v>
      </c>
      <c r="R154" s="216">
        <f t="shared" si="2"/>
        <v>0.149144</v>
      </c>
      <c r="S154" s="216">
        <v>0</v>
      </c>
      <c r="T154" s="217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214</v>
      </c>
      <c r="AT154" s="218" t="s">
        <v>210</v>
      </c>
      <c r="AU154" s="218" t="s">
        <v>86</v>
      </c>
      <c r="AY154" s="14" t="s">
        <v>191</v>
      </c>
      <c r="BE154" s="219">
        <f t="shared" si="4"/>
        <v>0</v>
      </c>
      <c r="BF154" s="219">
        <f t="shared" si="5"/>
        <v>0</v>
      </c>
      <c r="BG154" s="219">
        <f t="shared" si="6"/>
        <v>0</v>
      </c>
      <c r="BH154" s="219">
        <f t="shared" si="7"/>
        <v>0</v>
      </c>
      <c r="BI154" s="219">
        <f t="shared" si="8"/>
        <v>0</v>
      </c>
      <c r="BJ154" s="14" t="s">
        <v>86</v>
      </c>
      <c r="BK154" s="219">
        <f t="shared" si="9"/>
        <v>0</v>
      </c>
      <c r="BL154" s="14" t="s">
        <v>197</v>
      </c>
      <c r="BM154" s="218" t="s">
        <v>2006</v>
      </c>
    </row>
    <row r="155" spans="1:65" s="2" customFormat="1" ht="16.5" customHeight="1">
      <c r="A155" s="31"/>
      <c r="B155" s="32"/>
      <c r="C155" s="206" t="s">
        <v>306</v>
      </c>
      <c r="D155" s="206" t="s">
        <v>193</v>
      </c>
      <c r="E155" s="207" t="s">
        <v>2007</v>
      </c>
      <c r="F155" s="208" t="s">
        <v>2008</v>
      </c>
      <c r="G155" s="209" t="s">
        <v>196</v>
      </c>
      <c r="H155" s="210">
        <v>60</v>
      </c>
      <c r="I155" s="211"/>
      <c r="J155" s="212">
        <f t="shared" si="0"/>
        <v>0</v>
      </c>
      <c r="K155" s="213"/>
      <c r="L155" s="36"/>
      <c r="M155" s="214" t="s">
        <v>1</v>
      </c>
      <c r="N155" s="215" t="s">
        <v>39</v>
      </c>
      <c r="O155" s="68"/>
      <c r="P155" s="216">
        <f t="shared" si="1"/>
        <v>0</v>
      </c>
      <c r="Q155" s="216">
        <v>0</v>
      </c>
      <c r="R155" s="216">
        <f t="shared" si="2"/>
        <v>0</v>
      </c>
      <c r="S155" s="216">
        <v>0</v>
      </c>
      <c r="T155" s="217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197</v>
      </c>
      <c r="AT155" s="218" t="s">
        <v>193</v>
      </c>
      <c r="AU155" s="218" t="s">
        <v>86</v>
      </c>
      <c r="AY155" s="14" t="s">
        <v>191</v>
      </c>
      <c r="BE155" s="219">
        <f t="shared" si="4"/>
        <v>0</v>
      </c>
      <c r="BF155" s="219">
        <f t="shared" si="5"/>
        <v>0</v>
      </c>
      <c r="BG155" s="219">
        <f t="shared" si="6"/>
        <v>0</v>
      </c>
      <c r="BH155" s="219">
        <f t="shared" si="7"/>
        <v>0</v>
      </c>
      <c r="BI155" s="219">
        <f t="shared" si="8"/>
        <v>0</v>
      </c>
      <c r="BJ155" s="14" t="s">
        <v>86</v>
      </c>
      <c r="BK155" s="219">
        <f t="shared" si="9"/>
        <v>0</v>
      </c>
      <c r="BL155" s="14" t="s">
        <v>197</v>
      </c>
      <c r="BM155" s="218" t="s">
        <v>2009</v>
      </c>
    </row>
    <row r="156" spans="1:65" s="2" customFormat="1" ht="21.75" customHeight="1">
      <c r="A156" s="31"/>
      <c r="B156" s="32"/>
      <c r="C156" s="206" t="s">
        <v>310</v>
      </c>
      <c r="D156" s="206" t="s">
        <v>193</v>
      </c>
      <c r="E156" s="207" t="s">
        <v>193</v>
      </c>
      <c r="F156" s="208" t="s">
        <v>2010</v>
      </c>
      <c r="G156" s="209" t="s">
        <v>452</v>
      </c>
      <c r="H156" s="210">
        <v>1</v>
      </c>
      <c r="I156" s="211"/>
      <c r="J156" s="212">
        <f t="shared" si="0"/>
        <v>0</v>
      </c>
      <c r="K156" s="213"/>
      <c r="L156" s="36"/>
      <c r="M156" s="214" t="s">
        <v>1</v>
      </c>
      <c r="N156" s="215" t="s">
        <v>39</v>
      </c>
      <c r="O156" s="68"/>
      <c r="P156" s="216">
        <f t="shared" si="1"/>
        <v>0</v>
      </c>
      <c r="Q156" s="216">
        <v>0</v>
      </c>
      <c r="R156" s="216">
        <f t="shared" si="2"/>
        <v>0</v>
      </c>
      <c r="S156" s="216">
        <v>0</v>
      </c>
      <c r="T156" s="217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197</v>
      </c>
      <c r="AT156" s="218" t="s">
        <v>193</v>
      </c>
      <c r="AU156" s="218" t="s">
        <v>86</v>
      </c>
      <c r="AY156" s="14" t="s">
        <v>191</v>
      </c>
      <c r="BE156" s="219">
        <f t="shared" si="4"/>
        <v>0</v>
      </c>
      <c r="BF156" s="219">
        <f t="shared" si="5"/>
        <v>0</v>
      </c>
      <c r="BG156" s="219">
        <f t="shared" si="6"/>
        <v>0</v>
      </c>
      <c r="BH156" s="219">
        <f t="shared" si="7"/>
        <v>0</v>
      </c>
      <c r="BI156" s="219">
        <f t="shared" si="8"/>
        <v>0</v>
      </c>
      <c r="BJ156" s="14" t="s">
        <v>86</v>
      </c>
      <c r="BK156" s="219">
        <f t="shared" si="9"/>
        <v>0</v>
      </c>
      <c r="BL156" s="14" t="s">
        <v>197</v>
      </c>
      <c r="BM156" s="218" t="s">
        <v>2011</v>
      </c>
    </row>
    <row r="157" spans="1:65" s="2" customFormat="1" ht="21.75" customHeight="1">
      <c r="A157" s="31"/>
      <c r="B157" s="32"/>
      <c r="C157" s="206" t="s">
        <v>314</v>
      </c>
      <c r="D157" s="206" t="s">
        <v>193</v>
      </c>
      <c r="E157" s="207" t="s">
        <v>2012</v>
      </c>
      <c r="F157" s="208" t="s">
        <v>2013</v>
      </c>
      <c r="G157" s="209" t="s">
        <v>278</v>
      </c>
      <c r="H157" s="210">
        <v>29</v>
      </c>
      <c r="I157" s="211"/>
      <c r="J157" s="212">
        <f t="shared" si="0"/>
        <v>0</v>
      </c>
      <c r="K157" s="213"/>
      <c r="L157" s="36"/>
      <c r="M157" s="214" t="s">
        <v>1</v>
      </c>
      <c r="N157" s="215" t="s">
        <v>39</v>
      </c>
      <c r="O157" s="68"/>
      <c r="P157" s="216">
        <f t="shared" si="1"/>
        <v>0</v>
      </c>
      <c r="Q157" s="216">
        <v>4.8000000000000001E-4</v>
      </c>
      <c r="R157" s="216">
        <f t="shared" si="2"/>
        <v>1.392E-2</v>
      </c>
      <c r="S157" s="216">
        <v>0</v>
      </c>
      <c r="T157" s="217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197</v>
      </c>
      <c r="AT157" s="218" t="s">
        <v>193</v>
      </c>
      <c r="AU157" s="218" t="s">
        <v>86</v>
      </c>
      <c r="AY157" s="14" t="s">
        <v>191</v>
      </c>
      <c r="BE157" s="219">
        <f t="shared" si="4"/>
        <v>0</v>
      </c>
      <c r="BF157" s="219">
        <f t="shared" si="5"/>
        <v>0</v>
      </c>
      <c r="BG157" s="219">
        <f t="shared" si="6"/>
        <v>0</v>
      </c>
      <c r="BH157" s="219">
        <f t="shared" si="7"/>
        <v>0</v>
      </c>
      <c r="BI157" s="219">
        <f t="shared" si="8"/>
        <v>0</v>
      </c>
      <c r="BJ157" s="14" t="s">
        <v>86</v>
      </c>
      <c r="BK157" s="219">
        <f t="shared" si="9"/>
        <v>0</v>
      </c>
      <c r="BL157" s="14" t="s">
        <v>197</v>
      </c>
      <c r="BM157" s="218" t="s">
        <v>2014</v>
      </c>
    </row>
    <row r="158" spans="1:65" s="2" customFormat="1" ht="21.75" customHeight="1">
      <c r="A158" s="31"/>
      <c r="B158" s="32"/>
      <c r="C158" s="220" t="s">
        <v>318</v>
      </c>
      <c r="D158" s="220" t="s">
        <v>210</v>
      </c>
      <c r="E158" s="221" t="s">
        <v>2015</v>
      </c>
      <c r="F158" s="222" t="s">
        <v>2016</v>
      </c>
      <c r="G158" s="223" t="s">
        <v>278</v>
      </c>
      <c r="H158" s="224">
        <v>29.29</v>
      </c>
      <c r="I158" s="225"/>
      <c r="J158" s="226">
        <f t="shared" si="0"/>
        <v>0</v>
      </c>
      <c r="K158" s="227"/>
      <c r="L158" s="228"/>
      <c r="M158" s="229" t="s">
        <v>1</v>
      </c>
      <c r="N158" s="230" t="s">
        <v>39</v>
      </c>
      <c r="O158" s="68"/>
      <c r="P158" s="216">
        <f t="shared" si="1"/>
        <v>0</v>
      </c>
      <c r="Q158" s="216">
        <v>1.2E-2</v>
      </c>
      <c r="R158" s="216">
        <f t="shared" si="2"/>
        <v>0.35148000000000001</v>
      </c>
      <c r="S158" s="216">
        <v>0</v>
      </c>
      <c r="T158" s="217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214</v>
      </c>
      <c r="AT158" s="218" t="s">
        <v>210</v>
      </c>
      <c r="AU158" s="218" t="s">
        <v>86</v>
      </c>
      <c r="AY158" s="14" t="s">
        <v>191</v>
      </c>
      <c r="BE158" s="219">
        <f t="shared" si="4"/>
        <v>0</v>
      </c>
      <c r="BF158" s="219">
        <f t="shared" si="5"/>
        <v>0</v>
      </c>
      <c r="BG158" s="219">
        <f t="shared" si="6"/>
        <v>0</v>
      </c>
      <c r="BH158" s="219">
        <f t="shared" si="7"/>
        <v>0</v>
      </c>
      <c r="BI158" s="219">
        <f t="shared" si="8"/>
        <v>0</v>
      </c>
      <c r="BJ158" s="14" t="s">
        <v>86</v>
      </c>
      <c r="BK158" s="219">
        <f t="shared" si="9"/>
        <v>0</v>
      </c>
      <c r="BL158" s="14" t="s">
        <v>197</v>
      </c>
      <c r="BM158" s="218" t="s">
        <v>2017</v>
      </c>
    </row>
    <row r="159" spans="1:65" s="2" customFormat="1" ht="21.75" customHeight="1">
      <c r="A159" s="31"/>
      <c r="B159" s="32"/>
      <c r="C159" s="206" t="s">
        <v>322</v>
      </c>
      <c r="D159" s="206" t="s">
        <v>193</v>
      </c>
      <c r="E159" s="207" t="s">
        <v>2018</v>
      </c>
      <c r="F159" s="208" t="s">
        <v>2019</v>
      </c>
      <c r="G159" s="209" t="s">
        <v>223</v>
      </c>
      <c r="H159" s="210">
        <v>180</v>
      </c>
      <c r="I159" s="211"/>
      <c r="J159" s="212">
        <f t="shared" si="0"/>
        <v>0</v>
      </c>
      <c r="K159" s="213"/>
      <c r="L159" s="36"/>
      <c r="M159" s="214" t="s">
        <v>1</v>
      </c>
      <c r="N159" s="215" t="s">
        <v>39</v>
      </c>
      <c r="O159" s="68"/>
      <c r="P159" s="216">
        <f t="shared" si="1"/>
        <v>0</v>
      </c>
      <c r="Q159" s="216">
        <v>2.0000000000000001E-4</v>
      </c>
      <c r="R159" s="216">
        <f t="shared" si="2"/>
        <v>3.6000000000000004E-2</v>
      </c>
      <c r="S159" s="216">
        <v>0</v>
      </c>
      <c r="T159" s="217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197</v>
      </c>
      <c r="AT159" s="218" t="s">
        <v>193</v>
      </c>
      <c r="AU159" s="218" t="s">
        <v>86</v>
      </c>
      <c r="AY159" s="14" t="s">
        <v>191</v>
      </c>
      <c r="BE159" s="219">
        <f t="shared" si="4"/>
        <v>0</v>
      </c>
      <c r="BF159" s="219">
        <f t="shared" si="5"/>
        <v>0</v>
      </c>
      <c r="BG159" s="219">
        <f t="shared" si="6"/>
        <v>0</v>
      </c>
      <c r="BH159" s="219">
        <f t="shared" si="7"/>
        <v>0</v>
      </c>
      <c r="BI159" s="219">
        <f t="shared" si="8"/>
        <v>0</v>
      </c>
      <c r="BJ159" s="14" t="s">
        <v>86</v>
      </c>
      <c r="BK159" s="219">
        <f t="shared" si="9"/>
        <v>0</v>
      </c>
      <c r="BL159" s="14" t="s">
        <v>197</v>
      </c>
      <c r="BM159" s="218" t="s">
        <v>2020</v>
      </c>
    </row>
    <row r="160" spans="1:65" s="2" customFormat="1" ht="21.75" customHeight="1">
      <c r="A160" s="31"/>
      <c r="B160" s="32"/>
      <c r="C160" s="220" t="s">
        <v>326</v>
      </c>
      <c r="D160" s="220" t="s">
        <v>210</v>
      </c>
      <c r="E160" s="221" t="s">
        <v>2021</v>
      </c>
      <c r="F160" s="222" t="s">
        <v>2022</v>
      </c>
      <c r="G160" s="223" t="s">
        <v>278</v>
      </c>
      <c r="H160" s="224">
        <v>1.1379999999999999</v>
      </c>
      <c r="I160" s="225"/>
      <c r="J160" s="226">
        <f t="shared" si="0"/>
        <v>0</v>
      </c>
      <c r="K160" s="227"/>
      <c r="L160" s="228"/>
      <c r="M160" s="229" t="s">
        <v>1</v>
      </c>
      <c r="N160" s="230" t="s">
        <v>39</v>
      </c>
      <c r="O160" s="68"/>
      <c r="P160" s="216">
        <f t="shared" si="1"/>
        <v>0</v>
      </c>
      <c r="Q160" s="216">
        <v>1E-4</v>
      </c>
      <c r="R160" s="216">
        <f t="shared" si="2"/>
        <v>1.138E-4</v>
      </c>
      <c r="S160" s="216">
        <v>0</v>
      </c>
      <c r="T160" s="217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214</v>
      </c>
      <c r="AT160" s="218" t="s">
        <v>210</v>
      </c>
      <c r="AU160" s="218" t="s">
        <v>86</v>
      </c>
      <c r="AY160" s="14" t="s">
        <v>191</v>
      </c>
      <c r="BE160" s="219">
        <f t="shared" si="4"/>
        <v>0</v>
      </c>
      <c r="BF160" s="219">
        <f t="shared" si="5"/>
        <v>0</v>
      </c>
      <c r="BG160" s="219">
        <f t="shared" si="6"/>
        <v>0</v>
      </c>
      <c r="BH160" s="219">
        <f t="shared" si="7"/>
        <v>0</v>
      </c>
      <c r="BI160" s="219">
        <f t="shared" si="8"/>
        <v>0</v>
      </c>
      <c r="BJ160" s="14" t="s">
        <v>86</v>
      </c>
      <c r="BK160" s="219">
        <f t="shared" si="9"/>
        <v>0</v>
      </c>
      <c r="BL160" s="14" t="s">
        <v>197</v>
      </c>
      <c r="BM160" s="218" t="s">
        <v>2023</v>
      </c>
    </row>
    <row r="161" spans="1:65" s="2" customFormat="1" ht="21.75" customHeight="1">
      <c r="A161" s="31"/>
      <c r="B161" s="32"/>
      <c r="C161" s="220" t="s">
        <v>332</v>
      </c>
      <c r="D161" s="220" t="s">
        <v>210</v>
      </c>
      <c r="E161" s="221" t="s">
        <v>2024</v>
      </c>
      <c r="F161" s="222" t="s">
        <v>2025</v>
      </c>
      <c r="G161" s="223" t="s">
        <v>2026</v>
      </c>
      <c r="H161" s="224">
        <v>1.1379999999999999</v>
      </c>
      <c r="I161" s="225"/>
      <c r="J161" s="226">
        <f t="shared" si="0"/>
        <v>0</v>
      </c>
      <c r="K161" s="227"/>
      <c r="L161" s="228"/>
      <c r="M161" s="229" t="s">
        <v>1</v>
      </c>
      <c r="N161" s="230" t="s">
        <v>39</v>
      </c>
      <c r="O161" s="68"/>
      <c r="P161" s="216">
        <f t="shared" si="1"/>
        <v>0</v>
      </c>
      <c r="Q161" s="216">
        <v>8.0000000000000002E-3</v>
      </c>
      <c r="R161" s="216">
        <f t="shared" si="2"/>
        <v>9.1039999999999992E-3</v>
      </c>
      <c r="S161" s="216">
        <v>0</v>
      </c>
      <c r="T161" s="217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214</v>
      </c>
      <c r="AT161" s="218" t="s">
        <v>210</v>
      </c>
      <c r="AU161" s="218" t="s">
        <v>86</v>
      </c>
      <c r="AY161" s="14" t="s">
        <v>191</v>
      </c>
      <c r="BE161" s="219">
        <f t="shared" si="4"/>
        <v>0</v>
      </c>
      <c r="BF161" s="219">
        <f t="shared" si="5"/>
        <v>0</v>
      </c>
      <c r="BG161" s="219">
        <f t="shared" si="6"/>
        <v>0</v>
      </c>
      <c r="BH161" s="219">
        <f t="shared" si="7"/>
        <v>0</v>
      </c>
      <c r="BI161" s="219">
        <f t="shared" si="8"/>
        <v>0</v>
      </c>
      <c r="BJ161" s="14" t="s">
        <v>86</v>
      </c>
      <c r="BK161" s="219">
        <f t="shared" si="9"/>
        <v>0</v>
      </c>
      <c r="BL161" s="14" t="s">
        <v>197</v>
      </c>
      <c r="BM161" s="218" t="s">
        <v>2027</v>
      </c>
    </row>
    <row r="162" spans="1:65" s="2" customFormat="1" ht="21.75" customHeight="1">
      <c r="A162" s="31"/>
      <c r="B162" s="32"/>
      <c r="C162" s="206" t="s">
        <v>340</v>
      </c>
      <c r="D162" s="206" t="s">
        <v>193</v>
      </c>
      <c r="E162" s="207" t="s">
        <v>2028</v>
      </c>
      <c r="F162" s="208" t="s">
        <v>2029</v>
      </c>
      <c r="G162" s="209" t="s">
        <v>223</v>
      </c>
      <c r="H162" s="210">
        <v>140</v>
      </c>
      <c r="I162" s="211"/>
      <c r="J162" s="212">
        <f t="shared" si="0"/>
        <v>0</v>
      </c>
      <c r="K162" s="213"/>
      <c r="L162" s="36"/>
      <c r="M162" s="214" t="s">
        <v>1</v>
      </c>
      <c r="N162" s="215" t="s">
        <v>39</v>
      </c>
      <c r="O162" s="68"/>
      <c r="P162" s="216">
        <f t="shared" si="1"/>
        <v>0</v>
      </c>
      <c r="Q162" s="216">
        <v>0</v>
      </c>
      <c r="R162" s="216">
        <f t="shared" si="2"/>
        <v>0</v>
      </c>
      <c r="S162" s="216">
        <v>0</v>
      </c>
      <c r="T162" s="217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197</v>
      </c>
      <c r="AT162" s="218" t="s">
        <v>193</v>
      </c>
      <c r="AU162" s="218" t="s">
        <v>86</v>
      </c>
      <c r="AY162" s="14" t="s">
        <v>191</v>
      </c>
      <c r="BE162" s="219">
        <f t="shared" si="4"/>
        <v>0</v>
      </c>
      <c r="BF162" s="219">
        <f t="shared" si="5"/>
        <v>0</v>
      </c>
      <c r="BG162" s="219">
        <f t="shared" si="6"/>
        <v>0</v>
      </c>
      <c r="BH162" s="219">
        <f t="shared" si="7"/>
        <v>0</v>
      </c>
      <c r="BI162" s="219">
        <f t="shared" si="8"/>
        <v>0</v>
      </c>
      <c r="BJ162" s="14" t="s">
        <v>86</v>
      </c>
      <c r="BK162" s="219">
        <f t="shared" si="9"/>
        <v>0</v>
      </c>
      <c r="BL162" s="14" t="s">
        <v>197</v>
      </c>
      <c r="BM162" s="218" t="s">
        <v>2030</v>
      </c>
    </row>
    <row r="163" spans="1:65" s="2" customFormat="1" ht="16.5" customHeight="1">
      <c r="A163" s="31"/>
      <c r="B163" s="32"/>
      <c r="C163" s="220" t="s">
        <v>344</v>
      </c>
      <c r="D163" s="220" t="s">
        <v>210</v>
      </c>
      <c r="E163" s="221" t="s">
        <v>2031</v>
      </c>
      <c r="F163" s="222" t="s">
        <v>2032</v>
      </c>
      <c r="G163" s="223" t="s">
        <v>2033</v>
      </c>
      <c r="H163" s="224">
        <v>12617.5</v>
      </c>
      <c r="I163" s="225"/>
      <c r="J163" s="226">
        <f t="shared" si="0"/>
        <v>0</v>
      </c>
      <c r="K163" s="227"/>
      <c r="L163" s="228"/>
      <c r="M163" s="229" t="s">
        <v>1</v>
      </c>
      <c r="N163" s="230" t="s">
        <v>39</v>
      </c>
      <c r="O163" s="68"/>
      <c r="P163" s="216">
        <f t="shared" si="1"/>
        <v>0</v>
      </c>
      <c r="Q163" s="216">
        <v>2.9999999999999997E-4</v>
      </c>
      <c r="R163" s="216">
        <f t="shared" si="2"/>
        <v>3.7852499999999996</v>
      </c>
      <c r="S163" s="216">
        <v>0</v>
      </c>
      <c r="T163" s="217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214</v>
      </c>
      <c r="AT163" s="218" t="s">
        <v>210</v>
      </c>
      <c r="AU163" s="218" t="s">
        <v>86</v>
      </c>
      <c r="AY163" s="14" t="s">
        <v>191</v>
      </c>
      <c r="BE163" s="219">
        <f t="shared" si="4"/>
        <v>0</v>
      </c>
      <c r="BF163" s="219">
        <f t="shared" si="5"/>
        <v>0</v>
      </c>
      <c r="BG163" s="219">
        <f t="shared" si="6"/>
        <v>0</v>
      </c>
      <c r="BH163" s="219">
        <f t="shared" si="7"/>
        <v>0</v>
      </c>
      <c r="BI163" s="219">
        <f t="shared" si="8"/>
        <v>0</v>
      </c>
      <c r="BJ163" s="14" t="s">
        <v>86</v>
      </c>
      <c r="BK163" s="219">
        <f t="shared" si="9"/>
        <v>0</v>
      </c>
      <c r="BL163" s="14" t="s">
        <v>197</v>
      </c>
      <c r="BM163" s="218" t="s">
        <v>2034</v>
      </c>
    </row>
    <row r="164" spans="1:65" s="2" customFormat="1" ht="21.75" customHeight="1">
      <c r="A164" s="31"/>
      <c r="B164" s="32"/>
      <c r="C164" s="206" t="s">
        <v>348</v>
      </c>
      <c r="D164" s="206" t="s">
        <v>193</v>
      </c>
      <c r="E164" s="207" t="s">
        <v>2035</v>
      </c>
      <c r="F164" s="208" t="s">
        <v>2036</v>
      </c>
      <c r="G164" s="209" t="s">
        <v>223</v>
      </c>
      <c r="H164" s="210">
        <v>40</v>
      </c>
      <c r="I164" s="211"/>
      <c r="J164" s="212">
        <f t="shared" si="0"/>
        <v>0</v>
      </c>
      <c r="K164" s="213"/>
      <c r="L164" s="36"/>
      <c r="M164" s="214" t="s">
        <v>1</v>
      </c>
      <c r="N164" s="215" t="s">
        <v>39</v>
      </c>
      <c r="O164" s="68"/>
      <c r="P164" s="216">
        <f t="shared" si="1"/>
        <v>0</v>
      </c>
      <c r="Q164" s="216">
        <v>0</v>
      </c>
      <c r="R164" s="216">
        <f t="shared" si="2"/>
        <v>0</v>
      </c>
      <c r="S164" s="216">
        <v>0</v>
      </c>
      <c r="T164" s="217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197</v>
      </c>
      <c r="AT164" s="218" t="s">
        <v>193</v>
      </c>
      <c r="AU164" s="218" t="s">
        <v>86</v>
      </c>
      <c r="AY164" s="14" t="s">
        <v>191</v>
      </c>
      <c r="BE164" s="219">
        <f t="shared" si="4"/>
        <v>0</v>
      </c>
      <c r="BF164" s="219">
        <f t="shared" si="5"/>
        <v>0</v>
      </c>
      <c r="BG164" s="219">
        <f t="shared" si="6"/>
        <v>0</v>
      </c>
      <c r="BH164" s="219">
        <f t="shared" si="7"/>
        <v>0</v>
      </c>
      <c r="BI164" s="219">
        <f t="shared" si="8"/>
        <v>0</v>
      </c>
      <c r="BJ164" s="14" t="s">
        <v>86</v>
      </c>
      <c r="BK164" s="219">
        <f t="shared" si="9"/>
        <v>0</v>
      </c>
      <c r="BL164" s="14" t="s">
        <v>197</v>
      </c>
      <c r="BM164" s="218" t="s">
        <v>2037</v>
      </c>
    </row>
    <row r="165" spans="1:65" s="2" customFormat="1" ht="21.75" customHeight="1">
      <c r="A165" s="31"/>
      <c r="B165" s="32"/>
      <c r="C165" s="220" t="s">
        <v>352</v>
      </c>
      <c r="D165" s="220" t="s">
        <v>210</v>
      </c>
      <c r="E165" s="221" t="s">
        <v>2038</v>
      </c>
      <c r="F165" s="222" t="s">
        <v>2039</v>
      </c>
      <c r="G165" s="223" t="s">
        <v>213</v>
      </c>
      <c r="H165" s="224">
        <v>6.72</v>
      </c>
      <c r="I165" s="225"/>
      <c r="J165" s="226">
        <f t="shared" si="0"/>
        <v>0</v>
      </c>
      <c r="K165" s="227"/>
      <c r="L165" s="228"/>
      <c r="M165" s="229" t="s">
        <v>1</v>
      </c>
      <c r="N165" s="230" t="s">
        <v>39</v>
      </c>
      <c r="O165" s="68"/>
      <c r="P165" s="216">
        <f t="shared" si="1"/>
        <v>0</v>
      </c>
      <c r="Q165" s="216">
        <v>1</v>
      </c>
      <c r="R165" s="216">
        <f t="shared" si="2"/>
        <v>6.72</v>
      </c>
      <c r="S165" s="216">
        <v>0</v>
      </c>
      <c r="T165" s="217">
        <f t="shared" si="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214</v>
      </c>
      <c r="AT165" s="218" t="s">
        <v>210</v>
      </c>
      <c r="AU165" s="218" t="s">
        <v>86</v>
      </c>
      <c r="AY165" s="14" t="s">
        <v>191</v>
      </c>
      <c r="BE165" s="219">
        <f t="shared" si="4"/>
        <v>0</v>
      </c>
      <c r="BF165" s="219">
        <f t="shared" si="5"/>
        <v>0</v>
      </c>
      <c r="BG165" s="219">
        <f t="shared" si="6"/>
        <v>0</v>
      </c>
      <c r="BH165" s="219">
        <f t="shared" si="7"/>
        <v>0</v>
      </c>
      <c r="BI165" s="219">
        <f t="shared" si="8"/>
        <v>0</v>
      </c>
      <c r="BJ165" s="14" t="s">
        <v>86</v>
      </c>
      <c r="BK165" s="219">
        <f t="shared" si="9"/>
        <v>0</v>
      </c>
      <c r="BL165" s="14" t="s">
        <v>197</v>
      </c>
      <c r="BM165" s="218" t="s">
        <v>2040</v>
      </c>
    </row>
    <row r="166" spans="1:65" s="2" customFormat="1" ht="21.75" customHeight="1">
      <c r="A166" s="31"/>
      <c r="B166" s="32"/>
      <c r="C166" s="206" t="s">
        <v>356</v>
      </c>
      <c r="D166" s="206" t="s">
        <v>193</v>
      </c>
      <c r="E166" s="207" t="s">
        <v>2041</v>
      </c>
      <c r="F166" s="208" t="s">
        <v>2042</v>
      </c>
      <c r="G166" s="209" t="s">
        <v>223</v>
      </c>
      <c r="H166" s="210">
        <v>500</v>
      </c>
      <c r="I166" s="211"/>
      <c r="J166" s="212">
        <f t="shared" si="0"/>
        <v>0</v>
      </c>
      <c r="K166" s="213"/>
      <c r="L166" s="36"/>
      <c r="M166" s="214" t="s">
        <v>1</v>
      </c>
      <c r="N166" s="215" t="s">
        <v>39</v>
      </c>
      <c r="O166" s="68"/>
      <c r="P166" s="216">
        <f t="shared" si="1"/>
        <v>0</v>
      </c>
      <c r="Q166" s="216">
        <v>0</v>
      </c>
      <c r="R166" s="216">
        <f t="shared" si="2"/>
        <v>0</v>
      </c>
      <c r="S166" s="216">
        <v>0</v>
      </c>
      <c r="T166" s="217">
        <f t="shared" si="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197</v>
      </c>
      <c r="AT166" s="218" t="s">
        <v>193</v>
      </c>
      <c r="AU166" s="218" t="s">
        <v>86</v>
      </c>
      <c r="AY166" s="14" t="s">
        <v>191</v>
      </c>
      <c r="BE166" s="219">
        <f t="shared" si="4"/>
        <v>0</v>
      </c>
      <c r="BF166" s="219">
        <f t="shared" si="5"/>
        <v>0</v>
      </c>
      <c r="BG166" s="219">
        <f t="shared" si="6"/>
        <v>0</v>
      </c>
      <c r="BH166" s="219">
        <f t="shared" si="7"/>
        <v>0</v>
      </c>
      <c r="BI166" s="219">
        <f t="shared" si="8"/>
        <v>0</v>
      </c>
      <c r="BJ166" s="14" t="s">
        <v>86</v>
      </c>
      <c r="BK166" s="219">
        <f t="shared" si="9"/>
        <v>0</v>
      </c>
      <c r="BL166" s="14" t="s">
        <v>197</v>
      </c>
      <c r="BM166" s="218" t="s">
        <v>2043</v>
      </c>
    </row>
    <row r="167" spans="1:65" s="2" customFormat="1" ht="16.5" customHeight="1">
      <c r="A167" s="31"/>
      <c r="B167" s="32"/>
      <c r="C167" s="220" t="s">
        <v>360</v>
      </c>
      <c r="D167" s="220" t="s">
        <v>210</v>
      </c>
      <c r="E167" s="221" t="s">
        <v>2044</v>
      </c>
      <c r="F167" s="222" t="s">
        <v>2045</v>
      </c>
      <c r="G167" s="223" t="s">
        <v>278</v>
      </c>
      <c r="H167" s="224">
        <v>2.06</v>
      </c>
      <c r="I167" s="225"/>
      <c r="J167" s="226">
        <f t="shared" si="0"/>
        <v>0</v>
      </c>
      <c r="K167" s="227"/>
      <c r="L167" s="228"/>
      <c r="M167" s="229" t="s">
        <v>1</v>
      </c>
      <c r="N167" s="230" t="s">
        <v>39</v>
      </c>
      <c r="O167" s="68"/>
      <c r="P167" s="216">
        <f t="shared" si="1"/>
        <v>0</v>
      </c>
      <c r="Q167" s="216">
        <v>5.0000000000000001E-3</v>
      </c>
      <c r="R167" s="216">
        <f t="shared" si="2"/>
        <v>1.03E-2</v>
      </c>
      <c r="S167" s="216">
        <v>0</v>
      </c>
      <c r="T167" s="217">
        <f t="shared" si="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214</v>
      </c>
      <c r="AT167" s="218" t="s">
        <v>210</v>
      </c>
      <c r="AU167" s="218" t="s">
        <v>86</v>
      </c>
      <c r="AY167" s="14" t="s">
        <v>191</v>
      </c>
      <c r="BE167" s="219">
        <f t="shared" si="4"/>
        <v>0</v>
      </c>
      <c r="BF167" s="219">
        <f t="shared" si="5"/>
        <v>0</v>
      </c>
      <c r="BG167" s="219">
        <f t="shared" si="6"/>
        <v>0</v>
      </c>
      <c r="BH167" s="219">
        <f t="shared" si="7"/>
        <v>0</v>
      </c>
      <c r="BI167" s="219">
        <f t="shared" si="8"/>
        <v>0</v>
      </c>
      <c r="BJ167" s="14" t="s">
        <v>86</v>
      </c>
      <c r="BK167" s="219">
        <f t="shared" si="9"/>
        <v>0</v>
      </c>
      <c r="BL167" s="14" t="s">
        <v>197</v>
      </c>
      <c r="BM167" s="218" t="s">
        <v>2046</v>
      </c>
    </row>
    <row r="168" spans="1:65" s="2" customFormat="1" ht="21.75" customHeight="1">
      <c r="A168" s="31"/>
      <c r="B168" s="32"/>
      <c r="C168" s="206" t="s">
        <v>363</v>
      </c>
      <c r="D168" s="206" t="s">
        <v>193</v>
      </c>
      <c r="E168" s="207" t="s">
        <v>2047</v>
      </c>
      <c r="F168" s="208" t="s">
        <v>2048</v>
      </c>
      <c r="G168" s="209" t="s">
        <v>196</v>
      </c>
      <c r="H168" s="210">
        <v>1.5</v>
      </c>
      <c r="I168" s="211"/>
      <c r="J168" s="212">
        <f t="shared" si="0"/>
        <v>0</v>
      </c>
      <c r="K168" s="213"/>
      <c r="L168" s="36"/>
      <c r="M168" s="214" t="s">
        <v>1</v>
      </c>
      <c r="N168" s="215" t="s">
        <v>39</v>
      </c>
      <c r="O168" s="68"/>
      <c r="P168" s="216">
        <f t="shared" si="1"/>
        <v>0</v>
      </c>
      <c r="Q168" s="216">
        <v>0</v>
      </c>
      <c r="R168" s="216">
        <f t="shared" si="2"/>
        <v>0</v>
      </c>
      <c r="S168" s="216">
        <v>0</v>
      </c>
      <c r="T168" s="217">
        <f t="shared" si="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197</v>
      </c>
      <c r="AT168" s="218" t="s">
        <v>193</v>
      </c>
      <c r="AU168" s="218" t="s">
        <v>86</v>
      </c>
      <c r="AY168" s="14" t="s">
        <v>191</v>
      </c>
      <c r="BE168" s="219">
        <f t="shared" si="4"/>
        <v>0</v>
      </c>
      <c r="BF168" s="219">
        <f t="shared" si="5"/>
        <v>0</v>
      </c>
      <c r="BG168" s="219">
        <f t="shared" si="6"/>
        <v>0</v>
      </c>
      <c r="BH168" s="219">
        <f t="shared" si="7"/>
        <v>0</v>
      </c>
      <c r="BI168" s="219">
        <f t="shared" si="8"/>
        <v>0</v>
      </c>
      <c r="BJ168" s="14" t="s">
        <v>86</v>
      </c>
      <c r="BK168" s="219">
        <f t="shared" si="9"/>
        <v>0</v>
      </c>
      <c r="BL168" s="14" t="s">
        <v>197</v>
      </c>
      <c r="BM168" s="218" t="s">
        <v>2049</v>
      </c>
    </row>
    <row r="169" spans="1:65" s="2" customFormat="1" ht="16.5" customHeight="1">
      <c r="A169" s="31"/>
      <c r="B169" s="32"/>
      <c r="C169" s="220" t="s">
        <v>367</v>
      </c>
      <c r="D169" s="220" t="s">
        <v>210</v>
      </c>
      <c r="E169" s="221" t="s">
        <v>2050</v>
      </c>
      <c r="F169" s="222" t="s">
        <v>2051</v>
      </c>
      <c r="G169" s="223" t="s">
        <v>213</v>
      </c>
      <c r="H169" s="224">
        <v>0.155</v>
      </c>
      <c r="I169" s="225"/>
      <c r="J169" s="226">
        <f t="shared" si="0"/>
        <v>0</v>
      </c>
      <c r="K169" s="227"/>
      <c r="L169" s="228"/>
      <c r="M169" s="229" t="s">
        <v>1</v>
      </c>
      <c r="N169" s="230" t="s">
        <v>39</v>
      </c>
      <c r="O169" s="68"/>
      <c r="P169" s="216">
        <f t="shared" si="1"/>
        <v>0</v>
      </c>
      <c r="Q169" s="216">
        <v>1</v>
      </c>
      <c r="R169" s="216">
        <f t="shared" si="2"/>
        <v>0.155</v>
      </c>
      <c r="S169" s="216">
        <v>0</v>
      </c>
      <c r="T169" s="217">
        <f t="shared" si="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214</v>
      </c>
      <c r="AT169" s="218" t="s">
        <v>210</v>
      </c>
      <c r="AU169" s="218" t="s">
        <v>86</v>
      </c>
      <c r="AY169" s="14" t="s">
        <v>191</v>
      </c>
      <c r="BE169" s="219">
        <f t="shared" si="4"/>
        <v>0</v>
      </c>
      <c r="BF169" s="219">
        <f t="shared" si="5"/>
        <v>0</v>
      </c>
      <c r="BG169" s="219">
        <f t="shared" si="6"/>
        <v>0</v>
      </c>
      <c r="BH169" s="219">
        <f t="shared" si="7"/>
        <v>0</v>
      </c>
      <c r="BI169" s="219">
        <f t="shared" si="8"/>
        <v>0</v>
      </c>
      <c r="BJ169" s="14" t="s">
        <v>86</v>
      </c>
      <c r="BK169" s="219">
        <f t="shared" si="9"/>
        <v>0</v>
      </c>
      <c r="BL169" s="14" t="s">
        <v>197</v>
      </c>
      <c r="BM169" s="218" t="s">
        <v>2052</v>
      </c>
    </row>
    <row r="170" spans="1:65" s="2" customFormat="1" ht="16.5" customHeight="1">
      <c r="A170" s="31"/>
      <c r="B170" s="32"/>
      <c r="C170" s="206" t="s">
        <v>371</v>
      </c>
      <c r="D170" s="206" t="s">
        <v>193</v>
      </c>
      <c r="E170" s="207" t="s">
        <v>2053</v>
      </c>
      <c r="F170" s="208" t="s">
        <v>2054</v>
      </c>
      <c r="G170" s="209" t="s">
        <v>223</v>
      </c>
      <c r="H170" s="210">
        <v>1000</v>
      </c>
      <c r="I170" s="211"/>
      <c r="J170" s="212">
        <f t="shared" si="0"/>
        <v>0</v>
      </c>
      <c r="K170" s="213"/>
      <c r="L170" s="36"/>
      <c r="M170" s="214" t="s">
        <v>1</v>
      </c>
      <c r="N170" s="215" t="s">
        <v>39</v>
      </c>
      <c r="O170" s="68"/>
      <c r="P170" s="216">
        <f t="shared" si="1"/>
        <v>0</v>
      </c>
      <c r="Q170" s="216">
        <v>0</v>
      </c>
      <c r="R170" s="216">
        <f t="shared" si="2"/>
        <v>0</v>
      </c>
      <c r="S170" s="216">
        <v>0</v>
      </c>
      <c r="T170" s="217">
        <f t="shared" si="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197</v>
      </c>
      <c r="AT170" s="218" t="s">
        <v>193</v>
      </c>
      <c r="AU170" s="218" t="s">
        <v>86</v>
      </c>
      <c r="AY170" s="14" t="s">
        <v>191</v>
      </c>
      <c r="BE170" s="219">
        <f t="shared" si="4"/>
        <v>0</v>
      </c>
      <c r="BF170" s="219">
        <f t="shared" si="5"/>
        <v>0</v>
      </c>
      <c r="BG170" s="219">
        <f t="shared" si="6"/>
        <v>0</v>
      </c>
      <c r="BH170" s="219">
        <f t="shared" si="7"/>
        <v>0</v>
      </c>
      <c r="BI170" s="219">
        <f t="shared" si="8"/>
        <v>0</v>
      </c>
      <c r="BJ170" s="14" t="s">
        <v>86</v>
      </c>
      <c r="BK170" s="219">
        <f t="shared" si="9"/>
        <v>0</v>
      </c>
      <c r="BL170" s="14" t="s">
        <v>197</v>
      </c>
      <c r="BM170" s="218" t="s">
        <v>2055</v>
      </c>
    </row>
    <row r="171" spans="1:65" s="2" customFormat="1" ht="16.5" customHeight="1">
      <c r="A171" s="31"/>
      <c r="B171" s="32"/>
      <c r="C171" s="220" t="s">
        <v>375</v>
      </c>
      <c r="D171" s="220" t="s">
        <v>210</v>
      </c>
      <c r="E171" s="221" t="s">
        <v>2056</v>
      </c>
      <c r="F171" s="222" t="s">
        <v>2057</v>
      </c>
      <c r="G171" s="223" t="s">
        <v>378</v>
      </c>
      <c r="H171" s="224">
        <v>30.9</v>
      </c>
      <c r="I171" s="225"/>
      <c r="J171" s="226">
        <f t="shared" si="0"/>
        <v>0</v>
      </c>
      <c r="K171" s="227"/>
      <c r="L171" s="228"/>
      <c r="M171" s="229" t="s">
        <v>1</v>
      </c>
      <c r="N171" s="230" t="s">
        <v>39</v>
      </c>
      <c r="O171" s="68"/>
      <c r="P171" s="216">
        <f t="shared" si="1"/>
        <v>0</v>
      </c>
      <c r="Q171" s="216">
        <v>1E-3</v>
      </c>
      <c r="R171" s="216">
        <f t="shared" si="2"/>
        <v>3.09E-2</v>
      </c>
      <c r="S171" s="216">
        <v>0</v>
      </c>
      <c r="T171" s="217">
        <f t="shared" si="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214</v>
      </c>
      <c r="AT171" s="218" t="s">
        <v>210</v>
      </c>
      <c r="AU171" s="218" t="s">
        <v>86</v>
      </c>
      <c r="AY171" s="14" t="s">
        <v>191</v>
      </c>
      <c r="BE171" s="219">
        <f t="shared" si="4"/>
        <v>0</v>
      </c>
      <c r="BF171" s="219">
        <f t="shared" si="5"/>
        <v>0</v>
      </c>
      <c r="BG171" s="219">
        <f t="shared" si="6"/>
        <v>0</v>
      </c>
      <c r="BH171" s="219">
        <f t="shared" si="7"/>
        <v>0</v>
      </c>
      <c r="BI171" s="219">
        <f t="shared" si="8"/>
        <v>0</v>
      </c>
      <c r="BJ171" s="14" t="s">
        <v>86</v>
      </c>
      <c r="BK171" s="219">
        <f t="shared" si="9"/>
        <v>0</v>
      </c>
      <c r="BL171" s="14" t="s">
        <v>197</v>
      </c>
      <c r="BM171" s="218" t="s">
        <v>2058</v>
      </c>
    </row>
    <row r="172" spans="1:65" s="2" customFormat="1" ht="44.25" customHeight="1">
      <c r="A172" s="31"/>
      <c r="B172" s="32"/>
      <c r="C172" s="206" t="s">
        <v>380</v>
      </c>
      <c r="D172" s="206" t="s">
        <v>193</v>
      </c>
      <c r="E172" s="207" t="s">
        <v>2059</v>
      </c>
      <c r="F172" s="208" t="s">
        <v>2060</v>
      </c>
      <c r="G172" s="209" t="s">
        <v>278</v>
      </c>
      <c r="H172" s="210">
        <v>5</v>
      </c>
      <c r="I172" s="211"/>
      <c r="J172" s="212">
        <f t="shared" si="0"/>
        <v>0</v>
      </c>
      <c r="K172" s="213"/>
      <c r="L172" s="36"/>
      <c r="M172" s="214" t="s">
        <v>1</v>
      </c>
      <c r="N172" s="215" t="s">
        <v>39</v>
      </c>
      <c r="O172" s="68"/>
      <c r="P172" s="216">
        <f t="shared" si="1"/>
        <v>0</v>
      </c>
      <c r="Q172" s="216">
        <v>0</v>
      </c>
      <c r="R172" s="216">
        <f t="shared" si="2"/>
        <v>0</v>
      </c>
      <c r="S172" s="216">
        <v>0</v>
      </c>
      <c r="T172" s="217">
        <f t="shared" si="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197</v>
      </c>
      <c r="AT172" s="218" t="s">
        <v>193</v>
      </c>
      <c r="AU172" s="218" t="s">
        <v>86</v>
      </c>
      <c r="AY172" s="14" t="s">
        <v>191</v>
      </c>
      <c r="BE172" s="219">
        <f t="shared" si="4"/>
        <v>0</v>
      </c>
      <c r="BF172" s="219">
        <f t="shared" si="5"/>
        <v>0</v>
      </c>
      <c r="BG172" s="219">
        <f t="shared" si="6"/>
        <v>0</v>
      </c>
      <c r="BH172" s="219">
        <f t="shared" si="7"/>
        <v>0</v>
      </c>
      <c r="BI172" s="219">
        <f t="shared" si="8"/>
        <v>0</v>
      </c>
      <c r="BJ172" s="14" t="s">
        <v>86</v>
      </c>
      <c r="BK172" s="219">
        <f t="shared" si="9"/>
        <v>0</v>
      </c>
      <c r="BL172" s="14" t="s">
        <v>197</v>
      </c>
      <c r="BM172" s="218" t="s">
        <v>2061</v>
      </c>
    </row>
    <row r="173" spans="1:65" s="12" customFormat="1" ht="22.9" customHeight="1">
      <c r="B173" s="190"/>
      <c r="C173" s="191"/>
      <c r="D173" s="192" t="s">
        <v>72</v>
      </c>
      <c r="E173" s="204" t="s">
        <v>209</v>
      </c>
      <c r="F173" s="204" t="s">
        <v>270</v>
      </c>
      <c r="G173" s="191"/>
      <c r="H173" s="191"/>
      <c r="I173" s="194"/>
      <c r="J173" s="205">
        <f>BK173</f>
        <v>0</v>
      </c>
      <c r="K173" s="191"/>
      <c r="L173" s="196"/>
      <c r="M173" s="197"/>
      <c r="N173" s="198"/>
      <c r="O173" s="198"/>
      <c r="P173" s="199">
        <f>SUM(P174:P176)</f>
        <v>0</v>
      </c>
      <c r="Q173" s="198"/>
      <c r="R173" s="199">
        <f>SUM(R174:R176)</f>
        <v>2.483978</v>
      </c>
      <c r="S173" s="198"/>
      <c r="T173" s="200">
        <f>SUM(T174:T176)</f>
        <v>0</v>
      </c>
      <c r="AR173" s="201" t="s">
        <v>80</v>
      </c>
      <c r="AT173" s="202" t="s">
        <v>72</v>
      </c>
      <c r="AU173" s="202" t="s">
        <v>80</v>
      </c>
      <c r="AY173" s="201" t="s">
        <v>191</v>
      </c>
      <c r="BK173" s="203">
        <f>SUM(BK174:BK176)</f>
        <v>0</v>
      </c>
    </row>
    <row r="174" spans="1:65" s="2" customFormat="1" ht="21.75" customHeight="1">
      <c r="A174" s="31"/>
      <c r="B174" s="32"/>
      <c r="C174" s="206" t="s">
        <v>384</v>
      </c>
      <c r="D174" s="206" t="s">
        <v>193</v>
      </c>
      <c r="E174" s="207" t="s">
        <v>1857</v>
      </c>
      <c r="F174" s="208" t="s">
        <v>1858</v>
      </c>
      <c r="G174" s="209" t="s">
        <v>278</v>
      </c>
      <c r="H174" s="210">
        <v>99.66</v>
      </c>
      <c r="I174" s="211"/>
      <c r="J174" s="212">
        <f>ROUND(I174*H174,2)</f>
        <v>0</v>
      </c>
      <c r="K174" s="213"/>
      <c r="L174" s="36"/>
      <c r="M174" s="214" t="s">
        <v>1</v>
      </c>
      <c r="N174" s="215" t="s">
        <v>39</v>
      </c>
      <c r="O174" s="68"/>
      <c r="P174" s="216">
        <f>O174*H174</f>
        <v>0</v>
      </c>
      <c r="Q174" s="216">
        <v>1.678E-2</v>
      </c>
      <c r="R174" s="216">
        <f>Q174*H174</f>
        <v>1.6722948</v>
      </c>
      <c r="S174" s="216">
        <v>0</v>
      </c>
      <c r="T174" s="217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197</v>
      </c>
      <c r="AT174" s="218" t="s">
        <v>193</v>
      </c>
      <c r="AU174" s="218" t="s">
        <v>86</v>
      </c>
      <c r="AY174" s="14" t="s">
        <v>191</v>
      </c>
      <c r="BE174" s="219">
        <f>IF(N174="základná",J174,0)</f>
        <v>0</v>
      </c>
      <c r="BF174" s="219">
        <f>IF(N174="znížená",J174,0)</f>
        <v>0</v>
      </c>
      <c r="BG174" s="219">
        <f>IF(N174="zákl. prenesená",J174,0)</f>
        <v>0</v>
      </c>
      <c r="BH174" s="219">
        <f>IF(N174="zníž. prenesená",J174,0)</f>
        <v>0</v>
      </c>
      <c r="BI174" s="219">
        <f>IF(N174="nulová",J174,0)</f>
        <v>0</v>
      </c>
      <c r="BJ174" s="14" t="s">
        <v>86</v>
      </c>
      <c r="BK174" s="219">
        <f>ROUND(I174*H174,2)</f>
        <v>0</v>
      </c>
      <c r="BL174" s="14" t="s">
        <v>197</v>
      </c>
      <c r="BM174" s="218" t="s">
        <v>2062</v>
      </c>
    </row>
    <row r="175" spans="1:65" s="2" customFormat="1" ht="21.75" customHeight="1">
      <c r="A175" s="31"/>
      <c r="B175" s="32"/>
      <c r="C175" s="220" t="s">
        <v>386</v>
      </c>
      <c r="D175" s="220" t="s">
        <v>210</v>
      </c>
      <c r="E175" s="221" t="s">
        <v>1860</v>
      </c>
      <c r="F175" s="222" t="s">
        <v>1861</v>
      </c>
      <c r="G175" s="223" t="s">
        <v>278</v>
      </c>
      <c r="H175" s="224">
        <v>99.96</v>
      </c>
      <c r="I175" s="225"/>
      <c r="J175" s="226">
        <f>ROUND(I175*H175,2)</f>
        <v>0</v>
      </c>
      <c r="K175" s="227"/>
      <c r="L175" s="228"/>
      <c r="M175" s="229" t="s">
        <v>1</v>
      </c>
      <c r="N175" s="230" t="s">
        <v>39</v>
      </c>
      <c r="O175" s="68"/>
      <c r="P175" s="216">
        <f>O175*H175</f>
        <v>0</v>
      </c>
      <c r="Q175" s="216">
        <v>7.92E-3</v>
      </c>
      <c r="R175" s="216">
        <f>Q175*H175</f>
        <v>0.79168319999999992</v>
      </c>
      <c r="S175" s="216">
        <v>0</v>
      </c>
      <c r="T175" s="217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214</v>
      </c>
      <c r="AT175" s="218" t="s">
        <v>210</v>
      </c>
      <c r="AU175" s="218" t="s">
        <v>86</v>
      </c>
      <c r="AY175" s="14" t="s">
        <v>191</v>
      </c>
      <c r="BE175" s="219">
        <f>IF(N175="základná",J175,0)</f>
        <v>0</v>
      </c>
      <c r="BF175" s="219">
        <f>IF(N175="znížená",J175,0)</f>
        <v>0</v>
      </c>
      <c r="BG175" s="219">
        <f>IF(N175="zákl. prenesená",J175,0)</f>
        <v>0</v>
      </c>
      <c r="BH175" s="219">
        <f>IF(N175="zníž. prenesená",J175,0)</f>
        <v>0</v>
      </c>
      <c r="BI175" s="219">
        <f>IF(N175="nulová",J175,0)</f>
        <v>0</v>
      </c>
      <c r="BJ175" s="14" t="s">
        <v>86</v>
      </c>
      <c r="BK175" s="219">
        <f>ROUND(I175*H175,2)</f>
        <v>0</v>
      </c>
      <c r="BL175" s="14" t="s">
        <v>197</v>
      </c>
      <c r="BM175" s="218" t="s">
        <v>2063</v>
      </c>
    </row>
    <row r="176" spans="1:65" s="2" customFormat="1" ht="16.5" customHeight="1">
      <c r="A176" s="31"/>
      <c r="B176" s="32"/>
      <c r="C176" s="220" t="s">
        <v>393</v>
      </c>
      <c r="D176" s="220" t="s">
        <v>210</v>
      </c>
      <c r="E176" s="221" t="s">
        <v>1863</v>
      </c>
      <c r="F176" s="222" t="s">
        <v>1864</v>
      </c>
      <c r="G176" s="223" t="s">
        <v>278</v>
      </c>
      <c r="H176" s="224">
        <v>200</v>
      </c>
      <c r="I176" s="225"/>
      <c r="J176" s="226">
        <f>ROUND(I176*H176,2)</f>
        <v>0</v>
      </c>
      <c r="K176" s="227"/>
      <c r="L176" s="228"/>
      <c r="M176" s="229" t="s">
        <v>1</v>
      </c>
      <c r="N176" s="230" t="s">
        <v>39</v>
      </c>
      <c r="O176" s="68"/>
      <c r="P176" s="216">
        <f>O176*H176</f>
        <v>0</v>
      </c>
      <c r="Q176" s="216">
        <v>1E-4</v>
      </c>
      <c r="R176" s="216">
        <f>Q176*H176</f>
        <v>0.02</v>
      </c>
      <c r="S176" s="216">
        <v>0</v>
      </c>
      <c r="T176" s="21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214</v>
      </c>
      <c r="AT176" s="218" t="s">
        <v>210</v>
      </c>
      <c r="AU176" s="218" t="s">
        <v>86</v>
      </c>
      <c r="AY176" s="14" t="s">
        <v>191</v>
      </c>
      <c r="BE176" s="219">
        <f>IF(N176="základná",J176,0)</f>
        <v>0</v>
      </c>
      <c r="BF176" s="219">
        <f>IF(N176="znížená",J176,0)</f>
        <v>0</v>
      </c>
      <c r="BG176" s="219">
        <f>IF(N176="zákl. prenesená",J176,0)</f>
        <v>0</v>
      </c>
      <c r="BH176" s="219">
        <f>IF(N176="zníž. prenesená",J176,0)</f>
        <v>0</v>
      </c>
      <c r="BI176" s="219">
        <f>IF(N176="nulová",J176,0)</f>
        <v>0</v>
      </c>
      <c r="BJ176" s="14" t="s">
        <v>86</v>
      </c>
      <c r="BK176" s="219">
        <f>ROUND(I176*H176,2)</f>
        <v>0</v>
      </c>
      <c r="BL176" s="14" t="s">
        <v>197</v>
      </c>
      <c r="BM176" s="218" t="s">
        <v>2064</v>
      </c>
    </row>
    <row r="177" spans="1:65" s="12" customFormat="1" ht="22.9" customHeight="1">
      <c r="B177" s="190"/>
      <c r="C177" s="191"/>
      <c r="D177" s="192" t="s">
        <v>72</v>
      </c>
      <c r="E177" s="204" t="s">
        <v>330</v>
      </c>
      <c r="F177" s="204" t="s">
        <v>1007</v>
      </c>
      <c r="G177" s="191"/>
      <c r="H177" s="191"/>
      <c r="I177" s="194"/>
      <c r="J177" s="205">
        <f>BK177</f>
        <v>0</v>
      </c>
      <c r="K177" s="191"/>
      <c r="L177" s="196"/>
      <c r="M177" s="197"/>
      <c r="N177" s="198"/>
      <c r="O177" s="198"/>
      <c r="P177" s="199">
        <f>P178</f>
        <v>0</v>
      </c>
      <c r="Q177" s="198"/>
      <c r="R177" s="199">
        <f>R178</f>
        <v>0</v>
      </c>
      <c r="S177" s="198"/>
      <c r="T177" s="200">
        <f>T178</f>
        <v>0</v>
      </c>
      <c r="AR177" s="201" t="s">
        <v>80</v>
      </c>
      <c r="AT177" s="202" t="s">
        <v>72</v>
      </c>
      <c r="AU177" s="202" t="s">
        <v>80</v>
      </c>
      <c r="AY177" s="201" t="s">
        <v>191</v>
      </c>
      <c r="BK177" s="203">
        <f>BK178</f>
        <v>0</v>
      </c>
    </row>
    <row r="178" spans="1:65" s="2" customFormat="1" ht="21.75" customHeight="1">
      <c r="A178" s="31"/>
      <c r="B178" s="32"/>
      <c r="C178" s="206" t="s">
        <v>397</v>
      </c>
      <c r="D178" s="206" t="s">
        <v>193</v>
      </c>
      <c r="E178" s="207" t="s">
        <v>2065</v>
      </c>
      <c r="F178" s="208" t="s">
        <v>2066</v>
      </c>
      <c r="G178" s="209" t="s">
        <v>213</v>
      </c>
      <c r="H178" s="210">
        <v>13.808</v>
      </c>
      <c r="I178" s="211"/>
      <c r="J178" s="212">
        <f>ROUND(I178*H178,2)</f>
        <v>0</v>
      </c>
      <c r="K178" s="213"/>
      <c r="L178" s="36"/>
      <c r="M178" s="237" t="s">
        <v>1</v>
      </c>
      <c r="N178" s="238" t="s">
        <v>39</v>
      </c>
      <c r="O178" s="234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8" t="s">
        <v>197</v>
      </c>
      <c r="AT178" s="218" t="s">
        <v>193</v>
      </c>
      <c r="AU178" s="218" t="s">
        <v>86</v>
      </c>
      <c r="AY178" s="14" t="s">
        <v>191</v>
      </c>
      <c r="BE178" s="219">
        <f>IF(N178="základná",J178,0)</f>
        <v>0</v>
      </c>
      <c r="BF178" s="219">
        <f>IF(N178="znížená",J178,0)</f>
        <v>0</v>
      </c>
      <c r="BG178" s="219">
        <f>IF(N178="zákl. prenesená",J178,0)</f>
        <v>0</v>
      </c>
      <c r="BH178" s="219">
        <f>IF(N178="zníž. prenesená",J178,0)</f>
        <v>0</v>
      </c>
      <c r="BI178" s="219">
        <f>IF(N178="nulová",J178,0)</f>
        <v>0</v>
      </c>
      <c r="BJ178" s="14" t="s">
        <v>86</v>
      </c>
      <c r="BK178" s="219">
        <f>ROUND(I178*H178,2)</f>
        <v>0</v>
      </c>
      <c r="BL178" s="14" t="s">
        <v>197</v>
      </c>
      <c r="BM178" s="218" t="s">
        <v>2067</v>
      </c>
    </row>
    <row r="179" spans="1:65" s="2" customFormat="1" ht="6.95" customHeight="1">
      <c r="A179" s="31"/>
      <c r="B179" s="51"/>
      <c r="C179" s="52"/>
      <c r="D179" s="52"/>
      <c r="E179" s="52"/>
      <c r="F179" s="52"/>
      <c r="G179" s="52"/>
      <c r="H179" s="52"/>
      <c r="I179" s="155"/>
      <c r="J179" s="52"/>
      <c r="K179" s="52"/>
      <c r="L179" s="36"/>
      <c r="M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</row>
  </sheetData>
  <sheetProtection algorithmName="SHA-512" hashValue="oHzl+aXAsmff6l4YUZ1oj3s1pT5tWL+OtpDKvxlWpt0teTvqtGkKvqVKGzQwVtdS+8GJmynQxD+uf5aM22p4hA==" saltValue="u5/6IqnWYlRkHl2maron40kFHfYKpYlTC8bK6KeJBrgS6oa49crHrieyn7Q3cKQc5R0LURTROFNITypvBblnRQ==" spinCount="100000" sheet="1" objects="1" scenarios="1" formatColumns="0" formatRows="0" autoFilter="0"/>
  <autoFilter ref="C123:K178" xr:uid="{00000000-0009-0000-0000-00000B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53"/>
  <sheetViews>
    <sheetView showGridLines="0" topLeftCell="A118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123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1822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2068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29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29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ROUND(J126,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ROUND((SUM(BE126:BE152)),  2)</f>
        <v>0</v>
      </c>
      <c r="G35" s="31"/>
      <c r="H35" s="31"/>
      <c r="I35" s="134">
        <v>0.2</v>
      </c>
      <c r="J35" s="133">
        <f>ROUND(((SUM(BE126:BE152))*I35),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ROUND((SUM(BF126:BF152)),  2)</f>
        <v>0</v>
      </c>
      <c r="G36" s="31"/>
      <c r="H36" s="31"/>
      <c r="I36" s="134">
        <v>0.2</v>
      </c>
      <c r="J36" s="133">
        <f>ROUND(((SUM(BF126:BF152))*I36),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ROUND((SUM(BG126:BG152)),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ROUND((SUM(BH126:BH152)),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ROUND((SUM(BI126:BI152)),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1822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 05.3 - SO 05.3- Spevnené plochy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Bc. Róbert Malec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Bc. Róbert Malec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J126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152</v>
      </c>
      <c r="E99" s="167"/>
      <c r="F99" s="167"/>
      <c r="G99" s="167"/>
      <c r="H99" s="167"/>
      <c r="I99" s="168"/>
      <c r="J99" s="169">
        <f>J127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153</v>
      </c>
      <c r="E100" s="173"/>
      <c r="F100" s="173"/>
      <c r="G100" s="173"/>
      <c r="H100" s="173"/>
      <c r="I100" s="174"/>
      <c r="J100" s="175">
        <f>J128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154</v>
      </c>
      <c r="E101" s="173"/>
      <c r="F101" s="173"/>
      <c r="G101" s="173"/>
      <c r="H101" s="173"/>
      <c r="I101" s="174"/>
      <c r="J101" s="175">
        <f>J137</f>
        <v>0</v>
      </c>
      <c r="K101" s="101"/>
      <c r="L101" s="176"/>
    </row>
    <row r="102" spans="1:47" s="10" customFormat="1" ht="14.85" customHeight="1">
      <c r="B102" s="171"/>
      <c r="C102" s="101"/>
      <c r="D102" s="172" t="s">
        <v>2069</v>
      </c>
      <c r="E102" s="173"/>
      <c r="F102" s="173"/>
      <c r="G102" s="173"/>
      <c r="H102" s="173"/>
      <c r="I102" s="174"/>
      <c r="J102" s="175">
        <f>J140</f>
        <v>0</v>
      </c>
      <c r="K102" s="101"/>
      <c r="L102" s="176"/>
    </row>
    <row r="103" spans="1:47" s="10" customFormat="1" ht="19.899999999999999" customHeight="1">
      <c r="B103" s="171"/>
      <c r="C103" s="101"/>
      <c r="D103" s="172" t="s">
        <v>158</v>
      </c>
      <c r="E103" s="173"/>
      <c r="F103" s="173"/>
      <c r="G103" s="173"/>
      <c r="H103" s="173"/>
      <c r="I103" s="174"/>
      <c r="J103" s="175">
        <f>J147</f>
        <v>0</v>
      </c>
      <c r="K103" s="101"/>
      <c r="L103" s="176"/>
    </row>
    <row r="104" spans="1:47" s="10" customFormat="1" ht="19.899999999999999" customHeight="1">
      <c r="B104" s="171"/>
      <c r="C104" s="101"/>
      <c r="D104" s="172" t="s">
        <v>866</v>
      </c>
      <c r="E104" s="173"/>
      <c r="F104" s="173"/>
      <c r="G104" s="173"/>
      <c r="H104" s="173"/>
      <c r="I104" s="174"/>
      <c r="J104" s="175">
        <f>J151</f>
        <v>0</v>
      </c>
      <c r="K104" s="101"/>
      <c r="L104" s="176"/>
    </row>
    <row r="105" spans="1:47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119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47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155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47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158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24.95" customHeight="1">
      <c r="A111" s="31"/>
      <c r="B111" s="32"/>
      <c r="C111" s="20" t="s">
        <v>177</v>
      </c>
      <c r="D111" s="33"/>
      <c r="E111" s="33"/>
      <c r="F111" s="33"/>
      <c r="G111" s="33"/>
      <c r="H111" s="33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12" customHeight="1">
      <c r="A113" s="31"/>
      <c r="B113" s="32"/>
      <c r="C113" s="26" t="s">
        <v>15</v>
      </c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3.25" customHeight="1">
      <c r="A114" s="31"/>
      <c r="B114" s="32"/>
      <c r="C114" s="33"/>
      <c r="D114" s="33"/>
      <c r="E114" s="291" t="str">
        <f>E7</f>
        <v>PRÍSTAVBA A STAVEBNÉ ÚPRAVY MŠ OKRUŽNÁ 53/5, ILAVA-KLOBUŠICE</v>
      </c>
      <c r="F114" s="292"/>
      <c r="G114" s="292"/>
      <c r="H114" s="292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1" customFormat="1" ht="12" customHeight="1">
      <c r="B115" s="18"/>
      <c r="C115" s="26" t="s">
        <v>143</v>
      </c>
      <c r="D115" s="19"/>
      <c r="E115" s="19"/>
      <c r="F115" s="19"/>
      <c r="G115" s="19"/>
      <c r="H115" s="19"/>
      <c r="I115" s="112"/>
      <c r="J115" s="19"/>
      <c r="K115" s="19"/>
      <c r="L115" s="17"/>
    </row>
    <row r="116" spans="1:63" s="2" customFormat="1" ht="16.5" customHeight="1">
      <c r="A116" s="31"/>
      <c r="B116" s="32"/>
      <c r="C116" s="33"/>
      <c r="D116" s="33"/>
      <c r="E116" s="291" t="s">
        <v>1822</v>
      </c>
      <c r="F116" s="293"/>
      <c r="G116" s="293"/>
      <c r="H116" s="29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145</v>
      </c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44" t="str">
        <f>E11</f>
        <v>SO 05.3 - SO 05.3- Spevnené plochy</v>
      </c>
      <c r="F118" s="293"/>
      <c r="G118" s="293"/>
      <c r="H118" s="29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19</v>
      </c>
      <c r="D120" s="33"/>
      <c r="E120" s="33"/>
      <c r="F120" s="24" t="str">
        <f>F14</f>
        <v>Ilava- Klobušice</v>
      </c>
      <c r="G120" s="33"/>
      <c r="H120" s="33"/>
      <c r="I120" s="120" t="s">
        <v>21</v>
      </c>
      <c r="J120" s="63" t="str">
        <f>IF(J14="","",J14)</f>
        <v>02, 2020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22</v>
      </c>
      <c r="D122" s="33"/>
      <c r="E122" s="33"/>
      <c r="F122" s="24" t="str">
        <f>E17</f>
        <v>Mesto Ilava, Mierové nám. 16/31,01901</v>
      </c>
      <c r="G122" s="33"/>
      <c r="H122" s="33"/>
      <c r="I122" s="120" t="s">
        <v>28</v>
      </c>
      <c r="J122" s="29" t="str">
        <f>E23</f>
        <v>Bc. Róbert Malec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26</v>
      </c>
      <c r="D123" s="33"/>
      <c r="E123" s="33"/>
      <c r="F123" s="24" t="str">
        <f>IF(E20="","",E20)</f>
        <v>Vyplň údaj</v>
      </c>
      <c r="G123" s="33"/>
      <c r="H123" s="33"/>
      <c r="I123" s="120" t="s">
        <v>31</v>
      </c>
      <c r="J123" s="29" t="str">
        <f>E26</f>
        <v>Bc. Róbert Malec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77"/>
      <c r="B125" s="178"/>
      <c r="C125" s="179" t="s">
        <v>178</v>
      </c>
      <c r="D125" s="180" t="s">
        <v>58</v>
      </c>
      <c r="E125" s="180" t="s">
        <v>54</v>
      </c>
      <c r="F125" s="180" t="s">
        <v>55</v>
      </c>
      <c r="G125" s="180" t="s">
        <v>179</v>
      </c>
      <c r="H125" s="180" t="s">
        <v>180</v>
      </c>
      <c r="I125" s="181" t="s">
        <v>181</v>
      </c>
      <c r="J125" s="182" t="s">
        <v>149</v>
      </c>
      <c r="K125" s="183" t="s">
        <v>182</v>
      </c>
      <c r="L125" s="184"/>
      <c r="M125" s="72" t="s">
        <v>1</v>
      </c>
      <c r="N125" s="73" t="s">
        <v>37</v>
      </c>
      <c r="O125" s="73" t="s">
        <v>183</v>
      </c>
      <c r="P125" s="73" t="s">
        <v>184</v>
      </c>
      <c r="Q125" s="73" t="s">
        <v>185</v>
      </c>
      <c r="R125" s="73" t="s">
        <v>186</v>
      </c>
      <c r="S125" s="73" t="s">
        <v>187</v>
      </c>
      <c r="T125" s="74" t="s">
        <v>188</v>
      </c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E125" s="177"/>
    </row>
    <row r="126" spans="1:63" s="2" customFormat="1" ht="22.9" customHeight="1">
      <c r="A126" s="31"/>
      <c r="B126" s="32"/>
      <c r="C126" s="79" t="s">
        <v>150</v>
      </c>
      <c r="D126" s="33"/>
      <c r="E126" s="33"/>
      <c r="F126" s="33"/>
      <c r="G126" s="33"/>
      <c r="H126" s="33"/>
      <c r="I126" s="119"/>
      <c r="J126" s="185">
        <f>BK126</f>
        <v>0</v>
      </c>
      <c r="K126" s="33"/>
      <c r="L126" s="36"/>
      <c r="M126" s="75"/>
      <c r="N126" s="186"/>
      <c r="O126" s="76"/>
      <c r="P126" s="187">
        <f>P127</f>
        <v>0</v>
      </c>
      <c r="Q126" s="76"/>
      <c r="R126" s="187">
        <f>R127</f>
        <v>196.306478</v>
      </c>
      <c r="S126" s="76"/>
      <c r="T126" s="188">
        <f>T127</f>
        <v>52.634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72</v>
      </c>
      <c r="AU126" s="14" t="s">
        <v>151</v>
      </c>
      <c r="BK126" s="189">
        <f>BK127</f>
        <v>0</v>
      </c>
    </row>
    <row r="127" spans="1:63" s="12" customFormat="1" ht="25.9" customHeight="1">
      <c r="B127" s="190"/>
      <c r="C127" s="191"/>
      <c r="D127" s="192" t="s">
        <v>72</v>
      </c>
      <c r="E127" s="193" t="s">
        <v>189</v>
      </c>
      <c r="F127" s="193" t="s">
        <v>190</v>
      </c>
      <c r="G127" s="191"/>
      <c r="H127" s="191"/>
      <c r="I127" s="194"/>
      <c r="J127" s="195">
        <f>BK127</f>
        <v>0</v>
      </c>
      <c r="K127" s="191"/>
      <c r="L127" s="196"/>
      <c r="M127" s="197"/>
      <c r="N127" s="198"/>
      <c r="O127" s="198"/>
      <c r="P127" s="199">
        <f>P128+P137+P147+P151</f>
        <v>0</v>
      </c>
      <c r="Q127" s="198"/>
      <c r="R127" s="199">
        <f>R128+R137+R147+R151</f>
        <v>196.306478</v>
      </c>
      <c r="S127" s="198"/>
      <c r="T127" s="200">
        <f>T128+T137+T147+T151</f>
        <v>52.634</v>
      </c>
      <c r="AR127" s="201" t="s">
        <v>80</v>
      </c>
      <c r="AT127" s="202" t="s">
        <v>72</v>
      </c>
      <c r="AU127" s="202" t="s">
        <v>73</v>
      </c>
      <c r="AY127" s="201" t="s">
        <v>191</v>
      </c>
      <c r="BK127" s="203">
        <f>BK128+BK137+BK147+BK151</f>
        <v>0</v>
      </c>
    </row>
    <row r="128" spans="1:63" s="12" customFormat="1" ht="22.9" customHeight="1">
      <c r="B128" s="190"/>
      <c r="C128" s="191"/>
      <c r="D128" s="192" t="s">
        <v>72</v>
      </c>
      <c r="E128" s="204" t="s">
        <v>80</v>
      </c>
      <c r="F128" s="204" t="s">
        <v>192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SUM(P129:P136)</f>
        <v>0</v>
      </c>
      <c r="Q128" s="198"/>
      <c r="R128" s="199">
        <f>SUM(R129:R136)</f>
        <v>1E-4</v>
      </c>
      <c r="S128" s="198"/>
      <c r="T128" s="200">
        <f>SUM(T129:T136)</f>
        <v>52.634</v>
      </c>
      <c r="AR128" s="201" t="s">
        <v>80</v>
      </c>
      <c r="AT128" s="202" t="s">
        <v>72</v>
      </c>
      <c r="AU128" s="202" t="s">
        <v>80</v>
      </c>
      <c r="AY128" s="201" t="s">
        <v>191</v>
      </c>
      <c r="BK128" s="203">
        <f>SUM(BK129:BK136)</f>
        <v>0</v>
      </c>
    </row>
    <row r="129" spans="1:65" s="2" customFormat="1" ht="21.75" customHeight="1">
      <c r="A129" s="31"/>
      <c r="B129" s="32"/>
      <c r="C129" s="206" t="s">
        <v>80</v>
      </c>
      <c r="D129" s="206" t="s">
        <v>193</v>
      </c>
      <c r="E129" s="207" t="s">
        <v>2070</v>
      </c>
      <c r="F129" s="208" t="s">
        <v>2071</v>
      </c>
      <c r="G129" s="209" t="s">
        <v>274</v>
      </c>
      <c r="H129" s="210">
        <v>5</v>
      </c>
      <c r="I129" s="211"/>
      <c r="J129" s="212">
        <f t="shared" ref="J129:J136" si="0">ROUND(I129*H129,2)</f>
        <v>0</v>
      </c>
      <c r="K129" s="213"/>
      <c r="L129" s="36"/>
      <c r="M129" s="214" t="s">
        <v>1</v>
      </c>
      <c r="N129" s="215" t="s">
        <v>39</v>
      </c>
      <c r="O129" s="68"/>
      <c r="P129" s="216">
        <f t="shared" ref="P129:P136" si="1">O129*H129</f>
        <v>0</v>
      </c>
      <c r="Q129" s="216">
        <v>2.0000000000000002E-5</v>
      </c>
      <c r="R129" s="216">
        <f t="shared" ref="R129:R136" si="2">Q129*H129</f>
        <v>1E-4</v>
      </c>
      <c r="S129" s="216">
        <v>0</v>
      </c>
      <c r="T129" s="217">
        <f t="shared" ref="T129:T136" si="3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197</v>
      </c>
      <c r="AT129" s="218" t="s">
        <v>193</v>
      </c>
      <c r="AU129" s="218" t="s">
        <v>86</v>
      </c>
      <c r="AY129" s="14" t="s">
        <v>191</v>
      </c>
      <c r="BE129" s="219">
        <f t="shared" ref="BE129:BE136" si="4">IF(N129="základná",J129,0)</f>
        <v>0</v>
      </c>
      <c r="BF129" s="219">
        <f t="shared" ref="BF129:BF136" si="5">IF(N129="znížená",J129,0)</f>
        <v>0</v>
      </c>
      <c r="BG129" s="219">
        <f t="shared" ref="BG129:BG136" si="6">IF(N129="zákl. prenesená",J129,0)</f>
        <v>0</v>
      </c>
      <c r="BH129" s="219">
        <f t="shared" ref="BH129:BH136" si="7">IF(N129="zníž. prenesená",J129,0)</f>
        <v>0</v>
      </c>
      <c r="BI129" s="219">
        <f t="shared" ref="BI129:BI136" si="8">IF(N129="nulová",J129,0)</f>
        <v>0</v>
      </c>
      <c r="BJ129" s="14" t="s">
        <v>86</v>
      </c>
      <c r="BK129" s="219">
        <f t="shared" ref="BK129:BK136" si="9">ROUND(I129*H129,2)</f>
        <v>0</v>
      </c>
      <c r="BL129" s="14" t="s">
        <v>197</v>
      </c>
      <c r="BM129" s="218" t="s">
        <v>2072</v>
      </c>
    </row>
    <row r="130" spans="1:65" s="2" customFormat="1" ht="21.75" customHeight="1">
      <c r="A130" s="31"/>
      <c r="B130" s="32"/>
      <c r="C130" s="206" t="s">
        <v>86</v>
      </c>
      <c r="D130" s="206" t="s">
        <v>193</v>
      </c>
      <c r="E130" s="207" t="s">
        <v>2073</v>
      </c>
      <c r="F130" s="208" t="s">
        <v>2074</v>
      </c>
      <c r="G130" s="209" t="s">
        <v>223</v>
      </c>
      <c r="H130" s="210">
        <v>242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39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0.127</v>
      </c>
      <c r="T130" s="217">
        <f t="shared" si="3"/>
        <v>30.734000000000002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197</v>
      </c>
      <c r="AT130" s="218" t="s">
        <v>193</v>
      </c>
      <c r="AU130" s="218" t="s">
        <v>86</v>
      </c>
      <c r="AY130" s="14" t="s">
        <v>191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86</v>
      </c>
      <c r="BK130" s="219">
        <f t="shared" si="9"/>
        <v>0</v>
      </c>
      <c r="BL130" s="14" t="s">
        <v>197</v>
      </c>
      <c r="BM130" s="218" t="s">
        <v>2075</v>
      </c>
    </row>
    <row r="131" spans="1:65" s="2" customFormat="1" ht="21.75" customHeight="1">
      <c r="A131" s="31"/>
      <c r="B131" s="32"/>
      <c r="C131" s="206" t="s">
        <v>202</v>
      </c>
      <c r="D131" s="206" t="s">
        <v>193</v>
      </c>
      <c r="E131" s="207" t="s">
        <v>2076</v>
      </c>
      <c r="F131" s="208" t="s">
        <v>2077</v>
      </c>
      <c r="G131" s="209" t="s">
        <v>223</v>
      </c>
      <c r="H131" s="210">
        <v>60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39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0.23499999999999999</v>
      </c>
      <c r="T131" s="217">
        <f t="shared" si="3"/>
        <v>14.1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197</v>
      </c>
      <c r="AT131" s="218" t="s">
        <v>193</v>
      </c>
      <c r="AU131" s="218" t="s">
        <v>86</v>
      </c>
      <c r="AY131" s="14" t="s">
        <v>191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86</v>
      </c>
      <c r="BK131" s="219">
        <f t="shared" si="9"/>
        <v>0</v>
      </c>
      <c r="BL131" s="14" t="s">
        <v>197</v>
      </c>
      <c r="BM131" s="218" t="s">
        <v>2078</v>
      </c>
    </row>
    <row r="132" spans="1:65" s="2" customFormat="1" ht="21.75" customHeight="1">
      <c r="A132" s="31"/>
      <c r="B132" s="32"/>
      <c r="C132" s="206" t="s">
        <v>197</v>
      </c>
      <c r="D132" s="206" t="s">
        <v>193</v>
      </c>
      <c r="E132" s="207" t="s">
        <v>2079</v>
      </c>
      <c r="F132" s="208" t="s">
        <v>2080</v>
      </c>
      <c r="G132" s="209" t="s">
        <v>223</v>
      </c>
      <c r="H132" s="210">
        <v>60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39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0.13</v>
      </c>
      <c r="T132" s="217">
        <f t="shared" si="3"/>
        <v>7.8000000000000007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197</v>
      </c>
      <c r="AT132" s="218" t="s">
        <v>193</v>
      </c>
      <c r="AU132" s="218" t="s">
        <v>86</v>
      </c>
      <c r="AY132" s="14" t="s">
        <v>191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86</v>
      </c>
      <c r="BK132" s="219">
        <f t="shared" si="9"/>
        <v>0</v>
      </c>
      <c r="BL132" s="14" t="s">
        <v>197</v>
      </c>
      <c r="BM132" s="218" t="s">
        <v>2081</v>
      </c>
    </row>
    <row r="133" spans="1:65" s="2" customFormat="1" ht="21.75" customHeight="1">
      <c r="A133" s="31"/>
      <c r="B133" s="32"/>
      <c r="C133" s="206" t="s">
        <v>209</v>
      </c>
      <c r="D133" s="206" t="s">
        <v>193</v>
      </c>
      <c r="E133" s="207" t="s">
        <v>194</v>
      </c>
      <c r="F133" s="208" t="s">
        <v>195</v>
      </c>
      <c r="G133" s="209" t="s">
        <v>196</v>
      </c>
      <c r="H133" s="210">
        <v>6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39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197</v>
      </c>
      <c r="AT133" s="218" t="s">
        <v>193</v>
      </c>
      <c r="AU133" s="218" t="s">
        <v>86</v>
      </c>
      <c r="AY133" s="14" t="s">
        <v>191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86</v>
      </c>
      <c r="BK133" s="219">
        <f t="shared" si="9"/>
        <v>0</v>
      </c>
      <c r="BL133" s="14" t="s">
        <v>197</v>
      </c>
      <c r="BM133" s="218" t="s">
        <v>2082</v>
      </c>
    </row>
    <row r="134" spans="1:65" s="2" customFormat="1" ht="21.75" customHeight="1">
      <c r="A134" s="31"/>
      <c r="B134" s="32"/>
      <c r="C134" s="206" t="s">
        <v>216</v>
      </c>
      <c r="D134" s="206" t="s">
        <v>193</v>
      </c>
      <c r="E134" s="207" t="s">
        <v>2083</v>
      </c>
      <c r="F134" s="208" t="s">
        <v>2084</v>
      </c>
      <c r="G134" s="209" t="s">
        <v>196</v>
      </c>
      <c r="H134" s="210">
        <v>24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39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197</v>
      </c>
      <c r="AT134" s="218" t="s">
        <v>193</v>
      </c>
      <c r="AU134" s="218" t="s">
        <v>86</v>
      </c>
      <c r="AY134" s="14" t="s">
        <v>191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86</v>
      </c>
      <c r="BK134" s="219">
        <f t="shared" si="9"/>
        <v>0</v>
      </c>
      <c r="BL134" s="14" t="s">
        <v>197</v>
      </c>
      <c r="BM134" s="218" t="s">
        <v>2085</v>
      </c>
    </row>
    <row r="135" spans="1:65" s="2" customFormat="1" ht="21.75" customHeight="1">
      <c r="A135" s="31"/>
      <c r="B135" s="32"/>
      <c r="C135" s="206" t="s">
        <v>220</v>
      </c>
      <c r="D135" s="206" t="s">
        <v>193</v>
      </c>
      <c r="E135" s="207" t="s">
        <v>1829</v>
      </c>
      <c r="F135" s="208" t="s">
        <v>1830</v>
      </c>
      <c r="G135" s="209" t="s">
        <v>196</v>
      </c>
      <c r="H135" s="210">
        <v>24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39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197</v>
      </c>
      <c r="AT135" s="218" t="s">
        <v>193</v>
      </c>
      <c r="AU135" s="218" t="s">
        <v>86</v>
      </c>
      <c r="AY135" s="14" t="s">
        <v>191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86</v>
      </c>
      <c r="BK135" s="219">
        <f t="shared" si="9"/>
        <v>0</v>
      </c>
      <c r="BL135" s="14" t="s">
        <v>197</v>
      </c>
      <c r="BM135" s="218" t="s">
        <v>2086</v>
      </c>
    </row>
    <row r="136" spans="1:65" s="2" customFormat="1" ht="21.75" customHeight="1">
      <c r="A136" s="31"/>
      <c r="B136" s="32"/>
      <c r="C136" s="206" t="s">
        <v>214</v>
      </c>
      <c r="D136" s="206" t="s">
        <v>193</v>
      </c>
      <c r="E136" s="207" t="s">
        <v>2087</v>
      </c>
      <c r="F136" s="208" t="s">
        <v>2088</v>
      </c>
      <c r="G136" s="209" t="s">
        <v>213</v>
      </c>
      <c r="H136" s="210">
        <v>52.634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39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197</v>
      </c>
      <c r="AT136" s="218" t="s">
        <v>193</v>
      </c>
      <c r="AU136" s="218" t="s">
        <v>86</v>
      </c>
      <c r="AY136" s="14" t="s">
        <v>191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86</v>
      </c>
      <c r="BK136" s="219">
        <f t="shared" si="9"/>
        <v>0</v>
      </c>
      <c r="BL136" s="14" t="s">
        <v>197</v>
      </c>
      <c r="BM136" s="218" t="s">
        <v>2089</v>
      </c>
    </row>
    <row r="137" spans="1:65" s="12" customFormat="1" ht="22.9" customHeight="1">
      <c r="B137" s="190"/>
      <c r="C137" s="191"/>
      <c r="D137" s="192" t="s">
        <v>72</v>
      </c>
      <c r="E137" s="204" t="s">
        <v>86</v>
      </c>
      <c r="F137" s="204" t="s">
        <v>236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P138+P139+P140</f>
        <v>0</v>
      </c>
      <c r="Q137" s="198"/>
      <c r="R137" s="199">
        <f>R138+R139+R140</f>
        <v>196.306378</v>
      </c>
      <c r="S137" s="198"/>
      <c r="T137" s="200">
        <f>T138+T139+T140</f>
        <v>0</v>
      </c>
      <c r="AR137" s="201" t="s">
        <v>80</v>
      </c>
      <c r="AT137" s="202" t="s">
        <v>72</v>
      </c>
      <c r="AU137" s="202" t="s">
        <v>80</v>
      </c>
      <c r="AY137" s="201" t="s">
        <v>191</v>
      </c>
      <c r="BK137" s="203">
        <f>BK138+BK139+BK140</f>
        <v>0</v>
      </c>
    </row>
    <row r="138" spans="1:65" s="2" customFormat="1" ht="21.75" customHeight="1">
      <c r="A138" s="31"/>
      <c r="B138" s="32"/>
      <c r="C138" s="206" t="s">
        <v>228</v>
      </c>
      <c r="D138" s="206" t="s">
        <v>193</v>
      </c>
      <c r="E138" s="207" t="s">
        <v>1839</v>
      </c>
      <c r="F138" s="208" t="s">
        <v>1840</v>
      </c>
      <c r="G138" s="209" t="s">
        <v>223</v>
      </c>
      <c r="H138" s="210">
        <v>158.32</v>
      </c>
      <c r="I138" s="211"/>
      <c r="J138" s="212">
        <f>ROUND(I138*H138,2)</f>
        <v>0</v>
      </c>
      <c r="K138" s="213"/>
      <c r="L138" s="36"/>
      <c r="M138" s="214" t="s">
        <v>1</v>
      </c>
      <c r="N138" s="215" t="s">
        <v>39</v>
      </c>
      <c r="O138" s="68"/>
      <c r="P138" s="216">
        <f>O138*H138</f>
        <v>0</v>
      </c>
      <c r="Q138" s="216">
        <v>0</v>
      </c>
      <c r="R138" s="216">
        <f>Q138*H138</f>
        <v>0</v>
      </c>
      <c r="S138" s="216">
        <v>0</v>
      </c>
      <c r="T138" s="217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197</v>
      </c>
      <c r="AT138" s="218" t="s">
        <v>193</v>
      </c>
      <c r="AU138" s="218" t="s">
        <v>86</v>
      </c>
      <c r="AY138" s="14" t="s">
        <v>191</v>
      </c>
      <c r="BE138" s="219">
        <f>IF(N138="základná",J138,0)</f>
        <v>0</v>
      </c>
      <c r="BF138" s="219">
        <f>IF(N138="znížená",J138,0)</f>
        <v>0</v>
      </c>
      <c r="BG138" s="219">
        <f>IF(N138="zákl. prenesená",J138,0)</f>
        <v>0</v>
      </c>
      <c r="BH138" s="219">
        <f>IF(N138="zníž. prenesená",J138,0)</f>
        <v>0</v>
      </c>
      <c r="BI138" s="219">
        <f>IF(N138="nulová",J138,0)</f>
        <v>0</v>
      </c>
      <c r="BJ138" s="14" t="s">
        <v>86</v>
      </c>
      <c r="BK138" s="219">
        <f>ROUND(I138*H138,2)</f>
        <v>0</v>
      </c>
      <c r="BL138" s="14" t="s">
        <v>197</v>
      </c>
      <c r="BM138" s="218" t="s">
        <v>2090</v>
      </c>
    </row>
    <row r="139" spans="1:65" s="2" customFormat="1" ht="21.75" customHeight="1">
      <c r="A139" s="31"/>
      <c r="B139" s="32"/>
      <c r="C139" s="206" t="s">
        <v>232</v>
      </c>
      <c r="D139" s="206" t="s">
        <v>193</v>
      </c>
      <c r="E139" s="207" t="s">
        <v>2091</v>
      </c>
      <c r="F139" s="208" t="s">
        <v>2092</v>
      </c>
      <c r="G139" s="209" t="s">
        <v>223</v>
      </c>
      <c r="H139" s="210">
        <v>158.32</v>
      </c>
      <c r="I139" s="211"/>
      <c r="J139" s="212">
        <f>ROUND(I139*H139,2)</f>
        <v>0</v>
      </c>
      <c r="K139" s="213"/>
      <c r="L139" s="36"/>
      <c r="M139" s="214" t="s">
        <v>1</v>
      </c>
      <c r="N139" s="215" t="s">
        <v>39</v>
      </c>
      <c r="O139" s="68"/>
      <c r="P139" s="216">
        <f>O139*H139</f>
        <v>0</v>
      </c>
      <c r="Q139" s="216">
        <v>0.60104000000000002</v>
      </c>
      <c r="R139" s="216">
        <f>Q139*H139</f>
        <v>95.156652800000003</v>
      </c>
      <c r="S139" s="216">
        <v>0</v>
      </c>
      <c r="T139" s="217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197</v>
      </c>
      <c r="AT139" s="218" t="s">
        <v>193</v>
      </c>
      <c r="AU139" s="218" t="s">
        <v>86</v>
      </c>
      <c r="AY139" s="14" t="s">
        <v>191</v>
      </c>
      <c r="BE139" s="219">
        <f>IF(N139="základná",J139,0)</f>
        <v>0</v>
      </c>
      <c r="BF139" s="219">
        <f>IF(N139="znížená",J139,0)</f>
        <v>0</v>
      </c>
      <c r="BG139" s="219">
        <f>IF(N139="zákl. prenesená",J139,0)</f>
        <v>0</v>
      </c>
      <c r="BH139" s="219">
        <f>IF(N139="zníž. prenesená",J139,0)</f>
        <v>0</v>
      </c>
      <c r="BI139" s="219">
        <f>IF(N139="nulová",J139,0)</f>
        <v>0</v>
      </c>
      <c r="BJ139" s="14" t="s">
        <v>86</v>
      </c>
      <c r="BK139" s="219">
        <f>ROUND(I139*H139,2)</f>
        <v>0</v>
      </c>
      <c r="BL139" s="14" t="s">
        <v>197</v>
      </c>
      <c r="BM139" s="218" t="s">
        <v>2093</v>
      </c>
    </row>
    <row r="140" spans="1:65" s="12" customFormat="1" ht="20.85" customHeight="1">
      <c r="B140" s="190"/>
      <c r="C140" s="191"/>
      <c r="D140" s="192" t="s">
        <v>72</v>
      </c>
      <c r="E140" s="204" t="s">
        <v>209</v>
      </c>
      <c r="F140" s="204" t="s">
        <v>270</v>
      </c>
      <c r="G140" s="191"/>
      <c r="H140" s="191"/>
      <c r="I140" s="194"/>
      <c r="J140" s="205">
        <f>BK140</f>
        <v>0</v>
      </c>
      <c r="K140" s="191"/>
      <c r="L140" s="196"/>
      <c r="M140" s="197"/>
      <c r="N140" s="198"/>
      <c r="O140" s="198"/>
      <c r="P140" s="199">
        <f>SUM(P141:P146)</f>
        <v>0</v>
      </c>
      <c r="Q140" s="198"/>
      <c r="R140" s="199">
        <f>SUM(R141:R146)</f>
        <v>101.14972520000001</v>
      </c>
      <c r="S140" s="198"/>
      <c r="T140" s="200">
        <f>SUM(T141:T146)</f>
        <v>0</v>
      </c>
      <c r="AR140" s="201" t="s">
        <v>80</v>
      </c>
      <c r="AT140" s="202" t="s">
        <v>72</v>
      </c>
      <c r="AU140" s="202" t="s">
        <v>86</v>
      </c>
      <c r="AY140" s="201" t="s">
        <v>191</v>
      </c>
      <c r="BK140" s="203">
        <f>SUM(BK141:BK146)</f>
        <v>0</v>
      </c>
    </row>
    <row r="141" spans="1:65" s="2" customFormat="1" ht="21.75" customHeight="1">
      <c r="A141" s="31"/>
      <c r="B141" s="32"/>
      <c r="C141" s="206" t="s">
        <v>237</v>
      </c>
      <c r="D141" s="206" t="s">
        <v>193</v>
      </c>
      <c r="E141" s="207" t="s">
        <v>2094</v>
      </c>
      <c r="F141" s="208" t="s">
        <v>2095</v>
      </c>
      <c r="G141" s="209" t="s">
        <v>223</v>
      </c>
      <c r="H141" s="210">
        <v>158.32</v>
      </c>
      <c r="I141" s="211"/>
      <c r="J141" s="212">
        <f t="shared" ref="J141:J146" si="10">ROUND(I141*H141,2)</f>
        <v>0</v>
      </c>
      <c r="K141" s="213"/>
      <c r="L141" s="36"/>
      <c r="M141" s="214" t="s">
        <v>1</v>
      </c>
      <c r="N141" s="215" t="s">
        <v>39</v>
      </c>
      <c r="O141" s="68"/>
      <c r="P141" s="216">
        <f t="shared" ref="P141:P146" si="11">O141*H141</f>
        <v>0</v>
      </c>
      <c r="Q141" s="216">
        <v>0.39561000000000002</v>
      </c>
      <c r="R141" s="216">
        <f t="shared" ref="R141:R146" si="12">Q141*H141</f>
        <v>62.632975199999997</v>
      </c>
      <c r="S141" s="216">
        <v>0</v>
      </c>
      <c r="T141" s="217">
        <f t="shared" ref="T141:T146" si="13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197</v>
      </c>
      <c r="AT141" s="218" t="s">
        <v>193</v>
      </c>
      <c r="AU141" s="218" t="s">
        <v>202</v>
      </c>
      <c r="AY141" s="14" t="s">
        <v>191</v>
      </c>
      <c r="BE141" s="219">
        <f t="shared" ref="BE141:BE146" si="14">IF(N141="základná",J141,0)</f>
        <v>0</v>
      </c>
      <c r="BF141" s="219">
        <f t="shared" ref="BF141:BF146" si="15">IF(N141="znížená",J141,0)</f>
        <v>0</v>
      </c>
      <c r="BG141" s="219">
        <f t="shared" ref="BG141:BG146" si="16">IF(N141="zákl. prenesená",J141,0)</f>
        <v>0</v>
      </c>
      <c r="BH141" s="219">
        <f t="shared" ref="BH141:BH146" si="17">IF(N141="zníž. prenesená",J141,0)</f>
        <v>0</v>
      </c>
      <c r="BI141" s="219">
        <f t="shared" ref="BI141:BI146" si="18">IF(N141="nulová",J141,0)</f>
        <v>0</v>
      </c>
      <c r="BJ141" s="14" t="s">
        <v>86</v>
      </c>
      <c r="BK141" s="219">
        <f t="shared" ref="BK141:BK146" si="19">ROUND(I141*H141,2)</f>
        <v>0</v>
      </c>
      <c r="BL141" s="14" t="s">
        <v>197</v>
      </c>
      <c r="BM141" s="218" t="s">
        <v>2096</v>
      </c>
    </row>
    <row r="142" spans="1:65" s="2" customFormat="1" ht="21.75" customHeight="1">
      <c r="A142" s="31"/>
      <c r="B142" s="32"/>
      <c r="C142" s="206" t="s">
        <v>241</v>
      </c>
      <c r="D142" s="206" t="s">
        <v>193</v>
      </c>
      <c r="E142" s="207" t="s">
        <v>2097</v>
      </c>
      <c r="F142" s="208" t="s">
        <v>2098</v>
      </c>
      <c r="G142" s="209" t="s">
        <v>223</v>
      </c>
      <c r="H142" s="210">
        <v>295</v>
      </c>
      <c r="I142" s="211"/>
      <c r="J142" s="212">
        <f t="shared" si="10"/>
        <v>0</v>
      </c>
      <c r="K142" s="213"/>
      <c r="L142" s="36"/>
      <c r="M142" s="214" t="s">
        <v>1</v>
      </c>
      <c r="N142" s="215" t="s">
        <v>39</v>
      </c>
      <c r="O142" s="68"/>
      <c r="P142" s="216">
        <f t="shared" si="11"/>
        <v>0</v>
      </c>
      <c r="Q142" s="216">
        <v>7.1000000000000002E-4</v>
      </c>
      <c r="R142" s="216">
        <f t="shared" si="12"/>
        <v>0.20945</v>
      </c>
      <c r="S142" s="216">
        <v>0</v>
      </c>
      <c r="T142" s="217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197</v>
      </c>
      <c r="AT142" s="218" t="s">
        <v>193</v>
      </c>
      <c r="AU142" s="218" t="s">
        <v>202</v>
      </c>
      <c r="AY142" s="14" t="s">
        <v>191</v>
      </c>
      <c r="BE142" s="219">
        <f t="shared" si="14"/>
        <v>0</v>
      </c>
      <c r="BF142" s="219">
        <f t="shared" si="15"/>
        <v>0</v>
      </c>
      <c r="BG142" s="219">
        <f t="shared" si="16"/>
        <v>0</v>
      </c>
      <c r="BH142" s="219">
        <f t="shared" si="17"/>
        <v>0</v>
      </c>
      <c r="BI142" s="219">
        <f t="shared" si="18"/>
        <v>0</v>
      </c>
      <c r="BJ142" s="14" t="s">
        <v>86</v>
      </c>
      <c r="BK142" s="219">
        <f t="shared" si="19"/>
        <v>0</v>
      </c>
      <c r="BL142" s="14" t="s">
        <v>197</v>
      </c>
      <c r="BM142" s="218" t="s">
        <v>2099</v>
      </c>
    </row>
    <row r="143" spans="1:65" s="2" customFormat="1" ht="21.75" customHeight="1">
      <c r="A143" s="31"/>
      <c r="B143" s="32"/>
      <c r="C143" s="206" t="s">
        <v>245</v>
      </c>
      <c r="D143" s="206" t="s">
        <v>193</v>
      </c>
      <c r="E143" s="207" t="s">
        <v>2100</v>
      </c>
      <c r="F143" s="208" t="s">
        <v>2101</v>
      </c>
      <c r="G143" s="209" t="s">
        <v>223</v>
      </c>
      <c r="H143" s="210">
        <v>295</v>
      </c>
      <c r="I143" s="211"/>
      <c r="J143" s="212">
        <f t="shared" si="10"/>
        <v>0</v>
      </c>
      <c r="K143" s="213"/>
      <c r="L143" s="36"/>
      <c r="M143" s="214" t="s">
        <v>1</v>
      </c>
      <c r="N143" s="215" t="s">
        <v>39</v>
      </c>
      <c r="O143" s="68"/>
      <c r="P143" s="216">
        <f t="shared" si="11"/>
        <v>0</v>
      </c>
      <c r="Q143" s="216">
        <v>0.12966</v>
      </c>
      <c r="R143" s="216">
        <f t="shared" si="12"/>
        <v>38.249699999999997</v>
      </c>
      <c r="S143" s="216">
        <v>0</v>
      </c>
      <c r="T143" s="217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197</v>
      </c>
      <c r="AT143" s="218" t="s">
        <v>193</v>
      </c>
      <c r="AU143" s="218" t="s">
        <v>202</v>
      </c>
      <c r="AY143" s="14" t="s">
        <v>191</v>
      </c>
      <c r="BE143" s="219">
        <f t="shared" si="14"/>
        <v>0</v>
      </c>
      <c r="BF143" s="219">
        <f t="shared" si="15"/>
        <v>0</v>
      </c>
      <c r="BG143" s="219">
        <f t="shared" si="16"/>
        <v>0</v>
      </c>
      <c r="BH143" s="219">
        <f t="shared" si="17"/>
        <v>0</v>
      </c>
      <c r="BI143" s="219">
        <f t="shared" si="18"/>
        <v>0</v>
      </c>
      <c r="BJ143" s="14" t="s">
        <v>86</v>
      </c>
      <c r="BK143" s="219">
        <f t="shared" si="19"/>
        <v>0</v>
      </c>
      <c r="BL143" s="14" t="s">
        <v>197</v>
      </c>
      <c r="BM143" s="218" t="s">
        <v>2102</v>
      </c>
    </row>
    <row r="144" spans="1:65" s="2" customFormat="1" ht="21.75" customHeight="1">
      <c r="A144" s="31"/>
      <c r="B144" s="32"/>
      <c r="C144" s="206" t="s">
        <v>249</v>
      </c>
      <c r="D144" s="206" t="s">
        <v>193</v>
      </c>
      <c r="E144" s="207" t="s">
        <v>2103</v>
      </c>
      <c r="F144" s="208" t="s">
        <v>2104</v>
      </c>
      <c r="G144" s="209" t="s">
        <v>223</v>
      </c>
      <c r="H144" s="210">
        <v>90</v>
      </c>
      <c r="I144" s="211"/>
      <c r="J144" s="212">
        <f t="shared" si="10"/>
        <v>0</v>
      </c>
      <c r="K144" s="213"/>
      <c r="L144" s="36"/>
      <c r="M144" s="214" t="s">
        <v>1</v>
      </c>
      <c r="N144" s="215" t="s">
        <v>39</v>
      </c>
      <c r="O144" s="68"/>
      <c r="P144" s="216">
        <f t="shared" si="11"/>
        <v>0</v>
      </c>
      <c r="Q144" s="216">
        <v>1.3999999999999999E-4</v>
      </c>
      <c r="R144" s="216">
        <f t="shared" si="12"/>
        <v>1.2599999999999998E-2</v>
      </c>
      <c r="S144" s="216">
        <v>0</v>
      </c>
      <c r="T144" s="217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197</v>
      </c>
      <c r="AT144" s="218" t="s">
        <v>193</v>
      </c>
      <c r="AU144" s="218" t="s">
        <v>202</v>
      </c>
      <c r="AY144" s="14" t="s">
        <v>191</v>
      </c>
      <c r="BE144" s="219">
        <f t="shared" si="14"/>
        <v>0</v>
      </c>
      <c r="BF144" s="219">
        <f t="shared" si="15"/>
        <v>0</v>
      </c>
      <c r="BG144" s="219">
        <f t="shared" si="16"/>
        <v>0</v>
      </c>
      <c r="BH144" s="219">
        <f t="shared" si="17"/>
        <v>0</v>
      </c>
      <c r="BI144" s="219">
        <f t="shared" si="18"/>
        <v>0</v>
      </c>
      <c r="BJ144" s="14" t="s">
        <v>86</v>
      </c>
      <c r="BK144" s="219">
        <f t="shared" si="19"/>
        <v>0</v>
      </c>
      <c r="BL144" s="14" t="s">
        <v>197</v>
      </c>
      <c r="BM144" s="218" t="s">
        <v>2105</v>
      </c>
    </row>
    <row r="145" spans="1:65" s="2" customFormat="1" ht="21.75" customHeight="1">
      <c r="A145" s="31"/>
      <c r="B145" s="32"/>
      <c r="C145" s="220" t="s">
        <v>253</v>
      </c>
      <c r="D145" s="220" t="s">
        <v>210</v>
      </c>
      <c r="E145" s="221" t="s">
        <v>2106</v>
      </c>
      <c r="F145" s="222" t="s">
        <v>2107</v>
      </c>
      <c r="G145" s="223" t="s">
        <v>223</v>
      </c>
      <c r="H145" s="224">
        <v>90</v>
      </c>
      <c r="I145" s="225"/>
      <c r="J145" s="226">
        <f t="shared" si="10"/>
        <v>0</v>
      </c>
      <c r="K145" s="227"/>
      <c r="L145" s="228"/>
      <c r="M145" s="229" t="s">
        <v>1</v>
      </c>
      <c r="N145" s="230" t="s">
        <v>39</v>
      </c>
      <c r="O145" s="68"/>
      <c r="P145" s="216">
        <f t="shared" si="11"/>
        <v>0</v>
      </c>
      <c r="Q145" s="216">
        <v>5.0000000000000001E-4</v>
      </c>
      <c r="R145" s="216">
        <f t="shared" si="12"/>
        <v>4.4999999999999998E-2</v>
      </c>
      <c r="S145" s="216">
        <v>0</v>
      </c>
      <c r="T145" s="217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214</v>
      </c>
      <c r="AT145" s="218" t="s">
        <v>210</v>
      </c>
      <c r="AU145" s="218" t="s">
        <v>202</v>
      </c>
      <c r="AY145" s="14" t="s">
        <v>191</v>
      </c>
      <c r="BE145" s="219">
        <f t="shared" si="14"/>
        <v>0</v>
      </c>
      <c r="BF145" s="219">
        <f t="shared" si="15"/>
        <v>0</v>
      </c>
      <c r="BG145" s="219">
        <f t="shared" si="16"/>
        <v>0</v>
      </c>
      <c r="BH145" s="219">
        <f t="shared" si="17"/>
        <v>0</v>
      </c>
      <c r="BI145" s="219">
        <f t="shared" si="18"/>
        <v>0</v>
      </c>
      <c r="BJ145" s="14" t="s">
        <v>86</v>
      </c>
      <c r="BK145" s="219">
        <f t="shared" si="19"/>
        <v>0</v>
      </c>
      <c r="BL145" s="14" t="s">
        <v>197</v>
      </c>
      <c r="BM145" s="218" t="s">
        <v>2108</v>
      </c>
    </row>
    <row r="146" spans="1:65" s="2" customFormat="1" ht="21.75" customHeight="1">
      <c r="A146" s="31"/>
      <c r="B146" s="32"/>
      <c r="C146" s="206" t="s">
        <v>257</v>
      </c>
      <c r="D146" s="206" t="s">
        <v>193</v>
      </c>
      <c r="E146" s="207" t="s">
        <v>2109</v>
      </c>
      <c r="F146" s="208" t="s">
        <v>2110</v>
      </c>
      <c r="G146" s="209" t="s">
        <v>223</v>
      </c>
      <c r="H146" s="210">
        <v>22.256</v>
      </c>
      <c r="I146" s="211"/>
      <c r="J146" s="212">
        <f t="shared" si="10"/>
        <v>0</v>
      </c>
      <c r="K146" s="213"/>
      <c r="L146" s="36"/>
      <c r="M146" s="214" t="s">
        <v>1</v>
      </c>
      <c r="N146" s="215" t="s">
        <v>39</v>
      </c>
      <c r="O146" s="68"/>
      <c r="P146" s="216">
        <f t="shared" si="11"/>
        <v>0</v>
      </c>
      <c r="Q146" s="216">
        <v>0</v>
      </c>
      <c r="R146" s="216">
        <f t="shared" si="12"/>
        <v>0</v>
      </c>
      <c r="S146" s="216">
        <v>0</v>
      </c>
      <c r="T146" s="217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197</v>
      </c>
      <c r="AT146" s="218" t="s">
        <v>193</v>
      </c>
      <c r="AU146" s="218" t="s">
        <v>202</v>
      </c>
      <c r="AY146" s="14" t="s">
        <v>191</v>
      </c>
      <c r="BE146" s="219">
        <f t="shared" si="14"/>
        <v>0</v>
      </c>
      <c r="BF146" s="219">
        <f t="shared" si="15"/>
        <v>0</v>
      </c>
      <c r="BG146" s="219">
        <f t="shared" si="16"/>
        <v>0</v>
      </c>
      <c r="BH146" s="219">
        <f t="shared" si="17"/>
        <v>0</v>
      </c>
      <c r="BI146" s="219">
        <f t="shared" si="18"/>
        <v>0</v>
      </c>
      <c r="BJ146" s="14" t="s">
        <v>86</v>
      </c>
      <c r="BK146" s="219">
        <f t="shared" si="19"/>
        <v>0</v>
      </c>
      <c r="BL146" s="14" t="s">
        <v>197</v>
      </c>
      <c r="BM146" s="218" t="s">
        <v>2111</v>
      </c>
    </row>
    <row r="147" spans="1:65" s="12" customFormat="1" ht="22.9" customHeight="1">
      <c r="B147" s="190"/>
      <c r="C147" s="191"/>
      <c r="D147" s="192" t="s">
        <v>72</v>
      </c>
      <c r="E147" s="204" t="s">
        <v>228</v>
      </c>
      <c r="F147" s="204" t="s">
        <v>305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SUM(P148:P150)</f>
        <v>0</v>
      </c>
      <c r="Q147" s="198"/>
      <c r="R147" s="199">
        <f>SUM(R148:R150)</f>
        <v>0</v>
      </c>
      <c r="S147" s="198"/>
      <c r="T147" s="200">
        <f>SUM(T148:T150)</f>
        <v>0</v>
      </c>
      <c r="AR147" s="201" t="s">
        <v>80</v>
      </c>
      <c r="AT147" s="202" t="s">
        <v>72</v>
      </c>
      <c r="AU147" s="202" t="s">
        <v>80</v>
      </c>
      <c r="AY147" s="201" t="s">
        <v>191</v>
      </c>
      <c r="BK147" s="203">
        <f>SUM(BK148:BK150)</f>
        <v>0</v>
      </c>
    </row>
    <row r="148" spans="1:65" s="2" customFormat="1" ht="16.5" customHeight="1">
      <c r="A148" s="31"/>
      <c r="B148" s="32"/>
      <c r="C148" s="206" t="s">
        <v>262</v>
      </c>
      <c r="D148" s="206" t="s">
        <v>193</v>
      </c>
      <c r="E148" s="207" t="s">
        <v>1764</v>
      </c>
      <c r="F148" s="208" t="s">
        <v>1004</v>
      </c>
      <c r="G148" s="209" t="s">
        <v>213</v>
      </c>
      <c r="H148" s="210">
        <v>52.634</v>
      </c>
      <c r="I148" s="211"/>
      <c r="J148" s="212">
        <f>ROUND(I148*H148,2)</f>
        <v>0</v>
      </c>
      <c r="K148" s="213"/>
      <c r="L148" s="36"/>
      <c r="M148" s="214" t="s">
        <v>1</v>
      </c>
      <c r="N148" s="215" t="s">
        <v>39</v>
      </c>
      <c r="O148" s="68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197</v>
      </c>
      <c r="AT148" s="218" t="s">
        <v>193</v>
      </c>
      <c r="AU148" s="218" t="s">
        <v>86</v>
      </c>
      <c r="AY148" s="14" t="s">
        <v>191</v>
      </c>
      <c r="BE148" s="219">
        <f>IF(N148="základná",J148,0)</f>
        <v>0</v>
      </c>
      <c r="BF148" s="219">
        <f>IF(N148="znížená",J148,0)</f>
        <v>0</v>
      </c>
      <c r="BG148" s="219">
        <f>IF(N148="zákl. prenesená",J148,0)</f>
        <v>0</v>
      </c>
      <c r="BH148" s="219">
        <f>IF(N148="zníž. prenesená",J148,0)</f>
        <v>0</v>
      </c>
      <c r="BI148" s="219">
        <f>IF(N148="nulová",J148,0)</f>
        <v>0</v>
      </c>
      <c r="BJ148" s="14" t="s">
        <v>86</v>
      </c>
      <c r="BK148" s="219">
        <f>ROUND(I148*H148,2)</f>
        <v>0</v>
      </c>
      <c r="BL148" s="14" t="s">
        <v>197</v>
      </c>
      <c r="BM148" s="218" t="s">
        <v>2112</v>
      </c>
    </row>
    <row r="149" spans="1:65" s="2" customFormat="1" ht="21.75" customHeight="1">
      <c r="A149" s="31"/>
      <c r="B149" s="32"/>
      <c r="C149" s="206" t="s">
        <v>266</v>
      </c>
      <c r="D149" s="206" t="s">
        <v>193</v>
      </c>
      <c r="E149" s="207" t="s">
        <v>1765</v>
      </c>
      <c r="F149" s="208" t="s">
        <v>1766</v>
      </c>
      <c r="G149" s="209" t="s">
        <v>213</v>
      </c>
      <c r="H149" s="210">
        <v>174.852</v>
      </c>
      <c r="I149" s="211"/>
      <c r="J149" s="212">
        <f>ROUND(I149*H149,2)</f>
        <v>0</v>
      </c>
      <c r="K149" s="213"/>
      <c r="L149" s="36"/>
      <c r="M149" s="214" t="s">
        <v>1</v>
      </c>
      <c r="N149" s="215" t="s">
        <v>39</v>
      </c>
      <c r="O149" s="68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197</v>
      </c>
      <c r="AT149" s="218" t="s">
        <v>193</v>
      </c>
      <c r="AU149" s="218" t="s">
        <v>86</v>
      </c>
      <c r="AY149" s="14" t="s">
        <v>191</v>
      </c>
      <c r="BE149" s="219">
        <f>IF(N149="základná",J149,0)</f>
        <v>0</v>
      </c>
      <c r="BF149" s="219">
        <f>IF(N149="znížená",J149,0)</f>
        <v>0</v>
      </c>
      <c r="BG149" s="219">
        <f>IF(N149="zákl. prenesená",J149,0)</f>
        <v>0</v>
      </c>
      <c r="BH149" s="219">
        <f>IF(N149="zníž. prenesená",J149,0)</f>
        <v>0</v>
      </c>
      <c r="BI149" s="219">
        <f>IF(N149="nulová",J149,0)</f>
        <v>0</v>
      </c>
      <c r="BJ149" s="14" t="s">
        <v>86</v>
      </c>
      <c r="BK149" s="219">
        <f>ROUND(I149*H149,2)</f>
        <v>0</v>
      </c>
      <c r="BL149" s="14" t="s">
        <v>197</v>
      </c>
      <c r="BM149" s="218" t="s">
        <v>2113</v>
      </c>
    </row>
    <row r="150" spans="1:65" s="2" customFormat="1" ht="21.75" customHeight="1">
      <c r="A150" s="31"/>
      <c r="B150" s="32"/>
      <c r="C150" s="206" t="s">
        <v>271</v>
      </c>
      <c r="D150" s="206" t="s">
        <v>193</v>
      </c>
      <c r="E150" s="207" t="s">
        <v>1005</v>
      </c>
      <c r="F150" s="208" t="s">
        <v>2114</v>
      </c>
      <c r="G150" s="209" t="s">
        <v>213</v>
      </c>
      <c r="H150" s="210">
        <v>52.634</v>
      </c>
      <c r="I150" s="211"/>
      <c r="J150" s="212">
        <f>ROUND(I150*H150,2)</f>
        <v>0</v>
      </c>
      <c r="K150" s="213"/>
      <c r="L150" s="36"/>
      <c r="M150" s="214" t="s">
        <v>1</v>
      </c>
      <c r="N150" s="215" t="s">
        <v>39</v>
      </c>
      <c r="O150" s="68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197</v>
      </c>
      <c r="AT150" s="218" t="s">
        <v>193</v>
      </c>
      <c r="AU150" s="218" t="s">
        <v>86</v>
      </c>
      <c r="AY150" s="14" t="s">
        <v>191</v>
      </c>
      <c r="BE150" s="219">
        <f>IF(N150="základná",J150,0)</f>
        <v>0</v>
      </c>
      <c r="BF150" s="219">
        <f>IF(N150="znížená",J150,0)</f>
        <v>0</v>
      </c>
      <c r="BG150" s="219">
        <f>IF(N150="zákl. prenesená",J150,0)</f>
        <v>0</v>
      </c>
      <c r="BH150" s="219">
        <f>IF(N150="zníž. prenesená",J150,0)</f>
        <v>0</v>
      </c>
      <c r="BI150" s="219">
        <f>IF(N150="nulová",J150,0)</f>
        <v>0</v>
      </c>
      <c r="BJ150" s="14" t="s">
        <v>86</v>
      </c>
      <c r="BK150" s="219">
        <f>ROUND(I150*H150,2)</f>
        <v>0</v>
      </c>
      <c r="BL150" s="14" t="s">
        <v>197</v>
      </c>
      <c r="BM150" s="218" t="s">
        <v>2115</v>
      </c>
    </row>
    <row r="151" spans="1:65" s="12" customFormat="1" ht="22.9" customHeight="1">
      <c r="B151" s="190"/>
      <c r="C151" s="191"/>
      <c r="D151" s="192" t="s">
        <v>72</v>
      </c>
      <c r="E151" s="204" t="s">
        <v>330</v>
      </c>
      <c r="F151" s="204" t="s">
        <v>1007</v>
      </c>
      <c r="G151" s="191"/>
      <c r="H151" s="191"/>
      <c r="I151" s="194"/>
      <c r="J151" s="205">
        <f>BK151</f>
        <v>0</v>
      </c>
      <c r="K151" s="191"/>
      <c r="L151" s="196"/>
      <c r="M151" s="197"/>
      <c r="N151" s="198"/>
      <c r="O151" s="198"/>
      <c r="P151" s="199">
        <f>P152</f>
        <v>0</v>
      </c>
      <c r="Q151" s="198"/>
      <c r="R151" s="199">
        <f>R152</f>
        <v>0</v>
      </c>
      <c r="S151" s="198"/>
      <c r="T151" s="200">
        <f>T152</f>
        <v>0</v>
      </c>
      <c r="AR151" s="201" t="s">
        <v>80</v>
      </c>
      <c r="AT151" s="202" t="s">
        <v>72</v>
      </c>
      <c r="AU151" s="202" t="s">
        <v>80</v>
      </c>
      <c r="AY151" s="201" t="s">
        <v>191</v>
      </c>
      <c r="BK151" s="203">
        <f>BK152</f>
        <v>0</v>
      </c>
    </row>
    <row r="152" spans="1:65" s="2" customFormat="1" ht="21.75" customHeight="1">
      <c r="A152" s="31"/>
      <c r="B152" s="32"/>
      <c r="C152" s="206" t="s">
        <v>7</v>
      </c>
      <c r="D152" s="206" t="s">
        <v>193</v>
      </c>
      <c r="E152" s="207" t="s">
        <v>2116</v>
      </c>
      <c r="F152" s="208" t="s">
        <v>2117</v>
      </c>
      <c r="G152" s="209" t="s">
        <v>213</v>
      </c>
      <c r="H152" s="210">
        <v>196.30600000000001</v>
      </c>
      <c r="I152" s="211"/>
      <c r="J152" s="212">
        <f>ROUND(I152*H152,2)</f>
        <v>0</v>
      </c>
      <c r="K152" s="213"/>
      <c r="L152" s="36"/>
      <c r="M152" s="237" t="s">
        <v>1</v>
      </c>
      <c r="N152" s="238" t="s">
        <v>39</v>
      </c>
      <c r="O152" s="234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197</v>
      </c>
      <c r="AT152" s="218" t="s">
        <v>193</v>
      </c>
      <c r="AU152" s="218" t="s">
        <v>86</v>
      </c>
      <c r="AY152" s="14" t="s">
        <v>191</v>
      </c>
      <c r="BE152" s="219">
        <f>IF(N152="základná",J152,0)</f>
        <v>0</v>
      </c>
      <c r="BF152" s="219">
        <f>IF(N152="znížená",J152,0)</f>
        <v>0</v>
      </c>
      <c r="BG152" s="219">
        <f>IF(N152="zákl. prenesená",J152,0)</f>
        <v>0</v>
      </c>
      <c r="BH152" s="219">
        <f>IF(N152="zníž. prenesená",J152,0)</f>
        <v>0</v>
      </c>
      <c r="BI152" s="219">
        <f>IF(N152="nulová",J152,0)</f>
        <v>0</v>
      </c>
      <c r="BJ152" s="14" t="s">
        <v>86</v>
      </c>
      <c r="BK152" s="219">
        <f>ROUND(I152*H152,2)</f>
        <v>0</v>
      </c>
      <c r="BL152" s="14" t="s">
        <v>197</v>
      </c>
      <c r="BM152" s="218" t="s">
        <v>2118</v>
      </c>
    </row>
    <row r="153" spans="1:65" s="2" customFormat="1" ht="6.95" customHeight="1">
      <c r="A153" s="31"/>
      <c r="B153" s="51"/>
      <c r="C153" s="52"/>
      <c r="D153" s="52"/>
      <c r="E153" s="52"/>
      <c r="F153" s="52"/>
      <c r="G153" s="52"/>
      <c r="H153" s="52"/>
      <c r="I153" s="155"/>
      <c r="J153" s="52"/>
      <c r="K153" s="52"/>
      <c r="L153" s="36"/>
      <c r="M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</sheetData>
  <sheetProtection algorithmName="SHA-512" hashValue="qom33dQqb/CmQYS20FI10UyNfpPBQLyOgW+o6d+HT+dZp6Q5Tkue/hqoaW8M4siyjaG0Kc8yy6YugdvXSJQ0Xw==" saltValue="ap6PMNjrR8/1yJG1sd1jHtRyAuG+kQc8U4KogNZT9MBQGEpacSTl+hJ1zSxpfSeQMCp09d943WQa2ybQp4jBFg==" spinCount="100000" sheet="1" objects="1" scenarios="1" formatColumns="0" formatRows="0" autoFilter="0"/>
  <autoFilter ref="C125:K152" xr:uid="{00000000-0009-0000-0000-00000C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4"/>
  <sheetViews>
    <sheetView showGridLines="0" topLeftCell="A116" workbookViewId="0">
      <selection activeCell="H141" sqref="H14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126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2" customFormat="1" ht="12" customHeight="1">
      <c r="A8" s="31"/>
      <c r="B8" s="36"/>
      <c r="C8" s="31"/>
      <c r="D8" s="118" t="s">
        <v>143</v>
      </c>
      <c r="E8" s="31"/>
      <c r="F8" s="31"/>
      <c r="G8" s="31"/>
      <c r="H8" s="31"/>
      <c r="I8" s="119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7" t="s">
        <v>2119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8" t="s">
        <v>17</v>
      </c>
      <c r="E11" s="31"/>
      <c r="F11" s="107" t="s">
        <v>1</v>
      </c>
      <c r="G11" s="31"/>
      <c r="H11" s="31"/>
      <c r="I11" s="120" t="s">
        <v>18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19</v>
      </c>
      <c r="E12" s="31"/>
      <c r="F12" s="107" t="s">
        <v>20</v>
      </c>
      <c r="G12" s="31"/>
      <c r="H12" s="31"/>
      <c r="I12" s="120" t="s">
        <v>21</v>
      </c>
      <c r="J12" s="121" t="str">
        <f>'Rekapitulácia stavby'!AN8</f>
        <v>02, 2020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9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22</v>
      </c>
      <c r="E14" s="31"/>
      <c r="F14" s="31"/>
      <c r="G14" s="31"/>
      <c r="H14" s="31"/>
      <c r="I14" s="120" t="s">
        <v>23</v>
      </c>
      <c r="J14" s="107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07" t="s">
        <v>24</v>
      </c>
      <c r="F15" s="31"/>
      <c r="G15" s="31"/>
      <c r="H15" s="31"/>
      <c r="I15" s="120" t="s">
        <v>25</v>
      </c>
      <c r="J15" s="107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9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8" t="s">
        <v>26</v>
      </c>
      <c r="E17" s="31"/>
      <c r="F17" s="31"/>
      <c r="G17" s="31"/>
      <c r="H17" s="31"/>
      <c r="I17" s="120" t="s">
        <v>23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8" t="str">
        <f>'Rekapitulácia stavby'!E14</f>
        <v>Vyplň údaj</v>
      </c>
      <c r="F18" s="289"/>
      <c r="G18" s="289"/>
      <c r="H18" s="289"/>
      <c r="I18" s="120" t="s">
        <v>25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9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8" t="s">
        <v>28</v>
      </c>
      <c r="E20" s="31"/>
      <c r="F20" s="31"/>
      <c r="G20" s="31"/>
      <c r="H20" s="31"/>
      <c r="I20" s="120" t="s">
        <v>23</v>
      </c>
      <c r="J20" s="107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1423</v>
      </c>
      <c r="F21" s="31"/>
      <c r="G21" s="31"/>
      <c r="H21" s="31"/>
      <c r="I21" s="120" t="s">
        <v>25</v>
      </c>
      <c r="J21" s="107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9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8" t="s">
        <v>31</v>
      </c>
      <c r="E23" s="31"/>
      <c r="F23" s="31"/>
      <c r="G23" s="31"/>
      <c r="H23" s="31"/>
      <c r="I23" s="120" t="s">
        <v>23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">
        <v>2120</v>
      </c>
      <c r="F24" s="31"/>
      <c r="G24" s="31"/>
      <c r="H24" s="31"/>
      <c r="I24" s="120" t="s">
        <v>25</v>
      </c>
      <c r="J24" s="107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9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8" t="s">
        <v>32</v>
      </c>
      <c r="E26" s="31"/>
      <c r="F26" s="31"/>
      <c r="G26" s="31"/>
      <c r="H26" s="31"/>
      <c r="I26" s="119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290" t="s">
        <v>1</v>
      </c>
      <c r="F27" s="290"/>
      <c r="G27" s="290"/>
      <c r="H27" s="290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6"/>
      <c r="E29" s="126"/>
      <c r="F29" s="126"/>
      <c r="G29" s="126"/>
      <c r="H29" s="126"/>
      <c r="I29" s="127"/>
      <c r="J29" s="126"/>
      <c r="K29" s="126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8" t="s">
        <v>33</v>
      </c>
      <c r="E30" s="31"/>
      <c r="F30" s="31"/>
      <c r="G30" s="31"/>
      <c r="H30" s="31"/>
      <c r="I30" s="119"/>
      <c r="J30" s="129">
        <f>ROUND(J122,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30" t="s">
        <v>35</v>
      </c>
      <c r="G32" s="31"/>
      <c r="H32" s="31"/>
      <c r="I32" s="131" t="s">
        <v>34</v>
      </c>
      <c r="J32" s="130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32" t="s">
        <v>37</v>
      </c>
      <c r="E33" s="118" t="s">
        <v>38</v>
      </c>
      <c r="F33" s="133">
        <f>ROUND((SUM(BE122:BE153)),  2)</f>
        <v>0</v>
      </c>
      <c r="G33" s="31"/>
      <c r="H33" s="31"/>
      <c r="I33" s="134">
        <v>0.2</v>
      </c>
      <c r="J33" s="133">
        <f>ROUND(((SUM(BE122:BE153))*I33),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8" t="s">
        <v>39</v>
      </c>
      <c r="F34" s="133">
        <f>ROUND((SUM(BF122:BF153)),  2)</f>
        <v>0</v>
      </c>
      <c r="G34" s="31"/>
      <c r="H34" s="31"/>
      <c r="I34" s="134">
        <v>0.2</v>
      </c>
      <c r="J34" s="133">
        <f>ROUND(((SUM(BF122:BF153))*I34),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8" t="s">
        <v>40</v>
      </c>
      <c r="F35" s="133">
        <f>ROUND((SUM(BG122:BG153)),  2)</f>
        <v>0</v>
      </c>
      <c r="G35" s="31"/>
      <c r="H35" s="31"/>
      <c r="I35" s="134">
        <v>0.2</v>
      </c>
      <c r="J35" s="133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8" t="s">
        <v>41</v>
      </c>
      <c r="F36" s="133">
        <f>ROUND((SUM(BH122:BH153)),  2)</f>
        <v>0</v>
      </c>
      <c r="G36" s="31"/>
      <c r="H36" s="31"/>
      <c r="I36" s="134">
        <v>0.2</v>
      </c>
      <c r="J36" s="133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ROUND((SUM(BI122:BI153)),  2)</f>
        <v>0</v>
      </c>
      <c r="G37" s="31"/>
      <c r="H37" s="31"/>
      <c r="I37" s="134">
        <v>0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9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5"/>
      <c r="D39" s="136" t="s">
        <v>43</v>
      </c>
      <c r="E39" s="137"/>
      <c r="F39" s="137"/>
      <c r="G39" s="138" t="s">
        <v>44</v>
      </c>
      <c r="H39" s="139" t="s">
        <v>45</v>
      </c>
      <c r="I39" s="140"/>
      <c r="J39" s="141">
        <f>SUM(J30:J37)</f>
        <v>0</v>
      </c>
      <c r="K39" s="142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I41" s="112"/>
      <c r="L41" s="17"/>
    </row>
    <row r="42" spans="1:31" s="1" customFormat="1" ht="14.45" customHeight="1">
      <c r="B42" s="17"/>
      <c r="I42" s="112"/>
      <c r="L42" s="17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143</v>
      </c>
      <c r="D86" s="33"/>
      <c r="E86" s="33"/>
      <c r="F86" s="33"/>
      <c r="G86" s="33"/>
      <c r="H86" s="33"/>
      <c r="I86" s="119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4" t="str">
        <f>E9</f>
        <v>SO.06 - SO.06 Prekládka telekomunikačného vedenia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Ilava- Klobušice</v>
      </c>
      <c r="G89" s="33"/>
      <c r="H89" s="33"/>
      <c r="I89" s="120" t="s">
        <v>21</v>
      </c>
      <c r="J89" s="63" t="str">
        <f>IF(J12="","",J12)</f>
        <v>02, 2020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Mesto Ilava, Mierové nám. 16/31,01901</v>
      </c>
      <c r="G91" s="33"/>
      <c r="H91" s="33"/>
      <c r="I91" s="120" t="s">
        <v>28</v>
      </c>
      <c r="J91" s="29" t="str">
        <f>E21</f>
        <v>Jozef Šimora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7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120" t="s">
        <v>31</v>
      </c>
      <c r="J92" s="29" t="str">
        <f>E24</f>
        <v xml:space="preserve">Ing. Ivana Ondrejičková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9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9" t="s">
        <v>148</v>
      </c>
      <c r="D94" s="160"/>
      <c r="E94" s="160"/>
      <c r="F94" s="160"/>
      <c r="G94" s="160"/>
      <c r="H94" s="160"/>
      <c r="I94" s="161"/>
      <c r="J94" s="162" t="s">
        <v>149</v>
      </c>
      <c r="K94" s="16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63" t="s">
        <v>150</v>
      </c>
      <c r="D96" s="33"/>
      <c r="E96" s="33"/>
      <c r="F96" s="33"/>
      <c r="G96" s="33"/>
      <c r="H96" s="33"/>
      <c r="I96" s="119"/>
      <c r="J96" s="81">
        <f>J122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151</v>
      </c>
    </row>
    <row r="97" spans="1:31" s="9" customFormat="1" ht="24.95" customHeight="1">
      <c r="B97" s="164"/>
      <c r="C97" s="165"/>
      <c r="D97" s="166" t="s">
        <v>152</v>
      </c>
      <c r="E97" s="167"/>
      <c r="F97" s="167"/>
      <c r="G97" s="167"/>
      <c r="H97" s="167"/>
      <c r="I97" s="168"/>
      <c r="J97" s="169">
        <f>J123</f>
        <v>0</v>
      </c>
      <c r="K97" s="165"/>
      <c r="L97" s="170"/>
    </row>
    <row r="98" spans="1:31" s="10" customFormat="1" ht="19.899999999999999" customHeight="1">
      <c r="B98" s="171"/>
      <c r="C98" s="101"/>
      <c r="D98" s="172" t="s">
        <v>158</v>
      </c>
      <c r="E98" s="173"/>
      <c r="F98" s="173"/>
      <c r="G98" s="173"/>
      <c r="H98" s="173"/>
      <c r="I98" s="174"/>
      <c r="J98" s="175">
        <f>J124</f>
        <v>0</v>
      </c>
      <c r="K98" s="101"/>
      <c r="L98" s="176"/>
    </row>
    <row r="99" spans="1:31" s="9" customFormat="1" ht="24.95" customHeight="1">
      <c r="B99" s="164"/>
      <c r="C99" s="165"/>
      <c r="D99" s="166" t="s">
        <v>1557</v>
      </c>
      <c r="E99" s="167"/>
      <c r="F99" s="167"/>
      <c r="G99" s="167"/>
      <c r="H99" s="167"/>
      <c r="I99" s="168"/>
      <c r="J99" s="169">
        <f>J126</f>
        <v>0</v>
      </c>
      <c r="K99" s="165"/>
      <c r="L99" s="170"/>
    </row>
    <row r="100" spans="1:31" s="10" customFormat="1" ht="19.899999999999999" customHeight="1">
      <c r="B100" s="171"/>
      <c r="C100" s="101"/>
      <c r="D100" s="172" t="s">
        <v>175</v>
      </c>
      <c r="E100" s="173"/>
      <c r="F100" s="173"/>
      <c r="G100" s="173"/>
      <c r="H100" s="173"/>
      <c r="I100" s="174"/>
      <c r="J100" s="175">
        <f>J127</f>
        <v>0</v>
      </c>
      <c r="K100" s="101"/>
      <c r="L100" s="176"/>
    </row>
    <row r="101" spans="1:31" s="10" customFormat="1" ht="19.899999999999999" customHeight="1">
      <c r="B101" s="171"/>
      <c r="C101" s="101"/>
      <c r="D101" s="172" t="s">
        <v>1425</v>
      </c>
      <c r="E101" s="173"/>
      <c r="F101" s="173"/>
      <c r="G101" s="173"/>
      <c r="H101" s="173"/>
      <c r="I101" s="174"/>
      <c r="J101" s="175">
        <f>J141</f>
        <v>0</v>
      </c>
      <c r="K101" s="101"/>
      <c r="L101" s="176"/>
    </row>
    <row r="102" spans="1:31" s="10" customFormat="1" ht="19.899999999999999" customHeight="1">
      <c r="B102" s="171"/>
      <c r="C102" s="101"/>
      <c r="D102" s="172" t="s">
        <v>2121</v>
      </c>
      <c r="E102" s="173"/>
      <c r="F102" s="173"/>
      <c r="G102" s="173"/>
      <c r="H102" s="173"/>
      <c r="I102" s="174"/>
      <c r="J102" s="175">
        <f>J144</f>
        <v>0</v>
      </c>
      <c r="K102" s="101"/>
      <c r="L102" s="176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19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1"/>
      <c r="C104" s="52"/>
      <c r="D104" s="52"/>
      <c r="E104" s="52"/>
      <c r="F104" s="52"/>
      <c r="G104" s="52"/>
      <c r="H104" s="52"/>
      <c r="I104" s="155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58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177</v>
      </c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15</v>
      </c>
      <c r="D111" s="33"/>
      <c r="E111" s="33"/>
      <c r="F111" s="33"/>
      <c r="G111" s="33"/>
      <c r="H111" s="33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3.25" customHeight="1">
      <c r="A112" s="31"/>
      <c r="B112" s="32"/>
      <c r="C112" s="33"/>
      <c r="D112" s="33"/>
      <c r="E112" s="291" t="str">
        <f>E7</f>
        <v>PRÍSTAVBA A STAVEBNÉ ÚPRAVY MŠ OKRUŽNÁ 53/5, ILAVA-KLOBUŠICE</v>
      </c>
      <c r="F112" s="292"/>
      <c r="G112" s="292"/>
      <c r="H112" s="292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143</v>
      </c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44" t="str">
        <f>E9</f>
        <v>SO.06 - SO.06 Prekládka telekomunikačného vedenia</v>
      </c>
      <c r="F114" s="293"/>
      <c r="G114" s="293"/>
      <c r="H114" s="29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F12</f>
        <v>Ilava- Klobušice</v>
      </c>
      <c r="G116" s="33"/>
      <c r="H116" s="33"/>
      <c r="I116" s="120" t="s">
        <v>21</v>
      </c>
      <c r="J116" s="63" t="str">
        <f>IF(J12="","",J12)</f>
        <v>02, 2020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22</v>
      </c>
      <c r="D118" s="33"/>
      <c r="E118" s="33"/>
      <c r="F118" s="24" t="str">
        <f>E15</f>
        <v>Mesto Ilava, Mierové nám. 16/31,01901</v>
      </c>
      <c r="G118" s="33"/>
      <c r="H118" s="33"/>
      <c r="I118" s="120" t="s">
        <v>28</v>
      </c>
      <c r="J118" s="29" t="str">
        <f>E21</f>
        <v>Jozef Šimora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5.7" customHeight="1">
      <c r="A119" s="31"/>
      <c r="B119" s="32"/>
      <c r="C119" s="26" t="s">
        <v>26</v>
      </c>
      <c r="D119" s="33"/>
      <c r="E119" s="33"/>
      <c r="F119" s="24" t="str">
        <f>IF(E18="","",E18)</f>
        <v>Vyplň údaj</v>
      </c>
      <c r="G119" s="33"/>
      <c r="H119" s="33"/>
      <c r="I119" s="120" t="s">
        <v>31</v>
      </c>
      <c r="J119" s="29" t="str">
        <f>E24</f>
        <v xml:space="preserve">Ing. Ivana Ondrejičková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77"/>
      <c r="B121" s="178"/>
      <c r="C121" s="179" t="s">
        <v>178</v>
      </c>
      <c r="D121" s="180" t="s">
        <v>58</v>
      </c>
      <c r="E121" s="180" t="s">
        <v>54</v>
      </c>
      <c r="F121" s="180" t="s">
        <v>55</v>
      </c>
      <c r="G121" s="180" t="s">
        <v>179</v>
      </c>
      <c r="H121" s="180" t="s">
        <v>180</v>
      </c>
      <c r="I121" s="181" t="s">
        <v>181</v>
      </c>
      <c r="J121" s="182" t="s">
        <v>149</v>
      </c>
      <c r="K121" s="183" t="s">
        <v>182</v>
      </c>
      <c r="L121" s="184"/>
      <c r="M121" s="72" t="s">
        <v>1</v>
      </c>
      <c r="N121" s="73" t="s">
        <v>37</v>
      </c>
      <c r="O121" s="73" t="s">
        <v>183</v>
      </c>
      <c r="P121" s="73" t="s">
        <v>184</v>
      </c>
      <c r="Q121" s="73" t="s">
        <v>185</v>
      </c>
      <c r="R121" s="73" t="s">
        <v>186</v>
      </c>
      <c r="S121" s="73" t="s">
        <v>187</v>
      </c>
      <c r="T121" s="74" t="s">
        <v>188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1:65" s="2" customFormat="1" ht="22.9" customHeight="1">
      <c r="A122" s="31"/>
      <c r="B122" s="32"/>
      <c r="C122" s="79" t="s">
        <v>150</v>
      </c>
      <c r="D122" s="33"/>
      <c r="E122" s="33"/>
      <c r="F122" s="33"/>
      <c r="G122" s="33"/>
      <c r="H122" s="33"/>
      <c r="I122" s="119"/>
      <c r="J122" s="185">
        <f>BK122</f>
        <v>0</v>
      </c>
      <c r="K122" s="33"/>
      <c r="L122" s="36"/>
      <c r="M122" s="75"/>
      <c r="N122" s="186"/>
      <c r="O122" s="76"/>
      <c r="P122" s="187">
        <f>P123+P126</f>
        <v>0</v>
      </c>
      <c r="Q122" s="76"/>
      <c r="R122" s="187">
        <f>R123+R126</f>
        <v>0.80610000000000004</v>
      </c>
      <c r="S122" s="76"/>
      <c r="T122" s="188">
        <f>T123+T126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151</v>
      </c>
      <c r="BK122" s="189">
        <f>BK123+BK126</f>
        <v>0</v>
      </c>
    </row>
    <row r="123" spans="1:65" s="12" customFormat="1" ht="25.9" customHeight="1">
      <c r="B123" s="190"/>
      <c r="C123" s="191"/>
      <c r="D123" s="192" t="s">
        <v>72</v>
      </c>
      <c r="E123" s="193" t="s">
        <v>189</v>
      </c>
      <c r="F123" s="193" t="s">
        <v>190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P124</f>
        <v>0</v>
      </c>
      <c r="Q123" s="198"/>
      <c r="R123" s="199">
        <f>R124</f>
        <v>0</v>
      </c>
      <c r="S123" s="198"/>
      <c r="T123" s="200">
        <f>T124</f>
        <v>0</v>
      </c>
      <c r="AR123" s="201" t="s">
        <v>80</v>
      </c>
      <c r="AT123" s="202" t="s">
        <v>72</v>
      </c>
      <c r="AU123" s="202" t="s">
        <v>73</v>
      </c>
      <c r="AY123" s="201" t="s">
        <v>191</v>
      </c>
      <c r="BK123" s="203">
        <f>BK124</f>
        <v>0</v>
      </c>
    </row>
    <row r="124" spans="1:65" s="12" customFormat="1" ht="22.9" customHeight="1">
      <c r="B124" s="190"/>
      <c r="C124" s="191"/>
      <c r="D124" s="192" t="s">
        <v>72</v>
      </c>
      <c r="E124" s="204" t="s">
        <v>228</v>
      </c>
      <c r="F124" s="204" t="s">
        <v>305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P125</f>
        <v>0</v>
      </c>
      <c r="Q124" s="198"/>
      <c r="R124" s="199">
        <f>R125</f>
        <v>0</v>
      </c>
      <c r="S124" s="198"/>
      <c r="T124" s="200">
        <f>T125</f>
        <v>0</v>
      </c>
      <c r="AR124" s="201" t="s">
        <v>80</v>
      </c>
      <c r="AT124" s="202" t="s">
        <v>72</v>
      </c>
      <c r="AU124" s="202" t="s">
        <v>80</v>
      </c>
      <c r="AY124" s="201" t="s">
        <v>191</v>
      </c>
      <c r="BK124" s="203">
        <f>BK125</f>
        <v>0</v>
      </c>
    </row>
    <row r="125" spans="1:65" s="2" customFormat="1" ht="21.75" customHeight="1">
      <c r="A125" s="31"/>
      <c r="B125" s="32"/>
      <c r="C125" s="206" t="s">
        <v>80</v>
      </c>
      <c r="D125" s="206" t="s">
        <v>193</v>
      </c>
      <c r="E125" s="207" t="s">
        <v>2122</v>
      </c>
      <c r="F125" s="208" t="s">
        <v>2123</v>
      </c>
      <c r="G125" s="209" t="s">
        <v>278</v>
      </c>
      <c r="H125" s="210">
        <v>4</v>
      </c>
      <c r="I125" s="211"/>
      <c r="J125" s="212">
        <f>ROUND(I125*H125,2)</f>
        <v>0</v>
      </c>
      <c r="K125" s="213"/>
      <c r="L125" s="36"/>
      <c r="M125" s="214" t="s">
        <v>1</v>
      </c>
      <c r="N125" s="215" t="s">
        <v>39</v>
      </c>
      <c r="O125" s="68"/>
      <c r="P125" s="216">
        <f>O125*H125</f>
        <v>0</v>
      </c>
      <c r="Q125" s="216">
        <v>0</v>
      </c>
      <c r="R125" s="216">
        <f>Q125*H125</f>
        <v>0</v>
      </c>
      <c r="S125" s="216">
        <v>0</v>
      </c>
      <c r="T125" s="217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8" t="s">
        <v>197</v>
      </c>
      <c r="AT125" s="218" t="s">
        <v>193</v>
      </c>
      <c r="AU125" s="218" t="s">
        <v>86</v>
      </c>
      <c r="AY125" s="14" t="s">
        <v>191</v>
      </c>
      <c r="BE125" s="219">
        <f>IF(N125="základná",J125,0)</f>
        <v>0</v>
      </c>
      <c r="BF125" s="219">
        <f>IF(N125="znížená",J125,0)</f>
        <v>0</v>
      </c>
      <c r="BG125" s="219">
        <f>IF(N125="zákl. prenesená",J125,0)</f>
        <v>0</v>
      </c>
      <c r="BH125" s="219">
        <f>IF(N125="zníž. prenesená",J125,0)</f>
        <v>0</v>
      </c>
      <c r="BI125" s="219">
        <f>IF(N125="nulová",J125,0)</f>
        <v>0</v>
      </c>
      <c r="BJ125" s="14" t="s">
        <v>86</v>
      </c>
      <c r="BK125" s="219">
        <f>ROUND(I125*H125,2)</f>
        <v>0</v>
      </c>
      <c r="BL125" s="14" t="s">
        <v>197</v>
      </c>
      <c r="BM125" s="218" t="s">
        <v>86</v>
      </c>
    </row>
    <row r="126" spans="1:65" s="12" customFormat="1" ht="25.9" customHeight="1">
      <c r="B126" s="190"/>
      <c r="C126" s="191"/>
      <c r="D126" s="192" t="s">
        <v>72</v>
      </c>
      <c r="E126" s="193" t="s">
        <v>210</v>
      </c>
      <c r="F126" s="193" t="s">
        <v>210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P127+P141+P144</f>
        <v>0</v>
      </c>
      <c r="Q126" s="198"/>
      <c r="R126" s="199">
        <f>R127+R141+R144</f>
        <v>0.80610000000000004</v>
      </c>
      <c r="S126" s="198"/>
      <c r="T126" s="200">
        <f>T127+T141+T144</f>
        <v>0</v>
      </c>
      <c r="AR126" s="201" t="s">
        <v>202</v>
      </c>
      <c r="AT126" s="202" t="s">
        <v>72</v>
      </c>
      <c r="AU126" s="202" t="s">
        <v>73</v>
      </c>
      <c r="AY126" s="201" t="s">
        <v>191</v>
      </c>
      <c r="BK126" s="203">
        <f>BK127+BK141+BK144</f>
        <v>0</v>
      </c>
    </row>
    <row r="127" spans="1:65" s="12" customFormat="1" ht="22.9" customHeight="1">
      <c r="B127" s="190"/>
      <c r="C127" s="191"/>
      <c r="D127" s="192" t="s">
        <v>72</v>
      </c>
      <c r="E127" s="204" t="s">
        <v>838</v>
      </c>
      <c r="F127" s="204" t="s">
        <v>839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SUM(P128:P140)</f>
        <v>0</v>
      </c>
      <c r="Q127" s="198"/>
      <c r="R127" s="199">
        <f>SUM(R128:R140)</f>
        <v>1.1000000000000001E-3</v>
      </c>
      <c r="S127" s="198"/>
      <c r="T127" s="200">
        <f>SUM(T128:T140)</f>
        <v>0</v>
      </c>
      <c r="AR127" s="201" t="s">
        <v>202</v>
      </c>
      <c r="AT127" s="202" t="s">
        <v>72</v>
      </c>
      <c r="AU127" s="202" t="s">
        <v>80</v>
      </c>
      <c r="AY127" s="201" t="s">
        <v>191</v>
      </c>
      <c r="BK127" s="203">
        <f>SUM(BK128:BK140)</f>
        <v>0</v>
      </c>
    </row>
    <row r="128" spans="1:65" s="2" customFormat="1" ht="21.75" customHeight="1">
      <c r="A128" s="31"/>
      <c r="B128" s="32"/>
      <c r="C128" s="206" t="s">
        <v>86</v>
      </c>
      <c r="D128" s="206" t="s">
        <v>193</v>
      </c>
      <c r="E128" s="207" t="s">
        <v>2124</v>
      </c>
      <c r="F128" s="208" t="s">
        <v>2125</v>
      </c>
      <c r="G128" s="209" t="s">
        <v>274</v>
      </c>
      <c r="H128" s="210">
        <v>13</v>
      </c>
      <c r="I128" s="211"/>
      <c r="J128" s="212">
        <f t="shared" ref="J128:J140" si="0">ROUND(I128*H128,2)</f>
        <v>0</v>
      </c>
      <c r="K128" s="213"/>
      <c r="L128" s="36"/>
      <c r="M128" s="214" t="s">
        <v>1</v>
      </c>
      <c r="N128" s="215" t="s">
        <v>39</v>
      </c>
      <c r="O128" s="68"/>
      <c r="P128" s="216">
        <f t="shared" ref="P128:P140" si="1">O128*H128</f>
        <v>0</v>
      </c>
      <c r="Q128" s="216">
        <v>0</v>
      </c>
      <c r="R128" s="216">
        <f t="shared" ref="R128:R140" si="2">Q128*H128</f>
        <v>0</v>
      </c>
      <c r="S128" s="216">
        <v>0</v>
      </c>
      <c r="T128" s="217">
        <f t="shared" ref="T128:T140" si="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472</v>
      </c>
      <c r="AT128" s="218" t="s">
        <v>193</v>
      </c>
      <c r="AU128" s="218" t="s">
        <v>86</v>
      </c>
      <c r="AY128" s="14" t="s">
        <v>191</v>
      </c>
      <c r="BE128" s="219">
        <f t="shared" ref="BE128:BE140" si="4">IF(N128="základná",J128,0)</f>
        <v>0</v>
      </c>
      <c r="BF128" s="219">
        <f t="shared" ref="BF128:BF140" si="5">IF(N128="znížená",J128,0)</f>
        <v>0</v>
      </c>
      <c r="BG128" s="219">
        <f t="shared" ref="BG128:BG140" si="6">IF(N128="zákl. prenesená",J128,0)</f>
        <v>0</v>
      </c>
      <c r="BH128" s="219">
        <f t="shared" ref="BH128:BH140" si="7">IF(N128="zníž. prenesená",J128,0)</f>
        <v>0</v>
      </c>
      <c r="BI128" s="219">
        <f t="shared" ref="BI128:BI140" si="8">IF(N128="nulová",J128,0)</f>
        <v>0</v>
      </c>
      <c r="BJ128" s="14" t="s">
        <v>86</v>
      </c>
      <c r="BK128" s="219">
        <f t="shared" ref="BK128:BK140" si="9">ROUND(I128*H128,2)</f>
        <v>0</v>
      </c>
      <c r="BL128" s="14" t="s">
        <v>472</v>
      </c>
      <c r="BM128" s="218" t="s">
        <v>197</v>
      </c>
    </row>
    <row r="129" spans="1:65" s="2" customFormat="1" ht="16.5" customHeight="1">
      <c r="A129" s="31"/>
      <c r="B129" s="32"/>
      <c r="C129" s="220" t="s">
        <v>202</v>
      </c>
      <c r="D129" s="220" t="s">
        <v>210</v>
      </c>
      <c r="E129" s="221" t="s">
        <v>2126</v>
      </c>
      <c r="F129" s="222" t="s">
        <v>2127</v>
      </c>
      <c r="G129" s="223" t="s">
        <v>274</v>
      </c>
      <c r="H129" s="224">
        <v>13</v>
      </c>
      <c r="I129" s="225"/>
      <c r="J129" s="226">
        <f t="shared" si="0"/>
        <v>0</v>
      </c>
      <c r="K129" s="227"/>
      <c r="L129" s="228"/>
      <c r="M129" s="229" t="s">
        <v>1</v>
      </c>
      <c r="N129" s="230" t="s">
        <v>39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860</v>
      </c>
      <c r="AT129" s="218" t="s">
        <v>210</v>
      </c>
      <c r="AU129" s="218" t="s">
        <v>86</v>
      </c>
      <c r="AY129" s="14" t="s">
        <v>191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86</v>
      </c>
      <c r="BK129" s="219">
        <f t="shared" si="9"/>
        <v>0</v>
      </c>
      <c r="BL129" s="14" t="s">
        <v>472</v>
      </c>
      <c r="BM129" s="218" t="s">
        <v>216</v>
      </c>
    </row>
    <row r="130" spans="1:65" s="2" customFormat="1" ht="16.5" customHeight="1">
      <c r="A130" s="31"/>
      <c r="B130" s="32"/>
      <c r="C130" s="220" t="s">
        <v>197</v>
      </c>
      <c r="D130" s="220" t="s">
        <v>210</v>
      </c>
      <c r="E130" s="221" t="s">
        <v>2128</v>
      </c>
      <c r="F130" s="222" t="s">
        <v>2129</v>
      </c>
      <c r="G130" s="223" t="s">
        <v>278</v>
      </c>
      <c r="H130" s="224">
        <v>1</v>
      </c>
      <c r="I130" s="225"/>
      <c r="J130" s="226">
        <f t="shared" si="0"/>
        <v>0</v>
      </c>
      <c r="K130" s="227"/>
      <c r="L130" s="228"/>
      <c r="M130" s="229" t="s">
        <v>1</v>
      </c>
      <c r="N130" s="230" t="s">
        <v>39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860</v>
      </c>
      <c r="AT130" s="218" t="s">
        <v>210</v>
      </c>
      <c r="AU130" s="218" t="s">
        <v>86</v>
      </c>
      <c r="AY130" s="14" t="s">
        <v>191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86</v>
      </c>
      <c r="BK130" s="219">
        <f t="shared" si="9"/>
        <v>0</v>
      </c>
      <c r="BL130" s="14" t="s">
        <v>472</v>
      </c>
      <c r="BM130" s="218" t="s">
        <v>214</v>
      </c>
    </row>
    <row r="131" spans="1:65" s="2" customFormat="1" ht="16.5" customHeight="1">
      <c r="A131" s="31"/>
      <c r="B131" s="32"/>
      <c r="C131" s="220" t="s">
        <v>209</v>
      </c>
      <c r="D131" s="220" t="s">
        <v>210</v>
      </c>
      <c r="E131" s="221" t="s">
        <v>2130</v>
      </c>
      <c r="F131" s="222" t="s">
        <v>2131</v>
      </c>
      <c r="G131" s="223" t="s">
        <v>278</v>
      </c>
      <c r="H131" s="224">
        <v>1</v>
      </c>
      <c r="I131" s="225"/>
      <c r="J131" s="226">
        <f t="shared" si="0"/>
        <v>0</v>
      </c>
      <c r="K131" s="227"/>
      <c r="L131" s="228"/>
      <c r="M131" s="229" t="s">
        <v>1</v>
      </c>
      <c r="N131" s="230" t="s">
        <v>39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860</v>
      </c>
      <c r="AT131" s="218" t="s">
        <v>210</v>
      </c>
      <c r="AU131" s="218" t="s">
        <v>86</v>
      </c>
      <c r="AY131" s="14" t="s">
        <v>191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86</v>
      </c>
      <c r="BK131" s="219">
        <f t="shared" si="9"/>
        <v>0</v>
      </c>
      <c r="BL131" s="14" t="s">
        <v>472</v>
      </c>
      <c r="BM131" s="218" t="s">
        <v>232</v>
      </c>
    </row>
    <row r="132" spans="1:65" s="2" customFormat="1" ht="21.75" customHeight="1">
      <c r="A132" s="31"/>
      <c r="B132" s="32"/>
      <c r="C132" s="206" t="s">
        <v>216</v>
      </c>
      <c r="D132" s="206" t="s">
        <v>193</v>
      </c>
      <c r="E132" s="207" t="s">
        <v>2132</v>
      </c>
      <c r="F132" s="208" t="s">
        <v>2133</v>
      </c>
      <c r="G132" s="209" t="s">
        <v>274</v>
      </c>
      <c r="H132" s="210">
        <v>10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39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472</v>
      </c>
      <c r="AT132" s="218" t="s">
        <v>193</v>
      </c>
      <c r="AU132" s="218" t="s">
        <v>86</v>
      </c>
      <c r="AY132" s="14" t="s">
        <v>191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86</v>
      </c>
      <c r="BK132" s="219">
        <f t="shared" si="9"/>
        <v>0</v>
      </c>
      <c r="BL132" s="14" t="s">
        <v>472</v>
      </c>
      <c r="BM132" s="218" t="s">
        <v>241</v>
      </c>
    </row>
    <row r="133" spans="1:65" s="2" customFormat="1" ht="16.5" customHeight="1">
      <c r="A133" s="31"/>
      <c r="B133" s="32"/>
      <c r="C133" s="220" t="s">
        <v>220</v>
      </c>
      <c r="D133" s="220" t="s">
        <v>210</v>
      </c>
      <c r="E133" s="221" t="s">
        <v>2134</v>
      </c>
      <c r="F133" s="222" t="s">
        <v>2135</v>
      </c>
      <c r="G133" s="223" t="s">
        <v>274</v>
      </c>
      <c r="H133" s="224">
        <v>10</v>
      </c>
      <c r="I133" s="225"/>
      <c r="J133" s="226">
        <f t="shared" si="0"/>
        <v>0</v>
      </c>
      <c r="K133" s="227"/>
      <c r="L133" s="228"/>
      <c r="M133" s="229" t="s">
        <v>1</v>
      </c>
      <c r="N133" s="230" t="s">
        <v>39</v>
      </c>
      <c r="O133" s="68"/>
      <c r="P133" s="216">
        <f t="shared" si="1"/>
        <v>0</v>
      </c>
      <c r="Q133" s="216">
        <v>1.1E-4</v>
      </c>
      <c r="R133" s="216">
        <f t="shared" si="2"/>
        <v>1.1000000000000001E-3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860</v>
      </c>
      <c r="AT133" s="218" t="s">
        <v>210</v>
      </c>
      <c r="AU133" s="218" t="s">
        <v>86</v>
      </c>
      <c r="AY133" s="14" t="s">
        <v>191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86</v>
      </c>
      <c r="BK133" s="219">
        <f t="shared" si="9"/>
        <v>0</v>
      </c>
      <c r="BL133" s="14" t="s">
        <v>472</v>
      </c>
      <c r="BM133" s="218" t="s">
        <v>249</v>
      </c>
    </row>
    <row r="134" spans="1:65" s="2" customFormat="1" ht="16.5" customHeight="1">
      <c r="A134" s="31"/>
      <c r="B134" s="32"/>
      <c r="C134" s="206" t="s">
        <v>214</v>
      </c>
      <c r="D134" s="206" t="s">
        <v>193</v>
      </c>
      <c r="E134" s="207" t="s">
        <v>1432</v>
      </c>
      <c r="F134" s="208" t="s">
        <v>2136</v>
      </c>
      <c r="G134" s="209" t="s">
        <v>278</v>
      </c>
      <c r="H134" s="210">
        <v>24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39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472</v>
      </c>
      <c r="AT134" s="218" t="s">
        <v>193</v>
      </c>
      <c r="AU134" s="218" t="s">
        <v>86</v>
      </c>
      <c r="AY134" s="14" t="s">
        <v>191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86</v>
      </c>
      <c r="BK134" s="219">
        <f t="shared" si="9"/>
        <v>0</v>
      </c>
      <c r="BL134" s="14" t="s">
        <v>472</v>
      </c>
      <c r="BM134" s="218" t="s">
        <v>257</v>
      </c>
    </row>
    <row r="135" spans="1:65" s="2" customFormat="1" ht="21.75" customHeight="1">
      <c r="A135" s="31"/>
      <c r="B135" s="32"/>
      <c r="C135" s="206" t="s">
        <v>228</v>
      </c>
      <c r="D135" s="206" t="s">
        <v>193</v>
      </c>
      <c r="E135" s="207" t="s">
        <v>2137</v>
      </c>
      <c r="F135" s="208" t="s">
        <v>2138</v>
      </c>
      <c r="G135" s="209" t="s">
        <v>278</v>
      </c>
      <c r="H135" s="210">
        <v>1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39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472</v>
      </c>
      <c r="AT135" s="218" t="s">
        <v>193</v>
      </c>
      <c r="AU135" s="218" t="s">
        <v>86</v>
      </c>
      <c r="AY135" s="14" t="s">
        <v>191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86</v>
      </c>
      <c r="BK135" s="219">
        <f t="shared" si="9"/>
        <v>0</v>
      </c>
      <c r="BL135" s="14" t="s">
        <v>472</v>
      </c>
      <c r="BM135" s="218" t="s">
        <v>266</v>
      </c>
    </row>
    <row r="136" spans="1:65" s="2" customFormat="1" ht="16.5" customHeight="1">
      <c r="A136" s="31"/>
      <c r="B136" s="32"/>
      <c r="C136" s="220" t="s">
        <v>232</v>
      </c>
      <c r="D136" s="220" t="s">
        <v>210</v>
      </c>
      <c r="E136" s="221" t="s">
        <v>2139</v>
      </c>
      <c r="F136" s="222" t="s">
        <v>2140</v>
      </c>
      <c r="G136" s="223" t="s">
        <v>278</v>
      </c>
      <c r="H136" s="224">
        <v>1</v>
      </c>
      <c r="I136" s="225"/>
      <c r="J136" s="226">
        <f t="shared" si="0"/>
        <v>0</v>
      </c>
      <c r="K136" s="227"/>
      <c r="L136" s="228"/>
      <c r="M136" s="229" t="s">
        <v>1</v>
      </c>
      <c r="N136" s="230" t="s">
        <v>39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860</v>
      </c>
      <c r="AT136" s="218" t="s">
        <v>210</v>
      </c>
      <c r="AU136" s="218" t="s">
        <v>86</v>
      </c>
      <c r="AY136" s="14" t="s">
        <v>191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86</v>
      </c>
      <c r="BK136" s="219">
        <f t="shared" si="9"/>
        <v>0</v>
      </c>
      <c r="BL136" s="14" t="s">
        <v>472</v>
      </c>
      <c r="BM136" s="218" t="s">
        <v>7</v>
      </c>
    </row>
    <row r="137" spans="1:65" s="2" customFormat="1" ht="16.5" customHeight="1">
      <c r="A137" s="31"/>
      <c r="B137" s="32"/>
      <c r="C137" s="206" t="s">
        <v>237</v>
      </c>
      <c r="D137" s="206" t="s">
        <v>193</v>
      </c>
      <c r="E137" s="207" t="s">
        <v>1610</v>
      </c>
      <c r="F137" s="208" t="s">
        <v>1611</v>
      </c>
      <c r="G137" s="209" t="s">
        <v>1351</v>
      </c>
      <c r="H137" s="210">
        <v>1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39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472</v>
      </c>
      <c r="AT137" s="218" t="s">
        <v>193</v>
      </c>
      <c r="AU137" s="218" t="s">
        <v>86</v>
      </c>
      <c r="AY137" s="14" t="s">
        <v>191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86</v>
      </c>
      <c r="BK137" s="219">
        <f t="shared" si="9"/>
        <v>0</v>
      </c>
      <c r="BL137" s="14" t="s">
        <v>472</v>
      </c>
      <c r="BM137" s="218" t="s">
        <v>285</v>
      </c>
    </row>
    <row r="138" spans="1:65" s="2" customFormat="1" ht="16.5" customHeight="1">
      <c r="A138" s="31"/>
      <c r="B138" s="32"/>
      <c r="C138" s="206" t="s">
        <v>241</v>
      </c>
      <c r="D138" s="206" t="s">
        <v>193</v>
      </c>
      <c r="E138" s="207" t="s">
        <v>1612</v>
      </c>
      <c r="F138" s="208" t="s">
        <v>1613</v>
      </c>
      <c r="G138" s="209" t="s">
        <v>1190</v>
      </c>
      <c r="H138" s="210">
        <v>2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39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472</v>
      </c>
      <c r="AT138" s="218" t="s">
        <v>193</v>
      </c>
      <c r="AU138" s="218" t="s">
        <v>86</v>
      </c>
      <c r="AY138" s="14" t="s">
        <v>191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86</v>
      </c>
      <c r="BK138" s="219">
        <f t="shared" si="9"/>
        <v>0</v>
      </c>
      <c r="BL138" s="14" t="s">
        <v>472</v>
      </c>
      <c r="BM138" s="218" t="s">
        <v>293</v>
      </c>
    </row>
    <row r="139" spans="1:65" s="2" customFormat="1" ht="16.5" customHeight="1">
      <c r="A139" s="31"/>
      <c r="B139" s="32"/>
      <c r="C139" s="206" t="s">
        <v>245</v>
      </c>
      <c r="D139" s="206" t="s">
        <v>193</v>
      </c>
      <c r="E139" s="207" t="s">
        <v>2141</v>
      </c>
      <c r="F139" s="208" t="s">
        <v>2142</v>
      </c>
      <c r="G139" s="209" t="s">
        <v>2143</v>
      </c>
      <c r="H139" s="210">
        <v>2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39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472</v>
      </c>
      <c r="AT139" s="218" t="s">
        <v>193</v>
      </c>
      <c r="AU139" s="218" t="s">
        <v>86</v>
      </c>
      <c r="AY139" s="14" t="s">
        <v>191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86</v>
      </c>
      <c r="BK139" s="219">
        <f t="shared" si="9"/>
        <v>0</v>
      </c>
      <c r="BL139" s="14" t="s">
        <v>472</v>
      </c>
      <c r="BM139" s="218" t="s">
        <v>301</v>
      </c>
    </row>
    <row r="140" spans="1:65" s="2" customFormat="1" ht="16.5" customHeight="1">
      <c r="A140" s="31"/>
      <c r="B140" s="32"/>
      <c r="C140" s="206" t="s">
        <v>249</v>
      </c>
      <c r="D140" s="206" t="s">
        <v>193</v>
      </c>
      <c r="E140" s="207" t="s">
        <v>2144</v>
      </c>
      <c r="F140" s="208" t="s">
        <v>1615</v>
      </c>
      <c r="G140" s="209" t="s">
        <v>389</v>
      </c>
      <c r="H140" s="231">
        <v>15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39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472</v>
      </c>
      <c r="AT140" s="218" t="s">
        <v>193</v>
      </c>
      <c r="AU140" s="218" t="s">
        <v>86</v>
      </c>
      <c r="AY140" s="14" t="s">
        <v>191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86</v>
      </c>
      <c r="BK140" s="219">
        <f t="shared" si="9"/>
        <v>0</v>
      </c>
      <c r="BL140" s="14" t="s">
        <v>472</v>
      </c>
      <c r="BM140" s="218" t="s">
        <v>310</v>
      </c>
    </row>
    <row r="141" spans="1:65" s="12" customFormat="1" ht="22.9" customHeight="1">
      <c r="B141" s="190"/>
      <c r="C141" s="191"/>
      <c r="D141" s="192" t="s">
        <v>72</v>
      </c>
      <c r="E141" s="204" t="s">
        <v>1546</v>
      </c>
      <c r="F141" s="204" t="s">
        <v>1547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SUM(P142:P143)</f>
        <v>0</v>
      </c>
      <c r="Q141" s="198"/>
      <c r="R141" s="199">
        <f>SUM(R142:R143)</f>
        <v>0</v>
      </c>
      <c r="S141" s="198"/>
      <c r="T141" s="200">
        <f>SUM(T142:T143)</f>
        <v>0</v>
      </c>
      <c r="AR141" s="201" t="s">
        <v>202</v>
      </c>
      <c r="AT141" s="202" t="s">
        <v>72</v>
      </c>
      <c r="AU141" s="202" t="s">
        <v>80</v>
      </c>
      <c r="AY141" s="201" t="s">
        <v>191</v>
      </c>
      <c r="BK141" s="203">
        <f>SUM(BK142:BK143)</f>
        <v>0</v>
      </c>
    </row>
    <row r="142" spans="1:65" s="2" customFormat="1" ht="33" customHeight="1">
      <c r="A142" s="31"/>
      <c r="B142" s="32"/>
      <c r="C142" s="206" t="s">
        <v>253</v>
      </c>
      <c r="D142" s="206" t="s">
        <v>193</v>
      </c>
      <c r="E142" s="207" t="s">
        <v>2145</v>
      </c>
      <c r="F142" s="208" t="s">
        <v>2146</v>
      </c>
      <c r="G142" s="209" t="s">
        <v>274</v>
      </c>
      <c r="H142" s="210">
        <v>114</v>
      </c>
      <c r="I142" s="211"/>
      <c r="J142" s="212">
        <f>ROUND(I142*H142,2)</f>
        <v>0</v>
      </c>
      <c r="K142" s="213"/>
      <c r="L142" s="36"/>
      <c r="M142" s="214" t="s">
        <v>1</v>
      </c>
      <c r="N142" s="215" t="s">
        <v>39</v>
      </c>
      <c r="O142" s="68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472</v>
      </c>
      <c r="AT142" s="218" t="s">
        <v>193</v>
      </c>
      <c r="AU142" s="218" t="s">
        <v>86</v>
      </c>
      <c r="AY142" s="14" t="s">
        <v>191</v>
      </c>
      <c r="BE142" s="219">
        <f>IF(N142="základná",J142,0)</f>
        <v>0</v>
      </c>
      <c r="BF142" s="219">
        <f>IF(N142="znížená",J142,0)</f>
        <v>0</v>
      </c>
      <c r="BG142" s="219">
        <f>IF(N142="zákl. prenesená",J142,0)</f>
        <v>0</v>
      </c>
      <c r="BH142" s="219">
        <f>IF(N142="zníž. prenesená",J142,0)</f>
        <v>0</v>
      </c>
      <c r="BI142" s="219">
        <f>IF(N142="nulová",J142,0)</f>
        <v>0</v>
      </c>
      <c r="BJ142" s="14" t="s">
        <v>86</v>
      </c>
      <c r="BK142" s="219">
        <f>ROUND(I142*H142,2)</f>
        <v>0</v>
      </c>
      <c r="BL142" s="14" t="s">
        <v>472</v>
      </c>
      <c r="BM142" s="218" t="s">
        <v>318</v>
      </c>
    </row>
    <row r="143" spans="1:65" s="2" customFormat="1" ht="21.75" customHeight="1">
      <c r="A143" s="31"/>
      <c r="B143" s="32"/>
      <c r="C143" s="220" t="s">
        <v>257</v>
      </c>
      <c r="D143" s="220" t="s">
        <v>210</v>
      </c>
      <c r="E143" s="221" t="s">
        <v>2147</v>
      </c>
      <c r="F143" s="222" t="s">
        <v>2148</v>
      </c>
      <c r="G143" s="223" t="s">
        <v>274</v>
      </c>
      <c r="H143" s="224">
        <v>114</v>
      </c>
      <c r="I143" s="225"/>
      <c r="J143" s="226">
        <f>ROUND(I143*H143,2)</f>
        <v>0</v>
      </c>
      <c r="K143" s="227"/>
      <c r="L143" s="228"/>
      <c r="M143" s="229" t="s">
        <v>1</v>
      </c>
      <c r="N143" s="230" t="s">
        <v>39</v>
      </c>
      <c r="O143" s="68"/>
      <c r="P143" s="216">
        <f>O143*H143</f>
        <v>0</v>
      </c>
      <c r="Q143" s="216">
        <v>0</v>
      </c>
      <c r="R143" s="216">
        <f>Q143*H143</f>
        <v>0</v>
      </c>
      <c r="S143" s="216">
        <v>0</v>
      </c>
      <c r="T143" s="21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860</v>
      </c>
      <c r="AT143" s="218" t="s">
        <v>210</v>
      </c>
      <c r="AU143" s="218" t="s">
        <v>86</v>
      </c>
      <c r="AY143" s="14" t="s">
        <v>191</v>
      </c>
      <c r="BE143" s="219">
        <f>IF(N143="základná",J143,0)</f>
        <v>0</v>
      </c>
      <c r="BF143" s="219">
        <f>IF(N143="znížená",J143,0)</f>
        <v>0</v>
      </c>
      <c r="BG143" s="219">
        <f>IF(N143="zákl. prenesená",J143,0)</f>
        <v>0</v>
      </c>
      <c r="BH143" s="219">
        <f>IF(N143="zníž. prenesená",J143,0)</f>
        <v>0</v>
      </c>
      <c r="BI143" s="219">
        <f>IF(N143="nulová",J143,0)</f>
        <v>0</v>
      </c>
      <c r="BJ143" s="14" t="s">
        <v>86</v>
      </c>
      <c r="BK143" s="219">
        <f>ROUND(I143*H143,2)</f>
        <v>0</v>
      </c>
      <c r="BL143" s="14" t="s">
        <v>472</v>
      </c>
      <c r="BM143" s="218" t="s">
        <v>326</v>
      </c>
    </row>
    <row r="144" spans="1:65" s="12" customFormat="1" ht="22.9" customHeight="1">
      <c r="B144" s="190"/>
      <c r="C144" s="191"/>
      <c r="D144" s="192" t="s">
        <v>72</v>
      </c>
      <c r="E144" s="204" t="s">
        <v>2149</v>
      </c>
      <c r="F144" s="204" t="s">
        <v>2150</v>
      </c>
      <c r="G144" s="191"/>
      <c r="H144" s="191"/>
      <c r="I144" s="194"/>
      <c r="J144" s="205">
        <f>BK144</f>
        <v>0</v>
      </c>
      <c r="K144" s="191"/>
      <c r="L144" s="196"/>
      <c r="M144" s="197"/>
      <c r="N144" s="198"/>
      <c r="O144" s="198"/>
      <c r="P144" s="199">
        <f>SUM(P145:P153)</f>
        <v>0</v>
      </c>
      <c r="Q144" s="198"/>
      <c r="R144" s="199">
        <f>SUM(R145:R153)</f>
        <v>0.80500000000000005</v>
      </c>
      <c r="S144" s="198"/>
      <c r="T144" s="200">
        <f>SUM(T145:T153)</f>
        <v>0</v>
      </c>
      <c r="AR144" s="201" t="s">
        <v>202</v>
      </c>
      <c r="AT144" s="202" t="s">
        <v>72</v>
      </c>
      <c r="AU144" s="202" t="s">
        <v>80</v>
      </c>
      <c r="AY144" s="201" t="s">
        <v>191</v>
      </c>
      <c r="BK144" s="203">
        <f>SUM(BK145:BK153)</f>
        <v>0</v>
      </c>
    </row>
    <row r="145" spans="1:65" s="2" customFormat="1" ht="21.75" customHeight="1">
      <c r="A145" s="31"/>
      <c r="B145" s="32"/>
      <c r="C145" s="206" t="s">
        <v>262</v>
      </c>
      <c r="D145" s="206" t="s">
        <v>193</v>
      </c>
      <c r="E145" s="207" t="s">
        <v>2151</v>
      </c>
      <c r="F145" s="208" t="s">
        <v>2152</v>
      </c>
      <c r="G145" s="209" t="s">
        <v>2153</v>
      </c>
      <c r="H145" s="210">
        <v>0.08</v>
      </c>
      <c r="I145" s="211"/>
      <c r="J145" s="212">
        <f t="shared" ref="J145:J153" si="10">ROUND(I145*H145,2)</f>
        <v>0</v>
      </c>
      <c r="K145" s="213"/>
      <c r="L145" s="36"/>
      <c r="M145" s="214" t="s">
        <v>1</v>
      </c>
      <c r="N145" s="215" t="s">
        <v>39</v>
      </c>
      <c r="O145" s="68"/>
      <c r="P145" s="216">
        <f t="shared" ref="P145:P153" si="11">O145*H145</f>
        <v>0</v>
      </c>
      <c r="Q145" s="216">
        <v>0</v>
      </c>
      <c r="R145" s="216">
        <f t="shared" ref="R145:R153" si="12">Q145*H145</f>
        <v>0</v>
      </c>
      <c r="S145" s="216">
        <v>0</v>
      </c>
      <c r="T145" s="217">
        <f t="shared" ref="T145:T153" si="13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472</v>
      </c>
      <c r="AT145" s="218" t="s">
        <v>193</v>
      </c>
      <c r="AU145" s="218" t="s">
        <v>86</v>
      </c>
      <c r="AY145" s="14" t="s">
        <v>191</v>
      </c>
      <c r="BE145" s="219">
        <f t="shared" ref="BE145:BE153" si="14">IF(N145="základná",J145,0)</f>
        <v>0</v>
      </c>
      <c r="BF145" s="219">
        <f t="shared" ref="BF145:BF153" si="15">IF(N145="znížená",J145,0)</f>
        <v>0</v>
      </c>
      <c r="BG145" s="219">
        <f t="shared" ref="BG145:BG153" si="16">IF(N145="zákl. prenesená",J145,0)</f>
        <v>0</v>
      </c>
      <c r="BH145" s="219">
        <f t="shared" ref="BH145:BH153" si="17">IF(N145="zníž. prenesená",J145,0)</f>
        <v>0</v>
      </c>
      <c r="BI145" s="219">
        <f t="shared" ref="BI145:BI153" si="18">IF(N145="nulová",J145,0)</f>
        <v>0</v>
      </c>
      <c r="BJ145" s="14" t="s">
        <v>86</v>
      </c>
      <c r="BK145" s="219">
        <f t="shared" ref="BK145:BK153" si="19">ROUND(I145*H145,2)</f>
        <v>0</v>
      </c>
      <c r="BL145" s="14" t="s">
        <v>472</v>
      </c>
      <c r="BM145" s="218" t="s">
        <v>340</v>
      </c>
    </row>
    <row r="146" spans="1:65" s="2" customFormat="1" ht="21.75" customHeight="1">
      <c r="A146" s="31"/>
      <c r="B146" s="32"/>
      <c r="C146" s="206" t="s">
        <v>266</v>
      </c>
      <c r="D146" s="206" t="s">
        <v>193</v>
      </c>
      <c r="E146" s="207" t="s">
        <v>2154</v>
      </c>
      <c r="F146" s="208" t="s">
        <v>2155</v>
      </c>
      <c r="G146" s="209" t="s">
        <v>274</v>
      </c>
      <c r="H146" s="210">
        <v>80</v>
      </c>
      <c r="I146" s="211"/>
      <c r="J146" s="212">
        <f t="shared" si="10"/>
        <v>0</v>
      </c>
      <c r="K146" s="213"/>
      <c r="L146" s="36"/>
      <c r="M146" s="214" t="s">
        <v>1</v>
      </c>
      <c r="N146" s="215" t="s">
        <v>39</v>
      </c>
      <c r="O146" s="68"/>
      <c r="P146" s="216">
        <f t="shared" si="11"/>
        <v>0</v>
      </c>
      <c r="Q146" s="216">
        <v>0</v>
      </c>
      <c r="R146" s="216">
        <f t="shared" si="12"/>
        <v>0</v>
      </c>
      <c r="S146" s="216">
        <v>0</v>
      </c>
      <c r="T146" s="217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472</v>
      </c>
      <c r="AT146" s="218" t="s">
        <v>193</v>
      </c>
      <c r="AU146" s="218" t="s">
        <v>86</v>
      </c>
      <c r="AY146" s="14" t="s">
        <v>191</v>
      </c>
      <c r="BE146" s="219">
        <f t="shared" si="14"/>
        <v>0</v>
      </c>
      <c r="BF146" s="219">
        <f t="shared" si="15"/>
        <v>0</v>
      </c>
      <c r="BG146" s="219">
        <f t="shared" si="16"/>
        <v>0</v>
      </c>
      <c r="BH146" s="219">
        <f t="shared" si="17"/>
        <v>0</v>
      </c>
      <c r="BI146" s="219">
        <f t="shared" si="18"/>
        <v>0</v>
      </c>
      <c r="BJ146" s="14" t="s">
        <v>86</v>
      </c>
      <c r="BK146" s="219">
        <f t="shared" si="19"/>
        <v>0</v>
      </c>
      <c r="BL146" s="14" t="s">
        <v>472</v>
      </c>
      <c r="BM146" s="218" t="s">
        <v>348</v>
      </c>
    </row>
    <row r="147" spans="1:65" s="2" customFormat="1" ht="21.75" customHeight="1">
      <c r="A147" s="31"/>
      <c r="B147" s="32"/>
      <c r="C147" s="206" t="s">
        <v>271</v>
      </c>
      <c r="D147" s="206" t="s">
        <v>193</v>
      </c>
      <c r="E147" s="207" t="s">
        <v>2156</v>
      </c>
      <c r="F147" s="208" t="s">
        <v>2157</v>
      </c>
      <c r="G147" s="209" t="s">
        <v>274</v>
      </c>
      <c r="H147" s="210">
        <v>80</v>
      </c>
      <c r="I147" s="211"/>
      <c r="J147" s="212">
        <f t="shared" si="10"/>
        <v>0</v>
      </c>
      <c r="K147" s="213"/>
      <c r="L147" s="36"/>
      <c r="M147" s="214" t="s">
        <v>1</v>
      </c>
      <c r="N147" s="215" t="s">
        <v>39</v>
      </c>
      <c r="O147" s="68"/>
      <c r="P147" s="216">
        <f t="shared" si="11"/>
        <v>0</v>
      </c>
      <c r="Q147" s="216">
        <v>0</v>
      </c>
      <c r="R147" s="216">
        <f t="shared" si="12"/>
        <v>0</v>
      </c>
      <c r="S147" s="216">
        <v>0</v>
      </c>
      <c r="T147" s="217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472</v>
      </c>
      <c r="AT147" s="218" t="s">
        <v>193</v>
      </c>
      <c r="AU147" s="218" t="s">
        <v>86</v>
      </c>
      <c r="AY147" s="14" t="s">
        <v>191</v>
      </c>
      <c r="BE147" s="219">
        <f t="shared" si="14"/>
        <v>0</v>
      </c>
      <c r="BF147" s="219">
        <f t="shared" si="15"/>
        <v>0</v>
      </c>
      <c r="BG147" s="219">
        <f t="shared" si="16"/>
        <v>0</v>
      </c>
      <c r="BH147" s="219">
        <f t="shared" si="17"/>
        <v>0</v>
      </c>
      <c r="BI147" s="219">
        <f t="shared" si="18"/>
        <v>0</v>
      </c>
      <c r="BJ147" s="14" t="s">
        <v>86</v>
      </c>
      <c r="BK147" s="219">
        <f t="shared" si="19"/>
        <v>0</v>
      </c>
      <c r="BL147" s="14" t="s">
        <v>472</v>
      </c>
      <c r="BM147" s="218" t="s">
        <v>356</v>
      </c>
    </row>
    <row r="148" spans="1:65" s="2" customFormat="1" ht="16.5" customHeight="1">
      <c r="A148" s="31"/>
      <c r="B148" s="32"/>
      <c r="C148" s="220" t="s">
        <v>7</v>
      </c>
      <c r="D148" s="220" t="s">
        <v>210</v>
      </c>
      <c r="E148" s="221" t="s">
        <v>2158</v>
      </c>
      <c r="F148" s="222" t="s">
        <v>2159</v>
      </c>
      <c r="G148" s="223" t="s">
        <v>213</v>
      </c>
      <c r="H148" s="224">
        <v>0.63500000000000001</v>
      </c>
      <c r="I148" s="225"/>
      <c r="J148" s="226">
        <f t="shared" si="10"/>
        <v>0</v>
      </c>
      <c r="K148" s="227"/>
      <c r="L148" s="228"/>
      <c r="M148" s="229" t="s">
        <v>1</v>
      </c>
      <c r="N148" s="230" t="s">
        <v>39</v>
      </c>
      <c r="O148" s="68"/>
      <c r="P148" s="216">
        <f t="shared" si="11"/>
        <v>0</v>
      </c>
      <c r="Q148" s="216">
        <v>1</v>
      </c>
      <c r="R148" s="216">
        <f t="shared" si="12"/>
        <v>0.63500000000000001</v>
      </c>
      <c r="S148" s="216">
        <v>0</v>
      </c>
      <c r="T148" s="21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860</v>
      </c>
      <c r="AT148" s="218" t="s">
        <v>210</v>
      </c>
      <c r="AU148" s="218" t="s">
        <v>86</v>
      </c>
      <c r="AY148" s="14" t="s">
        <v>191</v>
      </c>
      <c r="BE148" s="219">
        <f t="shared" si="14"/>
        <v>0</v>
      </c>
      <c r="BF148" s="219">
        <f t="shared" si="15"/>
        <v>0</v>
      </c>
      <c r="BG148" s="219">
        <f t="shared" si="16"/>
        <v>0</v>
      </c>
      <c r="BH148" s="219">
        <f t="shared" si="17"/>
        <v>0</v>
      </c>
      <c r="BI148" s="219">
        <f t="shared" si="18"/>
        <v>0</v>
      </c>
      <c r="BJ148" s="14" t="s">
        <v>86</v>
      </c>
      <c r="BK148" s="219">
        <f t="shared" si="19"/>
        <v>0</v>
      </c>
      <c r="BL148" s="14" t="s">
        <v>472</v>
      </c>
      <c r="BM148" s="218" t="s">
        <v>363</v>
      </c>
    </row>
    <row r="149" spans="1:65" s="2" customFormat="1" ht="21.75" customHeight="1">
      <c r="A149" s="31"/>
      <c r="B149" s="32"/>
      <c r="C149" s="220" t="s">
        <v>281</v>
      </c>
      <c r="D149" s="220" t="s">
        <v>210</v>
      </c>
      <c r="E149" s="221" t="s">
        <v>2160</v>
      </c>
      <c r="F149" s="222" t="s">
        <v>2161</v>
      </c>
      <c r="G149" s="223" t="s">
        <v>278</v>
      </c>
      <c r="H149" s="224">
        <v>10</v>
      </c>
      <c r="I149" s="225"/>
      <c r="J149" s="226">
        <f t="shared" si="10"/>
        <v>0</v>
      </c>
      <c r="K149" s="227"/>
      <c r="L149" s="228"/>
      <c r="M149" s="229" t="s">
        <v>1</v>
      </c>
      <c r="N149" s="230" t="s">
        <v>39</v>
      </c>
      <c r="O149" s="68"/>
      <c r="P149" s="216">
        <f t="shared" si="11"/>
        <v>0</v>
      </c>
      <c r="Q149" s="216">
        <v>1.7000000000000001E-2</v>
      </c>
      <c r="R149" s="216">
        <f t="shared" si="12"/>
        <v>0.17</v>
      </c>
      <c r="S149" s="216">
        <v>0</v>
      </c>
      <c r="T149" s="21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860</v>
      </c>
      <c r="AT149" s="218" t="s">
        <v>210</v>
      </c>
      <c r="AU149" s="218" t="s">
        <v>86</v>
      </c>
      <c r="AY149" s="14" t="s">
        <v>191</v>
      </c>
      <c r="BE149" s="219">
        <f t="shared" si="14"/>
        <v>0</v>
      </c>
      <c r="BF149" s="219">
        <f t="shared" si="15"/>
        <v>0</v>
      </c>
      <c r="BG149" s="219">
        <f t="shared" si="16"/>
        <v>0</v>
      </c>
      <c r="BH149" s="219">
        <f t="shared" si="17"/>
        <v>0</v>
      </c>
      <c r="BI149" s="219">
        <f t="shared" si="18"/>
        <v>0</v>
      </c>
      <c r="BJ149" s="14" t="s">
        <v>86</v>
      </c>
      <c r="BK149" s="219">
        <f t="shared" si="19"/>
        <v>0</v>
      </c>
      <c r="BL149" s="14" t="s">
        <v>472</v>
      </c>
      <c r="BM149" s="218" t="s">
        <v>371</v>
      </c>
    </row>
    <row r="150" spans="1:65" s="2" customFormat="1" ht="21.75" customHeight="1">
      <c r="A150" s="31"/>
      <c r="B150" s="32"/>
      <c r="C150" s="206" t="s">
        <v>285</v>
      </c>
      <c r="D150" s="206" t="s">
        <v>193</v>
      </c>
      <c r="E150" s="207" t="s">
        <v>2162</v>
      </c>
      <c r="F150" s="208" t="s">
        <v>2163</v>
      </c>
      <c r="G150" s="209" t="s">
        <v>274</v>
      </c>
      <c r="H150" s="210">
        <v>80</v>
      </c>
      <c r="I150" s="211"/>
      <c r="J150" s="212">
        <f t="shared" si="10"/>
        <v>0</v>
      </c>
      <c r="K150" s="213"/>
      <c r="L150" s="36"/>
      <c r="M150" s="214" t="s">
        <v>1</v>
      </c>
      <c r="N150" s="215" t="s">
        <v>39</v>
      </c>
      <c r="O150" s="68"/>
      <c r="P150" s="216">
        <f t="shared" si="11"/>
        <v>0</v>
      </c>
      <c r="Q150" s="216">
        <v>0</v>
      </c>
      <c r="R150" s="216">
        <f t="shared" si="12"/>
        <v>0</v>
      </c>
      <c r="S150" s="216">
        <v>0</v>
      </c>
      <c r="T150" s="21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472</v>
      </c>
      <c r="AT150" s="218" t="s">
        <v>193</v>
      </c>
      <c r="AU150" s="218" t="s">
        <v>86</v>
      </c>
      <c r="AY150" s="14" t="s">
        <v>191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4" t="s">
        <v>86</v>
      </c>
      <c r="BK150" s="219">
        <f t="shared" si="19"/>
        <v>0</v>
      </c>
      <c r="BL150" s="14" t="s">
        <v>472</v>
      </c>
      <c r="BM150" s="218" t="s">
        <v>380</v>
      </c>
    </row>
    <row r="151" spans="1:65" s="2" customFormat="1" ht="16.5" customHeight="1">
      <c r="A151" s="31"/>
      <c r="B151" s="32"/>
      <c r="C151" s="220" t="s">
        <v>289</v>
      </c>
      <c r="D151" s="220" t="s">
        <v>210</v>
      </c>
      <c r="E151" s="221" t="s">
        <v>2164</v>
      </c>
      <c r="F151" s="222" t="s">
        <v>2165</v>
      </c>
      <c r="G151" s="223" t="s">
        <v>210</v>
      </c>
      <c r="H151" s="224">
        <v>80</v>
      </c>
      <c r="I151" s="225"/>
      <c r="J151" s="226">
        <f t="shared" si="10"/>
        <v>0</v>
      </c>
      <c r="K151" s="227"/>
      <c r="L151" s="228"/>
      <c r="M151" s="229" t="s">
        <v>1</v>
      </c>
      <c r="N151" s="230" t="s">
        <v>39</v>
      </c>
      <c r="O151" s="68"/>
      <c r="P151" s="216">
        <f t="shared" si="11"/>
        <v>0</v>
      </c>
      <c r="Q151" s="216">
        <v>0</v>
      </c>
      <c r="R151" s="216">
        <f t="shared" si="12"/>
        <v>0</v>
      </c>
      <c r="S151" s="216">
        <v>0</v>
      </c>
      <c r="T151" s="21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860</v>
      </c>
      <c r="AT151" s="218" t="s">
        <v>210</v>
      </c>
      <c r="AU151" s="218" t="s">
        <v>86</v>
      </c>
      <c r="AY151" s="14" t="s">
        <v>191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4" t="s">
        <v>86</v>
      </c>
      <c r="BK151" s="219">
        <f t="shared" si="19"/>
        <v>0</v>
      </c>
      <c r="BL151" s="14" t="s">
        <v>472</v>
      </c>
      <c r="BM151" s="218" t="s">
        <v>386</v>
      </c>
    </row>
    <row r="152" spans="1:65" s="2" customFormat="1" ht="21.75" customHeight="1">
      <c r="A152" s="31"/>
      <c r="B152" s="32"/>
      <c r="C152" s="206" t="s">
        <v>293</v>
      </c>
      <c r="D152" s="206" t="s">
        <v>193</v>
      </c>
      <c r="E152" s="207" t="s">
        <v>2166</v>
      </c>
      <c r="F152" s="208" t="s">
        <v>2167</v>
      </c>
      <c r="G152" s="209" t="s">
        <v>274</v>
      </c>
      <c r="H152" s="210">
        <v>80</v>
      </c>
      <c r="I152" s="211"/>
      <c r="J152" s="212">
        <f t="shared" si="10"/>
        <v>0</v>
      </c>
      <c r="K152" s="213"/>
      <c r="L152" s="36"/>
      <c r="M152" s="214" t="s">
        <v>1</v>
      </c>
      <c r="N152" s="215" t="s">
        <v>39</v>
      </c>
      <c r="O152" s="68"/>
      <c r="P152" s="216">
        <f t="shared" si="11"/>
        <v>0</v>
      </c>
      <c r="Q152" s="216">
        <v>0</v>
      </c>
      <c r="R152" s="216">
        <f t="shared" si="12"/>
        <v>0</v>
      </c>
      <c r="S152" s="216">
        <v>0</v>
      </c>
      <c r="T152" s="217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472</v>
      </c>
      <c r="AT152" s="218" t="s">
        <v>193</v>
      </c>
      <c r="AU152" s="218" t="s">
        <v>86</v>
      </c>
      <c r="AY152" s="14" t="s">
        <v>191</v>
      </c>
      <c r="BE152" s="219">
        <f t="shared" si="14"/>
        <v>0</v>
      </c>
      <c r="BF152" s="219">
        <f t="shared" si="15"/>
        <v>0</v>
      </c>
      <c r="BG152" s="219">
        <f t="shared" si="16"/>
        <v>0</v>
      </c>
      <c r="BH152" s="219">
        <f t="shared" si="17"/>
        <v>0</v>
      </c>
      <c r="BI152" s="219">
        <f t="shared" si="18"/>
        <v>0</v>
      </c>
      <c r="BJ152" s="14" t="s">
        <v>86</v>
      </c>
      <c r="BK152" s="219">
        <f t="shared" si="19"/>
        <v>0</v>
      </c>
      <c r="BL152" s="14" t="s">
        <v>472</v>
      </c>
      <c r="BM152" s="218" t="s">
        <v>397</v>
      </c>
    </row>
    <row r="153" spans="1:65" s="2" customFormat="1" ht="21.75" customHeight="1">
      <c r="A153" s="31"/>
      <c r="B153" s="32"/>
      <c r="C153" s="206" t="s">
        <v>297</v>
      </c>
      <c r="D153" s="206" t="s">
        <v>193</v>
      </c>
      <c r="E153" s="207" t="s">
        <v>2168</v>
      </c>
      <c r="F153" s="208" t="s">
        <v>2169</v>
      </c>
      <c r="G153" s="209" t="s">
        <v>223</v>
      </c>
      <c r="H153" s="210">
        <v>20</v>
      </c>
      <c r="I153" s="211"/>
      <c r="J153" s="212">
        <f t="shared" si="10"/>
        <v>0</v>
      </c>
      <c r="K153" s="213"/>
      <c r="L153" s="36"/>
      <c r="M153" s="237" t="s">
        <v>1</v>
      </c>
      <c r="N153" s="238" t="s">
        <v>39</v>
      </c>
      <c r="O153" s="234"/>
      <c r="P153" s="235">
        <f t="shared" si="11"/>
        <v>0</v>
      </c>
      <c r="Q153" s="235">
        <v>0</v>
      </c>
      <c r="R153" s="235">
        <f t="shared" si="12"/>
        <v>0</v>
      </c>
      <c r="S153" s="235">
        <v>0</v>
      </c>
      <c r="T153" s="236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472</v>
      </c>
      <c r="AT153" s="218" t="s">
        <v>193</v>
      </c>
      <c r="AU153" s="218" t="s">
        <v>86</v>
      </c>
      <c r="AY153" s="14" t="s">
        <v>191</v>
      </c>
      <c r="BE153" s="219">
        <f t="shared" si="14"/>
        <v>0</v>
      </c>
      <c r="BF153" s="219">
        <f t="shared" si="15"/>
        <v>0</v>
      </c>
      <c r="BG153" s="219">
        <f t="shared" si="16"/>
        <v>0</v>
      </c>
      <c r="BH153" s="219">
        <f t="shared" si="17"/>
        <v>0</v>
      </c>
      <c r="BI153" s="219">
        <f t="shared" si="18"/>
        <v>0</v>
      </c>
      <c r="BJ153" s="14" t="s">
        <v>86</v>
      </c>
      <c r="BK153" s="219">
        <f t="shared" si="19"/>
        <v>0</v>
      </c>
      <c r="BL153" s="14" t="s">
        <v>472</v>
      </c>
      <c r="BM153" s="218" t="s">
        <v>405</v>
      </c>
    </row>
    <row r="154" spans="1:65" s="2" customFormat="1" ht="6.95" customHeight="1">
      <c r="A154" s="31"/>
      <c r="B154" s="51"/>
      <c r="C154" s="52"/>
      <c r="D154" s="52"/>
      <c r="E154" s="52"/>
      <c r="F154" s="52"/>
      <c r="G154" s="52"/>
      <c r="H154" s="52"/>
      <c r="I154" s="155"/>
      <c r="J154" s="52"/>
      <c r="K154" s="52"/>
      <c r="L154" s="36"/>
      <c r="M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</sheetData>
  <sheetProtection algorithmName="SHA-512" hashValue="W5usUtMtsNnG72MZq3p1Nsf0dvT5wEeOirHmCn8w24AAM+Sl3eYreEYDCu6K/AgUqR60kJfE7JAIj8O0InBvig==" saltValue="r00d7wK+pm7Fh4rjT32QgSGvcJH7TNmlMcyyr7/Mb71+prElxjWDSAJWV4NO25Cjzq3Rpc9eC2T5ssSd/0xEsQ==" spinCount="100000" sheet="1" objects="1" scenarios="1" formatColumns="0" formatRows="0" autoFilter="0"/>
  <autoFilter ref="C121:K153" xr:uid="{00000000-0009-0000-0000-00000D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228"/>
  <sheetViews>
    <sheetView showGridLines="0" topLeftCell="A190" workbookViewId="0">
      <selection activeCell="H223" sqref="H223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132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2170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2171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29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29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ROUND(J136,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ROUND((SUM(BE136:BE227)),  2)</f>
        <v>0</v>
      </c>
      <c r="G35" s="31"/>
      <c r="H35" s="31"/>
      <c r="I35" s="134">
        <v>0.2</v>
      </c>
      <c r="J35" s="133">
        <f>ROUND(((SUM(BE136:BE227))*I35),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ROUND((SUM(BF136:BF227)),  2)</f>
        <v>0</v>
      </c>
      <c r="G36" s="31"/>
      <c r="H36" s="31"/>
      <c r="I36" s="134">
        <v>0.2</v>
      </c>
      <c r="J36" s="133">
        <f>ROUND(((SUM(BF136:BF227))*I36),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ROUND((SUM(BG136:BG227)),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ROUND((SUM(BH136:BH227)),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ROUND((SUM(BI136:BI227)),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2170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SO.07.1 - SO.07.1 Stavebné riešenie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Bc. Róbert Malec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Bc. Róbert Malec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J136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152</v>
      </c>
      <c r="E99" s="167"/>
      <c r="F99" s="167"/>
      <c r="G99" s="167"/>
      <c r="H99" s="167"/>
      <c r="I99" s="168"/>
      <c r="J99" s="169">
        <f>J137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2172</v>
      </c>
      <c r="E100" s="173"/>
      <c r="F100" s="173"/>
      <c r="G100" s="173"/>
      <c r="H100" s="173"/>
      <c r="I100" s="174"/>
      <c r="J100" s="175">
        <f>J138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157</v>
      </c>
      <c r="E101" s="173"/>
      <c r="F101" s="173"/>
      <c r="G101" s="173"/>
      <c r="H101" s="173"/>
      <c r="I101" s="174"/>
      <c r="J101" s="175">
        <f>J141</f>
        <v>0</v>
      </c>
      <c r="K101" s="101"/>
      <c r="L101" s="176"/>
    </row>
    <row r="102" spans="1:47" s="10" customFormat="1" ht="19.899999999999999" customHeight="1">
      <c r="B102" s="171"/>
      <c r="C102" s="101"/>
      <c r="D102" s="172" t="s">
        <v>158</v>
      </c>
      <c r="E102" s="173"/>
      <c r="F102" s="173"/>
      <c r="G102" s="173"/>
      <c r="H102" s="173"/>
      <c r="I102" s="174"/>
      <c r="J102" s="175">
        <f>J148</f>
        <v>0</v>
      </c>
      <c r="K102" s="101"/>
      <c r="L102" s="176"/>
    </row>
    <row r="103" spans="1:47" s="10" customFormat="1" ht="19.899999999999999" customHeight="1">
      <c r="B103" s="171"/>
      <c r="C103" s="101"/>
      <c r="D103" s="172" t="s">
        <v>866</v>
      </c>
      <c r="E103" s="173"/>
      <c r="F103" s="173"/>
      <c r="G103" s="173"/>
      <c r="H103" s="173"/>
      <c r="I103" s="174"/>
      <c r="J103" s="175">
        <f>J164</f>
        <v>0</v>
      </c>
      <c r="K103" s="101"/>
      <c r="L103" s="176"/>
    </row>
    <row r="104" spans="1:47" s="9" customFormat="1" ht="24.95" customHeight="1">
      <c r="B104" s="164"/>
      <c r="C104" s="165"/>
      <c r="D104" s="166" t="s">
        <v>160</v>
      </c>
      <c r="E104" s="167"/>
      <c r="F104" s="167"/>
      <c r="G104" s="167"/>
      <c r="H104" s="167"/>
      <c r="I104" s="168"/>
      <c r="J104" s="169">
        <f>J166</f>
        <v>0</v>
      </c>
      <c r="K104" s="165"/>
      <c r="L104" s="170"/>
    </row>
    <row r="105" spans="1:47" s="10" customFormat="1" ht="19.899999999999999" customHeight="1">
      <c r="B105" s="171"/>
      <c r="C105" s="101"/>
      <c r="D105" s="172" t="s">
        <v>161</v>
      </c>
      <c r="E105" s="173"/>
      <c r="F105" s="173"/>
      <c r="G105" s="173"/>
      <c r="H105" s="173"/>
      <c r="I105" s="174"/>
      <c r="J105" s="175">
        <f>J167</f>
        <v>0</v>
      </c>
      <c r="K105" s="101"/>
      <c r="L105" s="176"/>
    </row>
    <row r="106" spans="1:47" s="10" customFormat="1" ht="19.899999999999999" customHeight="1">
      <c r="B106" s="171"/>
      <c r="C106" s="101"/>
      <c r="D106" s="172" t="s">
        <v>162</v>
      </c>
      <c r="E106" s="173"/>
      <c r="F106" s="173"/>
      <c r="G106" s="173"/>
      <c r="H106" s="173"/>
      <c r="I106" s="174"/>
      <c r="J106" s="175">
        <f>J173</f>
        <v>0</v>
      </c>
      <c r="K106" s="101"/>
      <c r="L106" s="176"/>
    </row>
    <row r="107" spans="1:47" s="10" customFormat="1" ht="19.899999999999999" customHeight="1">
      <c r="B107" s="171"/>
      <c r="C107" s="101"/>
      <c r="D107" s="172" t="s">
        <v>163</v>
      </c>
      <c r="E107" s="173"/>
      <c r="F107" s="173"/>
      <c r="G107" s="173"/>
      <c r="H107" s="173"/>
      <c r="I107" s="174"/>
      <c r="J107" s="175">
        <f>J179</f>
        <v>0</v>
      </c>
      <c r="K107" s="101"/>
      <c r="L107" s="176"/>
    </row>
    <row r="108" spans="1:47" s="10" customFormat="1" ht="19.899999999999999" customHeight="1">
      <c r="B108" s="171"/>
      <c r="C108" s="101"/>
      <c r="D108" s="172" t="s">
        <v>869</v>
      </c>
      <c r="E108" s="173"/>
      <c r="F108" s="173"/>
      <c r="G108" s="173"/>
      <c r="H108" s="173"/>
      <c r="I108" s="174"/>
      <c r="J108" s="175">
        <f>J185</f>
        <v>0</v>
      </c>
      <c r="K108" s="101"/>
      <c r="L108" s="176"/>
    </row>
    <row r="109" spans="1:47" s="10" customFormat="1" ht="19.899999999999999" customHeight="1">
      <c r="B109" s="171"/>
      <c r="C109" s="101"/>
      <c r="D109" s="172" t="s">
        <v>166</v>
      </c>
      <c r="E109" s="173"/>
      <c r="F109" s="173"/>
      <c r="G109" s="173"/>
      <c r="H109" s="173"/>
      <c r="I109" s="174"/>
      <c r="J109" s="175">
        <f>J194</f>
        <v>0</v>
      </c>
      <c r="K109" s="101"/>
      <c r="L109" s="176"/>
    </row>
    <row r="110" spans="1:47" s="10" customFormat="1" ht="19.899999999999999" customHeight="1">
      <c r="B110" s="171"/>
      <c r="C110" s="101"/>
      <c r="D110" s="172" t="s">
        <v>167</v>
      </c>
      <c r="E110" s="173"/>
      <c r="F110" s="173"/>
      <c r="G110" s="173"/>
      <c r="H110" s="173"/>
      <c r="I110" s="174"/>
      <c r="J110" s="175">
        <f>J201</f>
        <v>0</v>
      </c>
      <c r="K110" s="101"/>
      <c r="L110" s="176"/>
    </row>
    <row r="111" spans="1:47" s="10" customFormat="1" ht="19.899999999999999" customHeight="1">
      <c r="B111" s="171"/>
      <c r="C111" s="101"/>
      <c r="D111" s="172" t="s">
        <v>169</v>
      </c>
      <c r="E111" s="173"/>
      <c r="F111" s="173"/>
      <c r="G111" s="173"/>
      <c r="H111" s="173"/>
      <c r="I111" s="174"/>
      <c r="J111" s="175">
        <f>J206</f>
        <v>0</v>
      </c>
      <c r="K111" s="101"/>
      <c r="L111" s="176"/>
    </row>
    <row r="112" spans="1:47" s="10" customFormat="1" ht="19.899999999999999" customHeight="1">
      <c r="B112" s="171"/>
      <c r="C112" s="101"/>
      <c r="D112" s="172" t="s">
        <v>170</v>
      </c>
      <c r="E112" s="173"/>
      <c r="F112" s="173"/>
      <c r="G112" s="173"/>
      <c r="H112" s="173"/>
      <c r="I112" s="174"/>
      <c r="J112" s="175">
        <f>J210</f>
        <v>0</v>
      </c>
      <c r="K112" s="101"/>
      <c r="L112" s="176"/>
    </row>
    <row r="113" spans="1:31" s="10" customFormat="1" ht="19.899999999999999" customHeight="1">
      <c r="B113" s="171"/>
      <c r="C113" s="101"/>
      <c r="D113" s="172" t="s">
        <v>171</v>
      </c>
      <c r="E113" s="173"/>
      <c r="F113" s="173"/>
      <c r="G113" s="173"/>
      <c r="H113" s="173"/>
      <c r="I113" s="174"/>
      <c r="J113" s="175">
        <f>J219</f>
        <v>0</v>
      </c>
      <c r="K113" s="101"/>
      <c r="L113" s="176"/>
    </row>
    <row r="114" spans="1:31" s="10" customFormat="1" ht="19.899999999999999" customHeight="1">
      <c r="B114" s="171"/>
      <c r="C114" s="101"/>
      <c r="D114" s="172" t="s">
        <v>173</v>
      </c>
      <c r="E114" s="173"/>
      <c r="F114" s="173"/>
      <c r="G114" s="173"/>
      <c r="H114" s="173"/>
      <c r="I114" s="174"/>
      <c r="J114" s="175">
        <f>J223</f>
        <v>0</v>
      </c>
      <c r="K114" s="101"/>
      <c r="L114" s="176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155"/>
      <c r="J116" s="52"/>
      <c r="K116" s="52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3"/>
      <c r="C120" s="54"/>
      <c r="D120" s="54"/>
      <c r="E120" s="54"/>
      <c r="F120" s="54"/>
      <c r="G120" s="54"/>
      <c r="H120" s="54"/>
      <c r="I120" s="158"/>
      <c r="J120" s="54"/>
      <c r="K120" s="54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177</v>
      </c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15</v>
      </c>
      <c r="D123" s="33"/>
      <c r="E123" s="33"/>
      <c r="F123" s="33"/>
      <c r="G123" s="33"/>
      <c r="H123" s="3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3.25" customHeight="1">
      <c r="A124" s="31"/>
      <c r="B124" s="32"/>
      <c r="C124" s="33"/>
      <c r="D124" s="33"/>
      <c r="E124" s="291" t="str">
        <f>E7</f>
        <v>PRÍSTAVBA A STAVEBNÉ ÚPRAVY MŠ OKRUŽNÁ 53/5, ILAVA-KLOBUŠICE</v>
      </c>
      <c r="F124" s="292"/>
      <c r="G124" s="292"/>
      <c r="H124" s="292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" customFormat="1" ht="12" customHeight="1">
      <c r="B125" s="18"/>
      <c r="C125" s="26" t="s">
        <v>143</v>
      </c>
      <c r="D125" s="19"/>
      <c r="E125" s="19"/>
      <c r="F125" s="19"/>
      <c r="G125" s="19"/>
      <c r="H125" s="19"/>
      <c r="I125" s="112"/>
      <c r="J125" s="19"/>
      <c r="K125" s="19"/>
      <c r="L125" s="17"/>
    </row>
    <row r="126" spans="1:31" s="2" customFormat="1" ht="16.5" customHeight="1">
      <c r="A126" s="31"/>
      <c r="B126" s="32"/>
      <c r="C126" s="33"/>
      <c r="D126" s="33"/>
      <c r="E126" s="291" t="s">
        <v>2170</v>
      </c>
      <c r="F126" s="293"/>
      <c r="G126" s="293"/>
      <c r="H126" s="293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145</v>
      </c>
      <c r="D127" s="33"/>
      <c r="E127" s="33"/>
      <c r="F127" s="33"/>
      <c r="G127" s="33"/>
      <c r="H127" s="33"/>
      <c r="I127" s="119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6.5" customHeight="1">
      <c r="A128" s="31"/>
      <c r="B128" s="32"/>
      <c r="C128" s="33"/>
      <c r="D128" s="33"/>
      <c r="E128" s="244" t="str">
        <f>E11</f>
        <v>SO.07.1 - SO.07.1 Stavebné riešenie</v>
      </c>
      <c r="F128" s="293"/>
      <c r="G128" s="293"/>
      <c r="H128" s="293"/>
      <c r="I128" s="119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119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19</v>
      </c>
      <c r="D130" s="33"/>
      <c r="E130" s="33"/>
      <c r="F130" s="24" t="str">
        <f>F14</f>
        <v>Ilava- Klobušice</v>
      </c>
      <c r="G130" s="33"/>
      <c r="H130" s="33"/>
      <c r="I130" s="120" t="s">
        <v>21</v>
      </c>
      <c r="J130" s="63" t="str">
        <f>IF(J14="","",J14)</f>
        <v>02, 2020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3"/>
      <c r="D131" s="33"/>
      <c r="E131" s="33"/>
      <c r="F131" s="33"/>
      <c r="G131" s="33"/>
      <c r="H131" s="33"/>
      <c r="I131" s="119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22</v>
      </c>
      <c r="D132" s="33"/>
      <c r="E132" s="33"/>
      <c r="F132" s="24" t="str">
        <f>E17</f>
        <v>Mesto Ilava, Mierové nám. 16/31,01901</v>
      </c>
      <c r="G132" s="33"/>
      <c r="H132" s="33"/>
      <c r="I132" s="120" t="s">
        <v>28</v>
      </c>
      <c r="J132" s="29" t="str">
        <f>E23</f>
        <v>Bc. Róbert Malec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5.2" customHeight="1">
      <c r="A133" s="31"/>
      <c r="B133" s="32"/>
      <c r="C133" s="26" t="s">
        <v>26</v>
      </c>
      <c r="D133" s="33"/>
      <c r="E133" s="33"/>
      <c r="F133" s="24" t="str">
        <f>IF(E20="","",E20)</f>
        <v>Vyplň údaj</v>
      </c>
      <c r="G133" s="33"/>
      <c r="H133" s="33"/>
      <c r="I133" s="120" t="s">
        <v>31</v>
      </c>
      <c r="J133" s="29" t="str">
        <f>E26</f>
        <v>Bc. Róbert Malec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0.35" customHeight="1">
      <c r="A134" s="31"/>
      <c r="B134" s="32"/>
      <c r="C134" s="33"/>
      <c r="D134" s="33"/>
      <c r="E134" s="33"/>
      <c r="F134" s="33"/>
      <c r="G134" s="33"/>
      <c r="H134" s="33"/>
      <c r="I134" s="119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11" customFormat="1" ht="29.25" customHeight="1">
      <c r="A135" s="177"/>
      <c r="B135" s="178"/>
      <c r="C135" s="179" t="s">
        <v>178</v>
      </c>
      <c r="D135" s="180" t="s">
        <v>58</v>
      </c>
      <c r="E135" s="180" t="s">
        <v>54</v>
      </c>
      <c r="F135" s="180" t="s">
        <v>55</v>
      </c>
      <c r="G135" s="180" t="s">
        <v>179</v>
      </c>
      <c r="H135" s="180" t="s">
        <v>180</v>
      </c>
      <c r="I135" s="181" t="s">
        <v>181</v>
      </c>
      <c r="J135" s="182" t="s">
        <v>149</v>
      </c>
      <c r="K135" s="183" t="s">
        <v>182</v>
      </c>
      <c r="L135" s="184"/>
      <c r="M135" s="72" t="s">
        <v>1</v>
      </c>
      <c r="N135" s="73" t="s">
        <v>37</v>
      </c>
      <c r="O135" s="73" t="s">
        <v>183</v>
      </c>
      <c r="P135" s="73" t="s">
        <v>184</v>
      </c>
      <c r="Q135" s="73" t="s">
        <v>185</v>
      </c>
      <c r="R135" s="73" t="s">
        <v>186</v>
      </c>
      <c r="S135" s="73" t="s">
        <v>187</v>
      </c>
      <c r="T135" s="74" t="s">
        <v>188</v>
      </c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</row>
    <row r="136" spans="1:65" s="2" customFormat="1" ht="22.9" customHeight="1">
      <c r="A136" s="31"/>
      <c r="B136" s="32"/>
      <c r="C136" s="79" t="s">
        <v>150</v>
      </c>
      <c r="D136" s="33"/>
      <c r="E136" s="33"/>
      <c r="F136" s="33"/>
      <c r="G136" s="33"/>
      <c r="H136" s="33"/>
      <c r="I136" s="119"/>
      <c r="J136" s="185">
        <f>BK136</f>
        <v>0</v>
      </c>
      <c r="K136" s="33"/>
      <c r="L136" s="36"/>
      <c r="M136" s="75"/>
      <c r="N136" s="186"/>
      <c r="O136" s="76"/>
      <c r="P136" s="187">
        <f>P137+P166</f>
        <v>0</v>
      </c>
      <c r="Q136" s="76"/>
      <c r="R136" s="187">
        <f>R137+R166</f>
        <v>6.1061398599999999</v>
      </c>
      <c r="S136" s="76"/>
      <c r="T136" s="188">
        <f>T137+T166</f>
        <v>3.8834842000000003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72</v>
      </c>
      <c r="AU136" s="14" t="s">
        <v>151</v>
      </c>
      <c r="BK136" s="189">
        <f>BK137+BK166</f>
        <v>0</v>
      </c>
    </row>
    <row r="137" spans="1:65" s="12" customFormat="1" ht="25.9" customHeight="1">
      <c r="B137" s="190"/>
      <c r="C137" s="191"/>
      <c r="D137" s="192" t="s">
        <v>72</v>
      </c>
      <c r="E137" s="193" t="s">
        <v>189</v>
      </c>
      <c r="F137" s="193" t="s">
        <v>190</v>
      </c>
      <c r="G137" s="191"/>
      <c r="H137" s="191"/>
      <c r="I137" s="194"/>
      <c r="J137" s="195">
        <f>BK137</f>
        <v>0</v>
      </c>
      <c r="K137" s="191"/>
      <c r="L137" s="196"/>
      <c r="M137" s="197"/>
      <c r="N137" s="198"/>
      <c r="O137" s="198"/>
      <c r="P137" s="199">
        <f>P138+P141+P148+P164</f>
        <v>0</v>
      </c>
      <c r="Q137" s="198"/>
      <c r="R137" s="199">
        <f>R138+R141+R148+R164</f>
        <v>4.15822307</v>
      </c>
      <c r="S137" s="198"/>
      <c r="T137" s="200">
        <f>T138+T141+T148+T164</f>
        <v>3.7500682000000003</v>
      </c>
      <c r="AR137" s="201" t="s">
        <v>80</v>
      </c>
      <c r="AT137" s="202" t="s">
        <v>72</v>
      </c>
      <c r="AU137" s="202" t="s">
        <v>73</v>
      </c>
      <c r="AY137" s="201" t="s">
        <v>191</v>
      </c>
      <c r="BK137" s="203">
        <f>BK138+BK141+BK148+BK164</f>
        <v>0</v>
      </c>
    </row>
    <row r="138" spans="1:65" s="12" customFormat="1" ht="22.9" customHeight="1">
      <c r="B138" s="190"/>
      <c r="C138" s="191"/>
      <c r="D138" s="192" t="s">
        <v>72</v>
      </c>
      <c r="E138" s="204" t="s">
        <v>202</v>
      </c>
      <c r="F138" s="204" t="s">
        <v>2173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SUM(P139:P140)</f>
        <v>0</v>
      </c>
      <c r="Q138" s="198"/>
      <c r="R138" s="199">
        <f>SUM(R139:R140)</f>
        <v>0.31535160000000007</v>
      </c>
      <c r="S138" s="198"/>
      <c r="T138" s="200">
        <f>SUM(T139:T140)</f>
        <v>0</v>
      </c>
      <c r="AR138" s="201" t="s">
        <v>80</v>
      </c>
      <c r="AT138" s="202" t="s">
        <v>72</v>
      </c>
      <c r="AU138" s="202" t="s">
        <v>80</v>
      </c>
      <c r="AY138" s="201" t="s">
        <v>191</v>
      </c>
      <c r="BK138" s="203">
        <f>SUM(BK139:BK140)</f>
        <v>0</v>
      </c>
    </row>
    <row r="139" spans="1:65" s="2" customFormat="1" ht="21.75" customHeight="1">
      <c r="A139" s="31"/>
      <c r="B139" s="32"/>
      <c r="C139" s="206" t="s">
        <v>80</v>
      </c>
      <c r="D139" s="206" t="s">
        <v>193</v>
      </c>
      <c r="E139" s="207" t="s">
        <v>2174</v>
      </c>
      <c r="F139" s="208" t="s">
        <v>2175</v>
      </c>
      <c r="G139" s="209" t="s">
        <v>196</v>
      </c>
      <c r="H139" s="210">
        <v>0.34</v>
      </c>
      <c r="I139" s="211"/>
      <c r="J139" s="212">
        <f>ROUND(I139*H139,2)</f>
        <v>0</v>
      </c>
      <c r="K139" s="213"/>
      <c r="L139" s="36"/>
      <c r="M139" s="214" t="s">
        <v>1</v>
      </c>
      <c r="N139" s="215" t="s">
        <v>39</v>
      </c>
      <c r="O139" s="68"/>
      <c r="P139" s="216">
        <f>O139*H139</f>
        <v>0</v>
      </c>
      <c r="Q139" s="216">
        <v>0.92634000000000005</v>
      </c>
      <c r="R139" s="216">
        <f>Q139*H139</f>
        <v>0.31495560000000006</v>
      </c>
      <c r="S139" s="216">
        <v>0</v>
      </c>
      <c r="T139" s="217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197</v>
      </c>
      <c r="AT139" s="218" t="s">
        <v>193</v>
      </c>
      <c r="AU139" s="218" t="s">
        <v>86</v>
      </c>
      <c r="AY139" s="14" t="s">
        <v>191</v>
      </c>
      <c r="BE139" s="219">
        <f>IF(N139="základná",J139,0)</f>
        <v>0</v>
      </c>
      <c r="BF139" s="219">
        <f>IF(N139="znížená",J139,0)</f>
        <v>0</v>
      </c>
      <c r="BG139" s="219">
        <f>IF(N139="zákl. prenesená",J139,0)</f>
        <v>0</v>
      </c>
      <c r="BH139" s="219">
        <f>IF(N139="zníž. prenesená",J139,0)</f>
        <v>0</v>
      </c>
      <c r="BI139" s="219">
        <f>IF(N139="nulová",J139,0)</f>
        <v>0</v>
      </c>
      <c r="BJ139" s="14" t="s">
        <v>86</v>
      </c>
      <c r="BK139" s="219">
        <f>ROUND(I139*H139,2)</f>
        <v>0</v>
      </c>
      <c r="BL139" s="14" t="s">
        <v>197</v>
      </c>
      <c r="BM139" s="218" t="s">
        <v>2176</v>
      </c>
    </row>
    <row r="140" spans="1:65" s="2" customFormat="1" ht="16.5" customHeight="1">
      <c r="A140" s="31"/>
      <c r="B140" s="32"/>
      <c r="C140" s="206" t="s">
        <v>86</v>
      </c>
      <c r="D140" s="206" t="s">
        <v>193</v>
      </c>
      <c r="E140" s="207" t="s">
        <v>2177</v>
      </c>
      <c r="F140" s="208" t="s">
        <v>2178</v>
      </c>
      <c r="G140" s="209" t="s">
        <v>274</v>
      </c>
      <c r="H140" s="210">
        <v>1.2</v>
      </c>
      <c r="I140" s="211"/>
      <c r="J140" s="212">
        <f>ROUND(I140*H140,2)</f>
        <v>0</v>
      </c>
      <c r="K140" s="213"/>
      <c r="L140" s="36"/>
      <c r="M140" s="214" t="s">
        <v>1</v>
      </c>
      <c r="N140" s="215" t="s">
        <v>39</v>
      </c>
      <c r="O140" s="68"/>
      <c r="P140" s="216">
        <f>O140*H140</f>
        <v>0</v>
      </c>
      <c r="Q140" s="216">
        <v>3.3E-4</v>
      </c>
      <c r="R140" s="216">
        <f>Q140*H140</f>
        <v>3.9599999999999998E-4</v>
      </c>
      <c r="S140" s="216">
        <v>0</v>
      </c>
      <c r="T140" s="21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197</v>
      </c>
      <c r="AT140" s="218" t="s">
        <v>193</v>
      </c>
      <c r="AU140" s="218" t="s">
        <v>86</v>
      </c>
      <c r="AY140" s="14" t="s">
        <v>191</v>
      </c>
      <c r="BE140" s="219">
        <f>IF(N140="základná",J140,0)</f>
        <v>0</v>
      </c>
      <c r="BF140" s="219">
        <f>IF(N140="znížená",J140,0)</f>
        <v>0</v>
      </c>
      <c r="BG140" s="219">
        <f>IF(N140="zákl. prenesená",J140,0)</f>
        <v>0</v>
      </c>
      <c r="BH140" s="219">
        <f>IF(N140="zníž. prenesená",J140,0)</f>
        <v>0</v>
      </c>
      <c r="BI140" s="219">
        <f>IF(N140="nulová",J140,0)</f>
        <v>0</v>
      </c>
      <c r="BJ140" s="14" t="s">
        <v>86</v>
      </c>
      <c r="BK140" s="219">
        <f>ROUND(I140*H140,2)</f>
        <v>0</v>
      </c>
      <c r="BL140" s="14" t="s">
        <v>197</v>
      </c>
      <c r="BM140" s="218" t="s">
        <v>2179</v>
      </c>
    </row>
    <row r="141" spans="1:65" s="12" customFormat="1" ht="22.9" customHeight="1">
      <c r="B141" s="190"/>
      <c r="C141" s="191"/>
      <c r="D141" s="192" t="s">
        <v>72</v>
      </c>
      <c r="E141" s="204" t="s">
        <v>216</v>
      </c>
      <c r="F141" s="204" t="s">
        <v>280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SUM(P142:P147)</f>
        <v>0</v>
      </c>
      <c r="Q141" s="198"/>
      <c r="R141" s="199">
        <f>SUM(R142:R147)</f>
        <v>2.6904714700000003</v>
      </c>
      <c r="S141" s="198"/>
      <c r="T141" s="200">
        <f>SUM(T142:T147)</f>
        <v>0</v>
      </c>
      <c r="AR141" s="201" t="s">
        <v>80</v>
      </c>
      <c r="AT141" s="202" t="s">
        <v>72</v>
      </c>
      <c r="AU141" s="202" t="s">
        <v>80</v>
      </c>
      <c r="AY141" s="201" t="s">
        <v>191</v>
      </c>
      <c r="BK141" s="203">
        <f>SUM(BK142:BK147)</f>
        <v>0</v>
      </c>
    </row>
    <row r="142" spans="1:65" s="2" customFormat="1" ht="21.75" customHeight="1">
      <c r="A142" s="31"/>
      <c r="B142" s="32"/>
      <c r="C142" s="206" t="s">
        <v>202</v>
      </c>
      <c r="D142" s="206" t="s">
        <v>193</v>
      </c>
      <c r="E142" s="207" t="s">
        <v>2180</v>
      </c>
      <c r="F142" s="208" t="s">
        <v>2181</v>
      </c>
      <c r="G142" s="209" t="s">
        <v>223</v>
      </c>
      <c r="H142" s="210">
        <v>2.7090000000000001</v>
      </c>
      <c r="I142" s="211"/>
      <c r="J142" s="212">
        <f t="shared" ref="J142:J147" si="0">ROUND(I142*H142,2)</f>
        <v>0</v>
      </c>
      <c r="K142" s="213"/>
      <c r="L142" s="36"/>
      <c r="M142" s="214" t="s">
        <v>1</v>
      </c>
      <c r="N142" s="215" t="s">
        <v>39</v>
      </c>
      <c r="O142" s="68"/>
      <c r="P142" s="216">
        <f t="shared" ref="P142:P147" si="1">O142*H142</f>
        <v>0</v>
      </c>
      <c r="Q142" s="216">
        <v>7.3499999999999998E-3</v>
      </c>
      <c r="R142" s="216">
        <f t="shared" ref="R142:R147" si="2">Q142*H142</f>
        <v>1.9911149999999999E-2</v>
      </c>
      <c r="S142" s="216">
        <v>0</v>
      </c>
      <c r="T142" s="217">
        <f t="shared" ref="T142:T147" si="3"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197</v>
      </c>
      <c r="AT142" s="218" t="s">
        <v>193</v>
      </c>
      <c r="AU142" s="218" t="s">
        <v>86</v>
      </c>
      <c r="AY142" s="14" t="s">
        <v>191</v>
      </c>
      <c r="BE142" s="219">
        <f t="shared" ref="BE142:BE147" si="4">IF(N142="základná",J142,0)</f>
        <v>0</v>
      </c>
      <c r="BF142" s="219">
        <f t="shared" ref="BF142:BF147" si="5">IF(N142="znížená",J142,0)</f>
        <v>0</v>
      </c>
      <c r="BG142" s="219">
        <f t="shared" ref="BG142:BG147" si="6">IF(N142="zákl. prenesená",J142,0)</f>
        <v>0</v>
      </c>
      <c r="BH142" s="219">
        <f t="shared" ref="BH142:BH147" si="7">IF(N142="zníž. prenesená",J142,0)</f>
        <v>0</v>
      </c>
      <c r="BI142" s="219">
        <f t="shared" ref="BI142:BI147" si="8">IF(N142="nulová",J142,0)</f>
        <v>0</v>
      </c>
      <c r="BJ142" s="14" t="s">
        <v>86</v>
      </c>
      <c r="BK142" s="219">
        <f t="shared" ref="BK142:BK147" si="9">ROUND(I142*H142,2)</f>
        <v>0</v>
      </c>
      <c r="BL142" s="14" t="s">
        <v>197</v>
      </c>
      <c r="BM142" s="218" t="s">
        <v>2182</v>
      </c>
    </row>
    <row r="143" spans="1:65" s="2" customFormat="1" ht="33" customHeight="1">
      <c r="A143" s="31"/>
      <c r="B143" s="32"/>
      <c r="C143" s="206" t="s">
        <v>197</v>
      </c>
      <c r="D143" s="206" t="s">
        <v>193</v>
      </c>
      <c r="E143" s="207" t="s">
        <v>2183</v>
      </c>
      <c r="F143" s="208" t="s">
        <v>2184</v>
      </c>
      <c r="G143" s="209" t="s">
        <v>223</v>
      </c>
      <c r="H143" s="210">
        <v>2.7090000000000001</v>
      </c>
      <c r="I143" s="211"/>
      <c r="J143" s="212">
        <f t="shared" si="0"/>
        <v>0</v>
      </c>
      <c r="K143" s="213"/>
      <c r="L143" s="36"/>
      <c r="M143" s="214" t="s">
        <v>1</v>
      </c>
      <c r="N143" s="215" t="s">
        <v>39</v>
      </c>
      <c r="O143" s="68"/>
      <c r="P143" s="216">
        <f t="shared" si="1"/>
        <v>0</v>
      </c>
      <c r="Q143" s="216">
        <v>1.6799999999999999E-2</v>
      </c>
      <c r="R143" s="216">
        <f t="shared" si="2"/>
        <v>4.5511200000000002E-2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197</v>
      </c>
      <c r="AT143" s="218" t="s">
        <v>193</v>
      </c>
      <c r="AU143" s="218" t="s">
        <v>86</v>
      </c>
      <c r="AY143" s="14" t="s">
        <v>191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86</v>
      </c>
      <c r="BK143" s="219">
        <f t="shared" si="9"/>
        <v>0</v>
      </c>
      <c r="BL143" s="14" t="s">
        <v>197</v>
      </c>
      <c r="BM143" s="218" t="s">
        <v>2185</v>
      </c>
    </row>
    <row r="144" spans="1:65" s="2" customFormat="1" ht="21.75" customHeight="1">
      <c r="A144" s="31"/>
      <c r="B144" s="32"/>
      <c r="C144" s="206" t="s">
        <v>209</v>
      </c>
      <c r="D144" s="206" t="s">
        <v>193</v>
      </c>
      <c r="E144" s="207" t="s">
        <v>2186</v>
      </c>
      <c r="F144" s="208" t="s">
        <v>2187</v>
      </c>
      <c r="G144" s="209" t="s">
        <v>223</v>
      </c>
      <c r="H144" s="210">
        <v>2.7090000000000001</v>
      </c>
      <c r="I144" s="211"/>
      <c r="J144" s="212">
        <f t="shared" si="0"/>
        <v>0</v>
      </c>
      <c r="K144" s="213"/>
      <c r="L144" s="36"/>
      <c r="M144" s="214" t="s">
        <v>1</v>
      </c>
      <c r="N144" s="215" t="s">
        <v>39</v>
      </c>
      <c r="O144" s="68"/>
      <c r="P144" s="216">
        <f t="shared" si="1"/>
        <v>0</v>
      </c>
      <c r="Q144" s="216">
        <v>4.7200000000000002E-3</v>
      </c>
      <c r="R144" s="216">
        <f t="shared" si="2"/>
        <v>1.2786480000000001E-2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197</v>
      </c>
      <c r="AT144" s="218" t="s">
        <v>193</v>
      </c>
      <c r="AU144" s="218" t="s">
        <v>86</v>
      </c>
      <c r="AY144" s="14" t="s">
        <v>191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86</v>
      </c>
      <c r="BK144" s="219">
        <f t="shared" si="9"/>
        <v>0</v>
      </c>
      <c r="BL144" s="14" t="s">
        <v>197</v>
      </c>
      <c r="BM144" s="218" t="s">
        <v>2188</v>
      </c>
    </row>
    <row r="145" spans="1:65" s="2" customFormat="1" ht="21.75" customHeight="1">
      <c r="A145" s="31"/>
      <c r="B145" s="32"/>
      <c r="C145" s="206" t="s">
        <v>216</v>
      </c>
      <c r="D145" s="206" t="s">
        <v>193</v>
      </c>
      <c r="E145" s="207" t="s">
        <v>2189</v>
      </c>
      <c r="F145" s="208" t="s">
        <v>2190</v>
      </c>
      <c r="G145" s="209" t="s">
        <v>223</v>
      </c>
      <c r="H145" s="210">
        <v>2.7090000000000001</v>
      </c>
      <c r="I145" s="211"/>
      <c r="J145" s="212">
        <f t="shared" si="0"/>
        <v>0</v>
      </c>
      <c r="K145" s="213"/>
      <c r="L145" s="36"/>
      <c r="M145" s="214" t="s">
        <v>1</v>
      </c>
      <c r="N145" s="215" t="s">
        <v>39</v>
      </c>
      <c r="O145" s="68"/>
      <c r="P145" s="216">
        <f t="shared" si="1"/>
        <v>0</v>
      </c>
      <c r="Q145" s="216">
        <v>4.1599999999999996E-3</v>
      </c>
      <c r="R145" s="216">
        <f t="shared" si="2"/>
        <v>1.1269439999999999E-2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197</v>
      </c>
      <c r="AT145" s="218" t="s">
        <v>193</v>
      </c>
      <c r="AU145" s="218" t="s">
        <v>86</v>
      </c>
      <c r="AY145" s="14" t="s">
        <v>191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86</v>
      </c>
      <c r="BK145" s="219">
        <f t="shared" si="9"/>
        <v>0</v>
      </c>
      <c r="BL145" s="14" t="s">
        <v>197</v>
      </c>
      <c r="BM145" s="218" t="s">
        <v>2191</v>
      </c>
    </row>
    <row r="146" spans="1:65" s="2" customFormat="1" ht="21.75" customHeight="1">
      <c r="A146" s="31"/>
      <c r="B146" s="32"/>
      <c r="C146" s="206" t="s">
        <v>220</v>
      </c>
      <c r="D146" s="206" t="s">
        <v>193</v>
      </c>
      <c r="E146" s="207" t="s">
        <v>2192</v>
      </c>
      <c r="F146" s="208" t="s">
        <v>2193</v>
      </c>
      <c r="G146" s="209" t="s">
        <v>223</v>
      </c>
      <c r="H146" s="210">
        <v>0.9</v>
      </c>
      <c r="I146" s="211"/>
      <c r="J146" s="212">
        <f t="shared" si="0"/>
        <v>0</v>
      </c>
      <c r="K146" s="213"/>
      <c r="L146" s="36"/>
      <c r="M146" s="214" t="s">
        <v>1</v>
      </c>
      <c r="N146" s="215" t="s">
        <v>39</v>
      </c>
      <c r="O146" s="68"/>
      <c r="P146" s="216">
        <f t="shared" si="1"/>
        <v>0</v>
      </c>
      <c r="Q146" s="216">
        <v>6.2899999999999996E-3</v>
      </c>
      <c r="R146" s="216">
        <f t="shared" si="2"/>
        <v>5.6609999999999994E-3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197</v>
      </c>
      <c r="AT146" s="218" t="s">
        <v>193</v>
      </c>
      <c r="AU146" s="218" t="s">
        <v>86</v>
      </c>
      <c r="AY146" s="14" t="s">
        <v>191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86</v>
      </c>
      <c r="BK146" s="219">
        <f t="shared" si="9"/>
        <v>0</v>
      </c>
      <c r="BL146" s="14" t="s">
        <v>197</v>
      </c>
      <c r="BM146" s="218" t="s">
        <v>2194</v>
      </c>
    </row>
    <row r="147" spans="1:65" s="2" customFormat="1" ht="16.5" customHeight="1">
      <c r="A147" s="31"/>
      <c r="B147" s="32"/>
      <c r="C147" s="206" t="s">
        <v>214</v>
      </c>
      <c r="D147" s="206" t="s">
        <v>193</v>
      </c>
      <c r="E147" s="207" t="s">
        <v>2195</v>
      </c>
      <c r="F147" s="208" t="s">
        <v>2196</v>
      </c>
      <c r="G147" s="209" t="s">
        <v>223</v>
      </c>
      <c r="H147" s="210">
        <v>74.11</v>
      </c>
      <c r="I147" s="211"/>
      <c r="J147" s="212">
        <f t="shared" si="0"/>
        <v>0</v>
      </c>
      <c r="K147" s="213"/>
      <c r="L147" s="36"/>
      <c r="M147" s="214" t="s">
        <v>1</v>
      </c>
      <c r="N147" s="215" t="s">
        <v>39</v>
      </c>
      <c r="O147" s="68"/>
      <c r="P147" s="216">
        <f t="shared" si="1"/>
        <v>0</v>
      </c>
      <c r="Q147" s="216">
        <v>3.5020000000000003E-2</v>
      </c>
      <c r="R147" s="216">
        <f t="shared" si="2"/>
        <v>2.5953322000000001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257</v>
      </c>
      <c r="AT147" s="218" t="s">
        <v>193</v>
      </c>
      <c r="AU147" s="218" t="s">
        <v>86</v>
      </c>
      <c r="AY147" s="14" t="s">
        <v>191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86</v>
      </c>
      <c r="BK147" s="219">
        <f t="shared" si="9"/>
        <v>0</v>
      </c>
      <c r="BL147" s="14" t="s">
        <v>257</v>
      </c>
      <c r="BM147" s="218" t="s">
        <v>2197</v>
      </c>
    </row>
    <row r="148" spans="1:65" s="12" customFormat="1" ht="22.9" customHeight="1">
      <c r="B148" s="190"/>
      <c r="C148" s="191"/>
      <c r="D148" s="192" t="s">
        <v>72</v>
      </c>
      <c r="E148" s="204" t="s">
        <v>228</v>
      </c>
      <c r="F148" s="204" t="s">
        <v>305</v>
      </c>
      <c r="G148" s="191"/>
      <c r="H148" s="191"/>
      <c r="I148" s="194"/>
      <c r="J148" s="205">
        <f>BK148</f>
        <v>0</v>
      </c>
      <c r="K148" s="191"/>
      <c r="L148" s="196"/>
      <c r="M148" s="197"/>
      <c r="N148" s="198"/>
      <c r="O148" s="198"/>
      <c r="P148" s="199">
        <f>SUM(P149:P163)</f>
        <v>0</v>
      </c>
      <c r="Q148" s="198"/>
      <c r="R148" s="199">
        <f>SUM(R149:R163)</f>
        <v>1.1523999999999999</v>
      </c>
      <c r="S148" s="198"/>
      <c r="T148" s="200">
        <f>SUM(T149:T163)</f>
        <v>3.7500682000000003</v>
      </c>
      <c r="AR148" s="201" t="s">
        <v>80</v>
      </c>
      <c r="AT148" s="202" t="s">
        <v>72</v>
      </c>
      <c r="AU148" s="202" t="s">
        <v>80</v>
      </c>
      <c r="AY148" s="201" t="s">
        <v>191</v>
      </c>
      <c r="BK148" s="203">
        <f>SUM(BK149:BK163)</f>
        <v>0</v>
      </c>
    </row>
    <row r="149" spans="1:65" s="2" customFormat="1" ht="21.75" customHeight="1">
      <c r="A149" s="31"/>
      <c r="B149" s="32"/>
      <c r="C149" s="206" t="s">
        <v>228</v>
      </c>
      <c r="D149" s="206" t="s">
        <v>193</v>
      </c>
      <c r="E149" s="207" t="s">
        <v>2198</v>
      </c>
      <c r="F149" s="208" t="s">
        <v>2199</v>
      </c>
      <c r="G149" s="209" t="s">
        <v>223</v>
      </c>
      <c r="H149" s="210">
        <v>2.5499999999999998</v>
      </c>
      <c r="I149" s="211"/>
      <c r="J149" s="212">
        <f t="shared" ref="J149:J163" si="10">ROUND(I149*H149,2)</f>
        <v>0</v>
      </c>
      <c r="K149" s="213"/>
      <c r="L149" s="36"/>
      <c r="M149" s="214" t="s">
        <v>1</v>
      </c>
      <c r="N149" s="215" t="s">
        <v>39</v>
      </c>
      <c r="O149" s="68"/>
      <c r="P149" s="216">
        <f t="shared" ref="P149:P163" si="11">O149*H149</f>
        <v>0</v>
      </c>
      <c r="Q149" s="216">
        <v>0</v>
      </c>
      <c r="R149" s="216">
        <f t="shared" ref="R149:R163" si="12">Q149*H149</f>
        <v>0</v>
      </c>
      <c r="S149" s="216">
        <v>6.3E-2</v>
      </c>
      <c r="T149" s="217">
        <f t="shared" ref="T149:T163" si="13">S149*H149</f>
        <v>0.16064999999999999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197</v>
      </c>
      <c r="AT149" s="218" t="s">
        <v>193</v>
      </c>
      <c r="AU149" s="218" t="s">
        <v>86</v>
      </c>
      <c r="AY149" s="14" t="s">
        <v>191</v>
      </c>
      <c r="BE149" s="219">
        <f t="shared" ref="BE149:BE163" si="14">IF(N149="základná",J149,0)</f>
        <v>0</v>
      </c>
      <c r="BF149" s="219">
        <f t="shared" ref="BF149:BF163" si="15">IF(N149="znížená",J149,0)</f>
        <v>0</v>
      </c>
      <c r="BG149" s="219">
        <f t="shared" ref="BG149:BG163" si="16">IF(N149="zákl. prenesená",J149,0)</f>
        <v>0</v>
      </c>
      <c r="BH149" s="219">
        <f t="shared" ref="BH149:BH163" si="17">IF(N149="zníž. prenesená",J149,0)</f>
        <v>0</v>
      </c>
      <c r="BI149" s="219">
        <f t="shared" ref="BI149:BI163" si="18">IF(N149="nulová",J149,0)</f>
        <v>0</v>
      </c>
      <c r="BJ149" s="14" t="s">
        <v>86</v>
      </c>
      <c r="BK149" s="219">
        <f t="shared" ref="BK149:BK163" si="19">ROUND(I149*H149,2)</f>
        <v>0</v>
      </c>
      <c r="BL149" s="14" t="s">
        <v>197</v>
      </c>
      <c r="BM149" s="218" t="s">
        <v>2200</v>
      </c>
    </row>
    <row r="150" spans="1:65" s="2" customFormat="1" ht="33" customHeight="1">
      <c r="A150" s="31"/>
      <c r="B150" s="32"/>
      <c r="C150" s="206" t="s">
        <v>232</v>
      </c>
      <c r="D150" s="206" t="s">
        <v>193</v>
      </c>
      <c r="E150" s="207" t="s">
        <v>2201</v>
      </c>
      <c r="F150" s="208" t="s">
        <v>2202</v>
      </c>
      <c r="G150" s="209" t="s">
        <v>223</v>
      </c>
      <c r="H150" s="210">
        <v>34.884</v>
      </c>
      <c r="I150" s="211"/>
      <c r="J150" s="212">
        <f t="shared" si="10"/>
        <v>0</v>
      </c>
      <c r="K150" s="213"/>
      <c r="L150" s="36"/>
      <c r="M150" s="214" t="s">
        <v>1</v>
      </c>
      <c r="N150" s="215" t="s">
        <v>39</v>
      </c>
      <c r="O150" s="68"/>
      <c r="P150" s="216">
        <f t="shared" si="11"/>
        <v>0</v>
      </c>
      <c r="Q150" s="216">
        <v>0</v>
      </c>
      <c r="R150" s="216">
        <f t="shared" si="12"/>
        <v>0</v>
      </c>
      <c r="S150" s="216">
        <v>6.5000000000000002E-2</v>
      </c>
      <c r="T150" s="217">
        <f t="shared" si="13"/>
        <v>2.2674600000000003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197</v>
      </c>
      <c r="AT150" s="218" t="s">
        <v>193</v>
      </c>
      <c r="AU150" s="218" t="s">
        <v>86</v>
      </c>
      <c r="AY150" s="14" t="s">
        <v>191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4" t="s">
        <v>86</v>
      </c>
      <c r="BK150" s="219">
        <f t="shared" si="19"/>
        <v>0</v>
      </c>
      <c r="BL150" s="14" t="s">
        <v>197</v>
      </c>
      <c r="BM150" s="218" t="s">
        <v>2203</v>
      </c>
    </row>
    <row r="151" spans="1:65" s="2" customFormat="1" ht="21.75" customHeight="1">
      <c r="A151" s="31"/>
      <c r="B151" s="32"/>
      <c r="C151" s="206" t="s">
        <v>237</v>
      </c>
      <c r="D151" s="206" t="s">
        <v>193</v>
      </c>
      <c r="E151" s="207" t="s">
        <v>2204</v>
      </c>
      <c r="F151" s="208" t="s">
        <v>2205</v>
      </c>
      <c r="G151" s="209" t="s">
        <v>278</v>
      </c>
      <c r="H151" s="210">
        <v>2</v>
      </c>
      <c r="I151" s="211"/>
      <c r="J151" s="212">
        <f t="shared" si="10"/>
        <v>0</v>
      </c>
      <c r="K151" s="213"/>
      <c r="L151" s="36"/>
      <c r="M151" s="214" t="s">
        <v>1</v>
      </c>
      <c r="N151" s="215" t="s">
        <v>39</v>
      </c>
      <c r="O151" s="68"/>
      <c r="P151" s="216">
        <f t="shared" si="11"/>
        <v>0</v>
      </c>
      <c r="Q151" s="216">
        <v>0</v>
      </c>
      <c r="R151" s="216">
        <f t="shared" si="12"/>
        <v>0</v>
      </c>
      <c r="S151" s="216">
        <v>0.02</v>
      </c>
      <c r="T151" s="217">
        <f t="shared" si="13"/>
        <v>0.04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197</v>
      </c>
      <c r="AT151" s="218" t="s">
        <v>193</v>
      </c>
      <c r="AU151" s="218" t="s">
        <v>86</v>
      </c>
      <c r="AY151" s="14" t="s">
        <v>191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4" t="s">
        <v>86</v>
      </c>
      <c r="BK151" s="219">
        <f t="shared" si="19"/>
        <v>0</v>
      </c>
      <c r="BL151" s="14" t="s">
        <v>197</v>
      </c>
      <c r="BM151" s="218" t="s">
        <v>2206</v>
      </c>
    </row>
    <row r="152" spans="1:65" s="2" customFormat="1" ht="21.75" customHeight="1">
      <c r="A152" s="31"/>
      <c r="B152" s="32"/>
      <c r="C152" s="206" t="s">
        <v>241</v>
      </c>
      <c r="D152" s="206" t="s">
        <v>193</v>
      </c>
      <c r="E152" s="207" t="s">
        <v>2207</v>
      </c>
      <c r="F152" s="208" t="s">
        <v>2208</v>
      </c>
      <c r="G152" s="209" t="s">
        <v>223</v>
      </c>
      <c r="H152" s="210">
        <v>2.88</v>
      </c>
      <c r="I152" s="211"/>
      <c r="J152" s="212">
        <f t="shared" si="10"/>
        <v>0</v>
      </c>
      <c r="K152" s="213"/>
      <c r="L152" s="36"/>
      <c r="M152" s="214" t="s">
        <v>1</v>
      </c>
      <c r="N152" s="215" t="s">
        <v>39</v>
      </c>
      <c r="O152" s="68"/>
      <c r="P152" s="216">
        <f t="shared" si="11"/>
        <v>0</v>
      </c>
      <c r="Q152" s="216">
        <v>0</v>
      </c>
      <c r="R152" s="216">
        <f t="shared" si="12"/>
        <v>0</v>
      </c>
      <c r="S152" s="216">
        <v>0.06</v>
      </c>
      <c r="T152" s="217">
        <f t="shared" si="13"/>
        <v>0.17279999999999998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197</v>
      </c>
      <c r="AT152" s="218" t="s">
        <v>193</v>
      </c>
      <c r="AU152" s="218" t="s">
        <v>86</v>
      </c>
      <c r="AY152" s="14" t="s">
        <v>191</v>
      </c>
      <c r="BE152" s="219">
        <f t="shared" si="14"/>
        <v>0</v>
      </c>
      <c r="BF152" s="219">
        <f t="shared" si="15"/>
        <v>0</v>
      </c>
      <c r="BG152" s="219">
        <f t="shared" si="16"/>
        <v>0</v>
      </c>
      <c r="BH152" s="219">
        <f t="shared" si="17"/>
        <v>0</v>
      </c>
      <c r="BI152" s="219">
        <f t="shared" si="18"/>
        <v>0</v>
      </c>
      <c r="BJ152" s="14" t="s">
        <v>86</v>
      </c>
      <c r="BK152" s="219">
        <f t="shared" si="19"/>
        <v>0</v>
      </c>
      <c r="BL152" s="14" t="s">
        <v>197</v>
      </c>
      <c r="BM152" s="218" t="s">
        <v>2209</v>
      </c>
    </row>
    <row r="153" spans="1:65" s="2" customFormat="1" ht="21.75" customHeight="1">
      <c r="A153" s="31"/>
      <c r="B153" s="32"/>
      <c r="C153" s="206" t="s">
        <v>245</v>
      </c>
      <c r="D153" s="206" t="s">
        <v>193</v>
      </c>
      <c r="E153" s="207" t="s">
        <v>2210</v>
      </c>
      <c r="F153" s="208" t="s">
        <v>2211</v>
      </c>
      <c r="G153" s="209" t="s">
        <v>223</v>
      </c>
      <c r="H153" s="210">
        <v>1.02</v>
      </c>
      <c r="I153" s="211"/>
      <c r="J153" s="212">
        <f t="shared" si="10"/>
        <v>0</v>
      </c>
      <c r="K153" s="213"/>
      <c r="L153" s="36"/>
      <c r="M153" s="214" t="s">
        <v>1</v>
      </c>
      <c r="N153" s="215" t="s">
        <v>39</v>
      </c>
      <c r="O153" s="68"/>
      <c r="P153" s="216">
        <f t="shared" si="11"/>
        <v>0</v>
      </c>
      <c r="Q153" s="216">
        <v>0</v>
      </c>
      <c r="R153" s="216">
        <f t="shared" si="12"/>
        <v>0</v>
      </c>
      <c r="S153" s="216">
        <v>0.15</v>
      </c>
      <c r="T153" s="217">
        <f t="shared" si="13"/>
        <v>0.153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197</v>
      </c>
      <c r="AT153" s="218" t="s">
        <v>193</v>
      </c>
      <c r="AU153" s="218" t="s">
        <v>86</v>
      </c>
      <c r="AY153" s="14" t="s">
        <v>191</v>
      </c>
      <c r="BE153" s="219">
        <f t="shared" si="14"/>
        <v>0</v>
      </c>
      <c r="BF153" s="219">
        <f t="shared" si="15"/>
        <v>0</v>
      </c>
      <c r="BG153" s="219">
        <f t="shared" si="16"/>
        <v>0</v>
      </c>
      <c r="BH153" s="219">
        <f t="shared" si="17"/>
        <v>0</v>
      </c>
      <c r="BI153" s="219">
        <f t="shared" si="18"/>
        <v>0</v>
      </c>
      <c r="BJ153" s="14" t="s">
        <v>86</v>
      </c>
      <c r="BK153" s="219">
        <f t="shared" si="19"/>
        <v>0</v>
      </c>
      <c r="BL153" s="14" t="s">
        <v>197</v>
      </c>
      <c r="BM153" s="218" t="s">
        <v>2212</v>
      </c>
    </row>
    <row r="154" spans="1:65" s="2" customFormat="1" ht="21.75" customHeight="1">
      <c r="A154" s="31"/>
      <c r="B154" s="32"/>
      <c r="C154" s="206" t="s">
        <v>249</v>
      </c>
      <c r="D154" s="206" t="s">
        <v>193</v>
      </c>
      <c r="E154" s="207" t="s">
        <v>2213</v>
      </c>
      <c r="F154" s="208" t="s">
        <v>2214</v>
      </c>
      <c r="G154" s="209" t="s">
        <v>274</v>
      </c>
      <c r="H154" s="210">
        <v>1.7</v>
      </c>
      <c r="I154" s="211"/>
      <c r="J154" s="212">
        <f t="shared" si="10"/>
        <v>0</v>
      </c>
      <c r="K154" s="213"/>
      <c r="L154" s="36"/>
      <c r="M154" s="214" t="s">
        <v>1</v>
      </c>
      <c r="N154" s="215" t="s">
        <v>39</v>
      </c>
      <c r="O154" s="68"/>
      <c r="P154" s="216">
        <f t="shared" si="11"/>
        <v>0</v>
      </c>
      <c r="Q154" s="216">
        <v>0</v>
      </c>
      <c r="R154" s="216">
        <f t="shared" si="12"/>
        <v>0</v>
      </c>
      <c r="S154" s="216">
        <v>0</v>
      </c>
      <c r="T154" s="217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197</v>
      </c>
      <c r="AT154" s="218" t="s">
        <v>193</v>
      </c>
      <c r="AU154" s="218" t="s">
        <v>86</v>
      </c>
      <c r="AY154" s="14" t="s">
        <v>191</v>
      </c>
      <c r="BE154" s="219">
        <f t="shared" si="14"/>
        <v>0</v>
      </c>
      <c r="BF154" s="219">
        <f t="shared" si="15"/>
        <v>0</v>
      </c>
      <c r="BG154" s="219">
        <f t="shared" si="16"/>
        <v>0</v>
      </c>
      <c r="BH154" s="219">
        <f t="shared" si="17"/>
        <v>0</v>
      </c>
      <c r="BI154" s="219">
        <f t="shared" si="18"/>
        <v>0</v>
      </c>
      <c r="BJ154" s="14" t="s">
        <v>86</v>
      </c>
      <c r="BK154" s="219">
        <f t="shared" si="19"/>
        <v>0</v>
      </c>
      <c r="BL154" s="14" t="s">
        <v>197</v>
      </c>
      <c r="BM154" s="218" t="s">
        <v>2215</v>
      </c>
    </row>
    <row r="155" spans="1:65" s="2" customFormat="1" ht="21.75" customHeight="1">
      <c r="A155" s="31"/>
      <c r="B155" s="32"/>
      <c r="C155" s="206" t="s">
        <v>253</v>
      </c>
      <c r="D155" s="206" t="s">
        <v>193</v>
      </c>
      <c r="E155" s="207" t="s">
        <v>2216</v>
      </c>
      <c r="F155" s="208" t="s">
        <v>2217</v>
      </c>
      <c r="G155" s="209" t="s">
        <v>223</v>
      </c>
      <c r="H155" s="210">
        <v>13.785</v>
      </c>
      <c r="I155" s="211"/>
      <c r="J155" s="212">
        <f t="shared" si="10"/>
        <v>0</v>
      </c>
      <c r="K155" s="213"/>
      <c r="L155" s="36"/>
      <c r="M155" s="214" t="s">
        <v>1</v>
      </c>
      <c r="N155" s="215" t="s">
        <v>39</v>
      </c>
      <c r="O155" s="68"/>
      <c r="P155" s="216">
        <f t="shared" si="11"/>
        <v>0</v>
      </c>
      <c r="Q155" s="216">
        <v>0</v>
      </c>
      <c r="R155" s="216">
        <f t="shared" si="12"/>
        <v>0</v>
      </c>
      <c r="S155" s="216">
        <v>6.8000000000000005E-2</v>
      </c>
      <c r="T155" s="217">
        <f t="shared" si="13"/>
        <v>0.9373800000000001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257</v>
      </c>
      <c r="AT155" s="218" t="s">
        <v>193</v>
      </c>
      <c r="AU155" s="218" t="s">
        <v>86</v>
      </c>
      <c r="AY155" s="14" t="s">
        <v>191</v>
      </c>
      <c r="BE155" s="219">
        <f t="shared" si="14"/>
        <v>0</v>
      </c>
      <c r="BF155" s="219">
        <f t="shared" si="15"/>
        <v>0</v>
      </c>
      <c r="BG155" s="219">
        <f t="shared" si="16"/>
        <v>0</v>
      </c>
      <c r="BH155" s="219">
        <f t="shared" si="17"/>
        <v>0</v>
      </c>
      <c r="BI155" s="219">
        <f t="shared" si="18"/>
        <v>0</v>
      </c>
      <c r="BJ155" s="14" t="s">
        <v>86</v>
      </c>
      <c r="BK155" s="219">
        <f t="shared" si="19"/>
        <v>0</v>
      </c>
      <c r="BL155" s="14" t="s">
        <v>257</v>
      </c>
      <c r="BM155" s="218" t="s">
        <v>2218</v>
      </c>
    </row>
    <row r="156" spans="1:65" s="2" customFormat="1" ht="33" customHeight="1">
      <c r="A156" s="31"/>
      <c r="B156" s="32"/>
      <c r="C156" s="206" t="s">
        <v>257</v>
      </c>
      <c r="D156" s="206" t="s">
        <v>193</v>
      </c>
      <c r="E156" s="207" t="s">
        <v>2219</v>
      </c>
      <c r="F156" s="208" t="s">
        <v>2220</v>
      </c>
      <c r="G156" s="209" t="s">
        <v>223</v>
      </c>
      <c r="H156" s="210">
        <v>1.02</v>
      </c>
      <c r="I156" s="211"/>
      <c r="J156" s="212">
        <f t="shared" si="10"/>
        <v>0</v>
      </c>
      <c r="K156" s="213"/>
      <c r="L156" s="36"/>
      <c r="M156" s="214" t="s">
        <v>1</v>
      </c>
      <c r="N156" s="215" t="s">
        <v>39</v>
      </c>
      <c r="O156" s="68"/>
      <c r="P156" s="216">
        <f t="shared" si="11"/>
        <v>0</v>
      </c>
      <c r="Q156" s="216">
        <v>0</v>
      </c>
      <c r="R156" s="216">
        <f t="shared" si="12"/>
        <v>0</v>
      </c>
      <c r="S156" s="216">
        <v>1.8409999999999999E-2</v>
      </c>
      <c r="T156" s="217">
        <f t="shared" si="13"/>
        <v>1.8778199999999998E-2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197</v>
      </c>
      <c r="AT156" s="218" t="s">
        <v>193</v>
      </c>
      <c r="AU156" s="218" t="s">
        <v>86</v>
      </c>
      <c r="AY156" s="14" t="s">
        <v>191</v>
      </c>
      <c r="BE156" s="219">
        <f t="shared" si="14"/>
        <v>0</v>
      </c>
      <c r="BF156" s="219">
        <f t="shared" si="15"/>
        <v>0</v>
      </c>
      <c r="BG156" s="219">
        <f t="shared" si="16"/>
        <v>0</v>
      </c>
      <c r="BH156" s="219">
        <f t="shared" si="17"/>
        <v>0</v>
      </c>
      <c r="BI156" s="219">
        <f t="shared" si="18"/>
        <v>0</v>
      </c>
      <c r="BJ156" s="14" t="s">
        <v>86</v>
      </c>
      <c r="BK156" s="219">
        <f t="shared" si="19"/>
        <v>0</v>
      </c>
      <c r="BL156" s="14" t="s">
        <v>197</v>
      </c>
      <c r="BM156" s="218" t="s">
        <v>2221</v>
      </c>
    </row>
    <row r="157" spans="1:65" s="2" customFormat="1" ht="21.75" customHeight="1">
      <c r="A157" s="31"/>
      <c r="B157" s="32"/>
      <c r="C157" s="206" t="s">
        <v>262</v>
      </c>
      <c r="D157" s="206" t="s">
        <v>193</v>
      </c>
      <c r="E157" s="207" t="s">
        <v>307</v>
      </c>
      <c r="F157" s="208" t="s">
        <v>308</v>
      </c>
      <c r="G157" s="209" t="s">
        <v>223</v>
      </c>
      <c r="H157" s="210">
        <v>20</v>
      </c>
      <c r="I157" s="211"/>
      <c r="J157" s="212">
        <f t="shared" si="10"/>
        <v>0</v>
      </c>
      <c r="K157" s="213"/>
      <c r="L157" s="36"/>
      <c r="M157" s="214" t="s">
        <v>1</v>
      </c>
      <c r="N157" s="215" t="s">
        <v>39</v>
      </c>
      <c r="O157" s="68"/>
      <c r="P157" s="216">
        <f t="shared" si="11"/>
        <v>0</v>
      </c>
      <c r="Q157" s="216">
        <v>2.572E-2</v>
      </c>
      <c r="R157" s="216">
        <f t="shared" si="12"/>
        <v>0.51439999999999997</v>
      </c>
      <c r="S157" s="216">
        <v>0</v>
      </c>
      <c r="T157" s="217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197</v>
      </c>
      <c r="AT157" s="218" t="s">
        <v>193</v>
      </c>
      <c r="AU157" s="218" t="s">
        <v>86</v>
      </c>
      <c r="AY157" s="14" t="s">
        <v>191</v>
      </c>
      <c r="BE157" s="219">
        <f t="shared" si="14"/>
        <v>0</v>
      </c>
      <c r="BF157" s="219">
        <f t="shared" si="15"/>
        <v>0</v>
      </c>
      <c r="BG157" s="219">
        <f t="shared" si="16"/>
        <v>0</v>
      </c>
      <c r="BH157" s="219">
        <f t="shared" si="17"/>
        <v>0</v>
      </c>
      <c r="BI157" s="219">
        <f t="shared" si="18"/>
        <v>0</v>
      </c>
      <c r="BJ157" s="14" t="s">
        <v>86</v>
      </c>
      <c r="BK157" s="219">
        <f t="shared" si="19"/>
        <v>0</v>
      </c>
      <c r="BL157" s="14" t="s">
        <v>197</v>
      </c>
      <c r="BM157" s="218" t="s">
        <v>2222</v>
      </c>
    </row>
    <row r="158" spans="1:65" s="2" customFormat="1" ht="21.75" customHeight="1">
      <c r="A158" s="31"/>
      <c r="B158" s="32"/>
      <c r="C158" s="206" t="s">
        <v>266</v>
      </c>
      <c r="D158" s="206" t="s">
        <v>193</v>
      </c>
      <c r="E158" s="207" t="s">
        <v>315</v>
      </c>
      <c r="F158" s="208" t="s">
        <v>316</v>
      </c>
      <c r="G158" s="209" t="s">
        <v>223</v>
      </c>
      <c r="H158" s="210">
        <v>20</v>
      </c>
      <c r="I158" s="211"/>
      <c r="J158" s="212">
        <f t="shared" si="10"/>
        <v>0</v>
      </c>
      <c r="K158" s="213"/>
      <c r="L158" s="36"/>
      <c r="M158" s="214" t="s">
        <v>1</v>
      </c>
      <c r="N158" s="215" t="s">
        <v>39</v>
      </c>
      <c r="O158" s="68"/>
      <c r="P158" s="216">
        <f t="shared" si="11"/>
        <v>0</v>
      </c>
      <c r="Q158" s="216">
        <v>2.572E-2</v>
      </c>
      <c r="R158" s="216">
        <f t="shared" si="12"/>
        <v>0.51439999999999997</v>
      </c>
      <c r="S158" s="216">
        <v>0</v>
      </c>
      <c r="T158" s="217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197</v>
      </c>
      <c r="AT158" s="218" t="s">
        <v>193</v>
      </c>
      <c r="AU158" s="218" t="s">
        <v>86</v>
      </c>
      <c r="AY158" s="14" t="s">
        <v>191</v>
      </c>
      <c r="BE158" s="219">
        <f t="shared" si="14"/>
        <v>0</v>
      </c>
      <c r="BF158" s="219">
        <f t="shared" si="15"/>
        <v>0</v>
      </c>
      <c r="BG158" s="219">
        <f t="shared" si="16"/>
        <v>0</v>
      </c>
      <c r="BH158" s="219">
        <f t="shared" si="17"/>
        <v>0</v>
      </c>
      <c r="BI158" s="219">
        <f t="shared" si="18"/>
        <v>0</v>
      </c>
      <c r="BJ158" s="14" t="s">
        <v>86</v>
      </c>
      <c r="BK158" s="219">
        <f t="shared" si="19"/>
        <v>0</v>
      </c>
      <c r="BL158" s="14" t="s">
        <v>197</v>
      </c>
      <c r="BM158" s="218" t="s">
        <v>2223</v>
      </c>
    </row>
    <row r="159" spans="1:65" s="2" customFormat="1" ht="21.75" customHeight="1">
      <c r="A159" s="31"/>
      <c r="B159" s="32"/>
      <c r="C159" s="206" t="s">
        <v>271</v>
      </c>
      <c r="D159" s="206" t="s">
        <v>193</v>
      </c>
      <c r="E159" s="207" t="s">
        <v>2224</v>
      </c>
      <c r="F159" s="208" t="s">
        <v>2225</v>
      </c>
      <c r="G159" s="209" t="s">
        <v>223</v>
      </c>
      <c r="H159" s="210">
        <v>20</v>
      </c>
      <c r="I159" s="211"/>
      <c r="J159" s="212">
        <f t="shared" si="10"/>
        <v>0</v>
      </c>
      <c r="K159" s="213"/>
      <c r="L159" s="36"/>
      <c r="M159" s="214" t="s">
        <v>1</v>
      </c>
      <c r="N159" s="215" t="s">
        <v>39</v>
      </c>
      <c r="O159" s="68"/>
      <c r="P159" s="216">
        <f t="shared" si="11"/>
        <v>0</v>
      </c>
      <c r="Q159" s="216">
        <v>6.1799999999999997E-3</v>
      </c>
      <c r="R159" s="216">
        <f t="shared" si="12"/>
        <v>0.12359999999999999</v>
      </c>
      <c r="S159" s="216">
        <v>0</v>
      </c>
      <c r="T159" s="217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197</v>
      </c>
      <c r="AT159" s="218" t="s">
        <v>193</v>
      </c>
      <c r="AU159" s="218" t="s">
        <v>86</v>
      </c>
      <c r="AY159" s="14" t="s">
        <v>191</v>
      </c>
      <c r="BE159" s="219">
        <f t="shared" si="14"/>
        <v>0</v>
      </c>
      <c r="BF159" s="219">
        <f t="shared" si="15"/>
        <v>0</v>
      </c>
      <c r="BG159" s="219">
        <f t="shared" si="16"/>
        <v>0</v>
      </c>
      <c r="BH159" s="219">
        <f t="shared" si="17"/>
        <v>0</v>
      </c>
      <c r="BI159" s="219">
        <f t="shared" si="18"/>
        <v>0</v>
      </c>
      <c r="BJ159" s="14" t="s">
        <v>86</v>
      </c>
      <c r="BK159" s="219">
        <f t="shared" si="19"/>
        <v>0</v>
      </c>
      <c r="BL159" s="14" t="s">
        <v>197</v>
      </c>
      <c r="BM159" s="218" t="s">
        <v>2226</v>
      </c>
    </row>
    <row r="160" spans="1:65" s="2" customFormat="1" ht="16.5" customHeight="1">
      <c r="A160" s="31"/>
      <c r="B160" s="32"/>
      <c r="C160" s="206" t="s">
        <v>7</v>
      </c>
      <c r="D160" s="206" t="s">
        <v>193</v>
      </c>
      <c r="E160" s="207" t="s">
        <v>1764</v>
      </c>
      <c r="F160" s="208" t="s">
        <v>1004</v>
      </c>
      <c r="G160" s="209" t="s">
        <v>213</v>
      </c>
      <c r="H160" s="210">
        <v>3.883</v>
      </c>
      <c r="I160" s="211"/>
      <c r="J160" s="212">
        <f t="shared" si="10"/>
        <v>0</v>
      </c>
      <c r="K160" s="213"/>
      <c r="L160" s="36"/>
      <c r="M160" s="214" t="s">
        <v>1</v>
      </c>
      <c r="N160" s="215" t="s">
        <v>39</v>
      </c>
      <c r="O160" s="68"/>
      <c r="P160" s="216">
        <f t="shared" si="11"/>
        <v>0</v>
      </c>
      <c r="Q160" s="216">
        <v>0</v>
      </c>
      <c r="R160" s="216">
        <f t="shared" si="12"/>
        <v>0</v>
      </c>
      <c r="S160" s="216">
        <v>0</v>
      </c>
      <c r="T160" s="217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197</v>
      </c>
      <c r="AT160" s="218" t="s">
        <v>193</v>
      </c>
      <c r="AU160" s="218" t="s">
        <v>86</v>
      </c>
      <c r="AY160" s="14" t="s">
        <v>191</v>
      </c>
      <c r="BE160" s="219">
        <f t="shared" si="14"/>
        <v>0</v>
      </c>
      <c r="BF160" s="219">
        <f t="shared" si="15"/>
        <v>0</v>
      </c>
      <c r="BG160" s="219">
        <f t="shared" si="16"/>
        <v>0</v>
      </c>
      <c r="BH160" s="219">
        <f t="shared" si="17"/>
        <v>0</v>
      </c>
      <c r="BI160" s="219">
        <f t="shared" si="18"/>
        <v>0</v>
      </c>
      <c r="BJ160" s="14" t="s">
        <v>86</v>
      </c>
      <c r="BK160" s="219">
        <f t="shared" si="19"/>
        <v>0</v>
      </c>
      <c r="BL160" s="14" t="s">
        <v>197</v>
      </c>
      <c r="BM160" s="218" t="s">
        <v>2227</v>
      </c>
    </row>
    <row r="161" spans="1:65" s="2" customFormat="1" ht="21.75" customHeight="1">
      <c r="A161" s="31"/>
      <c r="B161" s="32"/>
      <c r="C161" s="206" t="s">
        <v>281</v>
      </c>
      <c r="D161" s="206" t="s">
        <v>193</v>
      </c>
      <c r="E161" s="207" t="s">
        <v>1765</v>
      </c>
      <c r="F161" s="208" t="s">
        <v>1766</v>
      </c>
      <c r="G161" s="209" t="s">
        <v>213</v>
      </c>
      <c r="H161" s="210">
        <v>33.399000000000001</v>
      </c>
      <c r="I161" s="211"/>
      <c r="J161" s="212">
        <f t="shared" si="10"/>
        <v>0</v>
      </c>
      <c r="K161" s="213"/>
      <c r="L161" s="36"/>
      <c r="M161" s="214" t="s">
        <v>1</v>
      </c>
      <c r="N161" s="215" t="s">
        <v>39</v>
      </c>
      <c r="O161" s="68"/>
      <c r="P161" s="216">
        <f t="shared" si="11"/>
        <v>0</v>
      </c>
      <c r="Q161" s="216">
        <v>0</v>
      </c>
      <c r="R161" s="216">
        <f t="shared" si="12"/>
        <v>0</v>
      </c>
      <c r="S161" s="216">
        <v>0</v>
      </c>
      <c r="T161" s="217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197</v>
      </c>
      <c r="AT161" s="218" t="s">
        <v>193</v>
      </c>
      <c r="AU161" s="218" t="s">
        <v>86</v>
      </c>
      <c r="AY161" s="14" t="s">
        <v>191</v>
      </c>
      <c r="BE161" s="219">
        <f t="shared" si="14"/>
        <v>0</v>
      </c>
      <c r="BF161" s="219">
        <f t="shared" si="15"/>
        <v>0</v>
      </c>
      <c r="BG161" s="219">
        <f t="shared" si="16"/>
        <v>0</v>
      </c>
      <c r="BH161" s="219">
        <f t="shared" si="17"/>
        <v>0</v>
      </c>
      <c r="BI161" s="219">
        <f t="shared" si="18"/>
        <v>0</v>
      </c>
      <c r="BJ161" s="14" t="s">
        <v>86</v>
      </c>
      <c r="BK161" s="219">
        <f t="shared" si="19"/>
        <v>0</v>
      </c>
      <c r="BL161" s="14" t="s">
        <v>197</v>
      </c>
      <c r="BM161" s="218" t="s">
        <v>2228</v>
      </c>
    </row>
    <row r="162" spans="1:65" s="2" customFormat="1" ht="21.75" customHeight="1">
      <c r="A162" s="31"/>
      <c r="B162" s="32"/>
      <c r="C162" s="206" t="s">
        <v>285</v>
      </c>
      <c r="D162" s="206" t="s">
        <v>193</v>
      </c>
      <c r="E162" s="207" t="s">
        <v>1005</v>
      </c>
      <c r="F162" s="208" t="s">
        <v>2114</v>
      </c>
      <c r="G162" s="209" t="s">
        <v>213</v>
      </c>
      <c r="H162" s="210">
        <v>3.883</v>
      </c>
      <c r="I162" s="211"/>
      <c r="J162" s="212">
        <f t="shared" si="10"/>
        <v>0</v>
      </c>
      <c r="K162" s="213"/>
      <c r="L162" s="36"/>
      <c r="M162" s="214" t="s">
        <v>1</v>
      </c>
      <c r="N162" s="215" t="s">
        <v>39</v>
      </c>
      <c r="O162" s="68"/>
      <c r="P162" s="216">
        <f t="shared" si="11"/>
        <v>0</v>
      </c>
      <c r="Q162" s="216">
        <v>0</v>
      </c>
      <c r="R162" s="216">
        <f t="shared" si="12"/>
        <v>0</v>
      </c>
      <c r="S162" s="216">
        <v>0</v>
      </c>
      <c r="T162" s="217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197</v>
      </c>
      <c r="AT162" s="218" t="s">
        <v>193</v>
      </c>
      <c r="AU162" s="218" t="s">
        <v>86</v>
      </c>
      <c r="AY162" s="14" t="s">
        <v>191</v>
      </c>
      <c r="BE162" s="219">
        <f t="shared" si="14"/>
        <v>0</v>
      </c>
      <c r="BF162" s="219">
        <f t="shared" si="15"/>
        <v>0</v>
      </c>
      <c r="BG162" s="219">
        <f t="shared" si="16"/>
        <v>0</v>
      </c>
      <c r="BH162" s="219">
        <f t="shared" si="17"/>
        <v>0</v>
      </c>
      <c r="BI162" s="219">
        <f t="shared" si="18"/>
        <v>0</v>
      </c>
      <c r="BJ162" s="14" t="s">
        <v>86</v>
      </c>
      <c r="BK162" s="219">
        <f t="shared" si="19"/>
        <v>0</v>
      </c>
      <c r="BL162" s="14" t="s">
        <v>197</v>
      </c>
      <c r="BM162" s="218" t="s">
        <v>2229</v>
      </c>
    </row>
    <row r="163" spans="1:65" s="2" customFormat="1" ht="21.75" customHeight="1">
      <c r="A163" s="31"/>
      <c r="B163" s="32"/>
      <c r="C163" s="206" t="s">
        <v>289</v>
      </c>
      <c r="D163" s="206" t="s">
        <v>193</v>
      </c>
      <c r="E163" s="207" t="s">
        <v>1767</v>
      </c>
      <c r="F163" s="208" t="s">
        <v>1768</v>
      </c>
      <c r="G163" s="209" t="s">
        <v>213</v>
      </c>
      <c r="H163" s="210">
        <v>3.883</v>
      </c>
      <c r="I163" s="211"/>
      <c r="J163" s="212">
        <f t="shared" si="10"/>
        <v>0</v>
      </c>
      <c r="K163" s="213"/>
      <c r="L163" s="36"/>
      <c r="M163" s="214" t="s">
        <v>1</v>
      </c>
      <c r="N163" s="215" t="s">
        <v>39</v>
      </c>
      <c r="O163" s="68"/>
      <c r="P163" s="216">
        <f t="shared" si="11"/>
        <v>0</v>
      </c>
      <c r="Q163" s="216">
        <v>0</v>
      </c>
      <c r="R163" s="216">
        <f t="shared" si="12"/>
        <v>0</v>
      </c>
      <c r="S163" s="216">
        <v>0</v>
      </c>
      <c r="T163" s="21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197</v>
      </c>
      <c r="AT163" s="218" t="s">
        <v>193</v>
      </c>
      <c r="AU163" s="218" t="s">
        <v>86</v>
      </c>
      <c r="AY163" s="14" t="s">
        <v>191</v>
      </c>
      <c r="BE163" s="219">
        <f t="shared" si="14"/>
        <v>0</v>
      </c>
      <c r="BF163" s="219">
        <f t="shared" si="15"/>
        <v>0</v>
      </c>
      <c r="BG163" s="219">
        <f t="shared" si="16"/>
        <v>0</v>
      </c>
      <c r="BH163" s="219">
        <f t="shared" si="17"/>
        <v>0</v>
      </c>
      <c r="BI163" s="219">
        <f t="shared" si="18"/>
        <v>0</v>
      </c>
      <c r="BJ163" s="14" t="s">
        <v>86</v>
      </c>
      <c r="BK163" s="219">
        <f t="shared" si="19"/>
        <v>0</v>
      </c>
      <c r="BL163" s="14" t="s">
        <v>197</v>
      </c>
      <c r="BM163" s="218" t="s">
        <v>2230</v>
      </c>
    </row>
    <row r="164" spans="1:65" s="12" customFormat="1" ht="22.9" customHeight="1">
      <c r="B164" s="190"/>
      <c r="C164" s="191"/>
      <c r="D164" s="192" t="s">
        <v>72</v>
      </c>
      <c r="E164" s="204" t="s">
        <v>330</v>
      </c>
      <c r="F164" s="204" t="s">
        <v>1007</v>
      </c>
      <c r="G164" s="191"/>
      <c r="H164" s="191"/>
      <c r="I164" s="194"/>
      <c r="J164" s="205">
        <f>BK164</f>
        <v>0</v>
      </c>
      <c r="K164" s="191"/>
      <c r="L164" s="196"/>
      <c r="M164" s="197"/>
      <c r="N164" s="198"/>
      <c r="O164" s="198"/>
      <c r="P164" s="199">
        <f>P165</f>
        <v>0</v>
      </c>
      <c r="Q164" s="198"/>
      <c r="R164" s="199">
        <f>R165</f>
        <v>0</v>
      </c>
      <c r="S164" s="198"/>
      <c r="T164" s="200">
        <f>T165</f>
        <v>0</v>
      </c>
      <c r="AR164" s="201" t="s">
        <v>80</v>
      </c>
      <c r="AT164" s="202" t="s">
        <v>72</v>
      </c>
      <c r="AU164" s="202" t="s">
        <v>80</v>
      </c>
      <c r="AY164" s="201" t="s">
        <v>191</v>
      </c>
      <c r="BK164" s="203">
        <f>BK165</f>
        <v>0</v>
      </c>
    </row>
    <row r="165" spans="1:65" s="2" customFormat="1" ht="21.75" customHeight="1">
      <c r="A165" s="31"/>
      <c r="B165" s="32"/>
      <c r="C165" s="206" t="s">
        <v>293</v>
      </c>
      <c r="D165" s="206" t="s">
        <v>193</v>
      </c>
      <c r="E165" s="207" t="s">
        <v>2231</v>
      </c>
      <c r="F165" s="208" t="s">
        <v>2232</v>
      </c>
      <c r="G165" s="209" t="s">
        <v>213</v>
      </c>
      <c r="H165" s="210">
        <v>1.5629999999999999</v>
      </c>
      <c r="I165" s="211"/>
      <c r="J165" s="212">
        <f>ROUND(I165*H165,2)</f>
        <v>0</v>
      </c>
      <c r="K165" s="213"/>
      <c r="L165" s="36"/>
      <c r="M165" s="214" t="s">
        <v>1</v>
      </c>
      <c r="N165" s="215" t="s">
        <v>39</v>
      </c>
      <c r="O165" s="68"/>
      <c r="P165" s="216">
        <f>O165*H165</f>
        <v>0</v>
      </c>
      <c r="Q165" s="216">
        <v>0</v>
      </c>
      <c r="R165" s="216">
        <f>Q165*H165</f>
        <v>0</v>
      </c>
      <c r="S165" s="216">
        <v>0</v>
      </c>
      <c r="T165" s="217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197</v>
      </c>
      <c r="AT165" s="218" t="s">
        <v>193</v>
      </c>
      <c r="AU165" s="218" t="s">
        <v>86</v>
      </c>
      <c r="AY165" s="14" t="s">
        <v>191</v>
      </c>
      <c r="BE165" s="219">
        <f>IF(N165="základná",J165,0)</f>
        <v>0</v>
      </c>
      <c r="BF165" s="219">
        <f>IF(N165="znížená",J165,0)</f>
        <v>0</v>
      </c>
      <c r="BG165" s="219">
        <f>IF(N165="zákl. prenesená",J165,0)</f>
        <v>0</v>
      </c>
      <c r="BH165" s="219">
        <f>IF(N165="zníž. prenesená",J165,0)</f>
        <v>0</v>
      </c>
      <c r="BI165" s="219">
        <f>IF(N165="nulová",J165,0)</f>
        <v>0</v>
      </c>
      <c r="BJ165" s="14" t="s">
        <v>86</v>
      </c>
      <c r="BK165" s="219">
        <f>ROUND(I165*H165,2)</f>
        <v>0</v>
      </c>
      <c r="BL165" s="14" t="s">
        <v>197</v>
      </c>
      <c r="BM165" s="218" t="s">
        <v>2233</v>
      </c>
    </row>
    <row r="166" spans="1:65" s="12" customFormat="1" ht="25.9" customHeight="1">
      <c r="B166" s="190"/>
      <c r="C166" s="191"/>
      <c r="D166" s="192" t="s">
        <v>72</v>
      </c>
      <c r="E166" s="193" t="s">
        <v>336</v>
      </c>
      <c r="F166" s="193" t="s">
        <v>337</v>
      </c>
      <c r="G166" s="191"/>
      <c r="H166" s="191"/>
      <c r="I166" s="194"/>
      <c r="J166" s="195">
        <f>BK166</f>
        <v>0</v>
      </c>
      <c r="K166" s="191"/>
      <c r="L166" s="196"/>
      <c r="M166" s="197"/>
      <c r="N166" s="198"/>
      <c r="O166" s="198"/>
      <c r="P166" s="199">
        <f>P167+P173+P179+P185+P194+P201+P206+P210+P219+P223</f>
        <v>0</v>
      </c>
      <c r="Q166" s="198"/>
      <c r="R166" s="199">
        <f>R167+R173+R179+R185+R194+R201+R206+R210+R219+R223</f>
        <v>1.9479167900000001</v>
      </c>
      <c r="S166" s="198"/>
      <c r="T166" s="200">
        <f>T167+T173+T179+T185+T194+T201+T206+T210+T219+T223</f>
        <v>0.13341600000000001</v>
      </c>
      <c r="AR166" s="201" t="s">
        <v>86</v>
      </c>
      <c r="AT166" s="202" t="s">
        <v>72</v>
      </c>
      <c r="AU166" s="202" t="s">
        <v>73</v>
      </c>
      <c r="AY166" s="201" t="s">
        <v>191</v>
      </c>
      <c r="BK166" s="203">
        <f>BK167+BK173+BK179+BK185+BK194+BK201+BK206+BK210+BK219+BK223</f>
        <v>0</v>
      </c>
    </row>
    <row r="167" spans="1:65" s="12" customFormat="1" ht="22.9" customHeight="1">
      <c r="B167" s="190"/>
      <c r="C167" s="191"/>
      <c r="D167" s="192" t="s">
        <v>72</v>
      </c>
      <c r="E167" s="204" t="s">
        <v>338</v>
      </c>
      <c r="F167" s="204" t="s">
        <v>339</v>
      </c>
      <c r="G167" s="191"/>
      <c r="H167" s="191"/>
      <c r="I167" s="194"/>
      <c r="J167" s="205">
        <f>BK167</f>
        <v>0</v>
      </c>
      <c r="K167" s="191"/>
      <c r="L167" s="196"/>
      <c r="M167" s="197"/>
      <c r="N167" s="198"/>
      <c r="O167" s="198"/>
      <c r="P167" s="199">
        <f>SUM(P168:P172)</f>
        <v>0</v>
      </c>
      <c r="Q167" s="198"/>
      <c r="R167" s="199">
        <f>SUM(R168:R172)</f>
        <v>4.9707000000000001E-2</v>
      </c>
      <c r="S167" s="198"/>
      <c r="T167" s="200">
        <f>SUM(T168:T172)</f>
        <v>0</v>
      </c>
      <c r="AR167" s="201" t="s">
        <v>86</v>
      </c>
      <c r="AT167" s="202" t="s">
        <v>72</v>
      </c>
      <c r="AU167" s="202" t="s">
        <v>80</v>
      </c>
      <c r="AY167" s="201" t="s">
        <v>191</v>
      </c>
      <c r="BK167" s="203">
        <f>SUM(BK168:BK172)</f>
        <v>0</v>
      </c>
    </row>
    <row r="168" spans="1:65" s="2" customFormat="1" ht="21.75" customHeight="1">
      <c r="A168" s="31"/>
      <c r="B168" s="32"/>
      <c r="C168" s="206" t="s">
        <v>297</v>
      </c>
      <c r="D168" s="206" t="s">
        <v>193</v>
      </c>
      <c r="E168" s="207" t="s">
        <v>372</v>
      </c>
      <c r="F168" s="208" t="s">
        <v>2234</v>
      </c>
      <c r="G168" s="209" t="s">
        <v>223</v>
      </c>
      <c r="H168" s="210">
        <v>34.884</v>
      </c>
      <c r="I168" s="211"/>
      <c r="J168" s="212">
        <f>ROUND(I168*H168,2)</f>
        <v>0</v>
      </c>
      <c r="K168" s="213"/>
      <c r="L168" s="36"/>
      <c r="M168" s="214" t="s">
        <v>1</v>
      </c>
      <c r="N168" s="215" t="s">
        <v>39</v>
      </c>
      <c r="O168" s="68"/>
      <c r="P168" s="216">
        <f>O168*H168</f>
        <v>0</v>
      </c>
      <c r="Q168" s="216">
        <v>0</v>
      </c>
      <c r="R168" s="216">
        <f>Q168*H168</f>
        <v>0</v>
      </c>
      <c r="S168" s="216">
        <v>0</v>
      </c>
      <c r="T168" s="217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257</v>
      </c>
      <c r="AT168" s="218" t="s">
        <v>193</v>
      </c>
      <c r="AU168" s="218" t="s">
        <v>86</v>
      </c>
      <c r="AY168" s="14" t="s">
        <v>191</v>
      </c>
      <c r="BE168" s="219">
        <f>IF(N168="základná",J168,0)</f>
        <v>0</v>
      </c>
      <c r="BF168" s="219">
        <f>IF(N168="znížená",J168,0)</f>
        <v>0</v>
      </c>
      <c r="BG168" s="219">
        <f>IF(N168="zákl. prenesená",J168,0)</f>
        <v>0</v>
      </c>
      <c r="BH168" s="219">
        <f>IF(N168="zníž. prenesená",J168,0)</f>
        <v>0</v>
      </c>
      <c r="BI168" s="219">
        <f>IF(N168="nulová",J168,0)</f>
        <v>0</v>
      </c>
      <c r="BJ168" s="14" t="s">
        <v>86</v>
      </c>
      <c r="BK168" s="219">
        <f>ROUND(I168*H168,2)</f>
        <v>0</v>
      </c>
      <c r="BL168" s="14" t="s">
        <v>257</v>
      </c>
      <c r="BM168" s="218" t="s">
        <v>2235</v>
      </c>
    </row>
    <row r="169" spans="1:65" s="2" customFormat="1" ht="21.75" customHeight="1">
      <c r="A169" s="31"/>
      <c r="B169" s="32"/>
      <c r="C169" s="220" t="s">
        <v>301</v>
      </c>
      <c r="D169" s="220" t="s">
        <v>210</v>
      </c>
      <c r="E169" s="221" t="s">
        <v>376</v>
      </c>
      <c r="F169" s="222" t="s">
        <v>377</v>
      </c>
      <c r="G169" s="223" t="s">
        <v>378</v>
      </c>
      <c r="H169" s="224">
        <v>34.884</v>
      </c>
      <c r="I169" s="225"/>
      <c r="J169" s="226">
        <f>ROUND(I169*H169,2)</f>
        <v>0</v>
      </c>
      <c r="K169" s="227"/>
      <c r="L169" s="228"/>
      <c r="M169" s="229" t="s">
        <v>1</v>
      </c>
      <c r="N169" s="230" t="s">
        <v>39</v>
      </c>
      <c r="O169" s="68"/>
      <c r="P169" s="216">
        <f>O169*H169</f>
        <v>0</v>
      </c>
      <c r="Q169" s="216">
        <v>1E-3</v>
      </c>
      <c r="R169" s="216">
        <f>Q169*H169</f>
        <v>3.4883999999999998E-2</v>
      </c>
      <c r="S169" s="216">
        <v>0</v>
      </c>
      <c r="T169" s="217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326</v>
      </c>
      <c r="AT169" s="218" t="s">
        <v>210</v>
      </c>
      <c r="AU169" s="218" t="s">
        <v>86</v>
      </c>
      <c r="AY169" s="14" t="s">
        <v>191</v>
      </c>
      <c r="BE169" s="219">
        <f>IF(N169="základná",J169,0)</f>
        <v>0</v>
      </c>
      <c r="BF169" s="219">
        <f>IF(N169="znížená",J169,0)</f>
        <v>0</v>
      </c>
      <c r="BG169" s="219">
        <f>IF(N169="zákl. prenesená",J169,0)</f>
        <v>0</v>
      </c>
      <c r="BH169" s="219">
        <f>IF(N169="zníž. prenesená",J169,0)</f>
        <v>0</v>
      </c>
      <c r="BI169" s="219">
        <f>IF(N169="nulová",J169,0)</f>
        <v>0</v>
      </c>
      <c r="BJ169" s="14" t="s">
        <v>86</v>
      </c>
      <c r="BK169" s="219">
        <f>ROUND(I169*H169,2)</f>
        <v>0</v>
      </c>
      <c r="BL169" s="14" t="s">
        <v>257</v>
      </c>
      <c r="BM169" s="218" t="s">
        <v>2236</v>
      </c>
    </row>
    <row r="170" spans="1:65" s="2" customFormat="1" ht="21.75" customHeight="1">
      <c r="A170" s="31"/>
      <c r="B170" s="32"/>
      <c r="C170" s="206" t="s">
        <v>306</v>
      </c>
      <c r="D170" s="206" t="s">
        <v>193</v>
      </c>
      <c r="E170" s="207" t="s">
        <v>381</v>
      </c>
      <c r="F170" s="208" t="s">
        <v>382</v>
      </c>
      <c r="G170" s="209" t="s">
        <v>223</v>
      </c>
      <c r="H170" s="210">
        <v>14.823</v>
      </c>
      <c r="I170" s="211"/>
      <c r="J170" s="212">
        <f>ROUND(I170*H170,2)</f>
        <v>0</v>
      </c>
      <c r="K170" s="213"/>
      <c r="L170" s="36"/>
      <c r="M170" s="214" t="s">
        <v>1</v>
      </c>
      <c r="N170" s="215" t="s">
        <v>39</v>
      </c>
      <c r="O170" s="68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257</v>
      </c>
      <c r="AT170" s="218" t="s">
        <v>193</v>
      </c>
      <c r="AU170" s="218" t="s">
        <v>86</v>
      </c>
      <c r="AY170" s="14" t="s">
        <v>191</v>
      </c>
      <c r="BE170" s="219">
        <f>IF(N170="základná",J170,0)</f>
        <v>0</v>
      </c>
      <c r="BF170" s="219">
        <f>IF(N170="znížená",J170,0)</f>
        <v>0</v>
      </c>
      <c r="BG170" s="219">
        <f>IF(N170="zákl. prenesená",J170,0)</f>
        <v>0</v>
      </c>
      <c r="BH170" s="219">
        <f>IF(N170="zníž. prenesená",J170,0)</f>
        <v>0</v>
      </c>
      <c r="BI170" s="219">
        <f>IF(N170="nulová",J170,0)</f>
        <v>0</v>
      </c>
      <c r="BJ170" s="14" t="s">
        <v>86</v>
      </c>
      <c r="BK170" s="219">
        <f>ROUND(I170*H170,2)</f>
        <v>0</v>
      </c>
      <c r="BL170" s="14" t="s">
        <v>257</v>
      </c>
      <c r="BM170" s="218" t="s">
        <v>2237</v>
      </c>
    </row>
    <row r="171" spans="1:65" s="2" customFormat="1" ht="21.75" customHeight="1">
      <c r="A171" s="31"/>
      <c r="B171" s="32"/>
      <c r="C171" s="220" t="s">
        <v>310</v>
      </c>
      <c r="D171" s="220" t="s">
        <v>210</v>
      </c>
      <c r="E171" s="221" t="s">
        <v>2238</v>
      </c>
      <c r="F171" s="222" t="s">
        <v>377</v>
      </c>
      <c r="G171" s="223" t="s">
        <v>378</v>
      </c>
      <c r="H171" s="224">
        <v>14.823</v>
      </c>
      <c r="I171" s="225"/>
      <c r="J171" s="226">
        <f>ROUND(I171*H171,2)</f>
        <v>0</v>
      </c>
      <c r="K171" s="227"/>
      <c r="L171" s="228"/>
      <c r="M171" s="229" t="s">
        <v>1</v>
      </c>
      <c r="N171" s="230" t="s">
        <v>39</v>
      </c>
      <c r="O171" s="68"/>
      <c r="P171" s="216">
        <f>O171*H171</f>
        <v>0</v>
      </c>
      <c r="Q171" s="216">
        <v>1E-3</v>
      </c>
      <c r="R171" s="216">
        <f>Q171*H171</f>
        <v>1.4823000000000001E-2</v>
      </c>
      <c r="S171" s="216">
        <v>0</v>
      </c>
      <c r="T171" s="217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326</v>
      </c>
      <c r="AT171" s="218" t="s">
        <v>210</v>
      </c>
      <c r="AU171" s="218" t="s">
        <v>86</v>
      </c>
      <c r="AY171" s="14" t="s">
        <v>191</v>
      </c>
      <c r="BE171" s="219">
        <f>IF(N171="základná",J171,0)</f>
        <v>0</v>
      </c>
      <c r="BF171" s="219">
        <f>IF(N171="znížená",J171,0)</f>
        <v>0</v>
      </c>
      <c r="BG171" s="219">
        <f>IF(N171="zákl. prenesená",J171,0)</f>
        <v>0</v>
      </c>
      <c r="BH171" s="219">
        <f>IF(N171="zníž. prenesená",J171,0)</f>
        <v>0</v>
      </c>
      <c r="BI171" s="219">
        <f>IF(N171="nulová",J171,0)</f>
        <v>0</v>
      </c>
      <c r="BJ171" s="14" t="s">
        <v>86</v>
      </c>
      <c r="BK171" s="219">
        <f>ROUND(I171*H171,2)</f>
        <v>0</v>
      </c>
      <c r="BL171" s="14" t="s">
        <v>257</v>
      </c>
      <c r="BM171" s="218" t="s">
        <v>2239</v>
      </c>
    </row>
    <row r="172" spans="1:65" s="2" customFormat="1" ht="21.75" customHeight="1">
      <c r="A172" s="31"/>
      <c r="B172" s="32"/>
      <c r="C172" s="206" t="s">
        <v>314</v>
      </c>
      <c r="D172" s="206" t="s">
        <v>193</v>
      </c>
      <c r="E172" s="207" t="s">
        <v>387</v>
      </c>
      <c r="F172" s="208" t="s">
        <v>388</v>
      </c>
      <c r="G172" s="209" t="s">
        <v>389</v>
      </c>
      <c r="H172" s="231">
        <v>2.7890000000000001</v>
      </c>
      <c r="I172" s="211"/>
      <c r="J172" s="212">
        <f>ROUND(I172*H172,2)</f>
        <v>0</v>
      </c>
      <c r="K172" s="213"/>
      <c r="L172" s="36"/>
      <c r="M172" s="214" t="s">
        <v>1</v>
      </c>
      <c r="N172" s="215" t="s">
        <v>39</v>
      </c>
      <c r="O172" s="68"/>
      <c r="P172" s="216">
        <f>O172*H172</f>
        <v>0</v>
      </c>
      <c r="Q172" s="216">
        <v>0</v>
      </c>
      <c r="R172" s="216">
        <f>Q172*H172</f>
        <v>0</v>
      </c>
      <c r="S172" s="216">
        <v>0</v>
      </c>
      <c r="T172" s="217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257</v>
      </c>
      <c r="AT172" s="218" t="s">
        <v>193</v>
      </c>
      <c r="AU172" s="218" t="s">
        <v>86</v>
      </c>
      <c r="AY172" s="14" t="s">
        <v>191</v>
      </c>
      <c r="BE172" s="219">
        <f>IF(N172="základná",J172,0)</f>
        <v>0</v>
      </c>
      <c r="BF172" s="219">
        <f>IF(N172="znížená",J172,0)</f>
        <v>0</v>
      </c>
      <c r="BG172" s="219">
        <f>IF(N172="zákl. prenesená",J172,0)</f>
        <v>0</v>
      </c>
      <c r="BH172" s="219">
        <f>IF(N172="zníž. prenesená",J172,0)</f>
        <v>0</v>
      </c>
      <c r="BI172" s="219">
        <f>IF(N172="nulová",J172,0)</f>
        <v>0</v>
      </c>
      <c r="BJ172" s="14" t="s">
        <v>86</v>
      </c>
      <c r="BK172" s="219">
        <f>ROUND(I172*H172,2)</f>
        <v>0</v>
      </c>
      <c r="BL172" s="14" t="s">
        <v>257</v>
      </c>
      <c r="BM172" s="218" t="s">
        <v>2240</v>
      </c>
    </row>
    <row r="173" spans="1:65" s="12" customFormat="1" ht="22.9" customHeight="1">
      <c r="B173" s="190"/>
      <c r="C173" s="191"/>
      <c r="D173" s="192" t="s">
        <v>72</v>
      </c>
      <c r="E173" s="204" t="s">
        <v>391</v>
      </c>
      <c r="F173" s="204" t="s">
        <v>392</v>
      </c>
      <c r="G173" s="191"/>
      <c r="H173" s="191"/>
      <c r="I173" s="194"/>
      <c r="J173" s="205">
        <f>BK173</f>
        <v>0</v>
      </c>
      <c r="K173" s="191"/>
      <c r="L173" s="196"/>
      <c r="M173" s="197"/>
      <c r="N173" s="198"/>
      <c r="O173" s="198"/>
      <c r="P173" s="199">
        <f>SUM(P174:P178)</f>
        <v>0</v>
      </c>
      <c r="Q173" s="198"/>
      <c r="R173" s="199">
        <f>SUM(R174:R178)</f>
        <v>6.1499999999999992E-3</v>
      </c>
      <c r="S173" s="198"/>
      <c r="T173" s="200">
        <f>SUM(T174:T178)</f>
        <v>2.1000000000000001E-2</v>
      </c>
      <c r="AR173" s="201" t="s">
        <v>86</v>
      </c>
      <c r="AT173" s="202" t="s">
        <v>72</v>
      </c>
      <c r="AU173" s="202" t="s">
        <v>80</v>
      </c>
      <c r="AY173" s="201" t="s">
        <v>191</v>
      </c>
      <c r="BK173" s="203">
        <f>SUM(BK174:BK178)</f>
        <v>0</v>
      </c>
    </row>
    <row r="174" spans="1:65" s="2" customFormat="1" ht="21.75" customHeight="1">
      <c r="A174" s="31"/>
      <c r="B174" s="32"/>
      <c r="C174" s="206" t="s">
        <v>318</v>
      </c>
      <c r="D174" s="206" t="s">
        <v>193</v>
      </c>
      <c r="E174" s="207" t="s">
        <v>2241</v>
      </c>
      <c r="F174" s="208" t="s">
        <v>2242</v>
      </c>
      <c r="G174" s="209" t="s">
        <v>223</v>
      </c>
      <c r="H174" s="210">
        <v>1.5</v>
      </c>
      <c r="I174" s="211"/>
      <c r="J174" s="212">
        <f>ROUND(I174*H174,2)</f>
        <v>0</v>
      </c>
      <c r="K174" s="213"/>
      <c r="L174" s="36"/>
      <c r="M174" s="214" t="s">
        <v>1</v>
      </c>
      <c r="N174" s="215" t="s">
        <v>39</v>
      </c>
      <c r="O174" s="68"/>
      <c r="P174" s="216">
        <f>O174*H174</f>
        <v>0</v>
      </c>
      <c r="Q174" s="216">
        <v>0</v>
      </c>
      <c r="R174" s="216">
        <f>Q174*H174</f>
        <v>0</v>
      </c>
      <c r="S174" s="216">
        <v>1.4E-2</v>
      </c>
      <c r="T174" s="217">
        <f>S174*H174</f>
        <v>2.1000000000000001E-2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257</v>
      </c>
      <c r="AT174" s="218" t="s">
        <v>193</v>
      </c>
      <c r="AU174" s="218" t="s">
        <v>86</v>
      </c>
      <c r="AY174" s="14" t="s">
        <v>191</v>
      </c>
      <c r="BE174" s="219">
        <f>IF(N174="základná",J174,0)</f>
        <v>0</v>
      </c>
      <c r="BF174" s="219">
        <f>IF(N174="znížená",J174,0)</f>
        <v>0</v>
      </c>
      <c r="BG174" s="219">
        <f>IF(N174="zákl. prenesená",J174,0)</f>
        <v>0</v>
      </c>
      <c r="BH174" s="219">
        <f>IF(N174="zníž. prenesená",J174,0)</f>
        <v>0</v>
      </c>
      <c r="BI174" s="219">
        <f>IF(N174="nulová",J174,0)</f>
        <v>0</v>
      </c>
      <c r="BJ174" s="14" t="s">
        <v>86</v>
      </c>
      <c r="BK174" s="219">
        <f>ROUND(I174*H174,2)</f>
        <v>0</v>
      </c>
      <c r="BL174" s="14" t="s">
        <v>257</v>
      </c>
      <c r="BM174" s="218" t="s">
        <v>2243</v>
      </c>
    </row>
    <row r="175" spans="1:65" s="2" customFormat="1" ht="21.75" customHeight="1">
      <c r="A175" s="31"/>
      <c r="B175" s="32"/>
      <c r="C175" s="206" t="s">
        <v>322</v>
      </c>
      <c r="D175" s="206" t="s">
        <v>193</v>
      </c>
      <c r="E175" s="207" t="s">
        <v>2244</v>
      </c>
      <c r="F175" s="208" t="s">
        <v>2245</v>
      </c>
      <c r="G175" s="209" t="s">
        <v>223</v>
      </c>
      <c r="H175" s="210">
        <v>2.5</v>
      </c>
      <c r="I175" s="211"/>
      <c r="J175" s="212">
        <f>ROUND(I175*H175,2)</f>
        <v>0</v>
      </c>
      <c r="K175" s="213"/>
      <c r="L175" s="36"/>
      <c r="M175" s="214" t="s">
        <v>1</v>
      </c>
      <c r="N175" s="215" t="s">
        <v>39</v>
      </c>
      <c r="O175" s="68"/>
      <c r="P175" s="216">
        <f>O175*H175</f>
        <v>0</v>
      </c>
      <c r="Q175" s="216">
        <v>8.0000000000000007E-5</v>
      </c>
      <c r="R175" s="216">
        <f>Q175*H175</f>
        <v>2.0000000000000001E-4</v>
      </c>
      <c r="S175" s="216">
        <v>0</v>
      </c>
      <c r="T175" s="217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257</v>
      </c>
      <c r="AT175" s="218" t="s">
        <v>193</v>
      </c>
      <c r="AU175" s="218" t="s">
        <v>86</v>
      </c>
      <c r="AY175" s="14" t="s">
        <v>191</v>
      </c>
      <c r="BE175" s="219">
        <f>IF(N175="základná",J175,0)</f>
        <v>0</v>
      </c>
      <c r="BF175" s="219">
        <f>IF(N175="znížená",J175,0)</f>
        <v>0</v>
      </c>
      <c r="BG175" s="219">
        <f>IF(N175="zákl. prenesená",J175,0)</f>
        <v>0</v>
      </c>
      <c r="BH175" s="219">
        <f>IF(N175="zníž. prenesená",J175,0)</f>
        <v>0</v>
      </c>
      <c r="BI175" s="219">
        <f>IF(N175="nulová",J175,0)</f>
        <v>0</v>
      </c>
      <c r="BJ175" s="14" t="s">
        <v>86</v>
      </c>
      <c r="BK175" s="219">
        <f>ROUND(I175*H175,2)</f>
        <v>0</v>
      </c>
      <c r="BL175" s="14" t="s">
        <v>257</v>
      </c>
      <c r="BM175" s="218" t="s">
        <v>2246</v>
      </c>
    </row>
    <row r="176" spans="1:65" s="2" customFormat="1" ht="16.5" customHeight="1">
      <c r="A176" s="31"/>
      <c r="B176" s="32"/>
      <c r="C176" s="220" t="s">
        <v>326</v>
      </c>
      <c r="D176" s="220" t="s">
        <v>210</v>
      </c>
      <c r="E176" s="221" t="s">
        <v>2247</v>
      </c>
      <c r="F176" s="222" t="s">
        <v>2248</v>
      </c>
      <c r="G176" s="223" t="s">
        <v>223</v>
      </c>
      <c r="H176" s="224">
        <v>2.5</v>
      </c>
      <c r="I176" s="225"/>
      <c r="J176" s="226">
        <f>ROUND(I176*H176,2)</f>
        <v>0</v>
      </c>
      <c r="K176" s="227"/>
      <c r="L176" s="228"/>
      <c r="M176" s="229" t="s">
        <v>1</v>
      </c>
      <c r="N176" s="230" t="s">
        <v>39</v>
      </c>
      <c r="O176" s="68"/>
      <c r="P176" s="216">
        <f>O176*H176</f>
        <v>0</v>
      </c>
      <c r="Q176" s="216">
        <v>1.9E-3</v>
      </c>
      <c r="R176" s="216">
        <f>Q176*H176</f>
        <v>4.7499999999999999E-3</v>
      </c>
      <c r="S176" s="216">
        <v>0</v>
      </c>
      <c r="T176" s="21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326</v>
      </c>
      <c r="AT176" s="218" t="s">
        <v>210</v>
      </c>
      <c r="AU176" s="218" t="s">
        <v>86</v>
      </c>
      <c r="AY176" s="14" t="s">
        <v>191</v>
      </c>
      <c r="BE176" s="219">
        <f>IF(N176="základná",J176,0)</f>
        <v>0</v>
      </c>
      <c r="BF176" s="219">
        <f>IF(N176="znížená",J176,0)</f>
        <v>0</v>
      </c>
      <c r="BG176" s="219">
        <f>IF(N176="zákl. prenesená",J176,0)</f>
        <v>0</v>
      </c>
      <c r="BH176" s="219">
        <f>IF(N176="zníž. prenesená",J176,0)</f>
        <v>0</v>
      </c>
      <c r="BI176" s="219">
        <f>IF(N176="nulová",J176,0)</f>
        <v>0</v>
      </c>
      <c r="BJ176" s="14" t="s">
        <v>86</v>
      </c>
      <c r="BK176" s="219">
        <f>ROUND(I176*H176,2)</f>
        <v>0</v>
      </c>
      <c r="BL176" s="14" t="s">
        <v>257</v>
      </c>
      <c r="BM176" s="218" t="s">
        <v>2249</v>
      </c>
    </row>
    <row r="177" spans="1:65" s="2" customFormat="1" ht="16.5" customHeight="1">
      <c r="A177" s="31"/>
      <c r="B177" s="32"/>
      <c r="C177" s="220" t="s">
        <v>332</v>
      </c>
      <c r="D177" s="220" t="s">
        <v>210</v>
      </c>
      <c r="E177" s="221" t="s">
        <v>2250</v>
      </c>
      <c r="F177" s="222" t="s">
        <v>2251</v>
      </c>
      <c r="G177" s="223" t="s">
        <v>278</v>
      </c>
      <c r="H177" s="224">
        <v>8</v>
      </c>
      <c r="I177" s="225"/>
      <c r="J177" s="226">
        <f>ROUND(I177*H177,2)</f>
        <v>0</v>
      </c>
      <c r="K177" s="227"/>
      <c r="L177" s="228"/>
      <c r="M177" s="229" t="s">
        <v>1</v>
      </c>
      <c r="N177" s="230" t="s">
        <v>39</v>
      </c>
      <c r="O177" s="68"/>
      <c r="P177" s="216">
        <f>O177*H177</f>
        <v>0</v>
      </c>
      <c r="Q177" s="216">
        <v>1.4999999999999999E-4</v>
      </c>
      <c r="R177" s="216">
        <f>Q177*H177</f>
        <v>1.1999999999999999E-3</v>
      </c>
      <c r="S177" s="216">
        <v>0</v>
      </c>
      <c r="T177" s="217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326</v>
      </c>
      <c r="AT177" s="218" t="s">
        <v>210</v>
      </c>
      <c r="AU177" s="218" t="s">
        <v>86</v>
      </c>
      <c r="AY177" s="14" t="s">
        <v>191</v>
      </c>
      <c r="BE177" s="219">
        <f>IF(N177="základná",J177,0)</f>
        <v>0</v>
      </c>
      <c r="BF177" s="219">
        <f>IF(N177="znížená",J177,0)</f>
        <v>0</v>
      </c>
      <c r="BG177" s="219">
        <f>IF(N177="zákl. prenesená",J177,0)</f>
        <v>0</v>
      </c>
      <c r="BH177" s="219">
        <f>IF(N177="zníž. prenesená",J177,0)</f>
        <v>0</v>
      </c>
      <c r="BI177" s="219">
        <f>IF(N177="nulová",J177,0)</f>
        <v>0</v>
      </c>
      <c r="BJ177" s="14" t="s">
        <v>86</v>
      </c>
      <c r="BK177" s="219">
        <f>ROUND(I177*H177,2)</f>
        <v>0</v>
      </c>
      <c r="BL177" s="14" t="s">
        <v>257</v>
      </c>
      <c r="BM177" s="218" t="s">
        <v>2252</v>
      </c>
    </row>
    <row r="178" spans="1:65" s="2" customFormat="1" ht="21.75" customHeight="1">
      <c r="A178" s="31"/>
      <c r="B178" s="32"/>
      <c r="C178" s="206" t="s">
        <v>340</v>
      </c>
      <c r="D178" s="206" t="s">
        <v>193</v>
      </c>
      <c r="E178" s="207" t="s">
        <v>410</v>
      </c>
      <c r="F178" s="208" t="s">
        <v>411</v>
      </c>
      <c r="G178" s="209" t="s">
        <v>389</v>
      </c>
      <c r="H178" s="231">
        <v>0.44</v>
      </c>
      <c r="I178" s="211"/>
      <c r="J178" s="212">
        <f>ROUND(I178*H178,2)</f>
        <v>0</v>
      </c>
      <c r="K178" s="213"/>
      <c r="L178" s="36"/>
      <c r="M178" s="214" t="s">
        <v>1</v>
      </c>
      <c r="N178" s="215" t="s">
        <v>39</v>
      </c>
      <c r="O178" s="68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8" t="s">
        <v>257</v>
      </c>
      <c r="AT178" s="218" t="s">
        <v>193</v>
      </c>
      <c r="AU178" s="218" t="s">
        <v>86</v>
      </c>
      <c r="AY178" s="14" t="s">
        <v>191</v>
      </c>
      <c r="BE178" s="219">
        <f>IF(N178="základná",J178,0)</f>
        <v>0</v>
      </c>
      <c r="BF178" s="219">
        <f>IF(N178="znížená",J178,0)</f>
        <v>0</v>
      </c>
      <c r="BG178" s="219">
        <f>IF(N178="zákl. prenesená",J178,0)</f>
        <v>0</v>
      </c>
      <c r="BH178" s="219">
        <f>IF(N178="zníž. prenesená",J178,0)</f>
        <v>0</v>
      </c>
      <c r="BI178" s="219">
        <f>IF(N178="nulová",J178,0)</f>
        <v>0</v>
      </c>
      <c r="BJ178" s="14" t="s">
        <v>86</v>
      </c>
      <c r="BK178" s="219">
        <f>ROUND(I178*H178,2)</f>
        <v>0</v>
      </c>
      <c r="BL178" s="14" t="s">
        <v>257</v>
      </c>
      <c r="BM178" s="218" t="s">
        <v>2253</v>
      </c>
    </row>
    <row r="179" spans="1:65" s="12" customFormat="1" ht="22.9" customHeight="1">
      <c r="B179" s="190"/>
      <c r="C179" s="191"/>
      <c r="D179" s="192" t="s">
        <v>72</v>
      </c>
      <c r="E179" s="204" t="s">
        <v>413</v>
      </c>
      <c r="F179" s="204" t="s">
        <v>414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SUM(P180:P184)</f>
        <v>0</v>
      </c>
      <c r="Q179" s="198"/>
      <c r="R179" s="199">
        <f>SUM(R180:R184)</f>
        <v>1.7847599999999998E-2</v>
      </c>
      <c r="S179" s="198"/>
      <c r="T179" s="200">
        <f>SUM(T180:T184)</f>
        <v>0</v>
      </c>
      <c r="AR179" s="201" t="s">
        <v>86</v>
      </c>
      <c r="AT179" s="202" t="s">
        <v>72</v>
      </c>
      <c r="AU179" s="202" t="s">
        <v>80</v>
      </c>
      <c r="AY179" s="201" t="s">
        <v>191</v>
      </c>
      <c r="BK179" s="203">
        <f>SUM(BK180:BK184)</f>
        <v>0</v>
      </c>
    </row>
    <row r="180" spans="1:65" s="2" customFormat="1" ht="21.75" customHeight="1">
      <c r="A180" s="31"/>
      <c r="B180" s="32"/>
      <c r="C180" s="206" t="s">
        <v>344</v>
      </c>
      <c r="D180" s="206" t="s">
        <v>193</v>
      </c>
      <c r="E180" s="207" t="s">
        <v>424</v>
      </c>
      <c r="F180" s="208" t="s">
        <v>425</v>
      </c>
      <c r="G180" s="209" t="s">
        <v>223</v>
      </c>
      <c r="H180" s="210">
        <v>0.84</v>
      </c>
      <c r="I180" s="211"/>
      <c r="J180" s="212">
        <f>ROUND(I180*H180,2)</f>
        <v>0</v>
      </c>
      <c r="K180" s="213"/>
      <c r="L180" s="36"/>
      <c r="M180" s="214" t="s">
        <v>1</v>
      </c>
      <c r="N180" s="215" t="s">
        <v>39</v>
      </c>
      <c r="O180" s="68"/>
      <c r="P180" s="216">
        <f>O180*H180</f>
        <v>0</v>
      </c>
      <c r="Q180" s="216">
        <v>3.62E-3</v>
      </c>
      <c r="R180" s="216">
        <f>Q180*H180</f>
        <v>3.0407999999999998E-3</v>
      </c>
      <c r="S180" s="216">
        <v>0</v>
      </c>
      <c r="T180" s="217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257</v>
      </c>
      <c r="AT180" s="218" t="s">
        <v>193</v>
      </c>
      <c r="AU180" s="218" t="s">
        <v>86</v>
      </c>
      <c r="AY180" s="14" t="s">
        <v>191</v>
      </c>
      <c r="BE180" s="219">
        <f>IF(N180="základná",J180,0)</f>
        <v>0</v>
      </c>
      <c r="BF180" s="219">
        <f>IF(N180="znížená",J180,0)</f>
        <v>0</v>
      </c>
      <c r="BG180" s="219">
        <f>IF(N180="zákl. prenesená",J180,0)</f>
        <v>0</v>
      </c>
      <c r="BH180" s="219">
        <f>IF(N180="zníž. prenesená",J180,0)</f>
        <v>0</v>
      </c>
      <c r="BI180" s="219">
        <f>IF(N180="nulová",J180,0)</f>
        <v>0</v>
      </c>
      <c r="BJ180" s="14" t="s">
        <v>86</v>
      </c>
      <c r="BK180" s="219">
        <f>ROUND(I180*H180,2)</f>
        <v>0</v>
      </c>
      <c r="BL180" s="14" t="s">
        <v>257</v>
      </c>
      <c r="BM180" s="218" t="s">
        <v>2254</v>
      </c>
    </row>
    <row r="181" spans="1:65" s="2" customFormat="1" ht="16.5" customHeight="1">
      <c r="A181" s="31"/>
      <c r="B181" s="32"/>
      <c r="C181" s="220" t="s">
        <v>348</v>
      </c>
      <c r="D181" s="220" t="s">
        <v>210</v>
      </c>
      <c r="E181" s="221" t="s">
        <v>2255</v>
      </c>
      <c r="F181" s="222" t="s">
        <v>2256</v>
      </c>
      <c r="G181" s="223" t="s">
        <v>223</v>
      </c>
      <c r="H181" s="224">
        <v>0.85699999999999998</v>
      </c>
      <c r="I181" s="225"/>
      <c r="J181" s="226">
        <f>ROUND(I181*H181,2)</f>
        <v>0</v>
      </c>
      <c r="K181" s="227"/>
      <c r="L181" s="228"/>
      <c r="M181" s="229" t="s">
        <v>1</v>
      </c>
      <c r="N181" s="230" t="s">
        <v>39</v>
      </c>
      <c r="O181" s="68"/>
      <c r="P181" s="216">
        <f>O181*H181</f>
        <v>0</v>
      </c>
      <c r="Q181" s="216">
        <v>2.3999999999999998E-3</v>
      </c>
      <c r="R181" s="216">
        <f>Q181*H181</f>
        <v>2.0567999999999997E-3</v>
      </c>
      <c r="S181" s="216">
        <v>0</v>
      </c>
      <c r="T181" s="217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8" t="s">
        <v>326</v>
      </c>
      <c r="AT181" s="218" t="s">
        <v>210</v>
      </c>
      <c r="AU181" s="218" t="s">
        <v>86</v>
      </c>
      <c r="AY181" s="14" t="s">
        <v>191</v>
      </c>
      <c r="BE181" s="219">
        <f>IF(N181="základná",J181,0)</f>
        <v>0</v>
      </c>
      <c r="BF181" s="219">
        <f>IF(N181="znížená",J181,0)</f>
        <v>0</v>
      </c>
      <c r="BG181" s="219">
        <f>IF(N181="zákl. prenesená",J181,0)</f>
        <v>0</v>
      </c>
      <c r="BH181" s="219">
        <f>IF(N181="zníž. prenesená",J181,0)</f>
        <v>0</v>
      </c>
      <c r="BI181" s="219">
        <f>IF(N181="nulová",J181,0)</f>
        <v>0</v>
      </c>
      <c r="BJ181" s="14" t="s">
        <v>86</v>
      </c>
      <c r="BK181" s="219">
        <f>ROUND(I181*H181,2)</f>
        <v>0</v>
      </c>
      <c r="BL181" s="14" t="s">
        <v>257</v>
      </c>
      <c r="BM181" s="218" t="s">
        <v>2257</v>
      </c>
    </row>
    <row r="182" spans="1:65" s="2" customFormat="1" ht="21.75" customHeight="1">
      <c r="A182" s="31"/>
      <c r="B182" s="32"/>
      <c r="C182" s="206" t="s">
        <v>572</v>
      </c>
      <c r="D182" s="206" t="s">
        <v>193</v>
      </c>
      <c r="E182" s="207" t="s">
        <v>2258</v>
      </c>
      <c r="F182" s="208" t="s">
        <v>2259</v>
      </c>
      <c r="G182" s="209" t="s">
        <v>223</v>
      </c>
      <c r="H182" s="210">
        <v>2.5</v>
      </c>
      <c r="I182" s="211"/>
      <c r="J182" s="212">
        <f>ROUND(I182*H182,2)</f>
        <v>0</v>
      </c>
      <c r="K182" s="213"/>
      <c r="L182" s="36"/>
      <c r="M182" s="214" t="s">
        <v>1</v>
      </c>
      <c r="N182" s="215" t="s">
        <v>39</v>
      </c>
      <c r="O182" s="68"/>
      <c r="P182" s="216">
        <f>O182*H182</f>
        <v>0</v>
      </c>
      <c r="Q182" s="216">
        <v>0</v>
      </c>
      <c r="R182" s="216">
        <f>Q182*H182</f>
        <v>0</v>
      </c>
      <c r="S182" s="216">
        <v>0</v>
      </c>
      <c r="T182" s="217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257</v>
      </c>
      <c r="AT182" s="218" t="s">
        <v>193</v>
      </c>
      <c r="AU182" s="218" t="s">
        <v>86</v>
      </c>
      <c r="AY182" s="14" t="s">
        <v>191</v>
      </c>
      <c r="BE182" s="219">
        <f>IF(N182="základná",J182,0)</f>
        <v>0</v>
      </c>
      <c r="BF182" s="219">
        <f>IF(N182="znížená",J182,0)</f>
        <v>0</v>
      </c>
      <c r="BG182" s="219">
        <f>IF(N182="zákl. prenesená",J182,0)</f>
        <v>0</v>
      </c>
      <c r="BH182" s="219">
        <f>IF(N182="zníž. prenesená",J182,0)</f>
        <v>0</v>
      </c>
      <c r="BI182" s="219">
        <f>IF(N182="nulová",J182,0)</f>
        <v>0</v>
      </c>
      <c r="BJ182" s="14" t="s">
        <v>86</v>
      </c>
      <c r="BK182" s="219">
        <f>ROUND(I182*H182,2)</f>
        <v>0</v>
      </c>
      <c r="BL182" s="14" t="s">
        <v>257</v>
      </c>
      <c r="BM182" s="218" t="s">
        <v>2260</v>
      </c>
    </row>
    <row r="183" spans="1:65" s="2" customFormat="1" ht="21.75" customHeight="1">
      <c r="A183" s="31"/>
      <c r="B183" s="32"/>
      <c r="C183" s="220" t="s">
        <v>576</v>
      </c>
      <c r="D183" s="220" t="s">
        <v>210</v>
      </c>
      <c r="E183" s="221" t="s">
        <v>2261</v>
      </c>
      <c r="F183" s="222" t="s">
        <v>2262</v>
      </c>
      <c r="G183" s="223" t="s">
        <v>223</v>
      </c>
      <c r="H183" s="224">
        <v>2.5</v>
      </c>
      <c r="I183" s="225"/>
      <c r="J183" s="226">
        <f>ROUND(I183*H183,2)</f>
        <v>0</v>
      </c>
      <c r="K183" s="227"/>
      <c r="L183" s="228"/>
      <c r="M183" s="229" t="s">
        <v>1</v>
      </c>
      <c r="N183" s="230" t="s">
        <v>39</v>
      </c>
      <c r="O183" s="68"/>
      <c r="P183" s="216">
        <f>O183*H183</f>
        <v>0</v>
      </c>
      <c r="Q183" s="216">
        <v>5.1000000000000004E-3</v>
      </c>
      <c r="R183" s="216">
        <f>Q183*H183</f>
        <v>1.2750000000000001E-2</v>
      </c>
      <c r="S183" s="216">
        <v>0</v>
      </c>
      <c r="T183" s="217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326</v>
      </c>
      <c r="AT183" s="218" t="s">
        <v>210</v>
      </c>
      <c r="AU183" s="218" t="s">
        <v>86</v>
      </c>
      <c r="AY183" s="14" t="s">
        <v>191</v>
      </c>
      <c r="BE183" s="219">
        <f>IF(N183="základná",J183,0)</f>
        <v>0</v>
      </c>
      <c r="BF183" s="219">
        <f>IF(N183="znížená",J183,0)</f>
        <v>0</v>
      </c>
      <c r="BG183" s="219">
        <f>IF(N183="zákl. prenesená",J183,0)</f>
        <v>0</v>
      </c>
      <c r="BH183" s="219">
        <f>IF(N183="zníž. prenesená",J183,0)</f>
        <v>0</v>
      </c>
      <c r="BI183" s="219">
        <f>IF(N183="nulová",J183,0)</f>
        <v>0</v>
      </c>
      <c r="BJ183" s="14" t="s">
        <v>86</v>
      </c>
      <c r="BK183" s="219">
        <f>ROUND(I183*H183,2)</f>
        <v>0</v>
      </c>
      <c r="BL183" s="14" t="s">
        <v>257</v>
      </c>
      <c r="BM183" s="218" t="s">
        <v>2263</v>
      </c>
    </row>
    <row r="184" spans="1:65" s="2" customFormat="1" ht="21.75" customHeight="1">
      <c r="A184" s="31"/>
      <c r="B184" s="32"/>
      <c r="C184" s="206" t="s">
        <v>352</v>
      </c>
      <c r="D184" s="206" t="s">
        <v>193</v>
      </c>
      <c r="E184" s="207" t="s">
        <v>436</v>
      </c>
      <c r="F184" s="208" t="s">
        <v>437</v>
      </c>
      <c r="G184" s="209" t="s">
        <v>389</v>
      </c>
      <c r="H184" s="231">
        <v>0.71799999999999997</v>
      </c>
      <c r="I184" s="211"/>
      <c r="J184" s="212">
        <f>ROUND(I184*H184,2)</f>
        <v>0</v>
      </c>
      <c r="K184" s="213"/>
      <c r="L184" s="36"/>
      <c r="M184" s="214" t="s">
        <v>1</v>
      </c>
      <c r="N184" s="215" t="s">
        <v>39</v>
      </c>
      <c r="O184" s="68"/>
      <c r="P184" s="216">
        <f>O184*H184</f>
        <v>0</v>
      </c>
      <c r="Q184" s="216">
        <v>0</v>
      </c>
      <c r="R184" s="216">
        <f>Q184*H184</f>
        <v>0</v>
      </c>
      <c r="S184" s="216">
        <v>0</v>
      </c>
      <c r="T184" s="217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257</v>
      </c>
      <c r="AT184" s="218" t="s">
        <v>193</v>
      </c>
      <c r="AU184" s="218" t="s">
        <v>86</v>
      </c>
      <c r="AY184" s="14" t="s">
        <v>191</v>
      </c>
      <c r="BE184" s="219">
        <f>IF(N184="základná",J184,0)</f>
        <v>0</v>
      </c>
      <c r="BF184" s="219">
        <f>IF(N184="znížená",J184,0)</f>
        <v>0</v>
      </c>
      <c r="BG184" s="219">
        <f>IF(N184="zákl. prenesená",J184,0)</f>
        <v>0</v>
      </c>
      <c r="BH184" s="219">
        <f>IF(N184="zníž. prenesená",J184,0)</f>
        <v>0</v>
      </c>
      <c r="BI184" s="219">
        <f>IF(N184="nulová",J184,0)</f>
        <v>0</v>
      </c>
      <c r="BJ184" s="14" t="s">
        <v>86</v>
      </c>
      <c r="BK184" s="219">
        <f>ROUND(I184*H184,2)</f>
        <v>0</v>
      </c>
      <c r="BL184" s="14" t="s">
        <v>257</v>
      </c>
      <c r="BM184" s="218" t="s">
        <v>2264</v>
      </c>
    </row>
    <row r="185" spans="1:65" s="12" customFormat="1" ht="22.9" customHeight="1">
      <c r="B185" s="190"/>
      <c r="C185" s="191"/>
      <c r="D185" s="192" t="s">
        <v>72</v>
      </c>
      <c r="E185" s="204" t="s">
        <v>1123</v>
      </c>
      <c r="F185" s="204" t="s">
        <v>1124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SUM(P186:P193)</f>
        <v>0</v>
      </c>
      <c r="Q185" s="198"/>
      <c r="R185" s="199">
        <f>SUM(R186:R193)</f>
        <v>1.43E-2</v>
      </c>
      <c r="S185" s="198"/>
      <c r="T185" s="200">
        <f>SUM(T186:T193)</f>
        <v>0</v>
      </c>
      <c r="AR185" s="201" t="s">
        <v>86</v>
      </c>
      <c r="AT185" s="202" t="s">
        <v>72</v>
      </c>
      <c r="AU185" s="202" t="s">
        <v>80</v>
      </c>
      <c r="AY185" s="201" t="s">
        <v>191</v>
      </c>
      <c r="BK185" s="203">
        <f>SUM(BK186:BK193)</f>
        <v>0</v>
      </c>
    </row>
    <row r="186" spans="1:65" s="2" customFormat="1" ht="16.5" customHeight="1">
      <c r="A186" s="31"/>
      <c r="B186" s="32"/>
      <c r="C186" s="206" t="s">
        <v>616</v>
      </c>
      <c r="D186" s="206" t="s">
        <v>193</v>
      </c>
      <c r="E186" s="207" t="s">
        <v>2265</v>
      </c>
      <c r="F186" s="208" t="s">
        <v>2266</v>
      </c>
      <c r="G186" s="209" t="s">
        <v>1</v>
      </c>
      <c r="H186" s="210">
        <v>1</v>
      </c>
      <c r="I186" s="211"/>
      <c r="J186" s="212">
        <f t="shared" ref="J186:J193" si="20">ROUND(I186*H186,2)</f>
        <v>0</v>
      </c>
      <c r="K186" s="213"/>
      <c r="L186" s="36"/>
      <c r="M186" s="214" t="s">
        <v>1</v>
      </c>
      <c r="N186" s="215" t="s">
        <v>39</v>
      </c>
      <c r="O186" s="68"/>
      <c r="P186" s="216">
        <f t="shared" ref="P186:P193" si="21">O186*H186</f>
        <v>0</v>
      </c>
      <c r="Q186" s="216">
        <v>0</v>
      </c>
      <c r="R186" s="216">
        <f t="shared" ref="R186:R193" si="22">Q186*H186</f>
        <v>0</v>
      </c>
      <c r="S186" s="216">
        <v>0</v>
      </c>
      <c r="T186" s="217">
        <f t="shared" ref="T186:T193" si="23"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257</v>
      </c>
      <c r="AT186" s="218" t="s">
        <v>193</v>
      </c>
      <c r="AU186" s="218" t="s">
        <v>86</v>
      </c>
      <c r="AY186" s="14" t="s">
        <v>191</v>
      </c>
      <c r="BE186" s="219">
        <f t="shared" ref="BE186:BE193" si="24">IF(N186="základná",J186,0)</f>
        <v>0</v>
      </c>
      <c r="BF186" s="219">
        <f t="shared" ref="BF186:BF193" si="25">IF(N186="znížená",J186,0)</f>
        <v>0</v>
      </c>
      <c r="BG186" s="219">
        <f t="shared" ref="BG186:BG193" si="26">IF(N186="zákl. prenesená",J186,0)</f>
        <v>0</v>
      </c>
      <c r="BH186" s="219">
        <f t="shared" ref="BH186:BH193" si="27">IF(N186="zníž. prenesená",J186,0)</f>
        <v>0</v>
      </c>
      <c r="BI186" s="219">
        <f t="shared" ref="BI186:BI193" si="28">IF(N186="nulová",J186,0)</f>
        <v>0</v>
      </c>
      <c r="BJ186" s="14" t="s">
        <v>86</v>
      </c>
      <c r="BK186" s="219">
        <f t="shared" ref="BK186:BK193" si="29">ROUND(I186*H186,2)</f>
        <v>0</v>
      </c>
      <c r="BL186" s="14" t="s">
        <v>257</v>
      </c>
      <c r="BM186" s="218" t="s">
        <v>2267</v>
      </c>
    </row>
    <row r="187" spans="1:65" s="2" customFormat="1" ht="16.5" customHeight="1">
      <c r="A187" s="31"/>
      <c r="B187" s="32"/>
      <c r="C187" s="206" t="s">
        <v>330</v>
      </c>
      <c r="D187" s="206" t="s">
        <v>193</v>
      </c>
      <c r="E187" s="207" t="s">
        <v>2268</v>
      </c>
      <c r="F187" s="208" t="s">
        <v>2269</v>
      </c>
      <c r="G187" s="209" t="s">
        <v>278</v>
      </c>
      <c r="H187" s="210">
        <v>1</v>
      </c>
      <c r="I187" s="211"/>
      <c r="J187" s="212">
        <f t="shared" si="20"/>
        <v>0</v>
      </c>
      <c r="K187" s="213"/>
      <c r="L187" s="36"/>
      <c r="M187" s="214" t="s">
        <v>1</v>
      </c>
      <c r="N187" s="215" t="s">
        <v>39</v>
      </c>
      <c r="O187" s="68"/>
      <c r="P187" s="216">
        <f t="shared" si="21"/>
        <v>0</v>
      </c>
      <c r="Q187" s="216">
        <v>0</v>
      </c>
      <c r="R187" s="216">
        <f t="shared" si="22"/>
        <v>0</v>
      </c>
      <c r="S187" s="216">
        <v>0</v>
      </c>
      <c r="T187" s="217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8" t="s">
        <v>257</v>
      </c>
      <c r="AT187" s="218" t="s">
        <v>193</v>
      </c>
      <c r="AU187" s="218" t="s">
        <v>86</v>
      </c>
      <c r="AY187" s="14" t="s">
        <v>191</v>
      </c>
      <c r="BE187" s="219">
        <f t="shared" si="24"/>
        <v>0</v>
      </c>
      <c r="BF187" s="219">
        <f t="shared" si="25"/>
        <v>0</v>
      </c>
      <c r="BG187" s="219">
        <f t="shared" si="26"/>
        <v>0</v>
      </c>
      <c r="BH187" s="219">
        <f t="shared" si="27"/>
        <v>0</v>
      </c>
      <c r="BI187" s="219">
        <f t="shared" si="28"/>
        <v>0</v>
      </c>
      <c r="BJ187" s="14" t="s">
        <v>86</v>
      </c>
      <c r="BK187" s="219">
        <f t="shared" si="29"/>
        <v>0</v>
      </c>
      <c r="BL187" s="14" t="s">
        <v>257</v>
      </c>
      <c r="BM187" s="218" t="s">
        <v>2270</v>
      </c>
    </row>
    <row r="188" spans="1:65" s="2" customFormat="1" ht="16.5" customHeight="1">
      <c r="A188" s="31"/>
      <c r="B188" s="32"/>
      <c r="C188" s="206" t="s">
        <v>588</v>
      </c>
      <c r="D188" s="206" t="s">
        <v>193</v>
      </c>
      <c r="E188" s="207" t="s">
        <v>2271</v>
      </c>
      <c r="F188" s="208" t="s">
        <v>2272</v>
      </c>
      <c r="G188" s="209" t="s">
        <v>642</v>
      </c>
      <c r="H188" s="210">
        <v>4</v>
      </c>
      <c r="I188" s="211"/>
      <c r="J188" s="212">
        <f t="shared" si="20"/>
        <v>0</v>
      </c>
      <c r="K188" s="213"/>
      <c r="L188" s="36"/>
      <c r="M188" s="214" t="s">
        <v>1</v>
      </c>
      <c r="N188" s="215" t="s">
        <v>39</v>
      </c>
      <c r="O188" s="68"/>
      <c r="P188" s="216">
        <f t="shared" si="21"/>
        <v>0</v>
      </c>
      <c r="Q188" s="216">
        <v>5.4000000000000001E-4</v>
      </c>
      <c r="R188" s="216">
        <f t="shared" si="22"/>
        <v>2.16E-3</v>
      </c>
      <c r="S188" s="216">
        <v>0</v>
      </c>
      <c r="T188" s="217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8" t="s">
        <v>257</v>
      </c>
      <c r="AT188" s="218" t="s">
        <v>193</v>
      </c>
      <c r="AU188" s="218" t="s">
        <v>86</v>
      </c>
      <c r="AY188" s="14" t="s">
        <v>191</v>
      </c>
      <c r="BE188" s="219">
        <f t="shared" si="24"/>
        <v>0</v>
      </c>
      <c r="BF188" s="219">
        <f t="shared" si="25"/>
        <v>0</v>
      </c>
      <c r="BG188" s="219">
        <f t="shared" si="26"/>
        <v>0</v>
      </c>
      <c r="BH188" s="219">
        <f t="shared" si="27"/>
        <v>0</v>
      </c>
      <c r="BI188" s="219">
        <f t="shared" si="28"/>
        <v>0</v>
      </c>
      <c r="BJ188" s="14" t="s">
        <v>86</v>
      </c>
      <c r="BK188" s="219">
        <f t="shared" si="29"/>
        <v>0</v>
      </c>
      <c r="BL188" s="14" t="s">
        <v>257</v>
      </c>
      <c r="BM188" s="218" t="s">
        <v>2273</v>
      </c>
    </row>
    <row r="189" spans="1:65" s="2" customFormat="1" ht="16.5" customHeight="1">
      <c r="A189" s="31"/>
      <c r="B189" s="32"/>
      <c r="C189" s="220" t="s">
        <v>592</v>
      </c>
      <c r="D189" s="220" t="s">
        <v>210</v>
      </c>
      <c r="E189" s="221" t="s">
        <v>2274</v>
      </c>
      <c r="F189" s="222" t="s">
        <v>2275</v>
      </c>
      <c r="G189" s="223" t="s">
        <v>278</v>
      </c>
      <c r="H189" s="224">
        <v>4</v>
      </c>
      <c r="I189" s="225"/>
      <c r="J189" s="226">
        <f t="shared" si="20"/>
        <v>0</v>
      </c>
      <c r="K189" s="227"/>
      <c r="L189" s="228"/>
      <c r="M189" s="229" t="s">
        <v>1</v>
      </c>
      <c r="N189" s="230" t="s">
        <v>39</v>
      </c>
      <c r="O189" s="68"/>
      <c r="P189" s="216">
        <f t="shared" si="21"/>
        <v>0</v>
      </c>
      <c r="Q189" s="216">
        <v>1.8799999999999999E-3</v>
      </c>
      <c r="R189" s="216">
        <f t="shared" si="22"/>
        <v>7.5199999999999998E-3</v>
      </c>
      <c r="S189" s="216">
        <v>0</v>
      </c>
      <c r="T189" s="217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8" t="s">
        <v>326</v>
      </c>
      <c r="AT189" s="218" t="s">
        <v>210</v>
      </c>
      <c r="AU189" s="218" t="s">
        <v>86</v>
      </c>
      <c r="AY189" s="14" t="s">
        <v>191</v>
      </c>
      <c r="BE189" s="219">
        <f t="shared" si="24"/>
        <v>0</v>
      </c>
      <c r="BF189" s="219">
        <f t="shared" si="25"/>
        <v>0</v>
      </c>
      <c r="BG189" s="219">
        <f t="shared" si="26"/>
        <v>0</v>
      </c>
      <c r="BH189" s="219">
        <f t="shared" si="27"/>
        <v>0</v>
      </c>
      <c r="BI189" s="219">
        <f t="shared" si="28"/>
        <v>0</v>
      </c>
      <c r="BJ189" s="14" t="s">
        <v>86</v>
      </c>
      <c r="BK189" s="219">
        <f t="shared" si="29"/>
        <v>0</v>
      </c>
      <c r="BL189" s="14" t="s">
        <v>257</v>
      </c>
      <c r="BM189" s="218" t="s">
        <v>2276</v>
      </c>
    </row>
    <row r="190" spans="1:65" s="2" customFormat="1" ht="16.5" customHeight="1">
      <c r="A190" s="31"/>
      <c r="B190" s="32"/>
      <c r="C190" s="206" t="s">
        <v>596</v>
      </c>
      <c r="D190" s="206" t="s">
        <v>193</v>
      </c>
      <c r="E190" s="207" t="s">
        <v>2277</v>
      </c>
      <c r="F190" s="208" t="s">
        <v>2278</v>
      </c>
      <c r="G190" s="209" t="s">
        <v>278</v>
      </c>
      <c r="H190" s="210">
        <v>1</v>
      </c>
      <c r="I190" s="211"/>
      <c r="J190" s="212">
        <f t="shared" si="20"/>
        <v>0</v>
      </c>
      <c r="K190" s="213"/>
      <c r="L190" s="36"/>
      <c r="M190" s="214" t="s">
        <v>1</v>
      </c>
      <c r="N190" s="215" t="s">
        <v>39</v>
      </c>
      <c r="O190" s="68"/>
      <c r="P190" s="216">
        <f t="shared" si="21"/>
        <v>0</v>
      </c>
      <c r="Q190" s="216">
        <v>2.2399999999999998E-3</v>
      </c>
      <c r="R190" s="216">
        <f t="shared" si="22"/>
        <v>2.2399999999999998E-3</v>
      </c>
      <c r="S190" s="216">
        <v>0</v>
      </c>
      <c r="T190" s="217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8" t="s">
        <v>257</v>
      </c>
      <c r="AT190" s="218" t="s">
        <v>193</v>
      </c>
      <c r="AU190" s="218" t="s">
        <v>86</v>
      </c>
      <c r="AY190" s="14" t="s">
        <v>191</v>
      </c>
      <c r="BE190" s="219">
        <f t="shared" si="24"/>
        <v>0</v>
      </c>
      <c r="BF190" s="219">
        <f t="shared" si="25"/>
        <v>0</v>
      </c>
      <c r="BG190" s="219">
        <f t="shared" si="26"/>
        <v>0</v>
      </c>
      <c r="BH190" s="219">
        <f t="shared" si="27"/>
        <v>0</v>
      </c>
      <c r="BI190" s="219">
        <f t="shared" si="28"/>
        <v>0</v>
      </c>
      <c r="BJ190" s="14" t="s">
        <v>86</v>
      </c>
      <c r="BK190" s="219">
        <f t="shared" si="29"/>
        <v>0</v>
      </c>
      <c r="BL190" s="14" t="s">
        <v>257</v>
      </c>
      <c r="BM190" s="218" t="s">
        <v>2279</v>
      </c>
    </row>
    <row r="191" spans="1:65" s="2" customFormat="1" ht="16.5" customHeight="1">
      <c r="A191" s="31"/>
      <c r="B191" s="32"/>
      <c r="C191" s="220" t="s">
        <v>608</v>
      </c>
      <c r="D191" s="220" t="s">
        <v>210</v>
      </c>
      <c r="E191" s="221" t="s">
        <v>2280</v>
      </c>
      <c r="F191" s="222" t="s">
        <v>2281</v>
      </c>
      <c r="G191" s="223" t="s">
        <v>278</v>
      </c>
      <c r="H191" s="224">
        <v>1</v>
      </c>
      <c r="I191" s="225"/>
      <c r="J191" s="226">
        <f t="shared" si="20"/>
        <v>0</v>
      </c>
      <c r="K191" s="227"/>
      <c r="L191" s="228"/>
      <c r="M191" s="229" t="s">
        <v>1</v>
      </c>
      <c r="N191" s="230" t="s">
        <v>39</v>
      </c>
      <c r="O191" s="68"/>
      <c r="P191" s="216">
        <f t="shared" si="21"/>
        <v>0</v>
      </c>
      <c r="Q191" s="216">
        <v>0</v>
      </c>
      <c r="R191" s="216">
        <f t="shared" si="22"/>
        <v>0</v>
      </c>
      <c r="S191" s="216">
        <v>0</v>
      </c>
      <c r="T191" s="217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8" t="s">
        <v>326</v>
      </c>
      <c r="AT191" s="218" t="s">
        <v>210</v>
      </c>
      <c r="AU191" s="218" t="s">
        <v>86</v>
      </c>
      <c r="AY191" s="14" t="s">
        <v>191</v>
      </c>
      <c r="BE191" s="219">
        <f t="shared" si="24"/>
        <v>0</v>
      </c>
      <c r="BF191" s="219">
        <f t="shared" si="25"/>
        <v>0</v>
      </c>
      <c r="BG191" s="219">
        <f t="shared" si="26"/>
        <v>0</v>
      </c>
      <c r="BH191" s="219">
        <f t="shared" si="27"/>
        <v>0</v>
      </c>
      <c r="BI191" s="219">
        <f t="shared" si="28"/>
        <v>0</v>
      </c>
      <c r="BJ191" s="14" t="s">
        <v>86</v>
      </c>
      <c r="BK191" s="219">
        <f t="shared" si="29"/>
        <v>0</v>
      </c>
      <c r="BL191" s="14" t="s">
        <v>257</v>
      </c>
      <c r="BM191" s="218" t="s">
        <v>2282</v>
      </c>
    </row>
    <row r="192" spans="1:65" s="2" customFormat="1" ht="16.5" customHeight="1">
      <c r="A192" s="31"/>
      <c r="B192" s="32"/>
      <c r="C192" s="206" t="s">
        <v>604</v>
      </c>
      <c r="D192" s="206" t="s">
        <v>193</v>
      </c>
      <c r="E192" s="207" t="s">
        <v>2283</v>
      </c>
      <c r="F192" s="208" t="s">
        <v>2284</v>
      </c>
      <c r="G192" s="209" t="s">
        <v>642</v>
      </c>
      <c r="H192" s="210">
        <v>1</v>
      </c>
      <c r="I192" s="211"/>
      <c r="J192" s="212">
        <f t="shared" si="20"/>
        <v>0</v>
      </c>
      <c r="K192" s="213"/>
      <c r="L192" s="36"/>
      <c r="M192" s="214" t="s">
        <v>1</v>
      </c>
      <c r="N192" s="215" t="s">
        <v>39</v>
      </c>
      <c r="O192" s="68"/>
      <c r="P192" s="216">
        <f t="shared" si="21"/>
        <v>0</v>
      </c>
      <c r="Q192" s="216">
        <v>2.3800000000000002E-3</v>
      </c>
      <c r="R192" s="216">
        <f t="shared" si="22"/>
        <v>2.3800000000000002E-3</v>
      </c>
      <c r="S192" s="216">
        <v>0</v>
      </c>
      <c r="T192" s="217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8" t="s">
        <v>257</v>
      </c>
      <c r="AT192" s="218" t="s">
        <v>193</v>
      </c>
      <c r="AU192" s="218" t="s">
        <v>86</v>
      </c>
      <c r="AY192" s="14" t="s">
        <v>191</v>
      </c>
      <c r="BE192" s="219">
        <f t="shared" si="24"/>
        <v>0</v>
      </c>
      <c r="BF192" s="219">
        <f t="shared" si="25"/>
        <v>0</v>
      </c>
      <c r="BG192" s="219">
        <f t="shared" si="26"/>
        <v>0</v>
      </c>
      <c r="BH192" s="219">
        <f t="shared" si="27"/>
        <v>0</v>
      </c>
      <c r="BI192" s="219">
        <f t="shared" si="28"/>
        <v>0</v>
      </c>
      <c r="BJ192" s="14" t="s">
        <v>86</v>
      </c>
      <c r="BK192" s="219">
        <f t="shared" si="29"/>
        <v>0</v>
      </c>
      <c r="BL192" s="14" t="s">
        <v>257</v>
      </c>
      <c r="BM192" s="218" t="s">
        <v>2285</v>
      </c>
    </row>
    <row r="193" spans="1:65" s="2" customFormat="1" ht="16.5" customHeight="1">
      <c r="A193" s="31"/>
      <c r="B193" s="32"/>
      <c r="C193" s="220" t="s">
        <v>612</v>
      </c>
      <c r="D193" s="220" t="s">
        <v>210</v>
      </c>
      <c r="E193" s="221" t="s">
        <v>2286</v>
      </c>
      <c r="F193" s="222" t="s">
        <v>2287</v>
      </c>
      <c r="G193" s="223" t="s">
        <v>278</v>
      </c>
      <c r="H193" s="224">
        <v>1</v>
      </c>
      <c r="I193" s="225"/>
      <c r="J193" s="226">
        <f t="shared" si="20"/>
        <v>0</v>
      </c>
      <c r="K193" s="227"/>
      <c r="L193" s="228"/>
      <c r="M193" s="229" t="s">
        <v>1</v>
      </c>
      <c r="N193" s="230" t="s">
        <v>39</v>
      </c>
      <c r="O193" s="68"/>
      <c r="P193" s="216">
        <f t="shared" si="21"/>
        <v>0</v>
      </c>
      <c r="Q193" s="216">
        <v>0</v>
      </c>
      <c r="R193" s="216">
        <f t="shared" si="22"/>
        <v>0</v>
      </c>
      <c r="S193" s="216">
        <v>0</v>
      </c>
      <c r="T193" s="217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8" t="s">
        <v>326</v>
      </c>
      <c r="AT193" s="218" t="s">
        <v>210</v>
      </c>
      <c r="AU193" s="218" t="s">
        <v>86</v>
      </c>
      <c r="AY193" s="14" t="s">
        <v>191</v>
      </c>
      <c r="BE193" s="219">
        <f t="shared" si="24"/>
        <v>0</v>
      </c>
      <c r="BF193" s="219">
        <f t="shared" si="25"/>
        <v>0</v>
      </c>
      <c r="BG193" s="219">
        <f t="shared" si="26"/>
        <v>0</v>
      </c>
      <c r="BH193" s="219">
        <f t="shared" si="27"/>
        <v>0</v>
      </c>
      <c r="BI193" s="219">
        <f t="shared" si="28"/>
        <v>0</v>
      </c>
      <c r="BJ193" s="14" t="s">
        <v>86</v>
      </c>
      <c r="BK193" s="219">
        <f t="shared" si="29"/>
        <v>0</v>
      </c>
      <c r="BL193" s="14" t="s">
        <v>257</v>
      </c>
      <c r="BM193" s="218" t="s">
        <v>2288</v>
      </c>
    </row>
    <row r="194" spans="1:65" s="12" customFormat="1" ht="22.9" customHeight="1">
      <c r="B194" s="190"/>
      <c r="C194" s="191"/>
      <c r="D194" s="192" t="s">
        <v>72</v>
      </c>
      <c r="E194" s="204" t="s">
        <v>504</v>
      </c>
      <c r="F194" s="204" t="s">
        <v>505</v>
      </c>
      <c r="G194" s="191"/>
      <c r="H194" s="191"/>
      <c r="I194" s="194"/>
      <c r="J194" s="205">
        <f>BK194</f>
        <v>0</v>
      </c>
      <c r="K194" s="191"/>
      <c r="L194" s="196"/>
      <c r="M194" s="197"/>
      <c r="N194" s="198"/>
      <c r="O194" s="198"/>
      <c r="P194" s="199">
        <f>SUM(P195:P200)</f>
        <v>0</v>
      </c>
      <c r="Q194" s="198"/>
      <c r="R194" s="199">
        <f>SUM(R195:R200)</f>
        <v>1.2659999999999999E-2</v>
      </c>
      <c r="S194" s="198"/>
      <c r="T194" s="200">
        <f>SUM(T195:T200)</f>
        <v>1.8237000000000003E-2</v>
      </c>
      <c r="AR194" s="201" t="s">
        <v>86</v>
      </c>
      <c r="AT194" s="202" t="s">
        <v>72</v>
      </c>
      <c r="AU194" s="202" t="s">
        <v>80</v>
      </c>
      <c r="AY194" s="201" t="s">
        <v>191</v>
      </c>
      <c r="BK194" s="203">
        <f>SUM(BK195:BK200)</f>
        <v>0</v>
      </c>
    </row>
    <row r="195" spans="1:65" s="2" customFormat="1" ht="21.75" customHeight="1">
      <c r="A195" s="31"/>
      <c r="B195" s="32"/>
      <c r="C195" s="206" t="s">
        <v>356</v>
      </c>
      <c r="D195" s="206" t="s">
        <v>193</v>
      </c>
      <c r="E195" s="207" t="s">
        <v>2289</v>
      </c>
      <c r="F195" s="208" t="s">
        <v>2290</v>
      </c>
      <c r="G195" s="209" t="s">
        <v>278</v>
      </c>
      <c r="H195" s="210">
        <v>4</v>
      </c>
      <c r="I195" s="211"/>
      <c r="J195" s="212">
        <f t="shared" ref="J195:J200" si="30">ROUND(I195*H195,2)</f>
        <v>0</v>
      </c>
      <c r="K195" s="213"/>
      <c r="L195" s="36"/>
      <c r="M195" s="214" t="s">
        <v>1</v>
      </c>
      <c r="N195" s="215" t="s">
        <v>39</v>
      </c>
      <c r="O195" s="68"/>
      <c r="P195" s="216">
        <f t="shared" ref="P195:P200" si="31">O195*H195</f>
        <v>0</v>
      </c>
      <c r="Q195" s="216">
        <v>0</v>
      </c>
      <c r="R195" s="216">
        <f t="shared" ref="R195:R200" si="32">Q195*H195</f>
        <v>0</v>
      </c>
      <c r="S195" s="216">
        <v>9.0000000000000006E-5</v>
      </c>
      <c r="T195" s="217">
        <f t="shared" ref="T195:T200" si="33">S195*H195</f>
        <v>3.6000000000000002E-4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8" t="s">
        <v>257</v>
      </c>
      <c r="AT195" s="218" t="s">
        <v>193</v>
      </c>
      <c r="AU195" s="218" t="s">
        <v>86</v>
      </c>
      <c r="AY195" s="14" t="s">
        <v>191</v>
      </c>
      <c r="BE195" s="219">
        <f t="shared" ref="BE195:BE200" si="34">IF(N195="základná",J195,0)</f>
        <v>0</v>
      </c>
      <c r="BF195" s="219">
        <f t="shared" ref="BF195:BF200" si="35">IF(N195="znížená",J195,0)</f>
        <v>0</v>
      </c>
      <c r="BG195" s="219">
        <f t="shared" ref="BG195:BG200" si="36">IF(N195="zákl. prenesená",J195,0)</f>
        <v>0</v>
      </c>
      <c r="BH195" s="219">
        <f t="shared" ref="BH195:BH200" si="37">IF(N195="zníž. prenesená",J195,0)</f>
        <v>0</v>
      </c>
      <c r="BI195" s="219">
        <f t="shared" ref="BI195:BI200" si="38">IF(N195="nulová",J195,0)</f>
        <v>0</v>
      </c>
      <c r="BJ195" s="14" t="s">
        <v>86</v>
      </c>
      <c r="BK195" s="219">
        <f t="shared" ref="BK195:BK200" si="39">ROUND(I195*H195,2)</f>
        <v>0</v>
      </c>
      <c r="BL195" s="14" t="s">
        <v>257</v>
      </c>
      <c r="BM195" s="218" t="s">
        <v>2291</v>
      </c>
    </row>
    <row r="196" spans="1:65" s="2" customFormat="1" ht="21.75" customHeight="1">
      <c r="A196" s="31"/>
      <c r="B196" s="32"/>
      <c r="C196" s="206" t="s">
        <v>360</v>
      </c>
      <c r="D196" s="206" t="s">
        <v>193</v>
      </c>
      <c r="E196" s="207" t="s">
        <v>2292</v>
      </c>
      <c r="F196" s="208" t="s">
        <v>2293</v>
      </c>
      <c r="G196" s="209" t="s">
        <v>274</v>
      </c>
      <c r="H196" s="210">
        <v>2.4</v>
      </c>
      <c r="I196" s="211"/>
      <c r="J196" s="212">
        <f t="shared" si="30"/>
        <v>0</v>
      </c>
      <c r="K196" s="213"/>
      <c r="L196" s="36"/>
      <c r="M196" s="214" t="s">
        <v>1</v>
      </c>
      <c r="N196" s="215" t="s">
        <v>39</v>
      </c>
      <c r="O196" s="68"/>
      <c r="P196" s="216">
        <f t="shared" si="31"/>
        <v>0</v>
      </c>
      <c r="Q196" s="216">
        <v>0</v>
      </c>
      <c r="R196" s="216">
        <f t="shared" si="32"/>
        <v>0</v>
      </c>
      <c r="S196" s="216">
        <v>1.3500000000000001E-3</v>
      </c>
      <c r="T196" s="217">
        <f t="shared" si="33"/>
        <v>3.2400000000000003E-3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8" t="s">
        <v>257</v>
      </c>
      <c r="AT196" s="218" t="s">
        <v>193</v>
      </c>
      <c r="AU196" s="218" t="s">
        <v>86</v>
      </c>
      <c r="AY196" s="14" t="s">
        <v>191</v>
      </c>
      <c r="BE196" s="219">
        <f t="shared" si="34"/>
        <v>0</v>
      </c>
      <c r="BF196" s="219">
        <f t="shared" si="35"/>
        <v>0</v>
      </c>
      <c r="BG196" s="219">
        <f t="shared" si="36"/>
        <v>0</v>
      </c>
      <c r="BH196" s="219">
        <f t="shared" si="37"/>
        <v>0</v>
      </c>
      <c r="BI196" s="219">
        <f t="shared" si="38"/>
        <v>0</v>
      </c>
      <c r="BJ196" s="14" t="s">
        <v>86</v>
      </c>
      <c r="BK196" s="219">
        <f t="shared" si="39"/>
        <v>0</v>
      </c>
      <c r="BL196" s="14" t="s">
        <v>257</v>
      </c>
      <c r="BM196" s="218" t="s">
        <v>2294</v>
      </c>
    </row>
    <row r="197" spans="1:65" s="2" customFormat="1" ht="21.75" customHeight="1">
      <c r="A197" s="31"/>
      <c r="B197" s="32"/>
      <c r="C197" s="206" t="s">
        <v>363</v>
      </c>
      <c r="D197" s="206" t="s">
        <v>193</v>
      </c>
      <c r="E197" s="207" t="s">
        <v>2295</v>
      </c>
      <c r="F197" s="208" t="s">
        <v>2296</v>
      </c>
      <c r="G197" s="209" t="s">
        <v>274</v>
      </c>
      <c r="H197" s="210">
        <v>2.1</v>
      </c>
      <c r="I197" s="211"/>
      <c r="J197" s="212">
        <f t="shared" si="30"/>
        <v>0</v>
      </c>
      <c r="K197" s="213"/>
      <c r="L197" s="36"/>
      <c r="M197" s="214" t="s">
        <v>1</v>
      </c>
      <c r="N197" s="215" t="s">
        <v>39</v>
      </c>
      <c r="O197" s="68"/>
      <c r="P197" s="216">
        <f t="shared" si="31"/>
        <v>0</v>
      </c>
      <c r="Q197" s="216">
        <v>0</v>
      </c>
      <c r="R197" s="216">
        <f t="shared" si="32"/>
        <v>0</v>
      </c>
      <c r="S197" s="216">
        <v>4.45E-3</v>
      </c>
      <c r="T197" s="217">
        <f t="shared" si="33"/>
        <v>9.3450000000000009E-3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8" t="s">
        <v>257</v>
      </c>
      <c r="AT197" s="218" t="s">
        <v>193</v>
      </c>
      <c r="AU197" s="218" t="s">
        <v>86</v>
      </c>
      <c r="AY197" s="14" t="s">
        <v>191</v>
      </c>
      <c r="BE197" s="219">
        <f t="shared" si="34"/>
        <v>0</v>
      </c>
      <c r="BF197" s="219">
        <f t="shared" si="35"/>
        <v>0</v>
      </c>
      <c r="BG197" s="219">
        <f t="shared" si="36"/>
        <v>0</v>
      </c>
      <c r="BH197" s="219">
        <f t="shared" si="37"/>
        <v>0</v>
      </c>
      <c r="BI197" s="219">
        <f t="shared" si="38"/>
        <v>0</v>
      </c>
      <c r="BJ197" s="14" t="s">
        <v>86</v>
      </c>
      <c r="BK197" s="219">
        <f t="shared" si="39"/>
        <v>0</v>
      </c>
      <c r="BL197" s="14" t="s">
        <v>257</v>
      </c>
      <c r="BM197" s="218" t="s">
        <v>2297</v>
      </c>
    </row>
    <row r="198" spans="1:65" s="2" customFormat="1" ht="21.75" customHeight="1">
      <c r="A198" s="31"/>
      <c r="B198" s="32"/>
      <c r="C198" s="206" t="s">
        <v>367</v>
      </c>
      <c r="D198" s="206" t="s">
        <v>193</v>
      </c>
      <c r="E198" s="207" t="s">
        <v>2298</v>
      </c>
      <c r="F198" s="208" t="s">
        <v>2299</v>
      </c>
      <c r="G198" s="209" t="s">
        <v>274</v>
      </c>
      <c r="H198" s="210">
        <v>2.1</v>
      </c>
      <c r="I198" s="211"/>
      <c r="J198" s="212">
        <f t="shared" si="30"/>
        <v>0</v>
      </c>
      <c r="K198" s="213"/>
      <c r="L198" s="36"/>
      <c r="M198" s="214" t="s">
        <v>1</v>
      </c>
      <c r="N198" s="215" t="s">
        <v>39</v>
      </c>
      <c r="O198" s="68"/>
      <c r="P198" s="216">
        <f t="shared" si="31"/>
        <v>0</v>
      </c>
      <c r="Q198" s="216">
        <v>0</v>
      </c>
      <c r="R198" s="216">
        <f t="shared" si="32"/>
        <v>0</v>
      </c>
      <c r="S198" s="216">
        <v>2.5200000000000001E-3</v>
      </c>
      <c r="T198" s="217">
        <f t="shared" si="33"/>
        <v>5.2920000000000007E-3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8" t="s">
        <v>257</v>
      </c>
      <c r="AT198" s="218" t="s">
        <v>193</v>
      </c>
      <c r="AU198" s="218" t="s">
        <v>86</v>
      </c>
      <c r="AY198" s="14" t="s">
        <v>191</v>
      </c>
      <c r="BE198" s="219">
        <f t="shared" si="34"/>
        <v>0</v>
      </c>
      <c r="BF198" s="219">
        <f t="shared" si="35"/>
        <v>0</v>
      </c>
      <c r="BG198" s="219">
        <f t="shared" si="36"/>
        <v>0</v>
      </c>
      <c r="BH198" s="219">
        <f t="shared" si="37"/>
        <v>0</v>
      </c>
      <c r="BI198" s="219">
        <f t="shared" si="38"/>
        <v>0</v>
      </c>
      <c r="BJ198" s="14" t="s">
        <v>86</v>
      </c>
      <c r="BK198" s="219">
        <f t="shared" si="39"/>
        <v>0</v>
      </c>
      <c r="BL198" s="14" t="s">
        <v>257</v>
      </c>
      <c r="BM198" s="218" t="s">
        <v>2300</v>
      </c>
    </row>
    <row r="199" spans="1:65" s="2" customFormat="1" ht="21.75" customHeight="1">
      <c r="A199" s="31"/>
      <c r="B199" s="32"/>
      <c r="C199" s="206" t="s">
        <v>371</v>
      </c>
      <c r="D199" s="206" t="s">
        <v>193</v>
      </c>
      <c r="E199" s="207" t="s">
        <v>2301</v>
      </c>
      <c r="F199" s="208" t="s">
        <v>2302</v>
      </c>
      <c r="G199" s="209" t="s">
        <v>274</v>
      </c>
      <c r="H199" s="210">
        <v>3</v>
      </c>
      <c r="I199" s="211"/>
      <c r="J199" s="212">
        <f t="shared" si="30"/>
        <v>0</v>
      </c>
      <c r="K199" s="213"/>
      <c r="L199" s="36"/>
      <c r="M199" s="214" t="s">
        <v>1</v>
      </c>
      <c r="N199" s="215" t="s">
        <v>39</v>
      </c>
      <c r="O199" s="68"/>
      <c r="P199" s="216">
        <f t="shared" si="31"/>
        <v>0</v>
      </c>
      <c r="Q199" s="216">
        <v>4.2199999999999998E-3</v>
      </c>
      <c r="R199" s="216">
        <f t="shared" si="32"/>
        <v>1.2659999999999999E-2</v>
      </c>
      <c r="S199" s="216">
        <v>0</v>
      </c>
      <c r="T199" s="217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8" t="s">
        <v>257</v>
      </c>
      <c r="AT199" s="218" t="s">
        <v>193</v>
      </c>
      <c r="AU199" s="218" t="s">
        <v>86</v>
      </c>
      <c r="AY199" s="14" t="s">
        <v>191</v>
      </c>
      <c r="BE199" s="219">
        <f t="shared" si="34"/>
        <v>0</v>
      </c>
      <c r="BF199" s="219">
        <f t="shared" si="35"/>
        <v>0</v>
      </c>
      <c r="BG199" s="219">
        <f t="shared" si="36"/>
        <v>0</v>
      </c>
      <c r="BH199" s="219">
        <f t="shared" si="37"/>
        <v>0</v>
      </c>
      <c r="BI199" s="219">
        <f t="shared" si="38"/>
        <v>0</v>
      </c>
      <c r="BJ199" s="14" t="s">
        <v>86</v>
      </c>
      <c r="BK199" s="219">
        <f t="shared" si="39"/>
        <v>0</v>
      </c>
      <c r="BL199" s="14" t="s">
        <v>257</v>
      </c>
      <c r="BM199" s="218" t="s">
        <v>2303</v>
      </c>
    </row>
    <row r="200" spans="1:65" s="2" customFormat="1" ht="21.75" customHeight="1">
      <c r="A200" s="31"/>
      <c r="B200" s="32"/>
      <c r="C200" s="206" t="s">
        <v>375</v>
      </c>
      <c r="D200" s="206" t="s">
        <v>193</v>
      </c>
      <c r="E200" s="207" t="s">
        <v>2304</v>
      </c>
      <c r="F200" s="208" t="s">
        <v>1900</v>
      </c>
      <c r="G200" s="209" t="s">
        <v>389</v>
      </c>
      <c r="H200" s="231">
        <v>0.76</v>
      </c>
      <c r="I200" s="211"/>
      <c r="J200" s="212">
        <f t="shared" si="30"/>
        <v>0</v>
      </c>
      <c r="K200" s="213"/>
      <c r="L200" s="36"/>
      <c r="M200" s="214" t="s">
        <v>1</v>
      </c>
      <c r="N200" s="215" t="s">
        <v>39</v>
      </c>
      <c r="O200" s="68"/>
      <c r="P200" s="216">
        <f t="shared" si="31"/>
        <v>0</v>
      </c>
      <c r="Q200" s="216">
        <v>0</v>
      </c>
      <c r="R200" s="216">
        <f t="shared" si="32"/>
        <v>0</v>
      </c>
      <c r="S200" s="216">
        <v>0</v>
      </c>
      <c r="T200" s="217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8" t="s">
        <v>257</v>
      </c>
      <c r="AT200" s="218" t="s">
        <v>193</v>
      </c>
      <c r="AU200" s="218" t="s">
        <v>86</v>
      </c>
      <c r="AY200" s="14" t="s">
        <v>191</v>
      </c>
      <c r="BE200" s="219">
        <f t="shared" si="34"/>
        <v>0</v>
      </c>
      <c r="BF200" s="219">
        <f t="shared" si="35"/>
        <v>0</v>
      </c>
      <c r="BG200" s="219">
        <f t="shared" si="36"/>
        <v>0</v>
      </c>
      <c r="BH200" s="219">
        <f t="shared" si="37"/>
        <v>0</v>
      </c>
      <c r="BI200" s="219">
        <f t="shared" si="38"/>
        <v>0</v>
      </c>
      <c r="BJ200" s="14" t="s">
        <v>86</v>
      </c>
      <c r="BK200" s="219">
        <f t="shared" si="39"/>
        <v>0</v>
      </c>
      <c r="BL200" s="14" t="s">
        <v>257</v>
      </c>
      <c r="BM200" s="218" t="s">
        <v>2305</v>
      </c>
    </row>
    <row r="201" spans="1:65" s="12" customFormat="1" ht="22.9" customHeight="1">
      <c r="B201" s="190"/>
      <c r="C201" s="191"/>
      <c r="D201" s="192" t="s">
        <v>72</v>
      </c>
      <c r="E201" s="204" t="s">
        <v>542</v>
      </c>
      <c r="F201" s="204" t="s">
        <v>543</v>
      </c>
      <c r="G201" s="191"/>
      <c r="H201" s="191"/>
      <c r="I201" s="194"/>
      <c r="J201" s="205">
        <f>BK201</f>
        <v>0</v>
      </c>
      <c r="K201" s="191"/>
      <c r="L201" s="196"/>
      <c r="M201" s="197"/>
      <c r="N201" s="198"/>
      <c r="O201" s="198"/>
      <c r="P201" s="199">
        <f>SUM(P202:P205)</f>
        <v>0</v>
      </c>
      <c r="Q201" s="198"/>
      <c r="R201" s="199">
        <f>SUM(R202:R205)</f>
        <v>0</v>
      </c>
      <c r="S201" s="198"/>
      <c r="T201" s="200">
        <f>SUM(T202:T205)</f>
        <v>6.0000000000000001E-3</v>
      </c>
      <c r="AR201" s="201" t="s">
        <v>86</v>
      </c>
      <c r="AT201" s="202" t="s">
        <v>72</v>
      </c>
      <c r="AU201" s="202" t="s">
        <v>80</v>
      </c>
      <c r="AY201" s="201" t="s">
        <v>191</v>
      </c>
      <c r="BK201" s="203">
        <f>SUM(BK202:BK205)</f>
        <v>0</v>
      </c>
    </row>
    <row r="202" spans="1:65" s="2" customFormat="1" ht="21.75" customHeight="1">
      <c r="A202" s="31"/>
      <c r="B202" s="32"/>
      <c r="C202" s="206" t="s">
        <v>380</v>
      </c>
      <c r="D202" s="206" t="s">
        <v>193</v>
      </c>
      <c r="E202" s="207" t="s">
        <v>2306</v>
      </c>
      <c r="F202" s="208" t="s">
        <v>2307</v>
      </c>
      <c r="G202" s="209" t="s">
        <v>278</v>
      </c>
      <c r="H202" s="210">
        <v>2</v>
      </c>
      <c r="I202" s="211"/>
      <c r="J202" s="212">
        <f>ROUND(I202*H202,2)</f>
        <v>0</v>
      </c>
      <c r="K202" s="213"/>
      <c r="L202" s="36"/>
      <c r="M202" s="214" t="s">
        <v>1</v>
      </c>
      <c r="N202" s="215" t="s">
        <v>39</v>
      </c>
      <c r="O202" s="68"/>
      <c r="P202" s="216">
        <f>O202*H202</f>
        <v>0</v>
      </c>
      <c r="Q202" s="216">
        <v>0</v>
      </c>
      <c r="R202" s="216">
        <f>Q202*H202</f>
        <v>0</v>
      </c>
      <c r="S202" s="216">
        <v>3.0000000000000001E-3</v>
      </c>
      <c r="T202" s="217">
        <f>S202*H202</f>
        <v>6.0000000000000001E-3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8" t="s">
        <v>257</v>
      </c>
      <c r="AT202" s="218" t="s">
        <v>193</v>
      </c>
      <c r="AU202" s="218" t="s">
        <v>86</v>
      </c>
      <c r="AY202" s="14" t="s">
        <v>191</v>
      </c>
      <c r="BE202" s="219">
        <f>IF(N202="základná",J202,0)</f>
        <v>0</v>
      </c>
      <c r="BF202" s="219">
        <f>IF(N202="znížená",J202,0)</f>
        <v>0</v>
      </c>
      <c r="BG202" s="219">
        <f>IF(N202="zákl. prenesená",J202,0)</f>
        <v>0</v>
      </c>
      <c r="BH202" s="219">
        <f>IF(N202="zníž. prenesená",J202,0)</f>
        <v>0</v>
      </c>
      <c r="BI202" s="219">
        <f>IF(N202="nulová",J202,0)</f>
        <v>0</v>
      </c>
      <c r="BJ202" s="14" t="s">
        <v>86</v>
      </c>
      <c r="BK202" s="219">
        <f>ROUND(I202*H202,2)</f>
        <v>0</v>
      </c>
      <c r="BL202" s="14" t="s">
        <v>257</v>
      </c>
      <c r="BM202" s="218" t="s">
        <v>2308</v>
      </c>
    </row>
    <row r="203" spans="1:65" s="2" customFormat="1" ht="16.5" customHeight="1">
      <c r="A203" s="31"/>
      <c r="B203" s="32"/>
      <c r="C203" s="206" t="s">
        <v>384</v>
      </c>
      <c r="D203" s="206" t="s">
        <v>193</v>
      </c>
      <c r="E203" s="207" t="s">
        <v>2309</v>
      </c>
      <c r="F203" s="208" t="s">
        <v>2310</v>
      </c>
      <c r="G203" s="209" t="s">
        <v>1674</v>
      </c>
      <c r="H203" s="210">
        <v>1</v>
      </c>
      <c r="I203" s="211"/>
      <c r="J203" s="212">
        <f>ROUND(I203*H203,2)</f>
        <v>0</v>
      </c>
      <c r="K203" s="213"/>
      <c r="L203" s="36"/>
      <c r="M203" s="214" t="s">
        <v>1</v>
      </c>
      <c r="N203" s="215" t="s">
        <v>39</v>
      </c>
      <c r="O203" s="68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8" t="s">
        <v>257</v>
      </c>
      <c r="AT203" s="218" t="s">
        <v>193</v>
      </c>
      <c r="AU203" s="218" t="s">
        <v>86</v>
      </c>
      <c r="AY203" s="14" t="s">
        <v>191</v>
      </c>
      <c r="BE203" s="219">
        <f>IF(N203="základná",J203,0)</f>
        <v>0</v>
      </c>
      <c r="BF203" s="219">
        <f>IF(N203="znížená",J203,0)</f>
        <v>0</v>
      </c>
      <c r="BG203" s="219">
        <f>IF(N203="zákl. prenesená",J203,0)</f>
        <v>0</v>
      </c>
      <c r="BH203" s="219">
        <f>IF(N203="zníž. prenesená",J203,0)</f>
        <v>0</v>
      </c>
      <c r="BI203" s="219">
        <f>IF(N203="nulová",J203,0)</f>
        <v>0</v>
      </c>
      <c r="BJ203" s="14" t="s">
        <v>86</v>
      </c>
      <c r="BK203" s="219">
        <f>ROUND(I203*H203,2)</f>
        <v>0</v>
      </c>
      <c r="BL203" s="14" t="s">
        <v>257</v>
      </c>
      <c r="BM203" s="218" t="s">
        <v>2311</v>
      </c>
    </row>
    <row r="204" spans="1:65" s="2" customFormat="1" ht="16.5" customHeight="1">
      <c r="A204" s="31"/>
      <c r="B204" s="32"/>
      <c r="C204" s="206" t="s">
        <v>386</v>
      </c>
      <c r="D204" s="206" t="s">
        <v>193</v>
      </c>
      <c r="E204" s="207" t="s">
        <v>2312</v>
      </c>
      <c r="F204" s="208" t="s">
        <v>2313</v>
      </c>
      <c r="G204" s="209" t="s">
        <v>1674</v>
      </c>
      <c r="H204" s="210">
        <v>1</v>
      </c>
      <c r="I204" s="211"/>
      <c r="J204" s="212">
        <f>ROUND(I204*H204,2)</f>
        <v>0</v>
      </c>
      <c r="K204" s="213"/>
      <c r="L204" s="36"/>
      <c r="M204" s="214" t="s">
        <v>1</v>
      </c>
      <c r="N204" s="215" t="s">
        <v>39</v>
      </c>
      <c r="O204" s="68"/>
      <c r="P204" s="216">
        <f>O204*H204</f>
        <v>0</v>
      </c>
      <c r="Q204" s="216">
        <v>0</v>
      </c>
      <c r="R204" s="216">
        <f>Q204*H204</f>
        <v>0</v>
      </c>
      <c r="S204" s="216">
        <v>0</v>
      </c>
      <c r="T204" s="217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8" t="s">
        <v>257</v>
      </c>
      <c r="AT204" s="218" t="s">
        <v>193</v>
      </c>
      <c r="AU204" s="218" t="s">
        <v>86</v>
      </c>
      <c r="AY204" s="14" t="s">
        <v>191</v>
      </c>
      <c r="BE204" s="219">
        <f>IF(N204="základná",J204,0)</f>
        <v>0</v>
      </c>
      <c r="BF204" s="219">
        <f>IF(N204="znížená",J204,0)</f>
        <v>0</v>
      </c>
      <c r="BG204" s="219">
        <f>IF(N204="zákl. prenesená",J204,0)</f>
        <v>0</v>
      </c>
      <c r="BH204" s="219">
        <f>IF(N204="zníž. prenesená",J204,0)</f>
        <v>0</v>
      </c>
      <c r="BI204" s="219">
        <f>IF(N204="nulová",J204,0)</f>
        <v>0</v>
      </c>
      <c r="BJ204" s="14" t="s">
        <v>86</v>
      </c>
      <c r="BK204" s="219">
        <f>ROUND(I204*H204,2)</f>
        <v>0</v>
      </c>
      <c r="BL204" s="14" t="s">
        <v>257</v>
      </c>
      <c r="BM204" s="218" t="s">
        <v>2314</v>
      </c>
    </row>
    <row r="205" spans="1:65" s="2" customFormat="1" ht="21.75" customHeight="1">
      <c r="A205" s="31"/>
      <c r="B205" s="32"/>
      <c r="C205" s="206" t="s">
        <v>393</v>
      </c>
      <c r="D205" s="206" t="s">
        <v>193</v>
      </c>
      <c r="E205" s="207" t="s">
        <v>694</v>
      </c>
      <c r="F205" s="208" t="s">
        <v>695</v>
      </c>
      <c r="G205" s="209" t="s">
        <v>389</v>
      </c>
      <c r="H205" s="231">
        <v>2.7639999999999998</v>
      </c>
      <c r="I205" s="211"/>
      <c r="J205" s="212">
        <f>ROUND(I205*H205,2)</f>
        <v>0</v>
      </c>
      <c r="K205" s="213"/>
      <c r="L205" s="36"/>
      <c r="M205" s="214" t="s">
        <v>1</v>
      </c>
      <c r="N205" s="215" t="s">
        <v>39</v>
      </c>
      <c r="O205" s="68"/>
      <c r="P205" s="216">
        <f>O205*H205</f>
        <v>0</v>
      </c>
      <c r="Q205" s="216">
        <v>0</v>
      </c>
      <c r="R205" s="216">
        <f>Q205*H205</f>
        <v>0</v>
      </c>
      <c r="S205" s="216">
        <v>0</v>
      </c>
      <c r="T205" s="217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8" t="s">
        <v>257</v>
      </c>
      <c r="AT205" s="218" t="s">
        <v>193</v>
      </c>
      <c r="AU205" s="218" t="s">
        <v>86</v>
      </c>
      <c r="AY205" s="14" t="s">
        <v>191</v>
      </c>
      <c r="BE205" s="219">
        <f>IF(N205="základná",J205,0)</f>
        <v>0</v>
      </c>
      <c r="BF205" s="219">
        <f>IF(N205="znížená",J205,0)</f>
        <v>0</v>
      </c>
      <c r="BG205" s="219">
        <f>IF(N205="zákl. prenesená",J205,0)</f>
        <v>0</v>
      </c>
      <c r="BH205" s="219">
        <f>IF(N205="zníž. prenesená",J205,0)</f>
        <v>0</v>
      </c>
      <c r="BI205" s="219">
        <f>IF(N205="nulová",J205,0)</f>
        <v>0</v>
      </c>
      <c r="BJ205" s="14" t="s">
        <v>86</v>
      </c>
      <c r="BK205" s="219">
        <f>ROUND(I205*H205,2)</f>
        <v>0</v>
      </c>
      <c r="BL205" s="14" t="s">
        <v>257</v>
      </c>
      <c r="BM205" s="218" t="s">
        <v>2315</v>
      </c>
    </row>
    <row r="206" spans="1:65" s="12" customFormat="1" ht="22.9" customHeight="1">
      <c r="B206" s="190"/>
      <c r="C206" s="191"/>
      <c r="D206" s="192" t="s">
        <v>72</v>
      </c>
      <c r="E206" s="204" t="s">
        <v>735</v>
      </c>
      <c r="F206" s="204" t="s">
        <v>736</v>
      </c>
      <c r="G206" s="191"/>
      <c r="H206" s="191"/>
      <c r="I206" s="194"/>
      <c r="J206" s="205">
        <f>BK206</f>
        <v>0</v>
      </c>
      <c r="K206" s="191"/>
      <c r="L206" s="196"/>
      <c r="M206" s="197"/>
      <c r="N206" s="198"/>
      <c r="O206" s="198"/>
      <c r="P206" s="199">
        <f>SUM(P207:P209)</f>
        <v>0</v>
      </c>
      <c r="Q206" s="198"/>
      <c r="R206" s="199">
        <f>SUM(R207:R209)</f>
        <v>0.65380060000000007</v>
      </c>
      <c r="S206" s="198"/>
      <c r="T206" s="200">
        <f>SUM(T207:T209)</f>
        <v>0</v>
      </c>
      <c r="AR206" s="201" t="s">
        <v>86</v>
      </c>
      <c r="AT206" s="202" t="s">
        <v>72</v>
      </c>
      <c r="AU206" s="202" t="s">
        <v>80</v>
      </c>
      <c r="AY206" s="201" t="s">
        <v>191</v>
      </c>
      <c r="BK206" s="203">
        <f>SUM(BK207:BK209)</f>
        <v>0</v>
      </c>
    </row>
    <row r="207" spans="1:65" s="2" customFormat="1" ht="21.75" customHeight="1">
      <c r="A207" s="31"/>
      <c r="B207" s="32"/>
      <c r="C207" s="206" t="s">
        <v>397</v>
      </c>
      <c r="D207" s="206" t="s">
        <v>193</v>
      </c>
      <c r="E207" s="207" t="s">
        <v>746</v>
      </c>
      <c r="F207" s="208" t="s">
        <v>747</v>
      </c>
      <c r="G207" s="209" t="s">
        <v>223</v>
      </c>
      <c r="H207" s="210">
        <v>34.884</v>
      </c>
      <c r="I207" s="211"/>
      <c r="J207" s="212">
        <f>ROUND(I207*H207,2)</f>
        <v>0</v>
      </c>
      <c r="K207" s="213"/>
      <c r="L207" s="36"/>
      <c r="M207" s="214" t="s">
        <v>1</v>
      </c>
      <c r="N207" s="215" t="s">
        <v>39</v>
      </c>
      <c r="O207" s="68"/>
      <c r="P207" s="216">
        <f>O207*H207</f>
        <v>0</v>
      </c>
      <c r="Q207" s="216">
        <v>3.8500000000000001E-3</v>
      </c>
      <c r="R207" s="216">
        <f>Q207*H207</f>
        <v>0.13430340000000002</v>
      </c>
      <c r="S207" s="216">
        <v>0</v>
      </c>
      <c r="T207" s="217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8" t="s">
        <v>257</v>
      </c>
      <c r="AT207" s="218" t="s">
        <v>193</v>
      </c>
      <c r="AU207" s="218" t="s">
        <v>86</v>
      </c>
      <c r="AY207" s="14" t="s">
        <v>191</v>
      </c>
      <c r="BE207" s="219">
        <f>IF(N207="základná",J207,0)</f>
        <v>0</v>
      </c>
      <c r="BF207" s="219">
        <f>IF(N207="znížená",J207,0)</f>
        <v>0</v>
      </c>
      <c r="BG207" s="219">
        <f>IF(N207="zákl. prenesená",J207,0)</f>
        <v>0</v>
      </c>
      <c r="BH207" s="219">
        <f>IF(N207="zníž. prenesená",J207,0)</f>
        <v>0</v>
      </c>
      <c r="BI207" s="219">
        <f>IF(N207="nulová",J207,0)</f>
        <v>0</v>
      </c>
      <c r="BJ207" s="14" t="s">
        <v>86</v>
      </c>
      <c r="BK207" s="219">
        <f>ROUND(I207*H207,2)</f>
        <v>0</v>
      </c>
      <c r="BL207" s="14" t="s">
        <v>257</v>
      </c>
      <c r="BM207" s="218" t="s">
        <v>2316</v>
      </c>
    </row>
    <row r="208" spans="1:65" s="2" customFormat="1" ht="16.5" customHeight="1">
      <c r="A208" s="31"/>
      <c r="B208" s="32"/>
      <c r="C208" s="220" t="s">
        <v>401</v>
      </c>
      <c r="D208" s="220" t="s">
        <v>210</v>
      </c>
      <c r="E208" s="221" t="s">
        <v>750</v>
      </c>
      <c r="F208" s="222" t="s">
        <v>751</v>
      </c>
      <c r="G208" s="223" t="s">
        <v>223</v>
      </c>
      <c r="H208" s="224">
        <v>35.582000000000001</v>
      </c>
      <c r="I208" s="225"/>
      <c r="J208" s="226">
        <f>ROUND(I208*H208,2)</f>
        <v>0</v>
      </c>
      <c r="K208" s="227"/>
      <c r="L208" s="228"/>
      <c r="M208" s="229" t="s">
        <v>1</v>
      </c>
      <c r="N208" s="230" t="s">
        <v>39</v>
      </c>
      <c r="O208" s="68"/>
      <c r="P208" s="216">
        <f>O208*H208</f>
        <v>0</v>
      </c>
      <c r="Q208" s="216">
        <v>1.46E-2</v>
      </c>
      <c r="R208" s="216">
        <f>Q208*H208</f>
        <v>0.51949719999999999</v>
      </c>
      <c r="S208" s="216">
        <v>0</v>
      </c>
      <c r="T208" s="217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8" t="s">
        <v>326</v>
      </c>
      <c r="AT208" s="218" t="s">
        <v>210</v>
      </c>
      <c r="AU208" s="218" t="s">
        <v>86</v>
      </c>
      <c r="AY208" s="14" t="s">
        <v>191</v>
      </c>
      <c r="BE208" s="219">
        <f>IF(N208="základná",J208,0)</f>
        <v>0</v>
      </c>
      <c r="BF208" s="219">
        <f>IF(N208="znížená",J208,0)</f>
        <v>0</v>
      </c>
      <c r="BG208" s="219">
        <f>IF(N208="zákl. prenesená",J208,0)</f>
        <v>0</v>
      </c>
      <c r="BH208" s="219">
        <f>IF(N208="zníž. prenesená",J208,0)</f>
        <v>0</v>
      </c>
      <c r="BI208" s="219">
        <f>IF(N208="nulová",J208,0)</f>
        <v>0</v>
      </c>
      <c r="BJ208" s="14" t="s">
        <v>86</v>
      </c>
      <c r="BK208" s="219">
        <f>ROUND(I208*H208,2)</f>
        <v>0</v>
      </c>
      <c r="BL208" s="14" t="s">
        <v>257</v>
      </c>
      <c r="BM208" s="218" t="s">
        <v>2317</v>
      </c>
    </row>
    <row r="209" spans="1:65" s="2" customFormat="1" ht="21.75" customHeight="1">
      <c r="A209" s="31"/>
      <c r="B209" s="32"/>
      <c r="C209" s="206" t="s">
        <v>405</v>
      </c>
      <c r="D209" s="206" t="s">
        <v>193</v>
      </c>
      <c r="E209" s="207" t="s">
        <v>754</v>
      </c>
      <c r="F209" s="208" t="s">
        <v>755</v>
      </c>
      <c r="G209" s="209" t="s">
        <v>389</v>
      </c>
      <c r="H209" s="231">
        <v>10.202999999999999</v>
      </c>
      <c r="I209" s="211"/>
      <c r="J209" s="212">
        <f>ROUND(I209*H209,2)</f>
        <v>0</v>
      </c>
      <c r="K209" s="213"/>
      <c r="L209" s="36"/>
      <c r="M209" s="214" t="s">
        <v>1</v>
      </c>
      <c r="N209" s="215" t="s">
        <v>39</v>
      </c>
      <c r="O209" s="68"/>
      <c r="P209" s="216">
        <f>O209*H209</f>
        <v>0</v>
      </c>
      <c r="Q209" s="216">
        <v>0</v>
      </c>
      <c r="R209" s="216">
        <f>Q209*H209</f>
        <v>0</v>
      </c>
      <c r="S209" s="216">
        <v>0</v>
      </c>
      <c r="T209" s="217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8" t="s">
        <v>257</v>
      </c>
      <c r="AT209" s="218" t="s">
        <v>193</v>
      </c>
      <c r="AU209" s="218" t="s">
        <v>86</v>
      </c>
      <c r="AY209" s="14" t="s">
        <v>191</v>
      </c>
      <c r="BE209" s="219">
        <f>IF(N209="základná",J209,0)</f>
        <v>0</v>
      </c>
      <c r="BF209" s="219">
        <f>IF(N209="znížená",J209,0)</f>
        <v>0</v>
      </c>
      <c r="BG209" s="219">
        <f>IF(N209="zákl. prenesená",J209,0)</f>
        <v>0</v>
      </c>
      <c r="BH209" s="219">
        <f>IF(N209="zníž. prenesená",J209,0)</f>
        <v>0</v>
      </c>
      <c r="BI209" s="219">
        <f>IF(N209="nulová",J209,0)</f>
        <v>0</v>
      </c>
      <c r="BJ209" s="14" t="s">
        <v>86</v>
      </c>
      <c r="BK209" s="219">
        <f>ROUND(I209*H209,2)</f>
        <v>0</v>
      </c>
      <c r="BL209" s="14" t="s">
        <v>257</v>
      </c>
      <c r="BM209" s="218" t="s">
        <v>2318</v>
      </c>
    </row>
    <row r="210" spans="1:65" s="12" customFormat="1" ht="22.9" customHeight="1">
      <c r="B210" s="190"/>
      <c r="C210" s="191"/>
      <c r="D210" s="192" t="s">
        <v>72</v>
      </c>
      <c r="E210" s="204" t="s">
        <v>757</v>
      </c>
      <c r="F210" s="204" t="s">
        <v>758</v>
      </c>
      <c r="G210" s="191"/>
      <c r="H210" s="191"/>
      <c r="I210" s="194"/>
      <c r="J210" s="205">
        <f>BK210</f>
        <v>0</v>
      </c>
      <c r="K210" s="191"/>
      <c r="L210" s="196"/>
      <c r="M210" s="197"/>
      <c r="N210" s="198"/>
      <c r="O210" s="198"/>
      <c r="P210" s="199">
        <f>SUM(P211:P218)</f>
        <v>0</v>
      </c>
      <c r="Q210" s="198"/>
      <c r="R210" s="199">
        <f>SUM(R211:R218)</f>
        <v>0.85371584</v>
      </c>
      <c r="S210" s="198"/>
      <c r="T210" s="200">
        <f>SUM(T211:T218)</f>
        <v>8.8179000000000007E-2</v>
      </c>
      <c r="AR210" s="201" t="s">
        <v>86</v>
      </c>
      <c r="AT210" s="202" t="s">
        <v>72</v>
      </c>
      <c r="AU210" s="202" t="s">
        <v>80</v>
      </c>
      <c r="AY210" s="201" t="s">
        <v>191</v>
      </c>
      <c r="BK210" s="203">
        <f>SUM(BK211:BK218)</f>
        <v>0</v>
      </c>
    </row>
    <row r="211" spans="1:65" s="2" customFormat="1" ht="21.75" customHeight="1">
      <c r="A211" s="31"/>
      <c r="B211" s="32"/>
      <c r="C211" s="206" t="s">
        <v>409</v>
      </c>
      <c r="D211" s="206" t="s">
        <v>193</v>
      </c>
      <c r="E211" s="207" t="s">
        <v>2319</v>
      </c>
      <c r="F211" s="208" t="s">
        <v>2320</v>
      </c>
      <c r="G211" s="209" t="s">
        <v>223</v>
      </c>
      <c r="H211" s="210">
        <v>88.179000000000002</v>
      </c>
      <c r="I211" s="211"/>
      <c r="J211" s="212">
        <f t="shared" ref="J211:J218" si="40">ROUND(I211*H211,2)</f>
        <v>0</v>
      </c>
      <c r="K211" s="213"/>
      <c r="L211" s="36"/>
      <c r="M211" s="214" t="s">
        <v>1</v>
      </c>
      <c r="N211" s="215" t="s">
        <v>39</v>
      </c>
      <c r="O211" s="68"/>
      <c r="P211" s="216">
        <f t="shared" ref="P211:P218" si="41">O211*H211</f>
        <v>0</v>
      </c>
      <c r="Q211" s="216">
        <v>0</v>
      </c>
      <c r="R211" s="216">
        <f t="shared" ref="R211:R218" si="42">Q211*H211</f>
        <v>0</v>
      </c>
      <c r="S211" s="216">
        <v>1E-3</v>
      </c>
      <c r="T211" s="217">
        <f t="shared" ref="T211:T218" si="43">S211*H211</f>
        <v>8.8179000000000007E-2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8" t="s">
        <v>257</v>
      </c>
      <c r="AT211" s="218" t="s">
        <v>193</v>
      </c>
      <c r="AU211" s="218" t="s">
        <v>86</v>
      </c>
      <c r="AY211" s="14" t="s">
        <v>191</v>
      </c>
      <c r="BE211" s="219">
        <f t="shared" ref="BE211:BE218" si="44">IF(N211="základná",J211,0)</f>
        <v>0</v>
      </c>
      <c r="BF211" s="219">
        <f t="shared" ref="BF211:BF218" si="45">IF(N211="znížená",J211,0)</f>
        <v>0</v>
      </c>
      <c r="BG211" s="219">
        <f t="shared" ref="BG211:BG218" si="46">IF(N211="zákl. prenesená",J211,0)</f>
        <v>0</v>
      </c>
      <c r="BH211" s="219">
        <f t="shared" ref="BH211:BH218" si="47">IF(N211="zníž. prenesená",J211,0)</f>
        <v>0</v>
      </c>
      <c r="BI211" s="219">
        <f t="shared" ref="BI211:BI218" si="48">IF(N211="nulová",J211,0)</f>
        <v>0</v>
      </c>
      <c r="BJ211" s="14" t="s">
        <v>86</v>
      </c>
      <c r="BK211" s="219">
        <f t="shared" ref="BK211:BK218" si="49">ROUND(I211*H211,2)</f>
        <v>0</v>
      </c>
      <c r="BL211" s="14" t="s">
        <v>257</v>
      </c>
      <c r="BM211" s="218" t="s">
        <v>2321</v>
      </c>
    </row>
    <row r="212" spans="1:65" s="2" customFormat="1" ht="16.5" customHeight="1">
      <c r="A212" s="31"/>
      <c r="B212" s="32"/>
      <c r="C212" s="206" t="s">
        <v>415</v>
      </c>
      <c r="D212" s="206" t="s">
        <v>193</v>
      </c>
      <c r="E212" s="207" t="s">
        <v>760</v>
      </c>
      <c r="F212" s="208" t="s">
        <v>761</v>
      </c>
      <c r="G212" s="209" t="s">
        <v>274</v>
      </c>
      <c r="H212" s="210">
        <v>49.674999999999997</v>
      </c>
      <c r="I212" s="211"/>
      <c r="J212" s="212">
        <f t="shared" si="40"/>
        <v>0</v>
      </c>
      <c r="K212" s="213"/>
      <c r="L212" s="36"/>
      <c r="M212" s="214" t="s">
        <v>1</v>
      </c>
      <c r="N212" s="215" t="s">
        <v>39</v>
      </c>
      <c r="O212" s="68"/>
      <c r="P212" s="216">
        <f t="shared" si="41"/>
        <v>0</v>
      </c>
      <c r="Q212" s="216">
        <v>4.0000000000000003E-5</v>
      </c>
      <c r="R212" s="216">
        <f t="shared" si="42"/>
        <v>1.9870000000000001E-3</v>
      </c>
      <c r="S212" s="216">
        <v>0</v>
      </c>
      <c r="T212" s="217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8" t="s">
        <v>257</v>
      </c>
      <c r="AT212" s="218" t="s">
        <v>193</v>
      </c>
      <c r="AU212" s="218" t="s">
        <v>86</v>
      </c>
      <c r="AY212" s="14" t="s">
        <v>191</v>
      </c>
      <c r="BE212" s="219">
        <f t="shared" si="44"/>
        <v>0</v>
      </c>
      <c r="BF212" s="219">
        <f t="shared" si="45"/>
        <v>0</v>
      </c>
      <c r="BG212" s="219">
        <f t="shared" si="46"/>
        <v>0</v>
      </c>
      <c r="BH212" s="219">
        <f t="shared" si="47"/>
        <v>0</v>
      </c>
      <c r="BI212" s="219">
        <f t="shared" si="48"/>
        <v>0</v>
      </c>
      <c r="BJ212" s="14" t="s">
        <v>86</v>
      </c>
      <c r="BK212" s="219">
        <f t="shared" si="49"/>
        <v>0</v>
      </c>
      <c r="BL212" s="14" t="s">
        <v>257</v>
      </c>
      <c r="BM212" s="218" t="s">
        <v>2322</v>
      </c>
    </row>
    <row r="213" spans="1:65" s="2" customFormat="1" ht="16.5" customHeight="1">
      <c r="A213" s="31"/>
      <c r="B213" s="32"/>
      <c r="C213" s="220" t="s">
        <v>419</v>
      </c>
      <c r="D213" s="220" t="s">
        <v>210</v>
      </c>
      <c r="E213" s="221" t="s">
        <v>764</v>
      </c>
      <c r="F213" s="222" t="s">
        <v>2323</v>
      </c>
      <c r="G213" s="223" t="s">
        <v>223</v>
      </c>
      <c r="H213" s="224">
        <v>5.0670000000000002</v>
      </c>
      <c r="I213" s="225"/>
      <c r="J213" s="226">
        <f t="shared" si="40"/>
        <v>0</v>
      </c>
      <c r="K213" s="227"/>
      <c r="L213" s="228"/>
      <c r="M213" s="229" t="s">
        <v>1</v>
      </c>
      <c r="N213" s="230" t="s">
        <v>39</v>
      </c>
      <c r="O213" s="68"/>
      <c r="P213" s="216">
        <f t="shared" si="41"/>
        <v>0</v>
      </c>
      <c r="Q213" s="216">
        <v>2.3999999999999998E-3</v>
      </c>
      <c r="R213" s="216">
        <f t="shared" si="42"/>
        <v>1.2160799999999999E-2</v>
      </c>
      <c r="S213" s="216">
        <v>0</v>
      </c>
      <c r="T213" s="217">
        <f t="shared" si="4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8" t="s">
        <v>326</v>
      </c>
      <c r="AT213" s="218" t="s">
        <v>210</v>
      </c>
      <c r="AU213" s="218" t="s">
        <v>86</v>
      </c>
      <c r="AY213" s="14" t="s">
        <v>191</v>
      </c>
      <c r="BE213" s="219">
        <f t="shared" si="44"/>
        <v>0</v>
      </c>
      <c r="BF213" s="219">
        <f t="shared" si="45"/>
        <v>0</v>
      </c>
      <c r="BG213" s="219">
        <f t="shared" si="46"/>
        <v>0</v>
      </c>
      <c r="BH213" s="219">
        <f t="shared" si="47"/>
        <v>0</v>
      </c>
      <c r="BI213" s="219">
        <f t="shared" si="48"/>
        <v>0</v>
      </c>
      <c r="BJ213" s="14" t="s">
        <v>86</v>
      </c>
      <c r="BK213" s="219">
        <f t="shared" si="49"/>
        <v>0</v>
      </c>
      <c r="BL213" s="14" t="s">
        <v>257</v>
      </c>
      <c r="BM213" s="218" t="s">
        <v>2324</v>
      </c>
    </row>
    <row r="214" spans="1:65" s="2" customFormat="1" ht="21.75" customHeight="1">
      <c r="A214" s="31"/>
      <c r="B214" s="32"/>
      <c r="C214" s="206" t="s">
        <v>435</v>
      </c>
      <c r="D214" s="206" t="s">
        <v>193</v>
      </c>
      <c r="E214" s="207" t="s">
        <v>776</v>
      </c>
      <c r="F214" s="208" t="s">
        <v>777</v>
      </c>
      <c r="G214" s="209" t="s">
        <v>223</v>
      </c>
      <c r="H214" s="210">
        <v>88.179000000000002</v>
      </c>
      <c r="I214" s="211"/>
      <c r="J214" s="212">
        <f t="shared" si="40"/>
        <v>0</v>
      </c>
      <c r="K214" s="213"/>
      <c r="L214" s="36"/>
      <c r="M214" s="214" t="s">
        <v>1</v>
      </c>
      <c r="N214" s="215" t="s">
        <v>39</v>
      </c>
      <c r="O214" s="68"/>
      <c r="P214" s="216">
        <f t="shared" si="41"/>
        <v>0</v>
      </c>
      <c r="Q214" s="216">
        <v>2.9999999999999997E-4</v>
      </c>
      <c r="R214" s="216">
        <f t="shared" si="42"/>
        <v>2.6453699999999997E-2</v>
      </c>
      <c r="S214" s="216">
        <v>0</v>
      </c>
      <c r="T214" s="217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8" t="s">
        <v>257</v>
      </c>
      <c r="AT214" s="218" t="s">
        <v>193</v>
      </c>
      <c r="AU214" s="218" t="s">
        <v>86</v>
      </c>
      <c r="AY214" s="14" t="s">
        <v>191</v>
      </c>
      <c r="BE214" s="219">
        <f t="shared" si="44"/>
        <v>0</v>
      </c>
      <c r="BF214" s="219">
        <f t="shared" si="45"/>
        <v>0</v>
      </c>
      <c r="BG214" s="219">
        <f t="shared" si="46"/>
        <v>0</v>
      </c>
      <c r="BH214" s="219">
        <f t="shared" si="47"/>
        <v>0</v>
      </c>
      <c r="BI214" s="219">
        <f t="shared" si="48"/>
        <v>0</v>
      </c>
      <c r="BJ214" s="14" t="s">
        <v>86</v>
      </c>
      <c r="BK214" s="219">
        <f t="shared" si="49"/>
        <v>0</v>
      </c>
      <c r="BL214" s="14" t="s">
        <v>257</v>
      </c>
      <c r="BM214" s="218" t="s">
        <v>2325</v>
      </c>
    </row>
    <row r="215" spans="1:65" s="2" customFormat="1" ht="16.5" customHeight="1">
      <c r="A215" s="31"/>
      <c r="B215" s="32"/>
      <c r="C215" s="220" t="s">
        <v>441</v>
      </c>
      <c r="D215" s="220" t="s">
        <v>210</v>
      </c>
      <c r="E215" s="221" t="s">
        <v>2326</v>
      </c>
      <c r="F215" s="222" t="s">
        <v>2327</v>
      </c>
      <c r="G215" s="223" t="s">
        <v>223</v>
      </c>
      <c r="H215" s="224">
        <v>88.179000000000002</v>
      </c>
      <c r="I215" s="225"/>
      <c r="J215" s="226">
        <f t="shared" si="40"/>
        <v>0</v>
      </c>
      <c r="K215" s="227"/>
      <c r="L215" s="228"/>
      <c r="M215" s="229" t="s">
        <v>1</v>
      </c>
      <c r="N215" s="230" t="s">
        <v>39</v>
      </c>
      <c r="O215" s="68"/>
      <c r="P215" s="216">
        <f t="shared" si="41"/>
        <v>0</v>
      </c>
      <c r="Q215" s="216">
        <v>3.3700000000000002E-3</v>
      </c>
      <c r="R215" s="216">
        <f t="shared" si="42"/>
        <v>0.29716323</v>
      </c>
      <c r="S215" s="216">
        <v>0</v>
      </c>
      <c r="T215" s="217">
        <f t="shared" si="4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8" t="s">
        <v>326</v>
      </c>
      <c r="AT215" s="218" t="s">
        <v>210</v>
      </c>
      <c r="AU215" s="218" t="s">
        <v>86</v>
      </c>
      <c r="AY215" s="14" t="s">
        <v>191</v>
      </c>
      <c r="BE215" s="219">
        <f t="shared" si="44"/>
        <v>0</v>
      </c>
      <c r="BF215" s="219">
        <f t="shared" si="45"/>
        <v>0</v>
      </c>
      <c r="BG215" s="219">
        <f t="shared" si="46"/>
        <v>0</v>
      </c>
      <c r="BH215" s="219">
        <f t="shared" si="47"/>
        <v>0</v>
      </c>
      <c r="BI215" s="219">
        <f t="shared" si="48"/>
        <v>0</v>
      </c>
      <c r="BJ215" s="14" t="s">
        <v>86</v>
      </c>
      <c r="BK215" s="219">
        <f t="shared" si="49"/>
        <v>0</v>
      </c>
      <c r="BL215" s="14" t="s">
        <v>257</v>
      </c>
      <c r="BM215" s="218" t="s">
        <v>2328</v>
      </c>
    </row>
    <row r="216" spans="1:65" s="2" customFormat="1" ht="16.5" customHeight="1">
      <c r="A216" s="31"/>
      <c r="B216" s="32"/>
      <c r="C216" s="206" t="s">
        <v>445</v>
      </c>
      <c r="D216" s="206" t="s">
        <v>193</v>
      </c>
      <c r="E216" s="207" t="s">
        <v>784</v>
      </c>
      <c r="F216" s="208" t="s">
        <v>785</v>
      </c>
      <c r="G216" s="209" t="s">
        <v>223</v>
      </c>
      <c r="H216" s="210">
        <v>89.188000000000002</v>
      </c>
      <c r="I216" s="211"/>
      <c r="J216" s="212">
        <f t="shared" si="40"/>
        <v>0</v>
      </c>
      <c r="K216" s="213"/>
      <c r="L216" s="36"/>
      <c r="M216" s="214" t="s">
        <v>1</v>
      </c>
      <c r="N216" s="215" t="s">
        <v>39</v>
      </c>
      <c r="O216" s="68"/>
      <c r="P216" s="216">
        <f t="shared" si="41"/>
        <v>0</v>
      </c>
      <c r="Q216" s="216">
        <v>2.2000000000000001E-4</v>
      </c>
      <c r="R216" s="216">
        <f t="shared" si="42"/>
        <v>1.9621360000000001E-2</v>
      </c>
      <c r="S216" s="216">
        <v>0</v>
      </c>
      <c r="T216" s="217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8" t="s">
        <v>257</v>
      </c>
      <c r="AT216" s="218" t="s">
        <v>193</v>
      </c>
      <c r="AU216" s="218" t="s">
        <v>86</v>
      </c>
      <c r="AY216" s="14" t="s">
        <v>191</v>
      </c>
      <c r="BE216" s="219">
        <f t="shared" si="44"/>
        <v>0</v>
      </c>
      <c r="BF216" s="219">
        <f t="shared" si="45"/>
        <v>0</v>
      </c>
      <c r="BG216" s="219">
        <f t="shared" si="46"/>
        <v>0</v>
      </c>
      <c r="BH216" s="219">
        <f t="shared" si="47"/>
        <v>0</v>
      </c>
      <c r="BI216" s="219">
        <f t="shared" si="48"/>
        <v>0</v>
      </c>
      <c r="BJ216" s="14" t="s">
        <v>86</v>
      </c>
      <c r="BK216" s="219">
        <f t="shared" si="49"/>
        <v>0</v>
      </c>
      <c r="BL216" s="14" t="s">
        <v>257</v>
      </c>
      <c r="BM216" s="218" t="s">
        <v>2329</v>
      </c>
    </row>
    <row r="217" spans="1:65" s="2" customFormat="1" ht="16.5" customHeight="1">
      <c r="A217" s="31"/>
      <c r="B217" s="32"/>
      <c r="C217" s="220" t="s">
        <v>449</v>
      </c>
      <c r="D217" s="220" t="s">
        <v>210</v>
      </c>
      <c r="E217" s="221" t="s">
        <v>788</v>
      </c>
      <c r="F217" s="222" t="s">
        <v>2330</v>
      </c>
      <c r="G217" s="223" t="s">
        <v>223</v>
      </c>
      <c r="H217" s="224">
        <v>94.539000000000001</v>
      </c>
      <c r="I217" s="225"/>
      <c r="J217" s="226">
        <f t="shared" si="40"/>
        <v>0</v>
      </c>
      <c r="K217" s="227"/>
      <c r="L217" s="228"/>
      <c r="M217" s="229" t="s">
        <v>1</v>
      </c>
      <c r="N217" s="230" t="s">
        <v>39</v>
      </c>
      <c r="O217" s="68"/>
      <c r="P217" s="216">
        <f t="shared" si="41"/>
        <v>0</v>
      </c>
      <c r="Q217" s="216">
        <v>5.2500000000000003E-3</v>
      </c>
      <c r="R217" s="216">
        <f t="shared" si="42"/>
        <v>0.49632975000000001</v>
      </c>
      <c r="S217" s="216">
        <v>0</v>
      </c>
      <c r="T217" s="217">
        <f t="shared" si="4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8" t="s">
        <v>326</v>
      </c>
      <c r="AT217" s="218" t="s">
        <v>210</v>
      </c>
      <c r="AU217" s="218" t="s">
        <v>86</v>
      </c>
      <c r="AY217" s="14" t="s">
        <v>191</v>
      </c>
      <c r="BE217" s="219">
        <f t="shared" si="44"/>
        <v>0</v>
      </c>
      <c r="BF217" s="219">
        <f t="shared" si="45"/>
        <v>0</v>
      </c>
      <c r="BG217" s="219">
        <f t="shared" si="46"/>
        <v>0</v>
      </c>
      <c r="BH217" s="219">
        <f t="shared" si="47"/>
        <v>0</v>
      </c>
      <c r="BI217" s="219">
        <f t="shared" si="48"/>
        <v>0</v>
      </c>
      <c r="BJ217" s="14" t="s">
        <v>86</v>
      </c>
      <c r="BK217" s="219">
        <f t="shared" si="49"/>
        <v>0</v>
      </c>
      <c r="BL217" s="14" t="s">
        <v>257</v>
      </c>
      <c r="BM217" s="218" t="s">
        <v>2331</v>
      </c>
    </row>
    <row r="218" spans="1:65" s="2" customFormat="1" ht="21.75" customHeight="1">
      <c r="A218" s="31"/>
      <c r="B218" s="32"/>
      <c r="C218" s="206" t="s">
        <v>454</v>
      </c>
      <c r="D218" s="206" t="s">
        <v>193</v>
      </c>
      <c r="E218" s="207" t="s">
        <v>792</v>
      </c>
      <c r="F218" s="208" t="s">
        <v>793</v>
      </c>
      <c r="G218" s="209" t="s">
        <v>389</v>
      </c>
      <c r="H218" s="231">
        <v>28.254999999999999</v>
      </c>
      <c r="I218" s="211"/>
      <c r="J218" s="212">
        <f t="shared" si="40"/>
        <v>0</v>
      </c>
      <c r="K218" s="213"/>
      <c r="L218" s="36"/>
      <c r="M218" s="214" t="s">
        <v>1</v>
      </c>
      <c r="N218" s="215" t="s">
        <v>39</v>
      </c>
      <c r="O218" s="68"/>
      <c r="P218" s="216">
        <f t="shared" si="41"/>
        <v>0</v>
      </c>
      <c r="Q218" s="216">
        <v>0</v>
      </c>
      <c r="R218" s="216">
        <f t="shared" si="42"/>
        <v>0</v>
      </c>
      <c r="S218" s="216">
        <v>0</v>
      </c>
      <c r="T218" s="217">
        <f t="shared" si="4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8" t="s">
        <v>257</v>
      </c>
      <c r="AT218" s="218" t="s">
        <v>193</v>
      </c>
      <c r="AU218" s="218" t="s">
        <v>86</v>
      </c>
      <c r="AY218" s="14" t="s">
        <v>191</v>
      </c>
      <c r="BE218" s="219">
        <f t="shared" si="44"/>
        <v>0</v>
      </c>
      <c r="BF218" s="219">
        <f t="shared" si="45"/>
        <v>0</v>
      </c>
      <c r="BG218" s="219">
        <f t="shared" si="46"/>
        <v>0</v>
      </c>
      <c r="BH218" s="219">
        <f t="shared" si="47"/>
        <v>0</v>
      </c>
      <c r="BI218" s="219">
        <f t="shared" si="48"/>
        <v>0</v>
      </c>
      <c r="BJ218" s="14" t="s">
        <v>86</v>
      </c>
      <c r="BK218" s="219">
        <f t="shared" si="49"/>
        <v>0</v>
      </c>
      <c r="BL218" s="14" t="s">
        <v>257</v>
      </c>
      <c r="BM218" s="218" t="s">
        <v>2332</v>
      </c>
    </row>
    <row r="219" spans="1:65" s="12" customFormat="1" ht="22.9" customHeight="1">
      <c r="B219" s="190"/>
      <c r="C219" s="191"/>
      <c r="D219" s="192" t="s">
        <v>72</v>
      </c>
      <c r="E219" s="204" t="s">
        <v>795</v>
      </c>
      <c r="F219" s="204" t="s">
        <v>796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SUM(P220:P222)</f>
        <v>0</v>
      </c>
      <c r="Q219" s="198"/>
      <c r="R219" s="199">
        <f>SUM(R220:R222)</f>
        <v>0.33461415000000005</v>
      </c>
      <c r="S219" s="198"/>
      <c r="T219" s="200">
        <f>SUM(T220:T222)</f>
        <v>0</v>
      </c>
      <c r="AR219" s="201" t="s">
        <v>86</v>
      </c>
      <c r="AT219" s="202" t="s">
        <v>72</v>
      </c>
      <c r="AU219" s="202" t="s">
        <v>80</v>
      </c>
      <c r="AY219" s="201" t="s">
        <v>191</v>
      </c>
      <c r="BK219" s="203">
        <f>SUM(BK220:BK222)</f>
        <v>0</v>
      </c>
    </row>
    <row r="220" spans="1:65" s="2" customFormat="1" ht="21.75" customHeight="1">
      <c r="A220" s="31"/>
      <c r="B220" s="32"/>
      <c r="C220" s="206" t="s">
        <v>458</v>
      </c>
      <c r="D220" s="206" t="s">
        <v>193</v>
      </c>
      <c r="E220" s="207" t="s">
        <v>798</v>
      </c>
      <c r="F220" s="208" t="s">
        <v>799</v>
      </c>
      <c r="G220" s="209" t="s">
        <v>223</v>
      </c>
      <c r="H220" s="210">
        <v>13.509</v>
      </c>
      <c r="I220" s="211"/>
      <c r="J220" s="212">
        <f>ROUND(I220*H220,2)</f>
        <v>0</v>
      </c>
      <c r="K220" s="213"/>
      <c r="L220" s="36"/>
      <c r="M220" s="214" t="s">
        <v>1</v>
      </c>
      <c r="N220" s="215" t="s">
        <v>39</v>
      </c>
      <c r="O220" s="68"/>
      <c r="P220" s="216">
        <f>O220*H220</f>
        <v>0</v>
      </c>
      <c r="Q220" s="216">
        <v>3.3500000000000001E-3</v>
      </c>
      <c r="R220" s="216">
        <f>Q220*H220</f>
        <v>4.5255150000000001E-2</v>
      </c>
      <c r="S220" s="216">
        <v>0</v>
      </c>
      <c r="T220" s="217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8" t="s">
        <v>257</v>
      </c>
      <c r="AT220" s="218" t="s">
        <v>193</v>
      </c>
      <c r="AU220" s="218" t="s">
        <v>86</v>
      </c>
      <c r="AY220" s="14" t="s">
        <v>191</v>
      </c>
      <c r="BE220" s="219">
        <f>IF(N220="základná",J220,0)</f>
        <v>0</v>
      </c>
      <c r="BF220" s="219">
        <f>IF(N220="znížená",J220,0)</f>
        <v>0</v>
      </c>
      <c r="BG220" s="219">
        <f>IF(N220="zákl. prenesená",J220,0)</f>
        <v>0</v>
      </c>
      <c r="BH220" s="219">
        <f>IF(N220="zníž. prenesená",J220,0)</f>
        <v>0</v>
      </c>
      <c r="BI220" s="219">
        <f>IF(N220="nulová",J220,0)</f>
        <v>0</v>
      </c>
      <c r="BJ220" s="14" t="s">
        <v>86</v>
      </c>
      <c r="BK220" s="219">
        <f>ROUND(I220*H220,2)</f>
        <v>0</v>
      </c>
      <c r="BL220" s="14" t="s">
        <v>257</v>
      </c>
      <c r="BM220" s="218" t="s">
        <v>2333</v>
      </c>
    </row>
    <row r="221" spans="1:65" s="2" customFormat="1" ht="21.75" customHeight="1">
      <c r="A221" s="31"/>
      <c r="B221" s="32"/>
      <c r="C221" s="220" t="s">
        <v>464</v>
      </c>
      <c r="D221" s="220" t="s">
        <v>210</v>
      </c>
      <c r="E221" s="221" t="s">
        <v>802</v>
      </c>
      <c r="F221" s="222" t="s">
        <v>2334</v>
      </c>
      <c r="G221" s="223" t="s">
        <v>223</v>
      </c>
      <c r="H221" s="224">
        <v>13.779</v>
      </c>
      <c r="I221" s="225"/>
      <c r="J221" s="226">
        <f>ROUND(I221*H221,2)</f>
        <v>0</v>
      </c>
      <c r="K221" s="227"/>
      <c r="L221" s="228"/>
      <c r="M221" s="229" t="s">
        <v>1</v>
      </c>
      <c r="N221" s="230" t="s">
        <v>39</v>
      </c>
      <c r="O221" s="68"/>
      <c r="P221" s="216">
        <f>O221*H221</f>
        <v>0</v>
      </c>
      <c r="Q221" s="216">
        <v>2.1000000000000001E-2</v>
      </c>
      <c r="R221" s="216">
        <f>Q221*H221</f>
        <v>0.28935900000000003</v>
      </c>
      <c r="S221" s="216">
        <v>0</v>
      </c>
      <c r="T221" s="217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8" t="s">
        <v>326</v>
      </c>
      <c r="AT221" s="218" t="s">
        <v>210</v>
      </c>
      <c r="AU221" s="218" t="s">
        <v>86</v>
      </c>
      <c r="AY221" s="14" t="s">
        <v>191</v>
      </c>
      <c r="BE221" s="219">
        <f>IF(N221="základná",J221,0)</f>
        <v>0</v>
      </c>
      <c r="BF221" s="219">
        <f>IF(N221="znížená",J221,0)</f>
        <v>0</v>
      </c>
      <c r="BG221" s="219">
        <f>IF(N221="zákl. prenesená",J221,0)</f>
        <v>0</v>
      </c>
      <c r="BH221" s="219">
        <f>IF(N221="zníž. prenesená",J221,0)</f>
        <v>0</v>
      </c>
      <c r="BI221" s="219">
        <f>IF(N221="nulová",J221,0)</f>
        <v>0</v>
      </c>
      <c r="BJ221" s="14" t="s">
        <v>86</v>
      </c>
      <c r="BK221" s="219">
        <f>ROUND(I221*H221,2)</f>
        <v>0</v>
      </c>
      <c r="BL221" s="14" t="s">
        <v>257</v>
      </c>
      <c r="BM221" s="218" t="s">
        <v>2335</v>
      </c>
    </row>
    <row r="222" spans="1:65" s="2" customFormat="1" ht="21.75" customHeight="1">
      <c r="A222" s="31"/>
      <c r="B222" s="32"/>
      <c r="C222" s="206" t="s">
        <v>468</v>
      </c>
      <c r="D222" s="206" t="s">
        <v>193</v>
      </c>
      <c r="E222" s="207" t="s">
        <v>806</v>
      </c>
      <c r="F222" s="208" t="s">
        <v>807</v>
      </c>
      <c r="G222" s="209" t="s">
        <v>389</v>
      </c>
      <c r="H222" s="231">
        <v>4.2380000000000004</v>
      </c>
      <c r="I222" s="211"/>
      <c r="J222" s="212">
        <f>ROUND(I222*H222,2)</f>
        <v>0</v>
      </c>
      <c r="K222" s="213"/>
      <c r="L222" s="36"/>
      <c r="M222" s="214" t="s">
        <v>1</v>
      </c>
      <c r="N222" s="215" t="s">
        <v>39</v>
      </c>
      <c r="O222" s="68"/>
      <c r="P222" s="216">
        <f>O222*H222</f>
        <v>0</v>
      </c>
      <c r="Q222" s="216">
        <v>0</v>
      </c>
      <c r="R222" s="216">
        <f>Q222*H222</f>
        <v>0</v>
      </c>
      <c r="S222" s="216">
        <v>0</v>
      </c>
      <c r="T222" s="217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8" t="s">
        <v>257</v>
      </c>
      <c r="AT222" s="218" t="s">
        <v>193</v>
      </c>
      <c r="AU222" s="218" t="s">
        <v>86</v>
      </c>
      <c r="AY222" s="14" t="s">
        <v>191</v>
      </c>
      <c r="BE222" s="219">
        <f>IF(N222="základná",J222,0)</f>
        <v>0</v>
      </c>
      <c r="BF222" s="219">
        <f>IF(N222="znížená",J222,0)</f>
        <v>0</v>
      </c>
      <c r="BG222" s="219">
        <f>IF(N222="zákl. prenesená",J222,0)</f>
        <v>0</v>
      </c>
      <c r="BH222" s="219">
        <f>IF(N222="zníž. prenesená",J222,0)</f>
        <v>0</v>
      </c>
      <c r="BI222" s="219">
        <f>IF(N222="nulová",J222,0)</f>
        <v>0</v>
      </c>
      <c r="BJ222" s="14" t="s">
        <v>86</v>
      </c>
      <c r="BK222" s="219">
        <f>ROUND(I222*H222,2)</f>
        <v>0</v>
      </c>
      <c r="BL222" s="14" t="s">
        <v>257</v>
      </c>
      <c r="BM222" s="218" t="s">
        <v>2336</v>
      </c>
    </row>
    <row r="223" spans="1:65" s="12" customFormat="1" ht="22.9" customHeight="1">
      <c r="B223" s="190"/>
      <c r="C223" s="191"/>
      <c r="D223" s="192" t="s">
        <v>72</v>
      </c>
      <c r="E223" s="204" t="s">
        <v>823</v>
      </c>
      <c r="F223" s="204" t="s">
        <v>824</v>
      </c>
      <c r="G223" s="191"/>
      <c r="H223" s="191"/>
      <c r="I223" s="194"/>
      <c r="J223" s="205">
        <f>BK223</f>
        <v>0</v>
      </c>
      <c r="K223" s="191"/>
      <c r="L223" s="196"/>
      <c r="M223" s="197"/>
      <c r="N223" s="198"/>
      <c r="O223" s="198"/>
      <c r="P223" s="199">
        <f>SUM(P224:P227)</f>
        <v>0</v>
      </c>
      <c r="Q223" s="198"/>
      <c r="R223" s="199">
        <f>SUM(R224:R227)</f>
        <v>5.1215999999999996E-3</v>
      </c>
      <c r="S223" s="198"/>
      <c r="T223" s="200">
        <f>SUM(T224:T227)</f>
        <v>0</v>
      </c>
      <c r="AR223" s="201" t="s">
        <v>86</v>
      </c>
      <c r="AT223" s="202" t="s">
        <v>72</v>
      </c>
      <c r="AU223" s="202" t="s">
        <v>80</v>
      </c>
      <c r="AY223" s="201" t="s">
        <v>191</v>
      </c>
      <c r="BK223" s="203">
        <f>SUM(BK224:BK227)</f>
        <v>0</v>
      </c>
    </row>
    <row r="224" spans="1:65" s="2" customFormat="1" ht="16.5" customHeight="1">
      <c r="A224" s="31"/>
      <c r="B224" s="32"/>
      <c r="C224" s="206" t="s">
        <v>472</v>
      </c>
      <c r="D224" s="206" t="s">
        <v>193</v>
      </c>
      <c r="E224" s="207" t="s">
        <v>2337</v>
      </c>
      <c r="F224" s="208" t="s">
        <v>2338</v>
      </c>
      <c r="G224" s="209" t="s">
        <v>223</v>
      </c>
      <c r="H224" s="210">
        <v>7.76</v>
      </c>
      <c r="I224" s="211"/>
      <c r="J224" s="212">
        <f>ROUND(I224*H224,2)</f>
        <v>0</v>
      </c>
      <c r="K224" s="213"/>
      <c r="L224" s="36"/>
      <c r="M224" s="214" t="s">
        <v>1</v>
      </c>
      <c r="N224" s="215" t="s">
        <v>39</v>
      </c>
      <c r="O224" s="68"/>
      <c r="P224" s="216">
        <f>O224*H224</f>
        <v>0</v>
      </c>
      <c r="Q224" s="216">
        <v>0</v>
      </c>
      <c r="R224" s="216">
        <f>Q224*H224</f>
        <v>0</v>
      </c>
      <c r="S224" s="216">
        <v>0</v>
      </c>
      <c r="T224" s="217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8" t="s">
        <v>257</v>
      </c>
      <c r="AT224" s="218" t="s">
        <v>193</v>
      </c>
      <c r="AU224" s="218" t="s">
        <v>86</v>
      </c>
      <c r="AY224" s="14" t="s">
        <v>191</v>
      </c>
      <c r="BE224" s="219">
        <f>IF(N224="základná",J224,0)</f>
        <v>0</v>
      </c>
      <c r="BF224" s="219">
        <f>IF(N224="znížená",J224,0)</f>
        <v>0</v>
      </c>
      <c r="BG224" s="219">
        <f>IF(N224="zákl. prenesená",J224,0)</f>
        <v>0</v>
      </c>
      <c r="BH224" s="219">
        <f>IF(N224="zníž. prenesená",J224,0)</f>
        <v>0</v>
      </c>
      <c r="BI224" s="219">
        <f>IF(N224="nulová",J224,0)</f>
        <v>0</v>
      </c>
      <c r="BJ224" s="14" t="s">
        <v>86</v>
      </c>
      <c r="BK224" s="219">
        <f>ROUND(I224*H224,2)</f>
        <v>0</v>
      </c>
      <c r="BL224" s="14" t="s">
        <v>257</v>
      </c>
      <c r="BM224" s="218" t="s">
        <v>2339</v>
      </c>
    </row>
    <row r="225" spans="1:65" s="2" customFormat="1" ht="16.5" customHeight="1">
      <c r="A225" s="31"/>
      <c r="B225" s="32"/>
      <c r="C225" s="206" t="s">
        <v>476</v>
      </c>
      <c r="D225" s="206" t="s">
        <v>193</v>
      </c>
      <c r="E225" s="207" t="s">
        <v>2340</v>
      </c>
      <c r="F225" s="208" t="s">
        <v>2341</v>
      </c>
      <c r="G225" s="209" t="s">
        <v>223</v>
      </c>
      <c r="H225" s="210">
        <v>7.76</v>
      </c>
      <c r="I225" s="211"/>
      <c r="J225" s="212">
        <f>ROUND(I225*H225,2)</f>
        <v>0</v>
      </c>
      <c r="K225" s="213"/>
      <c r="L225" s="36"/>
      <c r="M225" s="214" t="s">
        <v>1</v>
      </c>
      <c r="N225" s="215" t="s">
        <v>39</v>
      </c>
      <c r="O225" s="68"/>
      <c r="P225" s="216">
        <f>O225*H225</f>
        <v>0</v>
      </c>
      <c r="Q225" s="216">
        <v>5.0000000000000002E-5</v>
      </c>
      <c r="R225" s="216">
        <f>Q225*H225</f>
        <v>3.88E-4</v>
      </c>
      <c r="S225" s="216">
        <v>0</v>
      </c>
      <c r="T225" s="217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8" t="s">
        <v>257</v>
      </c>
      <c r="AT225" s="218" t="s">
        <v>193</v>
      </c>
      <c r="AU225" s="218" t="s">
        <v>86</v>
      </c>
      <c r="AY225" s="14" t="s">
        <v>191</v>
      </c>
      <c r="BE225" s="219">
        <f>IF(N225="základná",J225,0)</f>
        <v>0</v>
      </c>
      <c r="BF225" s="219">
        <f>IF(N225="znížená",J225,0)</f>
        <v>0</v>
      </c>
      <c r="BG225" s="219">
        <f>IF(N225="zákl. prenesená",J225,0)</f>
        <v>0</v>
      </c>
      <c r="BH225" s="219">
        <f>IF(N225="zníž. prenesená",J225,0)</f>
        <v>0</v>
      </c>
      <c r="BI225" s="219">
        <f>IF(N225="nulová",J225,0)</f>
        <v>0</v>
      </c>
      <c r="BJ225" s="14" t="s">
        <v>86</v>
      </c>
      <c r="BK225" s="219">
        <f>ROUND(I225*H225,2)</f>
        <v>0</v>
      </c>
      <c r="BL225" s="14" t="s">
        <v>257</v>
      </c>
      <c r="BM225" s="218" t="s">
        <v>2342</v>
      </c>
    </row>
    <row r="226" spans="1:65" s="2" customFormat="1" ht="21.75" customHeight="1">
      <c r="A226" s="31"/>
      <c r="B226" s="32"/>
      <c r="C226" s="206" t="s">
        <v>480</v>
      </c>
      <c r="D226" s="206" t="s">
        <v>193</v>
      </c>
      <c r="E226" s="207" t="s">
        <v>2343</v>
      </c>
      <c r="F226" s="208" t="s">
        <v>2344</v>
      </c>
      <c r="G226" s="209" t="s">
        <v>223</v>
      </c>
      <c r="H226" s="210">
        <v>7.76</v>
      </c>
      <c r="I226" s="211"/>
      <c r="J226" s="212">
        <f>ROUND(I226*H226,2)</f>
        <v>0</v>
      </c>
      <c r="K226" s="213"/>
      <c r="L226" s="36"/>
      <c r="M226" s="214" t="s">
        <v>1</v>
      </c>
      <c r="N226" s="215" t="s">
        <v>39</v>
      </c>
      <c r="O226" s="68"/>
      <c r="P226" s="216">
        <f>O226*H226</f>
        <v>0</v>
      </c>
      <c r="Q226" s="216">
        <v>2.7999999999999998E-4</v>
      </c>
      <c r="R226" s="216">
        <f>Q226*H226</f>
        <v>2.1727999999999999E-3</v>
      </c>
      <c r="S226" s="216">
        <v>0</v>
      </c>
      <c r="T226" s="217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8" t="s">
        <v>257</v>
      </c>
      <c r="AT226" s="218" t="s">
        <v>193</v>
      </c>
      <c r="AU226" s="218" t="s">
        <v>86</v>
      </c>
      <c r="AY226" s="14" t="s">
        <v>191</v>
      </c>
      <c r="BE226" s="219">
        <f>IF(N226="základná",J226,0)</f>
        <v>0</v>
      </c>
      <c r="BF226" s="219">
        <f>IF(N226="znížená",J226,0)</f>
        <v>0</v>
      </c>
      <c r="BG226" s="219">
        <f>IF(N226="zákl. prenesená",J226,0)</f>
        <v>0</v>
      </c>
      <c r="BH226" s="219">
        <f>IF(N226="zníž. prenesená",J226,0)</f>
        <v>0</v>
      </c>
      <c r="BI226" s="219">
        <f>IF(N226="nulová",J226,0)</f>
        <v>0</v>
      </c>
      <c r="BJ226" s="14" t="s">
        <v>86</v>
      </c>
      <c r="BK226" s="219">
        <f>ROUND(I226*H226,2)</f>
        <v>0</v>
      </c>
      <c r="BL226" s="14" t="s">
        <v>257</v>
      </c>
      <c r="BM226" s="218" t="s">
        <v>2345</v>
      </c>
    </row>
    <row r="227" spans="1:65" s="2" customFormat="1" ht="33" customHeight="1">
      <c r="A227" s="31"/>
      <c r="B227" s="32"/>
      <c r="C227" s="206" t="s">
        <v>484</v>
      </c>
      <c r="D227" s="206" t="s">
        <v>193</v>
      </c>
      <c r="E227" s="207" t="s">
        <v>830</v>
      </c>
      <c r="F227" s="208" t="s">
        <v>831</v>
      </c>
      <c r="G227" s="209" t="s">
        <v>223</v>
      </c>
      <c r="H227" s="210">
        <v>7.76</v>
      </c>
      <c r="I227" s="211"/>
      <c r="J227" s="212">
        <f>ROUND(I227*H227,2)</f>
        <v>0</v>
      </c>
      <c r="K227" s="213"/>
      <c r="L227" s="36"/>
      <c r="M227" s="237" t="s">
        <v>1</v>
      </c>
      <c r="N227" s="238" t="s">
        <v>39</v>
      </c>
      <c r="O227" s="234"/>
      <c r="P227" s="235">
        <f>O227*H227</f>
        <v>0</v>
      </c>
      <c r="Q227" s="235">
        <v>3.3E-4</v>
      </c>
      <c r="R227" s="235">
        <f>Q227*H227</f>
        <v>2.5607999999999998E-3</v>
      </c>
      <c r="S227" s="235">
        <v>0</v>
      </c>
      <c r="T227" s="236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18" t="s">
        <v>257</v>
      </c>
      <c r="AT227" s="218" t="s">
        <v>193</v>
      </c>
      <c r="AU227" s="218" t="s">
        <v>86</v>
      </c>
      <c r="AY227" s="14" t="s">
        <v>191</v>
      </c>
      <c r="BE227" s="219">
        <f>IF(N227="základná",J227,0)</f>
        <v>0</v>
      </c>
      <c r="BF227" s="219">
        <f>IF(N227="znížená",J227,0)</f>
        <v>0</v>
      </c>
      <c r="BG227" s="219">
        <f>IF(N227="zákl. prenesená",J227,0)</f>
        <v>0</v>
      </c>
      <c r="BH227" s="219">
        <f>IF(N227="zníž. prenesená",J227,0)</f>
        <v>0</v>
      </c>
      <c r="BI227" s="219">
        <f>IF(N227="nulová",J227,0)</f>
        <v>0</v>
      </c>
      <c r="BJ227" s="14" t="s">
        <v>86</v>
      </c>
      <c r="BK227" s="219">
        <f>ROUND(I227*H227,2)</f>
        <v>0</v>
      </c>
      <c r="BL227" s="14" t="s">
        <v>257</v>
      </c>
      <c r="BM227" s="218" t="s">
        <v>2346</v>
      </c>
    </row>
    <row r="228" spans="1:65" s="2" customFormat="1" ht="6.95" customHeight="1">
      <c r="A228" s="31"/>
      <c r="B228" s="51"/>
      <c r="C228" s="52"/>
      <c r="D228" s="52"/>
      <c r="E228" s="52"/>
      <c r="F228" s="52"/>
      <c r="G228" s="52"/>
      <c r="H228" s="52"/>
      <c r="I228" s="155"/>
      <c r="J228" s="52"/>
      <c r="K228" s="52"/>
      <c r="L228" s="36"/>
      <c r="M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</row>
  </sheetData>
  <sheetProtection algorithmName="SHA-512" hashValue="4BQId7ISokjrJraR23HPjgjzGBX8/hiUge+P6oIBxc3Hnz6vbp1mmYYzjrObjzIrDRFcXuWjM3gXfH5+8I1XlA==" saltValue="7lxwnLdUAgJi7c2uv4spwp7mKxrbpoqRQpOeIBOVWfFwNeBIxUi1ufbm03boGHByQKJJHxQhjnitzTnkF/LQVg==" spinCount="100000" sheet="1" objects="1" scenarios="1" formatColumns="0" formatRows="0" autoFilter="0"/>
  <autoFilter ref="C135:K227" xr:uid="{00000000-0009-0000-0000-00000E000000}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58"/>
  <sheetViews>
    <sheetView showGridLines="0" topLeftCell="A127" workbookViewId="0">
      <selection activeCell="H158" sqref="H15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135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2170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2347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1797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864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ROUND(J124,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ROUND((SUM(BE124:BE157)),  2)</f>
        <v>0</v>
      </c>
      <c r="G35" s="31"/>
      <c r="H35" s="31"/>
      <c r="I35" s="134">
        <v>0.2</v>
      </c>
      <c r="J35" s="133">
        <f>ROUND(((SUM(BE124:BE157))*I35),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ROUND((SUM(BF124:BF157)),  2)</f>
        <v>0</v>
      </c>
      <c r="G36" s="31"/>
      <c r="H36" s="31"/>
      <c r="I36" s="134">
        <v>0.2</v>
      </c>
      <c r="J36" s="133">
        <f>ROUND(((SUM(BF124:BF157))*I36),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ROUND((SUM(BG124:BG157)),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ROUND((SUM(BH124:BH157)),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ROUND((SUM(BI124:BI157)),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2170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SO.07.2 - SO.07.2 Vykurovanie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Ing. Miloslav Remiš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Ing. Juraj Barčiak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J124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160</v>
      </c>
      <c r="E99" s="167"/>
      <c r="F99" s="167"/>
      <c r="G99" s="167"/>
      <c r="H99" s="167"/>
      <c r="I99" s="168"/>
      <c r="J99" s="169">
        <f>J125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871</v>
      </c>
      <c r="E100" s="173"/>
      <c r="F100" s="173"/>
      <c r="G100" s="173"/>
      <c r="H100" s="173"/>
      <c r="I100" s="174"/>
      <c r="J100" s="175">
        <f>J126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872</v>
      </c>
      <c r="E101" s="173"/>
      <c r="F101" s="173"/>
      <c r="G101" s="173"/>
      <c r="H101" s="173"/>
      <c r="I101" s="174"/>
      <c r="J101" s="175">
        <f>J128</f>
        <v>0</v>
      </c>
      <c r="K101" s="101"/>
      <c r="L101" s="176"/>
    </row>
    <row r="102" spans="1:47" s="10" customFormat="1" ht="19.899999999999999" customHeight="1">
      <c r="B102" s="171"/>
      <c r="C102" s="101"/>
      <c r="D102" s="172" t="s">
        <v>1321</v>
      </c>
      <c r="E102" s="173"/>
      <c r="F102" s="173"/>
      <c r="G102" s="173"/>
      <c r="H102" s="173"/>
      <c r="I102" s="174"/>
      <c r="J102" s="175">
        <f>J137</f>
        <v>0</v>
      </c>
      <c r="K102" s="101"/>
      <c r="L102" s="176"/>
    </row>
    <row r="103" spans="1:47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119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47" s="2" customFormat="1" ht="6.95" customHeight="1">
      <c r="A104" s="31"/>
      <c r="B104" s="51"/>
      <c r="C104" s="52"/>
      <c r="D104" s="52"/>
      <c r="E104" s="52"/>
      <c r="F104" s="52"/>
      <c r="G104" s="52"/>
      <c r="H104" s="52"/>
      <c r="I104" s="155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47" s="2" customFormat="1" ht="6.95" customHeight="1">
      <c r="A108" s="31"/>
      <c r="B108" s="53"/>
      <c r="C108" s="54"/>
      <c r="D108" s="54"/>
      <c r="E108" s="54"/>
      <c r="F108" s="54"/>
      <c r="G108" s="54"/>
      <c r="H108" s="54"/>
      <c r="I108" s="158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24.95" customHeight="1">
      <c r="A109" s="31"/>
      <c r="B109" s="32"/>
      <c r="C109" s="20" t="s">
        <v>177</v>
      </c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2" customHeight="1">
      <c r="A111" s="31"/>
      <c r="B111" s="32"/>
      <c r="C111" s="26" t="s">
        <v>15</v>
      </c>
      <c r="D111" s="33"/>
      <c r="E111" s="33"/>
      <c r="F111" s="33"/>
      <c r="G111" s="33"/>
      <c r="H111" s="33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23.25" customHeight="1">
      <c r="A112" s="31"/>
      <c r="B112" s="32"/>
      <c r="C112" s="33"/>
      <c r="D112" s="33"/>
      <c r="E112" s="291" t="str">
        <f>E7</f>
        <v>PRÍSTAVBA A STAVEBNÉ ÚPRAVY MŠ OKRUŽNÁ 53/5, ILAVA-KLOBUŠICE</v>
      </c>
      <c r="F112" s="292"/>
      <c r="G112" s="292"/>
      <c r="H112" s="292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1" customFormat="1" ht="12" customHeight="1">
      <c r="B113" s="18"/>
      <c r="C113" s="26" t="s">
        <v>143</v>
      </c>
      <c r="D113" s="19"/>
      <c r="E113" s="19"/>
      <c r="F113" s="19"/>
      <c r="G113" s="19"/>
      <c r="H113" s="19"/>
      <c r="I113" s="112"/>
      <c r="J113" s="19"/>
      <c r="K113" s="19"/>
      <c r="L113" s="17"/>
    </row>
    <row r="114" spans="1:65" s="2" customFormat="1" ht="16.5" customHeight="1">
      <c r="A114" s="31"/>
      <c r="B114" s="32"/>
      <c r="C114" s="33"/>
      <c r="D114" s="33"/>
      <c r="E114" s="291" t="s">
        <v>2170</v>
      </c>
      <c r="F114" s="293"/>
      <c r="G114" s="293"/>
      <c r="H114" s="29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145</v>
      </c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>
      <c r="A116" s="31"/>
      <c r="B116" s="32"/>
      <c r="C116" s="33"/>
      <c r="D116" s="33"/>
      <c r="E116" s="244" t="str">
        <f>E11</f>
        <v>SO.07.2 - SO.07.2 Vykurovanie</v>
      </c>
      <c r="F116" s="293"/>
      <c r="G116" s="293"/>
      <c r="H116" s="29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6" t="s">
        <v>19</v>
      </c>
      <c r="D118" s="33"/>
      <c r="E118" s="33"/>
      <c r="F118" s="24" t="str">
        <f>F14</f>
        <v>Ilava- Klobušice</v>
      </c>
      <c r="G118" s="33"/>
      <c r="H118" s="33"/>
      <c r="I118" s="120" t="s">
        <v>21</v>
      </c>
      <c r="J118" s="63" t="str">
        <f>IF(J14="","",J14)</f>
        <v>02, 2020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6" t="s">
        <v>22</v>
      </c>
      <c r="D120" s="33"/>
      <c r="E120" s="33"/>
      <c r="F120" s="24" t="str">
        <f>E17</f>
        <v>Mesto Ilava, Mierové nám. 16/31,01901</v>
      </c>
      <c r="G120" s="33"/>
      <c r="H120" s="33"/>
      <c r="I120" s="120" t="s">
        <v>28</v>
      </c>
      <c r="J120" s="29" t="str">
        <f>E23</f>
        <v>Ing. Miloslav Remiš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26</v>
      </c>
      <c r="D121" s="33"/>
      <c r="E121" s="33"/>
      <c r="F121" s="24" t="str">
        <f>IF(E20="","",E20)</f>
        <v>Vyplň údaj</v>
      </c>
      <c r="G121" s="33"/>
      <c r="H121" s="33"/>
      <c r="I121" s="120" t="s">
        <v>31</v>
      </c>
      <c r="J121" s="29" t="str">
        <f>E26</f>
        <v>Ing. Juraj Barčiak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77"/>
      <c r="B123" s="178"/>
      <c r="C123" s="179" t="s">
        <v>178</v>
      </c>
      <c r="D123" s="180" t="s">
        <v>58</v>
      </c>
      <c r="E123" s="180" t="s">
        <v>54</v>
      </c>
      <c r="F123" s="180" t="s">
        <v>55</v>
      </c>
      <c r="G123" s="180" t="s">
        <v>179</v>
      </c>
      <c r="H123" s="180" t="s">
        <v>180</v>
      </c>
      <c r="I123" s="181" t="s">
        <v>181</v>
      </c>
      <c r="J123" s="182" t="s">
        <v>149</v>
      </c>
      <c r="K123" s="183" t="s">
        <v>182</v>
      </c>
      <c r="L123" s="184"/>
      <c r="M123" s="72" t="s">
        <v>1</v>
      </c>
      <c r="N123" s="73" t="s">
        <v>37</v>
      </c>
      <c r="O123" s="73" t="s">
        <v>183</v>
      </c>
      <c r="P123" s="73" t="s">
        <v>184</v>
      </c>
      <c r="Q123" s="73" t="s">
        <v>185</v>
      </c>
      <c r="R123" s="73" t="s">
        <v>186</v>
      </c>
      <c r="S123" s="73" t="s">
        <v>187</v>
      </c>
      <c r="T123" s="74" t="s">
        <v>188</v>
      </c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</row>
    <row r="124" spans="1:65" s="2" customFormat="1" ht="22.9" customHeight="1">
      <c r="A124" s="31"/>
      <c r="B124" s="32"/>
      <c r="C124" s="79" t="s">
        <v>150</v>
      </c>
      <c r="D124" s="33"/>
      <c r="E124" s="33"/>
      <c r="F124" s="33"/>
      <c r="G124" s="33"/>
      <c r="H124" s="33"/>
      <c r="I124" s="119"/>
      <c r="J124" s="185">
        <f>BK124</f>
        <v>0</v>
      </c>
      <c r="K124" s="33"/>
      <c r="L124" s="36"/>
      <c r="M124" s="75"/>
      <c r="N124" s="186"/>
      <c r="O124" s="76"/>
      <c r="P124" s="187">
        <f>P125</f>
        <v>0</v>
      </c>
      <c r="Q124" s="76"/>
      <c r="R124" s="187">
        <f>R125</f>
        <v>0</v>
      </c>
      <c r="S124" s="76"/>
      <c r="T124" s="188">
        <f>T125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72</v>
      </c>
      <c r="AU124" s="14" t="s">
        <v>151</v>
      </c>
      <c r="BK124" s="189">
        <f>BK125</f>
        <v>0</v>
      </c>
    </row>
    <row r="125" spans="1:65" s="12" customFormat="1" ht="25.9" customHeight="1">
      <c r="B125" s="190"/>
      <c r="C125" s="191"/>
      <c r="D125" s="192" t="s">
        <v>72</v>
      </c>
      <c r="E125" s="193" t="s">
        <v>336</v>
      </c>
      <c r="F125" s="193" t="s">
        <v>337</v>
      </c>
      <c r="G125" s="191"/>
      <c r="H125" s="191"/>
      <c r="I125" s="194"/>
      <c r="J125" s="195">
        <f>BK125</f>
        <v>0</v>
      </c>
      <c r="K125" s="191"/>
      <c r="L125" s="196"/>
      <c r="M125" s="197"/>
      <c r="N125" s="198"/>
      <c r="O125" s="198"/>
      <c r="P125" s="199">
        <f>P126+P128+P137</f>
        <v>0</v>
      </c>
      <c r="Q125" s="198"/>
      <c r="R125" s="199">
        <f>R126+R128+R137</f>
        <v>0</v>
      </c>
      <c r="S125" s="198"/>
      <c r="T125" s="200">
        <f>T126+T128+T137</f>
        <v>0</v>
      </c>
      <c r="AR125" s="201" t="s">
        <v>86</v>
      </c>
      <c r="AT125" s="202" t="s">
        <v>72</v>
      </c>
      <c r="AU125" s="202" t="s">
        <v>73</v>
      </c>
      <c r="AY125" s="201" t="s">
        <v>191</v>
      </c>
      <c r="BK125" s="203">
        <f>BK126+BK128+BK137</f>
        <v>0</v>
      </c>
    </row>
    <row r="126" spans="1:65" s="12" customFormat="1" ht="22.9" customHeight="1">
      <c r="B126" s="190"/>
      <c r="C126" s="191"/>
      <c r="D126" s="192" t="s">
        <v>72</v>
      </c>
      <c r="E126" s="204" t="s">
        <v>1283</v>
      </c>
      <c r="F126" s="204" t="s">
        <v>1284</v>
      </c>
      <c r="G126" s="191"/>
      <c r="H126" s="191"/>
      <c r="I126" s="194"/>
      <c r="J126" s="205">
        <f>BK126</f>
        <v>0</v>
      </c>
      <c r="K126" s="191"/>
      <c r="L126" s="196"/>
      <c r="M126" s="197"/>
      <c r="N126" s="198"/>
      <c r="O126" s="198"/>
      <c r="P126" s="199">
        <f>P127</f>
        <v>0</v>
      </c>
      <c r="Q126" s="198"/>
      <c r="R126" s="199">
        <f>R127</f>
        <v>0</v>
      </c>
      <c r="S126" s="198"/>
      <c r="T126" s="200">
        <f>T127</f>
        <v>0</v>
      </c>
      <c r="AR126" s="201" t="s">
        <v>86</v>
      </c>
      <c r="AT126" s="202" t="s">
        <v>72</v>
      </c>
      <c r="AU126" s="202" t="s">
        <v>80</v>
      </c>
      <c r="AY126" s="201" t="s">
        <v>191</v>
      </c>
      <c r="BK126" s="203">
        <f>BK127</f>
        <v>0</v>
      </c>
    </row>
    <row r="127" spans="1:65" s="2" customFormat="1" ht="21.75" customHeight="1">
      <c r="A127" s="31"/>
      <c r="B127" s="32"/>
      <c r="C127" s="206" t="s">
        <v>314</v>
      </c>
      <c r="D127" s="206" t="s">
        <v>193</v>
      </c>
      <c r="E127" s="207" t="s">
        <v>2348</v>
      </c>
      <c r="F127" s="208" t="s">
        <v>2349</v>
      </c>
      <c r="G127" s="209" t="s">
        <v>278</v>
      </c>
      <c r="H127" s="210">
        <v>116</v>
      </c>
      <c r="I127" s="211"/>
      <c r="J127" s="212">
        <f>ROUND(I127*H127,2)</f>
        <v>0</v>
      </c>
      <c r="K127" s="213"/>
      <c r="L127" s="36"/>
      <c r="M127" s="214" t="s">
        <v>1</v>
      </c>
      <c r="N127" s="215" t="s">
        <v>39</v>
      </c>
      <c r="O127" s="68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257</v>
      </c>
      <c r="AT127" s="218" t="s">
        <v>193</v>
      </c>
      <c r="AU127" s="218" t="s">
        <v>86</v>
      </c>
      <c r="AY127" s="14" t="s">
        <v>191</v>
      </c>
      <c r="BE127" s="219">
        <f>IF(N127="základná",J127,0)</f>
        <v>0</v>
      </c>
      <c r="BF127" s="219">
        <f>IF(N127="znížená",J127,0)</f>
        <v>0</v>
      </c>
      <c r="BG127" s="219">
        <f>IF(N127="zákl. prenesená",J127,0)</f>
        <v>0</v>
      </c>
      <c r="BH127" s="219">
        <f>IF(N127="zníž. prenesená",J127,0)</f>
        <v>0</v>
      </c>
      <c r="BI127" s="219">
        <f>IF(N127="nulová",J127,0)</f>
        <v>0</v>
      </c>
      <c r="BJ127" s="14" t="s">
        <v>86</v>
      </c>
      <c r="BK127" s="219">
        <f>ROUND(I127*H127,2)</f>
        <v>0</v>
      </c>
      <c r="BL127" s="14" t="s">
        <v>257</v>
      </c>
      <c r="BM127" s="218" t="s">
        <v>86</v>
      </c>
    </row>
    <row r="128" spans="1:65" s="12" customFormat="1" ht="22.9" customHeight="1">
      <c r="B128" s="190"/>
      <c r="C128" s="191"/>
      <c r="D128" s="192" t="s">
        <v>72</v>
      </c>
      <c r="E128" s="204" t="s">
        <v>1288</v>
      </c>
      <c r="F128" s="204" t="s">
        <v>1289</v>
      </c>
      <c r="G128" s="191"/>
      <c r="H128" s="191"/>
      <c r="I128" s="194"/>
      <c r="J128" s="205">
        <f>BK128</f>
        <v>0</v>
      </c>
      <c r="K128" s="191"/>
      <c r="L128" s="196"/>
      <c r="M128" s="197"/>
      <c r="N128" s="198"/>
      <c r="O128" s="198"/>
      <c r="P128" s="199">
        <f>SUM(P129:P136)</f>
        <v>0</v>
      </c>
      <c r="Q128" s="198"/>
      <c r="R128" s="199">
        <f>SUM(R129:R136)</f>
        <v>0</v>
      </c>
      <c r="S128" s="198"/>
      <c r="T128" s="200">
        <f>SUM(T129:T136)</f>
        <v>0</v>
      </c>
      <c r="AR128" s="201" t="s">
        <v>86</v>
      </c>
      <c r="AT128" s="202" t="s">
        <v>72</v>
      </c>
      <c r="AU128" s="202" t="s">
        <v>80</v>
      </c>
      <c r="AY128" s="201" t="s">
        <v>191</v>
      </c>
      <c r="BK128" s="203">
        <f>SUM(BK129:BK136)</f>
        <v>0</v>
      </c>
    </row>
    <row r="129" spans="1:65" s="2" customFormat="1" ht="21.75" customHeight="1">
      <c r="A129" s="31"/>
      <c r="B129" s="32"/>
      <c r="C129" s="206" t="s">
        <v>306</v>
      </c>
      <c r="D129" s="206" t="s">
        <v>193</v>
      </c>
      <c r="E129" s="207" t="s">
        <v>2350</v>
      </c>
      <c r="F129" s="208" t="s">
        <v>2351</v>
      </c>
      <c r="G129" s="209" t="s">
        <v>278</v>
      </c>
      <c r="H129" s="210">
        <v>58</v>
      </c>
      <c r="I129" s="211"/>
      <c r="J129" s="212">
        <f t="shared" ref="J129:J136" si="0">ROUND(I129*H129,2)</f>
        <v>0</v>
      </c>
      <c r="K129" s="213"/>
      <c r="L129" s="36"/>
      <c r="M129" s="214" t="s">
        <v>1</v>
      </c>
      <c r="N129" s="215" t="s">
        <v>39</v>
      </c>
      <c r="O129" s="68"/>
      <c r="P129" s="216">
        <f t="shared" ref="P129:P136" si="1">O129*H129</f>
        <v>0</v>
      </c>
      <c r="Q129" s="216">
        <v>0</v>
      </c>
      <c r="R129" s="216">
        <f t="shared" ref="R129:R136" si="2">Q129*H129</f>
        <v>0</v>
      </c>
      <c r="S129" s="216">
        <v>0</v>
      </c>
      <c r="T129" s="217">
        <f t="shared" ref="T129:T136" si="3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257</v>
      </c>
      <c r="AT129" s="218" t="s">
        <v>193</v>
      </c>
      <c r="AU129" s="218" t="s">
        <v>86</v>
      </c>
      <c r="AY129" s="14" t="s">
        <v>191</v>
      </c>
      <c r="BE129" s="219">
        <f t="shared" ref="BE129:BE136" si="4">IF(N129="základná",J129,0)</f>
        <v>0</v>
      </c>
      <c r="BF129" s="219">
        <f t="shared" ref="BF129:BF136" si="5">IF(N129="znížená",J129,0)</f>
        <v>0</v>
      </c>
      <c r="BG129" s="219">
        <f t="shared" ref="BG129:BG136" si="6">IF(N129="zákl. prenesená",J129,0)</f>
        <v>0</v>
      </c>
      <c r="BH129" s="219">
        <f t="shared" ref="BH129:BH136" si="7">IF(N129="zníž. prenesená",J129,0)</f>
        <v>0</v>
      </c>
      <c r="BI129" s="219">
        <f t="shared" ref="BI129:BI136" si="8">IF(N129="nulová",J129,0)</f>
        <v>0</v>
      </c>
      <c r="BJ129" s="14" t="s">
        <v>86</v>
      </c>
      <c r="BK129" s="219">
        <f t="shared" ref="BK129:BK136" si="9">ROUND(I129*H129,2)</f>
        <v>0</v>
      </c>
      <c r="BL129" s="14" t="s">
        <v>257</v>
      </c>
      <c r="BM129" s="218" t="s">
        <v>197</v>
      </c>
    </row>
    <row r="130" spans="1:65" s="2" customFormat="1" ht="21.75" customHeight="1">
      <c r="A130" s="31"/>
      <c r="B130" s="32"/>
      <c r="C130" s="206" t="s">
        <v>7</v>
      </c>
      <c r="D130" s="206" t="s">
        <v>193</v>
      </c>
      <c r="E130" s="207" t="s">
        <v>2352</v>
      </c>
      <c r="F130" s="208" t="s">
        <v>2353</v>
      </c>
      <c r="G130" s="209" t="s">
        <v>278</v>
      </c>
      <c r="H130" s="210">
        <v>58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39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257</v>
      </c>
      <c r="AT130" s="218" t="s">
        <v>193</v>
      </c>
      <c r="AU130" s="218" t="s">
        <v>86</v>
      </c>
      <c r="AY130" s="14" t="s">
        <v>191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86</v>
      </c>
      <c r="BK130" s="219">
        <f t="shared" si="9"/>
        <v>0</v>
      </c>
      <c r="BL130" s="14" t="s">
        <v>257</v>
      </c>
      <c r="BM130" s="218" t="s">
        <v>216</v>
      </c>
    </row>
    <row r="131" spans="1:65" s="2" customFormat="1" ht="16.5" customHeight="1">
      <c r="A131" s="31"/>
      <c r="B131" s="32"/>
      <c r="C131" s="220" t="s">
        <v>281</v>
      </c>
      <c r="D131" s="220" t="s">
        <v>210</v>
      </c>
      <c r="E131" s="221" t="s">
        <v>2354</v>
      </c>
      <c r="F131" s="222" t="s">
        <v>2355</v>
      </c>
      <c r="G131" s="223" t="s">
        <v>278</v>
      </c>
      <c r="H131" s="224">
        <v>58</v>
      </c>
      <c r="I131" s="225"/>
      <c r="J131" s="226">
        <f t="shared" si="0"/>
        <v>0</v>
      </c>
      <c r="K131" s="227"/>
      <c r="L131" s="228"/>
      <c r="M131" s="229" t="s">
        <v>1</v>
      </c>
      <c r="N131" s="230" t="s">
        <v>39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326</v>
      </c>
      <c r="AT131" s="218" t="s">
        <v>210</v>
      </c>
      <c r="AU131" s="218" t="s">
        <v>86</v>
      </c>
      <c r="AY131" s="14" t="s">
        <v>191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86</v>
      </c>
      <c r="BK131" s="219">
        <f t="shared" si="9"/>
        <v>0</v>
      </c>
      <c r="BL131" s="14" t="s">
        <v>257</v>
      </c>
      <c r="BM131" s="218" t="s">
        <v>214</v>
      </c>
    </row>
    <row r="132" spans="1:65" s="2" customFormat="1" ht="16.5" customHeight="1">
      <c r="A132" s="31"/>
      <c r="B132" s="32"/>
      <c r="C132" s="206" t="s">
        <v>285</v>
      </c>
      <c r="D132" s="206" t="s">
        <v>193</v>
      </c>
      <c r="E132" s="207" t="s">
        <v>2356</v>
      </c>
      <c r="F132" s="208" t="s">
        <v>2357</v>
      </c>
      <c r="G132" s="209" t="s">
        <v>278</v>
      </c>
      <c r="H132" s="210">
        <v>58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39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257</v>
      </c>
      <c r="AT132" s="218" t="s">
        <v>193</v>
      </c>
      <c r="AU132" s="218" t="s">
        <v>86</v>
      </c>
      <c r="AY132" s="14" t="s">
        <v>191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86</v>
      </c>
      <c r="BK132" s="219">
        <f t="shared" si="9"/>
        <v>0</v>
      </c>
      <c r="BL132" s="14" t="s">
        <v>257</v>
      </c>
      <c r="BM132" s="218" t="s">
        <v>232</v>
      </c>
    </row>
    <row r="133" spans="1:65" s="2" customFormat="1" ht="21.75" customHeight="1">
      <c r="A133" s="31"/>
      <c r="B133" s="32"/>
      <c r="C133" s="220" t="s">
        <v>289</v>
      </c>
      <c r="D133" s="220" t="s">
        <v>210</v>
      </c>
      <c r="E133" s="221" t="s">
        <v>2358</v>
      </c>
      <c r="F133" s="222" t="s">
        <v>2359</v>
      </c>
      <c r="G133" s="223" t="s">
        <v>278</v>
      </c>
      <c r="H133" s="224">
        <v>58</v>
      </c>
      <c r="I133" s="225"/>
      <c r="J133" s="226">
        <f t="shared" si="0"/>
        <v>0</v>
      </c>
      <c r="K133" s="227"/>
      <c r="L133" s="228"/>
      <c r="M133" s="229" t="s">
        <v>1</v>
      </c>
      <c r="N133" s="230" t="s">
        <v>39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326</v>
      </c>
      <c r="AT133" s="218" t="s">
        <v>210</v>
      </c>
      <c r="AU133" s="218" t="s">
        <v>86</v>
      </c>
      <c r="AY133" s="14" t="s">
        <v>191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86</v>
      </c>
      <c r="BK133" s="219">
        <f t="shared" si="9"/>
        <v>0</v>
      </c>
      <c r="BL133" s="14" t="s">
        <v>257</v>
      </c>
      <c r="BM133" s="218" t="s">
        <v>241</v>
      </c>
    </row>
    <row r="134" spans="1:65" s="2" customFormat="1" ht="16.5" customHeight="1">
      <c r="A134" s="31"/>
      <c r="B134" s="32"/>
      <c r="C134" s="206" t="s">
        <v>293</v>
      </c>
      <c r="D134" s="206" t="s">
        <v>193</v>
      </c>
      <c r="E134" s="207" t="s">
        <v>2360</v>
      </c>
      <c r="F134" s="208" t="s">
        <v>2361</v>
      </c>
      <c r="G134" s="209" t="s">
        <v>642</v>
      </c>
      <c r="H134" s="210">
        <v>58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39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257</v>
      </c>
      <c r="AT134" s="218" t="s">
        <v>193</v>
      </c>
      <c r="AU134" s="218" t="s">
        <v>86</v>
      </c>
      <c r="AY134" s="14" t="s">
        <v>191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86</v>
      </c>
      <c r="BK134" s="219">
        <f t="shared" si="9"/>
        <v>0</v>
      </c>
      <c r="BL134" s="14" t="s">
        <v>257</v>
      </c>
      <c r="BM134" s="218" t="s">
        <v>249</v>
      </c>
    </row>
    <row r="135" spans="1:65" s="2" customFormat="1" ht="16.5" customHeight="1">
      <c r="A135" s="31"/>
      <c r="B135" s="32"/>
      <c r="C135" s="220" t="s">
        <v>297</v>
      </c>
      <c r="D135" s="220" t="s">
        <v>210</v>
      </c>
      <c r="E135" s="221" t="s">
        <v>2362</v>
      </c>
      <c r="F135" s="222" t="s">
        <v>2363</v>
      </c>
      <c r="G135" s="223" t="s">
        <v>278</v>
      </c>
      <c r="H135" s="224">
        <v>58</v>
      </c>
      <c r="I135" s="225"/>
      <c r="J135" s="226">
        <f t="shared" si="0"/>
        <v>0</v>
      </c>
      <c r="K135" s="227"/>
      <c r="L135" s="228"/>
      <c r="M135" s="229" t="s">
        <v>1</v>
      </c>
      <c r="N135" s="230" t="s">
        <v>39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326</v>
      </c>
      <c r="AT135" s="218" t="s">
        <v>210</v>
      </c>
      <c r="AU135" s="218" t="s">
        <v>86</v>
      </c>
      <c r="AY135" s="14" t="s">
        <v>191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86</v>
      </c>
      <c r="BK135" s="219">
        <f t="shared" si="9"/>
        <v>0</v>
      </c>
      <c r="BL135" s="14" t="s">
        <v>257</v>
      </c>
      <c r="BM135" s="218" t="s">
        <v>257</v>
      </c>
    </row>
    <row r="136" spans="1:65" s="2" customFormat="1" ht="16.5" customHeight="1">
      <c r="A136" s="31"/>
      <c r="B136" s="32"/>
      <c r="C136" s="206" t="s">
        <v>301</v>
      </c>
      <c r="D136" s="206" t="s">
        <v>193</v>
      </c>
      <c r="E136" s="207" t="s">
        <v>1373</v>
      </c>
      <c r="F136" s="208" t="s">
        <v>1374</v>
      </c>
      <c r="G136" s="209" t="s">
        <v>389</v>
      </c>
      <c r="H136" s="231">
        <v>23.959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39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257</v>
      </c>
      <c r="AT136" s="218" t="s">
        <v>193</v>
      </c>
      <c r="AU136" s="218" t="s">
        <v>86</v>
      </c>
      <c r="AY136" s="14" t="s">
        <v>191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86</v>
      </c>
      <c r="BK136" s="219">
        <f t="shared" si="9"/>
        <v>0</v>
      </c>
      <c r="BL136" s="14" t="s">
        <v>257</v>
      </c>
      <c r="BM136" s="218" t="s">
        <v>266</v>
      </c>
    </row>
    <row r="137" spans="1:65" s="12" customFormat="1" ht="22.9" customHeight="1">
      <c r="B137" s="190"/>
      <c r="C137" s="191"/>
      <c r="D137" s="192" t="s">
        <v>72</v>
      </c>
      <c r="E137" s="204" t="s">
        <v>1375</v>
      </c>
      <c r="F137" s="204" t="s">
        <v>1376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SUM(P138:P157)</f>
        <v>0</v>
      </c>
      <c r="Q137" s="198"/>
      <c r="R137" s="199">
        <f>SUM(R138:R157)</f>
        <v>0</v>
      </c>
      <c r="S137" s="198"/>
      <c r="T137" s="200">
        <f>SUM(T138:T157)</f>
        <v>0</v>
      </c>
      <c r="AR137" s="201" t="s">
        <v>86</v>
      </c>
      <c r="AT137" s="202" t="s">
        <v>72</v>
      </c>
      <c r="AU137" s="202" t="s">
        <v>80</v>
      </c>
      <c r="AY137" s="201" t="s">
        <v>191</v>
      </c>
      <c r="BK137" s="203">
        <f>SUM(BK138:BK157)</f>
        <v>0</v>
      </c>
    </row>
    <row r="138" spans="1:65" s="2" customFormat="1" ht="21.75" customHeight="1">
      <c r="A138" s="31"/>
      <c r="B138" s="32"/>
      <c r="C138" s="206" t="s">
        <v>310</v>
      </c>
      <c r="D138" s="206" t="s">
        <v>193</v>
      </c>
      <c r="E138" s="207" t="s">
        <v>2364</v>
      </c>
      <c r="F138" s="208" t="s">
        <v>2365</v>
      </c>
      <c r="G138" s="209" t="s">
        <v>278</v>
      </c>
      <c r="H138" s="210">
        <v>58</v>
      </c>
      <c r="I138" s="211"/>
      <c r="J138" s="212">
        <f t="shared" ref="J138:J157" si="10">ROUND(I138*H138,2)</f>
        <v>0</v>
      </c>
      <c r="K138" s="213"/>
      <c r="L138" s="36"/>
      <c r="M138" s="214" t="s">
        <v>1</v>
      </c>
      <c r="N138" s="215" t="s">
        <v>39</v>
      </c>
      <c r="O138" s="68"/>
      <c r="P138" s="216">
        <f t="shared" ref="P138:P157" si="11">O138*H138</f>
        <v>0</v>
      </c>
      <c r="Q138" s="216">
        <v>0</v>
      </c>
      <c r="R138" s="216">
        <f t="shared" ref="R138:R157" si="12">Q138*H138</f>
        <v>0</v>
      </c>
      <c r="S138" s="216">
        <v>0</v>
      </c>
      <c r="T138" s="217">
        <f t="shared" ref="T138:T157" si="13"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257</v>
      </c>
      <c r="AT138" s="218" t="s">
        <v>193</v>
      </c>
      <c r="AU138" s="218" t="s">
        <v>86</v>
      </c>
      <c r="AY138" s="14" t="s">
        <v>191</v>
      </c>
      <c r="BE138" s="219">
        <f t="shared" ref="BE138:BE157" si="14">IF(N138="základná",J138,0)</f>
        <v>0</v>
      </c>
      <c r="BF138" s="219">
        <f t="shared" ref="BF138:BF157" si="15">IF(N138="znížená",J138,0)</f>
        <v>0</v>
      </c>
      <c r="BG138" s="219">
        <f t="shared" ref="BG138:BG157" si="16">IF(N138="zákl. prenesená",J138,0)</f>
        <v>0</v>
      </c>
      <c r="BH138" s="219">
        <f t="shared" ref="BH138:BH157" si="17">IF(N138="zníž. prenesená",J138,0)</f>
        <v>0</v>
      </c>
      <c r="BI138" s="219">
        <f t="shared" ref="BI138:BI157" si="18">IF(N138="nulová",J138,0)</f>
        <v>0</v>
      </c>
      <c r="BJ138" s="14" t="s">
        <v>86</v>
      </c>
      <c r="BK138" s="219">
        <f t="shared" ref="BK138:BK157" si="19">ROUND(I138*H138,2)</f>
        <v>0</v>
      </c>
      <c r="BL138" s="14" t="s">
        <v>257</v>
      </c>
      <c r="BM138" s="218" t="s">
        <v>7</v>
      </c>
    </row>
    <row r="139" spans="1:65" s="2" customFormat="1" ht="16.5" customHeight="1">
      <c r="A139" s="31"/>
      <c r="B139" s="32"/>
      <c r="C139" s="206" t="s">
        <v>249</v>
      </c>
      <c r="D139" s="206" t="s">
        <v>193</v>
      </c>
      <c r="E139" s="207" t="s">
        <v>2366</v>
      </c>
      <c r="F139" s="208" t="s">
        <v>2367</v>
      </c>
      <c r="G139" s="209" t="s">
        <v>223</v>
      </c>
      <c r="H139" s="210">
        <v>136</v>
      </c>
      <c r="I139" s="211"/>
      <c r="J139" s="212">
        <f t="shared" si="10"/>
        <v>0</v>
      </c>
      <c r="K139" s="213"/>
      <c r="L139" s="36"/>
      <c r="M139" s="214" t="s">
        <v>1</v>
      </c>
      <c r="N139" s="215" t="s">
        <v>39</v>
      </c>
      <c r="O139" s="68"/>
      <c r="P139" s="216">
        <f t="shared" si="11"/>
        <v>0</v>
      </c>
      <c r="Q139" s="216">
        <v>0</v>
      </c>
      <c r="R139" s="216">
        <f t="shared" si="12"/>
        <v>0</v>
      </c>
      <c r="S139" s="216">
        <v>0</v>
      </c>
      <c r="T139" s="217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257</v>
      </c>
      <c r="AT139" s="218" t="s">
        <v>193</v>
      </c>
      <c r="AU139" s="218" t="s">
        <v>86</v>
      </c>
      <c r="AY139" s="14" t="s">
        <v>191</v>
      </c>
      <c r="BE139" s="219">
        <f t="shared" si="14"/>
        <v>0</v>
      </c>
      <c r="BF139" s="219">
        <f t="shared" si="15"/>
        <v>0</v>
      </c>
      <c r="BG139" s="219">
        <f t="shared" si="16"/>
        <v>0</v>
      </c>
      <c r="BH139" s="219">
        <f t="shared" si="17"/>
        <v>0</v>
      </c>
      <c r="BI139" s="219">
        <f t="shared" si="18"/>
        <v>0</v>
      </c>
      <c r="BJ139" s="14" t="s">
        <v>86</v>
      </c>
      <c r="BK139" s="219">
        <f t="shared" si="19"/>
        <v>0</v>
      </c>
      <c r="BL139" s="14" t="s">
        <v>257</v>
      </c>
      <c r="BM139" s="218" t="s">
        <v>285</v>
      </c>
    </row>
    <row r="140" spans="1:65" s="2" customFormat="1" ht="21.75" customHeight="1">
      <c r="A140" s="31"/>
      <c r="B140" s="32"/>
      <c r="C140" s="206" t="s">
        <v>253</v>
      </c>
      <c r="D140" s="206" t="s">
        <v>193</v>
      </c>
      <c r="E140" s="207" t="s">
        <v>2368</v>
      </c>
      <c r="F140" s="208" t="s">
        <v>2369</v>
      </c>
      <c r="G140" s="209" t="s">
        <v>278</v>
      </c>
      <c r="H140" s="210">
        <v>56</v>
      </c>
      <c r="I140" s="211"/>
      <c r="J140" s="212">
        <f t="shared" si="10"/>
        <v>0</v>
      </c>
      <c r="K140" s="213"/>
      <c r="L140" s="36"/>
      <c r="M140" s="214" t="s">
        <v>1</v>
      </c>
      <c r="N140" s="215" t="s">
        <v>39</v>
      </c>
      <c r="O140" s="68"/>
      <c r="P140" s="216">
        <f t="shared" si="11"/>
        <v>0</v>
      </c>
      <c r="Q140" s="216">
        <v>0</v>
      </c>
      <c r="R140" s="216">
        <f t="shared" si="12"/>
        <v>0</v>
      </c>
      <c r="S140" s="216">
        <v>0</v>
      </c>
      <c r="T140" s="217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257</v>
      </c>
      <c r="AT140" s="218" t="s">
        <v>193</v>
      </c>
      <c r="AU140" s="218" t="s">
        <v>86</v>
      </c>
      <c r="AY140" s="14" t="s">
        <v>191</v>
      </c>
      <c r="BE140" s="219">
        <f t="shared" si="14"/>
        <v>0</v>
      </c>
      <c r="BF140" s="219">
        <f t="shared" si="15"/>
        <v>0</v>
      </c>
      <c r="BG140" s="219">
        <f t="shared" si="16"/>
        <v>0</v>
      </c>
      <c r="BH140" s="219">
        <f t="shared" si="17"/>
        <v>0</v>
      </c>
      <c r="BI140" s="219">
        <f t="shared" si="18"/>
        <v>0</v>
      </c>
      <c r="BJ140" s="14" t="s">
        <v>86</v>
      </c>
      <c r="BK140" s="219">
        <f t="shared" si="19"/>
        <v>0</v>
      </c>
      <c r="BL140" s="14" t="s">
        <v>257</v>
      </c>
      <c r="BM140" s="218" t="s">
        <v>293</v>
      </c>
    </row>
    <row r="141" spans="1:65" s="2" customFormat="1" ht="21.75" customHeight="1">
      <c r="A141" s="31"/>
      <c r="B141" s="32"/>
      <c r="C141" s="206" t="s">
        <v>80</v>
      </c>
      <c r="D141" s="206" t="s">
        <v>193</v>
      </c>
      <c r="E141" s="207" t="s">
        <v>2370</v>
      </c>
      <c r="F141" s="208" t="s">
        <v>2371</v>
      </c>
      <c r="G141" s="209" t="s">
        <v>278</v>
      </c>
      <c r="H141" s="210">
        <v>13</v>
      </c>
      <c r="I141" s="211"/>
      <c r="J141" s="212">
        <f t="shared" si="10"/>
        <v>0</v>
      </c>
      <c r="K141" s="213"/>
      <c r="L141" s="36"/>
      <c r="M141" s="214" t="s">
        <v>1</v>
      </c>
      <c r="N141" s="215" t="s">
        <v>39</v>
      </c>
      <c r="O141" s="68"/>
      <c r="P141" s="216">
        <f t="shared" si="11"/>
        <v>0</v>
      </c>
      <c r="Q141" s="216">
        <v>0</v>
      </c>
      <c r="R141" s="216">
        <f t="shared" si="12"/>
        <v>0</v>
      </c>
      <c r="S141" s="216">
        <v>0</v>
      </c>
      <c r="T141" s="217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257</v>
      </c>
      <c r="AT141" s="218" t="s">
        <v>193</v>
      </c>
      <c r="AU141" s="218" t="s">
        <v>86</v>
      </c>
      <c r="AY141" s="14" t="s">
        <v>191</v>
      </c>
      <c r="BE141" s="219">
        <f t="shared" si="14"/>
        <v>0</v>
      </c>
      <c r="BF141" s="219">
        <f t="shared" si="15"/>
        <v>0</v>
      </c>
      <c r="BG141" s="219">
        <f t="shared" si="16"/>
        <v>0</v>
      </c>
      <c r="BH141" s="219">
        <f t="shared" si="17"/>
        <v>0</v>
      </c>
      <c r="BI141" s="219">
        <f t="shared" si="18"/>
        <v>0</v>
      </c>
      <c r="BJ141" s="14" t="s">
        <v>86</v>
      </c>
      <c r="BK141" s="219">
        <f t="shared" si="19"/>
        <v>0</v>
      </c>
      <c r="BL141" s="14" t="s">
        <v>257</v>
      </c>
      <c r="BM141" s="218" t="s">
        <v>301</v>
      </c>
    </row>
    <row r="142" spans="1:65" s="2" customFormat="1" ht="21.75" customHeight="1">
      <c r="A142" s="31"/>
      <c r="B142" s="32"/>
      <c r="C142" s="220" t="s">
        <v>86</v>
      </c>
      <c r="D142" s="220" t="s">
        <v>210</v>
      </c>
      <c r="E142" s="221" t="s">
        <v>2372</v>
      </c>
      <c r="F142" s="222" t="s">
        <v>2373</v>
      </c>
      <c r="G142" s="223" t="s">
        <v>278</v>
      </c>
      <c r="H142" s="224">
        <v>13</v>
      </c>
      <c r="I142" s="225"/>
      <c r="J142" s="226">
        <f t="shared" si="10"/>
        <v>0</v>
      </c>
      <c r="K142" s="227"/>
      <c r="L142" s="228"/>
      <c r="M142" s="229" t="s">
        <v>1</v>
      </c>
      <c r="N142" s="230" t="s">
        <v>39</v>
      </c>
      <c r="O142" s="68"/>
      <c r="P142" s="216">
        <f t="shared" si="11"/>
        <v>0</v>
      </c>
      <c r="Q142" s="216">
        <v>0</v>
      </c>
      <c r="R142" s="216">
        <f t="shared" si="12"/>
        <v>0</v>
      </c>
      <c r="S142" s="216">
        <v>0</v>
      </c>
      <c r="T142" s="217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326</v>
      </c>
      <c r="AT142" s="218" t="s">
        <v>210</v>
      </c>
      <c r="AU142" s="218" t="s">
        <v>86</v>
      </c>
      <c r="AY142" s="14" t="s">
        <v>191</v>
      </c>
      <c r="BE142" s="219">
        <f t="shared" si="14"/>
        <v>0</v>
      </c>
      <c r="BF142" s="219">
        <f t="shared" si="15"/>
        <v>0</v>
      </c>
      <c r="BG142" s="219">
        <f t="shared" si="16"/>
        <v>0</v>
      </c>
      <c r="BH142" s="219">
        <f t="shared" si="17"/>
        <v>0</v>
      </c>
      <c r="BI142" s="219">
        <f t="shared" si="18"/>
        <v>0</v>
      </c>
      <c r="BJ142" s="14" t="s">
        <v>86</v>
      </c>
      <c r="BK142" s="219">
        <f t="shared" si="19"/>
        <v>0</v>
      </c>
      <c r="BL142" s="14" t="s">
        <v>257</v>
      </c>
      <c r="BM142" s="218" t="s">
        <v>310</v>
      </c>
    </row>
    <row r="143" spans="1:65" s="2" customFormat="1" ht="21.75" customHeight="1">
      <c r="A143" s="31"/>
      <c r="B143" s="32"/>
      <c r="C143" s="206" t="s">
        <v>202</v>
      </c>
      <c r="D143" s="206" t="s">
        <v>193</v>
      </c>
      <c r="E143" s="207" t="s">
        <v>2374</v>
      </c>
      <c r="F143" s="208" t="s">
        <v>2375</v>
      </c>
      <c r="G143" s="209" t="s">
        <v>278</v>
      </c>
      <c r="H143" s="210">
        <v>7</v>
      </c>
      <c r="I143" s="211"/>
      <c r="J143" s="212">
        <f t="shared" si="10"/>
        <v>0</v>
      </c>
      <c r="K143" s="213"/>
      <c r="L143" s="36"/>
      <c r="M143" s="214" t="s">
        <v>1</v>
      </c>
      <c r="N143" s="215" t="s">
        <v>39</v>
      </c>
      <c r="O143" s="68"/>
      <c r="P143" s="216">
        <f t="shared" si="11"/>
        <v>0</v>
      </c>
      <c r="Q143" s="216">
        <v>0</v>
      </c>
      <c r="R143" s="216">
        <f t="shared" si="12"/>
        <v>0</v>
      </c>
      <c r="S143" s="216">
        <v>0</v>
      </c>
      <c r="T143" s="217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257</v>
      </c>
      <c r="AT143" s="218" t="s">
        <v>193</v>
      </c>
      <c r="AU143" s="218" t="s">
        <v>86</v>
      </c>
      <c r="AY143" s="14" t="s">
        <v>191</v>
      </c>
      <c r="BE143" s="219">
        <f t="shared" si="14"/>
        <v>0</v>
      </c>
      <c r="BF143" s="219">
        <f t="shared" si="15"/>
        <v>0</v>
      </c>
      <c r="BG143" s="219">
        <f t="shared" si="16"/>
        <v>0</v>
      </c>
      <c r="BH143" s="219">
        <f t="shared" si="17"/>
        <v>0</v>
      </c>
      <c r="BI143" s="219">
        <f t="shared" si="18"/>
        <v>0</v>
      </c>
      <c r="BJ143" s="14" t="s">
        <v>86</v>
      </c>
      <c r="BK143" s="219">
        <f t="shared" si="19"/>
        <v>0</v>
      </c>
      <c r="BL143" s="14" t="s">
        <v>257</v>
      </c>
      <c r="BM143" s="218" t="s">
        <v>318</v>
      </c>
    </row>
    <row r="144" spans="1:65" s="2" customFormat="1" ht="21.75" customHeight="1">
      <c r="A144" s="31"/>
      <c r="B144" s="32"/>
      <c r="C144" s="220" t="s">
        <v>197</v>
      </c>
      <c r="D144" s="220" t="s">
        <v>210</v>
      </c>
      <c r="E144" s="221" t="s">
        <v>2376</v>
      </c>
      <c r="F144" s="222" t="s">
        <v>2377</v>
      </c>
      <c r="G144" s="223" t="s">
        <v>278</v>
      </c>
      <c r="H144" s="224">
        <v>7</v>
      </c>
      <c r="I144" s="225"/>
      <c r="J144" s="226">
        <f t="shared" si="10"/>
        <v>0</v>
      </c>
      <c r="K144" s="227"/>
      <c r="L144" s="228"/>
      <c r="M144" s="229" t="s">
        <v>1</v>
      </c>
      <c r="N144" s="230" t="s">
        <v>39</v>
      </c>
      <c r="O144" s="68"/>
      <c r="P144" s="216">
        <f t="shared" si="11"/>
        <v>0</v>
      </c>
      <c r="Q144" s="216">
        <v>0</v>
      </c>
      <c r="R144" s="216">
        <f t="shared" si="12"/>
        <v>0</v>
      </c>
      <c r="S144" s="216">
        <v>0</v>
      </c>
      <c r="T144" s="217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326</v>
      </c>
      <c r="AT144" s="218" t="s">
        <v>210</v>
      </c>
      <c r="AU144" s="218" t="s">
        <v>86</v>
      </c>
      <c r="AY144" s="14" t="s">
        <v>191</v>
      </c>
      <c r="BE144" s="219">
        <f t="shared" si="14"/>
        <v>0</v>
      </c>
      <c r="BF144" s="219">
        <f t="shared" si="15"/>
        <v>0</v>
      </c>
      <c r="BG144" s="219">
        <f t="shared" si="16"/>
        <v>0</v>
      </c>
      <c r="BH144" s="219">
        <f t="shared" si="17"/>
        <v>0</v>
      </c>
      <c r="BI144" s="219">
        <f t="shared" si="18"/>
        <v>0</v>
      </c>
      <c r="BJ144" s="14" t="s">
        <v>86</v>
      </c>
      <c r="BK144" s="219">
        <f t="shared" si="19"/>
        <v>0</v>
      </c>
      <c r="BL144" s="14" t="s">
        <v>257</v>
      </c>
      <c r="BM144" s="218" t="s">
        <v>326</v>
      </c>
    </row>
    <row r="145" spans="1:65" s="2" customFormat="1" ht="21.75" customHeight="1">
      <c r="A145" s="31"/>
      <c r="B145" s="32"/>
      <c r="C145" s="206" t="s">
        <v>209</v>
      </c>
      <c r="D145" s="206" t="s">
        <v>193</v>
      </c>
      <c r="E145" s="207" t="s">
        <v>2378</v>
      </c>
      <c r="F145" s="208" t="s">
        <v>2379</v>
      </c>
      <c r="G145" s="209" t="s">
        <v>278</v>
      </c>
      <c r="H145" s="210">
        <v>11</v>
      </c>
      <c r="I145" s="211"/>
      <c r="J145" s="212">
        <f t="shared" si="10"/>
        <v>0</v>
      </c>
      <c r="K145" s="213"/>
      <c r="L145" s="36"/>
      <c r="M145" s="214" t="s">
        <v>1</v>
      </c>
      <c r="N145" s="215" t="s">
        <v>39</v>
      </c>
      <c r="O145" s="68"/>
      <c r="P145" s="216">
        <f t="shared" si="11"/>
        <v>0</v>
      </c>
      <c r="Q145" s="216">
        <v>0</v>
      </c>
      <c r="R145" s="216">
        <f t="shared" si="12"/>
        <v>0</v>
      </c>
      <c r="S145" s="216">
        <v>0</v>
      </c>
      <c r="T145" s="217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257</v>
      </c>
      <c r="AT145" s="218" t="s">
        <v>193</v>
      </c>
      <c r="AU145" s="218" t="s">
        <v>86</v>
      </c>
      <c r="AY145" s="14" t="s">
        <v>191</v>
      </c>
      <c r="BE145" s="219">
        <f t="shared" si="14"/>
        <v>0</v>
      </c>
      <c r="BF145" s="219">
        <f t="shared" si="15"/>
        <v>0</v>
      </c>
      <c r="BG145" s="219">
        <f t="shared" si="16"/>
        <v>0</v>
      </c>
      <c r="BH145" s="219">
        <f t="shared" si="17"/>
        <v>0</v>
      </c>
      <c r="BI145" s="219">
        <f t="shared" si="18"/>
        <v>0</v>
      </c>
      <c r="BJ145" s="14" t="s">
        <v>86</v>
      </c>
      <c r="BK145" s="219">
        <f t="shared" si="19"/>
        <v>0</v>
      </c>
      <c r="BL145" s="14" t="s">
        <v>257</v>
      </c>
      <c r="BM145" s="218" t="s">
        <v>340</v>
      </c>
    </row>
    <row r="146" spans="1:65" s="2" customFormat="1" ht="33" customHeight="1">
      <c r="A146" s="31"/>
      <c r="B146" s="32"/>
      <c r="C146" s="220" t="s">
        <v>216</v>
      </c>
      <c r="D146" s="220" t="s">
        <v>210</v>
      </c>
      <c r="E146" s="221" t="s">
        <v>2380</v>
      </c>
      <c r="F146" s="222" t="s">
        <v>2381</v>
      </c>
      <c r="G146" s="223" t="s">
        <v>278</v>
      </c>
      <c r="H146" s="224">
        <v>10</v>
      </c>
      <c r="I146" s="225"/>
      <c r="J146" s="226">
        <f t="shared" si="10"/>
        <v>0</v>
      </c>
      <c r="K146" s="227"/>
      <c r="L146" s="228"/>
      <c r="M146" s="229" t="s">
        <v>1</v>
      </c>
      <c r="N146" s="230" t="s">
        <v>39</v>
      </c>
      <c r="O146" s="68"/>
      <c r="P146" s="216">
        <f t="shared" si="11"/>
        <v>0</v>
      </c>
      <c r="Q146" s="216">
        <v>0</v>
      </c>
      <c r="R146" s="216">
        <f t="shared" si="12"/>
        <v>0</v>
      </c>
      <c r="S146" s="216">
        <v>0</v>
      </c>
      <c r="T146" s="217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326</v>
      </c>
      <c r="AT146" s="218" t="s">
        <v>210</v>
      </c>
      <c r="AU146" s="218" t="s">
        <v>86</v>
      </c>
      <c r="AY146" s="14" t="s">
        <v>191</v>
      </c>
      <c r="BE146" s="219">
        <f t="shared" si="14"/>
        <v>0</v>
      </c>
      <c r="BF146" s="219">
        <f t="shared" si="15"/>
        <v>0</v>
      </c>
      <c r="BG146" s="219">
        <f t="shared" si="16"/>
        <v>0</v>
      </c>
      <c r="BH146" s="219">
        <f t="shared" si="17"/>
        <v>0</v>
      </c>
      <c r="BI146" s="219">
        <f t="shared" si="18"/>
        <v>0</v>
      </c>
      <c r="BJ146" s="14" t="s">
        <v>86</v>
      </c>
      <c r="BK146" s="219">
        <f t="shared" si="19"/>
        <v>0</v>
      </c>
      <c r="BL146" s="14" t="s">
        <v>257</v>
      </c>
      <c r="BM146" s="218" t="s">
        <v>348</v>
      </c>
    </row>
    <row r="147" spans="1:65" s="2" customFormat="1" ht="33" customHeight="1">
      <c r="A147" s="31"/>
      <c r="B147" s="32"/>
      <c r="C147" s="220" t="s">
        <v>220</v>
      </c>
      <c r="D147" s="220" t="s">
        <v>210</v>
      </c>
      <c r="E147" s="221" t="s">
        <v>2382</v>
      </c>
      <c r="F147" s="222" t="s">
        <v>2383</v>
      </c>
      <c r="G147" s="223" t="s">
        <v>278</v>
      </c>
      <c r="H147" s="224">
        <v>1</v>
      </c>
      <c r="I147" s="225"/>
      <c r="J147" s="226">
        <f t="shared" si="10"/>
        <v>0</v>
      </c>
      <c r="K147" s="227"/>
      <c r="L147" s="228"/>
      <c r="M147" s="229" t="s">
        <v>1</v>
      </c>
      <c r="N147" s="230" t="s">
        <v>39</v>
      </c>
      <c r="O147" s="68"/>
      <c r="P147" s="216">
        <f t="shared" si="11"/>
        <v>0</v>
      </c>
      <c r="Q147" s="216">
        <v>0</v>
      </c>
      <c r="R147" s="216">
        <f t="shared" si="12"/>
        <v>0</v>
      </c>
      <c r="S147" s="216">
        <v>0</v>
      </c>
      <c r="T147" s="217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326</v>
      </c>
      <c r="AT147" s="218" t="s">
        <v>210</v>
      </c>
      <c r="AU147" s="218" t="s">
        <v>86</v>
      </c>
      <c r="AY147" s="14" t="s">
        <v>191</v>
      </c>
      <c r="BE147" s="219">
        <f t="shared" si="14"/>
        <v>0</v>
      </c>
      <c r="BF147" s="219">
        <f t="shared" si="15"/>
        <v>0</v>
      </c>
      <c r="BG147" s="219">
        <f t="shared" si="16"/>
        <v>0</v>
      </c>
      <c r="BH147" s="219">
        <f t="shared" si="17"/>
        <v>0</v>
      </c>
      <c r="BI147" s="219">
        <f t="shared" si="18"/>
        <v>0</v>
      </c>
      <c r="BJ147" s="14" t="s">
        <v>86</v>
      </c>
      <c r="BK147" s="219">
        <f t="shared" si="19"/>
        <v>0</v>
      </c>
      <c r="BL147" s="14" t="s">
        <v>257</v>
      </c>
      <c r="BM147" s="218" t="s">
        <v>356</v>
      </c>
    </row>
    <row r="148" spans="1:65" s="2" customFormat="1" ht="21.75" customHeight="1">
      <c r="A148" s="31"/>
      <c r="B148" s="32"/>
      <c r="C148" s="206" t="s">
        <v>214</v>
      </c>
      <c r="D148" s="206" t="s">
        <v>193</v>
      </c>
      <c r="E148" s="207" t="s">
        <v>2384</v>
      </c>
      <c r="F148" s="208" t="s">
        <v>2385</v>
      </c>
      <c r="G148" s="209" t="s">
        <v>278</v>
      </c>
      <c r="H148" s="210">
        <v>17</v>
      </c>
      <c r="I148" s="211"/>
      <c r="J148" s="212">
        <f t="shared" si="10"/>
        <v>0</v>
      </c>
      <c r="K148" s="213"/>
      <c r="L148" s="36"/>
      <c r="M148" s="214" t="s">
        <v>1</v>
      </c>
      <c r="N148" s="215" t="s">
        <v>39</v>
      </c>
      <c r="O148" s="68"/>
      <c r="P148" s="216">
        <f t="shared" si="11"/>
        <v>0</v>
      </c>
      <c r="Q148" s="216">
        <v>0</v>
      </c>
      <c r="R148" s="216">
        <f t="shared" si="12"/>
        <v>0</v>
      </c>
      <c r="S148" s="216">
        <v>0</v>
      </c>
      <c r="T148" s="21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257</v>
      </c>
      <c r="AT148" s="218" t="s">
        <v>193</v>
      </c>
      <c r="AU148" s="218" t="s">
        <v>86</v>
      </c>
      <c r="AY148" s="14" t="s">
        <v>191</v>
      </c>
      <c r="BE148" s="219">
        <f t="shared" si="14"/>
        <v>0</v>
      </c>
      <c r="BF148" s="219">
        <f t="shared" si="15"/>
        <v>0</v>
      </c>
      <c r="BG148" s="219">
        <f t="shared" si="16"/>
        <v>0</v>
      </c>
      <c r="BH148" s="219">
        <f t="shared" si="17"/>
        <v>0</v>
      </c>
      <c r="BI148" s="219">
        <f t="shared" si="18"/>
        <v>0</v>
      </c>
      <c r="BJ148" s="14" t="s">
        <v>86</v>
      </c>
      <c r="BK148" s="219">
        <f t="shared" si="19"/>
        <v>0</v>
      </c>
      <c r="BL148" s="14" t="s">
        <v>257</v>
      </c>
      <c r="BM148" s="218" t="s">
        <v>363</v>
      </c>
    </row>
    <row r="149" spans="1:65" s="2" customFormat="1" ht="33" customHeight="1">
      <c r="A149" s="31"/>
      <c r="B149" s="32"/>
      <c r="C149" s="220" t="s">
        <v>228</v>
      </c>
      <c r="D149" s="220" t="s">
        <v>210</v>
      </c>
      <c r="E149" s="221" t="s">
        <v>2386</v>
      </c>
      <c r="F149" s="222" t="s">
        <v>2387</v>
      </c>
      <c r="G149" s="223" t="s">
        <v>278</v>
      </c>
      <c r="H149" s="224">
        <v>17</v>
      </c>
      <c r="I149" s="225"/>
      <c r="J149" s="226">
        <f t="shared" si="10"/>
        <v>0</v>
      </c>
      <c r="K149" s="227"/>
      <c r="L149" s="228"/>
      <c r="M149" s="229" t="s">
        <v>1</v>
      </c>
      <c r="N149" s="230" t="s">
        <v>39</v>
      </c>
      <c r="O149" s="68"/>
      <c r="P149" s="216">
        <f t="shared" si="11"/>
        <v>0</v>
      </c>
      <c r="Q149" s="216">
        <v>0</v>
      </c>
      <c r="R149" s="216">
        <f t="shared" si="12"/>
        <v>0</v>
      </c>
      <c r="S149" s="216">
        <v>0</v>
      </c>
      <c r="T149" s="217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326</v>
      </c>
      <c r="AT149" s="218" t="s">
        <v>210</v>
      </c>
      <c r="AU149" s="218" t="s">
        <v>86</v>
      </c>
      <c r="AY149" s="14" t="s">
        <v>191</v>
      </c>
      <c r="BE149" s="219">
        <f t="shared" si="14"/>
        <v>0</v>
      </c>
      <c r="BF149" s="219">
        <f t="shared" si="15"/>
        <v>0</v>
      </c>
      <c r="BG149" s="219">
        <f t="shared" si="16"/>
        <v>0</v>
      </c>
      <c r="BH149" s="219">
        <f t="shared" si="17"/>
        <v>0</v>
      </c>
      <c r="BI149" s="219">
        <f t="shared" si="18"/>
        <v>0</v>
      </c>
      <c r="BJ149" s="14" t="s">
        <v>86</v>
      </c>
      <c r="BK149" s="219">
        <f t="shared" si="19"/>
        <v>0</v>
      </c>
      <c r="BL149" s="14" t="s">
        <v>257</v>
      </c>
      <c r="BM149" s="218" t="s">
        <v>371</v>
      </c>
    </row>
    <row r="150" spans="1:65" s="2" customFormat="1" ht="21.75" customHeight="1">
      <c r="A150" s="31"/>
      <c r="B150" s="32"/>
      <c r="C150" s="206" t="s">
        <v>232</v>
      </c>
      <c r="D150" s="206" t="s">
        <v>193</v>
      </c>
      <c r="E150" s="207" t="s">
        <v>2388</v>
      </c>
      <c r="F150" s="208" t="s">
        <v>2389</v>
      </c>
      <c r="G150" s="209" t="s">
        <v>278</v>
      </c>
      <c r="H150" s="210">
        <v>1</v>
      </c>
      <c r="I150" s="211"/>
      <c r="J150" s="212">
        <f t="shared" si="10"/>
        <v>0</v>
      </c>
      <c r="K150" s="213"/>
      <c r="L150" s="36"/>
      <c r="M150" s="214" t="s">
        <v>1</v>
      </c>
      <c r="N150" s="215" t="s">
        <v>39</v>
      </c>
      <c r="O150" s="68"/>
      <c r="P150" s="216">
        <f t="shared" si="11"/>
        <v>0</v>
      </c>
      <c r="Q150" s="216">
        <v>0</v>
      </c>
      <c r="R150" s="216">
        <f t="shared" si="12"/>
        <v>0</v>
      </c>
      <c r="S150" s="216">
        <v>0</v>
      </c>
      <c r="T150" s="217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257</v>
      </c>
      <c r="AT150" s="218" t="s">
        <v>193</v>
      </c>
      <c r="AU150" s="218" t="s">
        <v>86</v>
      </c>
      <c r="AY150" s="14" t="s">
        <v>191</v>
      </c>
      <c r="BE150" s="219">
        <f t="shared" si="14"/>
        <v>0</v>
      </c>
      <c r="BF150" s="219">
        <f t="shared" si="15"/>
        <v>0</v>
      </c>
      <c r="BG150" s="219">
        <f t="shared" si="16"/>
        <v>0</v>
      </c>
      <c r="BH150" s="219">
        <f t="shared" si="17"/>
        <v>0</v>
      </c>
      <c r="BI150" s="219">
        <f t="shared" si="18"/>
        <v>0</v>
      </c>
      <c r="BJ150" s="14" t="s">
        <v>86</v>
      </c>
      <c r="BK150" s="219">
        <f t="shared" si="19"/>
        <v>0</v>
      </c>
      <c r="BL150" s="14" t="s">
        <v>257</v>
      </c>
      <c r="BM150" s="218" t="s">
        <v>380</v>
      </c>
    </row>
    <row r="151" spans="1:65" s="2" customFormat="1" ht="33" customHeight="1">
      <c r="A151" s="31"/>
      <c r="B151" s="32"/>
      <c r="C151" s="220" t="s">
        <v>237</v>
      </c>
      <c r="D151" s="220" t="s">
        <v>210</v>
      </c>
      <c r="E151" s="221" t="s">
        <v>2390</v>
      </c>
      <c r="F151" s="222" t="s">
        <v>2391</v>
      </c>
      <c r="G151" s="223" t="s">
        <v>278</v>
      </c>
      <c r="H151" s="224">
        <v>1</v>
      </c>
      <c r="I151" s="225"/>
      <c r="J151" s="226">
        <f t="shared" si="10"/>
        <v>0</v>
      </c>
      <c r="K151" s="227"/>
      <c r="L151" s="228"/>
      <c r="M151" s="229" t="s">
        <v>1</v>
      </c>
      <c r="N151" s="230" t="s">
        <v>39</v>
      </c>
      <c r="O151" s="68"/>
      <c r="P151" s="216">
        <f t="shared" si="11"/>
        <v>0</v>
      </c>
      <c r="Q151" s="216">
        <v>0</v>
      </c>
      <c r="R151" s="216">
        <f t="shared" si="12"/>
        <v>0</v>
      </c>
      <c r="S151" s="216">
        <v>0</v>
      </c>
      <c r="T151" s="217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326</v>
      </c>
      <c r="AT151" s="218" t="s">
        <v>210</v>
      </c>
      <c r="AU151" s="218" t="s">
        <v>86</v>
      </c>
      <c r="AY151" s="14" t="s">
        <v>191</v>
      </c>
      <c r="BE151" s="219">
        <f t="shared" si="14"/>
        <v>0</v>
      </c>
      <c r="BF151" s="219">
        <f t="shared" si="15"/>
        <v>0</v>
      </c>
      <c r="BG151" s="219">
        <f t="shared" si="16"/>
        <v>0</v>
      </c>
      <c r="BH151" s="219">
        <f t="shared" si="17"/>
        <v>0</v>
      </c>
      <c r="BI151" s="219">
        <f t="shared" si="18"/>
        <v>0</v>
      </c>
      <c r="BJ151" s="14" t="s">
        <v>86</v>
      </c>
      <c r="BK151" s="219">
        <f t="shared" si="19"/>
        <v>0</v>
      </c>
      <c r="BL151" s="14" t="s">
        <v>257</v>
      </c>
      <c r="BM151" s="218" t="s">
        <v>386</v>
      </c>
    </row>
    <row r="152" spans="1:65" s="2" customFormat="1" ht="21.75" customHeight="1">
      <c r="A152" s="31"/>
      <c r="B152" s="32"/>
      <c r="C152" s="206" t="s">
        <v>241</v>
      </c>
      <c r="D152" s="206" t="s">
        <v>193</v>
      </c>
      <c r="E152" s="207" t="s">
        <v>2392</v>
      </c>
      <c r="F152" s="208" t="s">
        <v>2393</v>
      </c>
      <c r="G152" s="209" t="s">
        <v>278</v>
      </c>
      <c r="H152" s="210">
        <v>9</v>
      </c>
      <c r="I152" s="211"/>
      <c r="J152" s="212">
        <f t="shared" si="10"/>
        <v>0</v>
      </c>
      <c r="K152" s="213"/>
      <c r="L152" s="36"/>
      <c r="M152" s="214" t="s">
        <v>1</v>
      </c>
      <c r="N152" s="215" t="s">
        <v>39</v>
      </c>
      <c r="O152" s="68"/>
      <c r="P152" s="216">
        <f t="shared" si="11"/>
        <v>0</v>
      </c>
      <c r="Q152" s="216">
        <v>0</v>
      </c>
      <c r="R152" s="216">
        <f t="shared" si="12"/>
        <v>0</v>
      </c>
      <c r="S152" s="216">
        <v>0</v>
      </c>
      <c r="T152" s="217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257</v>
      </c>
      <c r="AT152" s="218" t="s">
        <v>193</v>
      </c>
      <c r="AU152" s="218" t="s">
        <v>86</v>
      </c>
      <c r="AY152" s="14" t="s">
        <v>191</v>
      </c>
      <c r="BE152" s="219">
        <f t="shared" si="14"/>
        <v>0</v>
      </c>
      <c r="BF152" s="219">
        <f t="shared" si="15"/>
        <v>0</v>
      </c>
      <c r="BG152" s="219">
        <f t="shared" si="16"/>
        <v>0</v>
      </c>
      <c r="BH152" s="219">
        <f t="shared" si="17"/>
        <v>0</v>
      </c>
      <c r="BI152" s="219">
        <f t="shared" si="18"/>
        <v>0</v>
      </c>
      <c r="BJ152" s="14" t="s">
        <v>86</v>
      </c>
      <c r="BK152" s="219">
        <f t="shared" si="19"/>
        <v>0</v>
      </c>
      <c r="BL152" s="14" t="s">
        <v>257</v>
      </c>
      <c r="BM152" s="218" t="s">
        <v>397</v>
      </c>
    </row>
    <row r="153" spans="1:65" s="2" customFormat="1" ht="33" customHeight="1">
      <c r="A153" s="31"/>
      <c r="B153" s="32"/>
      <c r="C153" s="220" t="s">
        <v>245</v>
      </c>
      <c r="D153" s="220" t="s">
        <v>210</v>
      </c>
      <c r="E153" s="221" t="s">
        <v>2394</v>
      </c>
      <c r="F153" s="222" t="s">
        <v>2395</v>
      </c>
      <c r="G153" s="223" t="s">
        <v>278</v>
      </c>
      <c r="H153" s="224">
        <v>9</v>
      </c>
      <c r="I153" s="225"/>
      <c r="J153" s="226">
        <f t="shared" si="10"/>
        <v>0</v>
      </c>
      <c r="K153" s="227"/>
      <c r="L153" s="228"/>
      <c r="M153" s="229" t="s">
        <v>1</v>
      </c>
      <c r="N153" s="230" t="s">
        <v>39</v>
      </c>
      <c r="O153" s="68"/>
      <c r="P153" s="216">
        <f t="shared" si="11"/>
        <v>0</v>
      </c>
      <c r="Q153" s="216">
        <v>0</v>
      </c>
      <c r="R153" s="216">
        <f t="shared" si="12"/>
        <v>0</v>
      </c>
      <c r="S153" s="216">
        <v>0</v>
      </c>
      <c r="T153" s="217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326</v>
      </c>
      <c r="AT153" s="218" t="s">
        <v>210</v>
      </c>
      <c r="AU153" s="218" t="s">
        <v>86</v>
      </c>
      <c r="AY153" s="14" t="s">
        <v>191</v>
      </c>
      <c r="BE153" s="219">
        <f t="shared" si="14"/>
        <v>0</v>
      </c>
      <c r="BF153" s="219">
        <f t="shared" si="15"/>
        <v>0</v>
      </c>
      <c r="BG153" s="219">
        <f t="shared" si="16"/>
        <v>0</v>
      </c>
      <c r="BH153" s="219">
        <f t="shared" si="17"/>
        <v>0</v>
      </c>
      <c r="BI153" s="219">
        <f t="shared" si="18"/>
        <v>0</v>
      </c>
      <c r="BJ153" s="14" t="s">
        <v>86</v>
      </c>
      <c r="BK153" s="219">
        <f t="shared" si="19"/>
        <v>0</v>
      </c>
      <c r="BL153" s="14" t="s">
        <v>257</v>
      </c>
      <c r="BM153" s="218" t="s">
        <v>405</v>
      </c>
    </row>
    <row r="154" spans="1:65" s="2" customFormat="1" ht="21.75" customHeight="1">
      <c r="A154" s="31"/>
      <c r="B154" s="32"/>
      <c r="C154" s="206" t="s">
        <v>257</v>
      </c>
      <c r="D154" s="206" t="s">
        <v>193</v>
      </c>
      <c r="E154" s="207" t="s">
        <v>2396</v>
      </c>
      <c r="F154" s="208" t="s">
        <v>2397</v>
      </c>
      <c r="G154" s="209" t="s">
        <v>223</v>
      </c>
      <c r="H154" s="210">
        <v>136</v>
      </c>
      <c r="I154" s="211"/>
      <c r="J154" s="212">
        <f t="shared" si="10"/>
        <v>0</v>
      </c>
      <c r="K154" s="213"/>
      <c r="L154" s="36"/>
      <c r="M154" s="214" t="s">
        <v>1</v>
      </c>
      <c r="N154" s="215" t="s">
        <v>39</v>
      </c>
      <c r="O154" s="68"/>
      <c r="P154" s="216">
        <f t="shared" si="11"/>
        <v>0</v>
      </c>
      <c r="Q154" s="216">
        <v>0</v>
      </c>
      <c r="R154" s="216">
        <f t="shared" si="12"/>
        <v>0</v>
      </c>
      <c r="S154" s="216">
        <v>0</v>
      </c>
      <c r="T154" s="217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257</v>
      </c>
      <c r="AT154" s="218" t="s">
        <v>193</v>
      </c>
      <c r="AU154" s="218" t="s">
        <v>86</v>
      </c>
      <c r="AY154" s="14" t="s">
        <v>191</v>
      </c>
      <c r="BE154" s="219">
        <f t="shared" si="14"/>
        <v>0</v>
      </c>
      <c r="BF154" s="219">
        <f t="shared" si="15"/>
        <v>0</v>
      </c>
      <c r="BG154" s="219">
        <f t="shared" si="16"/>
        <v>0</v>
      </c>
      <c r="BH154" s="219">
        <f t="shared" si="17"/>
        <v>0</v>
      </c>
      <c r="BI154" s="219">
        <f t="shared" si="18"/>
        <v>0</v>
      </c>
      <c r="BJ154" s="14" t="s">
        <v>86</v>
      </c>
      <c r="BK154" s="219">
        <f t="shared" si="19"/>
        <v>0</v>
      </c>
      <c r="BL154" s="14" t="s">
        <v>257</v>
      </c>
      <c r="BM154" s="218" t="s">
        <v>415</v>
      </c>
    </row>
    <row r="155" spans="1:65" s="2" customFormat="1" ht="21.75" customHeight="1">
      <c r="A155" s="31"/>
      <c r="B155" s="32"/>
      <c r="C155" s="206" t="s">
        <v>262</v>
      </c>
      <c r="D155" s="206" t="s">
        <v>193</v>
      </c>
      <c r="E155" s="207" t="s">
        <v>2398</v>
      </c>
      <c r="F155" s="208" t="s">
        <v>2399</v>
      </c>
      <c r="G155" s="209" t="s">
        <v>223</v>
      </c>
      <c r="H155" s="210">
        <v>136</v>
      </c>
      <c r="I155" s="211"/>
      <c r="J155" s="212">
        <f t="shared" si="10"/>
        <v>0</v>
      </c>
      <c r="K155" s="213"/>
      <c r="L155" s="36"/>
      <c r="M155" s="214" t="s">
        <v>1</v>
      </c>
      <c r="N155" s="215" t="s">
        <v>39</v>
      </c>
      <c r="O155" s="68"/>
      <c r="P155" s="216">
        <f t="shared" si="11"/>
        <v>0</v>
      </c>
      <c r="Q155" s="216">
        <v>0</v>
      </c>
      <c r="R155" s="216">
        <f t="shared" si="12"/>
        <v>0</v>
      </c>
      <c r="S155" s="216">
        <v>0</v>
      </c>
      <c r="T155" s="217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257</v>
      </c>
      <c r="AT155" s="218" t="s">
        <v>193</v>
      </c>
      <c r="AU155" s="218" t="s">
        <v>86</v>
      </c>
      <c r="AY155" s="14" t="s">
        <v>191</v>
      </c>
      <c r="BE155" s="219">
        <f t="shared" si="14"/>
        <v>0</v>
      </c>
      <c r="BF155" s="219">
        <f t="shared" si="15"/>
        <v>0</v>
      </c>
      <c r="BG155" s="219">
        <f t="shared" si="16"/>
        <v>0</v>
      </c>
      <c r="BH155" s="219">
        <f t="shared" si="17"/>
        <v>0</v>
      </c>
      <c r="BI155" s="219">
        <f t="shared" si="18"/>
        <v>0</v>
      </c>
      <c r="BJ155" s="14" t="s">
        <v>86</v>
      </c>
      <c r="BK155" s="219">
        <f t="shared" si="19"/>
        <v>0</v>
      </c>
      <c r="BL155" s="14" t="s">
        <v>257</v>
      </c>
      <c r="BM155" s="218" t="s">
        <v>423</v>
      </c>
    </row>
    <row r="156" spans="1:65" s="2" customFormat="1" ht="21.75" customHeight="1">
      <c r="A156" s="31"/>
      <c r="B156" s="32"/>
      <c r="C156" s="206" t="s">
        <v>266</v>
      </c>
      <c r="D156" s="206" t="s">
        <v>193</v>
      </c>
      <c r="E156" s="207" t="s">
        <v>2400</v>
      </c>
      <c r="F156" s="208" t="s">
        <v>2401</v>
      </c>
      <c r="G156" s="209" t="s">
        <v>213</v>
      </c>
      <c r="H156" s="210">
        <v>1.5</v>
      </c>
      <c r="I156" s="211"/>
      <c r="J156" s="212">
        <f t="shared" si="10"/>
        <v>0</v>
      </c>
      <c r="K156" s="213"/>
      <c r="L156" s="36"/>
      <c r="M156" s="214" t="s">
        <v>1</v>
      </c>
      <c r="N156" s="215" t="s">
        <v>39</v>
      </c>
      <c r="O156" s="68"/>
      <c r="P156" s="216">
        <f t="shared" si="11"/>
        <v>0</v>
      </c>
      <c r="Q156" s="216">
        <v>0</v>
      </c>
      <c r="R156" s="216">
        <f t="shared" si="12"/>
        <v>0</v>
      </c>
      <c r="S156" s="216">
        <v>0</v>
      </c>
      <c r="T156" s="217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257</v>
      </c>
      <c r="AT156" s="218" t="s">
        <v>193</v>
      </c>
      <c r="AU156" s="218" t="s">
        <v>86</v>
      </c>
      <c r="AY156" s="14" t="s">
        <v>191</v>
      </c>
      <c r="BE156" s="219">
        <f t="shared" si="14"/>
        <v>0</v>
      </c>
      <c r="BF156" s="219">
        <f t="shared" si="15"/>
        <v>0</v>
      </c>
      <c r="BG156" s="219">
        <f t="shared" si="16"/>
        <v>0</v>
      </c>
      <c r="BH156" s="219">
        <f t="shared" si="17"/>
        <v>0</v>
      </c>
      <c r="BI156" s="219">
        <f t="shared" si="18"/>
        <v>0</v>
      </c>
      <c r="BJ156" s="14" t="s">
        <v>86</v>
      </c>
      <c r="BK156" s="219">
        <f t="shared" si="19"/>
        <v>0</v>
      </c>
      <c r="BL156" s="14" t="s">
        <v>257</v>
      </c>
      <c r="BM156" s="218" t="s">
        <v>435</v>
      </c>
    </row>
    <row r="157" spans="1:65" s="2" customFormat="1" ht="21.75" customHeight="1">
      <c r="A157" s="31"/>
      <c r="B157" s="32"/>
      <c r="C157" s="206" t="s">
        <v>271</v>
      </c>
      <c r="D157" s="206" t="s">
        <v>193</v>
      </c>
      <c r="E157" s="207" t="s">
        <v>1408</v>
      </c>
      <c r="F157" s="208" t="s">
        <v>1409</v>
      </c>
      <c r="G157" s="209" t="s">
        <v>389</v>
      </c>
      <c r="H157" s="231">
        <v>61.889000000000003</v>
      </c>
      <c r="I157" s="211"/>
      <c r="J157" s="212">
        <f t="shared" si="10"/>
        <v>0</v>
      </c>
      <c r="K157" s="213"/>
      <c r="L157" s="36"/>
      <c r="M157" s="237" t="s">
        <v>1</v>
      </c>
      <c r="N157" s="238" t="s">
        <v>39</v>
      </c>
      <c r="O157" s="234"/>
      <c r="P157" s="235">
        <f t="shared" si="11"/>
        <v>0</v>
      </c>
      <c r="Q157" s="235">
        <v>0</v>
      </c>
      <c r="R157" s="235">
        <f t="shared" si="12"/>
        <v>0</v>
      </c>
      <c r="S157" s="235">
        <v>0</v>
      </c>
      <c r="T157" s="236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257</v>
      </c>
      <c r="AT157" s="218" t="s">
        <v>193</v>
      </c>
      <c r="AU157" s="218" t="s">
        <v>86</v>
      </c>
      <c r="AY157" s="14" t="s">
        <v>191</v>
      </c>
      <c r="BE157" s="219">
        <f t="shared" si="14"/>
        <v>0</v>
      </c>
      <c r="BF157" s="219">
        <f t="shared" si="15"/>
        <v>0</v>
      </c>
      <c r="BG157" s="219">
        <f t="shared" si="16"/>
        <v>0</v>
      </c>
      <c r="BH157" s="219">
        <f t="shared" si="17"/>
        <v>0</v>
      </c>
      <c r="BI157" s="219">
        <f t="shared" si="18"/>
        <v>0</v>
      </c>
      <c r="BJ157" s="14" t="s">
        <v>86</v>
      </c>
      <c r="BK157" s="219">
        <f t="shared" si="19"/>
        <v>0</v>
      </c>
      <c r="BL157" s="14" t="s">
        <v>257</v>
      </c>
      <c r="BM157" s="218" t="s">
        <v>445</v>
      </c>
    </row>
    <row r="158" spans="1:65" s="2" customFormat="1" ht="6.95" customHeight="1">
      <c r="A158" s="31"/>
      <c r="B158" s="51"/>
      <c r="C158" s="52"/>
      <c r="D158" s="52"/>
      <c r="E158" s="52"/>
      <c r="F158" s="52"/>
      <c r="G158" s="52"/>
      <c r="H158" s="52"/>
      <c r="I158" s="155"/>
      <c r="J158" s="52"/>
      <c r="K158" s="52"/>
      <c r="L158" s="36"/>
      <c r="M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</sheetData>
  <sheetProtection algorithmName="SHA-512" hashValue="03s4+ljjYgVYU+gAGTWuyB1w2aX4QHhhaNtg4AMeHhNPyp3I7jT6vKPYut7TSnp+8zplbAnw48l6lyunWZSpbw==" saltValue="WZkVfcBBrzXDm8Grkj8G+/uJatikQdbGW+U8IAKDUr/Uk9hoQbbNrEnO060TDCS8TMaPdY15sVlUxZ07wgEUQQ==" spinCount="100000" sheet="1" objects="1" scenarios="1" formatColumns="0" formatRows="0" autoFilter="0"/>
  <autoFilter ref="C123:K157" xr:uid="{00000000-0009-0000-0000-00000F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89"/>
  <sheetViews>
    <sheetView showGridLines="0" topLeftCell="A145" workbookViewId="0">
      <selection activeCell="H175" sqref="H17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138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2170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2402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1640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1640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ROUND(J129,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ROUND((SUM(BE129:BE188)),  2)</f>
        <v>0</v>
      </c>
      <c r="G35" s="31"/>
      <c r="H35" s="31"/>
      <c r="I35" s="134">
        <v>0.2</v>
      </c>
      <c r="J35" s="133">
        <f>ROUND(((SUM(BE129:BE188))*I35),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ROUND((SUM(BF129:BF188)),  2)</f>
        <v>0</v>
      </c>
      <c r="G36" s="31"/>
      <c r="H36" s="31"/>
      <c r="I36" s="134">
        <v>0.2</v>
      </c>
      <c r="J36" s="133">
        <f>ROUND(((SUM(BF129:BF188))*I36),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ROUND((SUM(BG129:BG188)),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ROUND((SUM(BH129:BH188)),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ROUND((SUM(BI129:BI188)),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2170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SO.07.3 - SO.07.3 Plynoinštalácia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Ing. Vojtech Gábel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Ing. Vojtech Gábel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J129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1641</v>
      </c>
      <c r="E99" s="167"/>
      <c r="F99" s="167"/>
      <c r="G99" s="167"/>
      <c r="H99" s="167"/>
      <c r="I99" s="168"/>
      <c r="J99" s="169">
        <f>J130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1642</v>
      </c>
      <c r="E100" s="173"/>
      <c r="F100" s="173"/>
      <c r="G100" s="173"/>
      <c r="H100" s="173"/>
      <c r="I100" s="174"/>
      <c r="J100" s="175">
        <f>J131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2403</v>
      </c>
      <c r="E101" s="173"/>
      <c r="F101" s="173"/>
      <c r="G101" s="173"/>
      <c r="H101" s="173"/>
      <c r="I101" s="174"/>
      <c r="J101" s="175">
        <f>J139</f>
        <v>0</v>
      </c>
      <c r="K101" s="101"/>
      <c r="L101" s="176"/>
    </row>
    <row r="102" spans="1:47" s="10" customFormat="1" ht="19.899999999999999" customHeight="1">
      <c r="B102" s="171"/>
      <c r="C102" s="101"/>
      <c r="D102" s="172" t="s">
        <v>2404</v>
      </c>
      <c r="E102" s="173"/>
      <c r="F102" s="173"/>
      <c r="G102" s="173"/>
      <c r="H102" s="173"/>
      <c r="I102" s="174"/>
      <c r="J102" s="175">
        <f>J142</f>
        <v>0</v>
      </c>
      <c r="K102" s="101"/>
      <c r="L102" s="176"/>
    </row>
    <row r="103" spans="1:47" s="9" customFormat="1" ht="24.95" customHeight="1">
      <c r="B103" s="164"/>
      <c r="C103" s="165"/>
      <c r="D103" s="166" t="s">
        <v>1643</v>
      </c>
      <c r="E103" s="167"/>
      <c r="F103" s="167"/>
      <c r="G103" s="167"/>
      <c r="H103" s="167"/>
      <c r="I103" s="168"/>
      <c r="J103" s="169">
        <f>J149</f>
        <v>0</v>
      </c>
      <c r="K103" s="165"/>
      <c r="L103" s="170"/>
    </row>
    <row r="104" spans="1:47" s="10" customFormat="1" ht="19.899999999999999" customHeight="1">
      <c r="B104" s="171"/>
      <c r="C104" s="101"/>
      <c r="D104" s="172" t="s">
        <v>1644</v>
      </c>
      <c r="E104" s="173"/>
      <c r="F104" s="173"/>
      <c r="G104" s="173"/>
      <c r="H104" s="173"/>
      <c r="I104" s="174"/>
      <c r="J104" s="175">
        <f>J150</f>
        <v>0</v>
      </c>
      <c r="K104" s="101"/>
      <c r="L104" s="176"/>
    </row>
    <row r="105" spans="1:47" s="10" customFormat="1" ht="19.899999999999999" customHeight="1">
      <c r="B105" s="171"/>
      <c r="C105" s="101"/>
      <c r="D105" s="172" t="s">
        <v>2405</v>
      </c>
      <c r="E105" s="173"/>
      <c r="F105" s="173"/>
      <c r="G105" s="173"/>
      <c r="H105" s="173"/>
      <c r="I105" s="174"/>
      <c r="J105" s="175">
        <f>J175</f>
        <v>0</v>
      </c>
      <c r="K105" s="101"/>
      <c r="L105" s="176"/>
    </row>
    <row r="106" spans="1:47" s="9" customFormat="1" ht="24.95" customHeight="1">
      <c r="B106" s="164"/>
      <c r="C106" s="165"/>
      <c r="D106" s="166" t="s">
        <v>1646</v>
      </c>
      <c r="E106" s="167"/>
      <c r="F106" s="167"/>
      <c r="G106" s="167"/>
      <c r="H106" s="167"/>
      <c r="I106" s="168"/>
      <c r="J106" s="169">
        <f>J180</f>
        <v>0</v>
      </c>
      <c r="K106" s="165"/>
      <c r="L106" s="170"/>
    </row>
    <row r="107" spans="1:47" s="10" customFormat="1" ht="19.899999999999999" customHeight="1">
      <c r="B107" s="171"/>
      <c r="C107" s="101"/>
      <c r="D107" s="172" t="s">
        <v>1647</v>
      </c>
      <c r="E107" s="173"/>
      <c r="F107" s="173"/>
      <c r="G107" s="173"/>
      <c r="H107" s="173"/>
      <c r="I107" s="174"/>
      <c r="J107" s="175">
        <f>J181</f>
        <v>0</v>
      </c>
      <c r="K107" s="101"/>
      <c r="L107" s="176"/>
    </row>
    <row r="108" spans="1:47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119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6.95" customHeight="1">
      <c r="A109" s="31"/>
      <c r="B109" s="51"/>
      <c r="C109" s="52"/>
      <c r="D109" s="52"/>
      <c r="E109" s="52"/>
      <c r="F109" s="52"/>
      <c r="G109" s="52"/>
      <c r="H109" s="52"/>
      <c r="I109" s="155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31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158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4.95" customHeight="1">
      <c r="A114" s="31"/>
      <c r="B114" s="32"/>
      <c r="C114" s="20" t="s">
        <v>177</v>
      </c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15</v>
      </c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3.25" customHeight="1">
      <c r="A117" s="31"/>
      <c r="B117" s="32"/>
      <c r="C117" s="33"/>
      <c r="D117" s="33"/>
      <c r="E117" s="291" t="str">
        <f>E7</f>
        <v>PRÍSTAVBA A STAVEBNÉ ÚPRAVY MŠ OKRUŽNÁ 53/5, ILAVA-KLOBUŠICE</v>
      </c>
      <c r="F117" s="292"/>
      <c r="G117" s="292"/>
      <c r="H117" s="292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2" customHeight="1">
      <c r="B118" s="18"/>
      <c r="C118" s="26" t="s">
        <v>143</v>
      </c>
      <c r="D118" s="19"/>
      <c r="E118" s="19"/>
      <c r="F118" s="19"/>
      <c r="G118" s="19"/>
      <c r="H118" s="19"/>
      <c r="I118" s="112"/>
      <c r="J118" s="19"/>
      <c r="K118" s="19"/>
      <c r="L118" s="17"/>
    </row>
    <row r="119" spans="1:31" s="2" customFormat="1" ht="16.5" customHeight="1">
      <c r="A119" s="31"/>
      <c r="B119" s="32"/>
      <c r="C119" s="33"/>
      <c r="D119" s="33"/>
      <c r="E119" s="291" t="s">
        <v>2170</v>
      </c>
      <c r="F119" s="293"/>
      <c r="G119" s="293"/>
      <c r="H119" s="29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145</v>
      </c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44" t="str">
        <f>E11</f>
        <v>SO.07.3 - SO.07.3 Plynoinštalácia</v>
      </c>
      <c r="F121" s="293"/>
      <c r="G121" s="293"/>
      <c r="H121" s="29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19</v>
      </c>
      <c r="D123" s="33"/>
      <c r="E123" s="33"/>
      <c r="F123" s="24" t="str">
        <f>F14</f>
        <v>Ilava- Klobušice</v>
      </c>
      <c r="G123" s="33"/>
      <c r="H123" s="33"/>
      <c r="I123" s="120" t="s">
        <v>21</v>
      </c>
      <c r="J123" s="63" t="str">
        <f>IF(J14="","",J14)</f>
        <v>02, 2020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22</v>
      </c>
      <c r="D125" s="33"/>
      <c r="E125" s="33"/>
      <c r="F125" s="24" t="str">
        <f>E17</f>
        <v>Mesto Ilava, Mierové nám. 16/31,01901</v>
      </c>
      <c r="G125" s="33"/>
      <c r="H125" s="33"/>
      <c r="I125" s="120" t="s">
        <v>28</v>
      </c>
      <c r="J125" s="29" t="str">
        <f>E23</f>
        <v>Ing. Vojtech Gábel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26</v>
      </c>
      <c r="D126" s="33"/>
      <c r="E126" s="33"/>
      <c r="F126" s="24" t="str">
        <f>IF(E20="","",E20)</f>
        <v>Vyplň údaj</v>
      </c>
      <c r="G126" s="33"/>
      <c r="H126" s="33"/>
      <c r="I126" s="120" t="s">
        <v>31</v>
      </c>
      <c r="J126" s="29" t="str">
        <f>E26</f>
        <v>Ing. Vojtech Gábel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3"/>
      <c r="D127" s="33"/>
      <c r="E127" s="33"/>
      <c r="F127" s="33"/>
      <c r="G127" s="33"/>
      <c r="H127" s="33"/>
      <c r="I127" s="119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77"/>
      <c r="B128" s="178"/>
      <c r="C128" s="179" t="s">
        <v>178</v>
      </c>
      <c r="D128" s="180" t="s">
        <v>58</v>
      </c>
      <c r="E128" s="180" t="s">
        <v>54</v>
      </c>
      <c r="F128" s="180" t="s">
        <v>55</v>
      </c>
      <c r="G128" s="180" t="s">
        <v>179</v>
      </c>
      <c r="H128" s="180" t="s">
        <v>180</v>
      </c>
      <c r="I128" s="181" t="s">
        <v>181</v>
      </c>
      <c r="J128" s="182" t="s">
        <v>149</v>
      </c>
      <c r="K128" s="183" t="s">
        <v>182</v>
      </c>
      <c r="L128" s="184"/>
      <c r="M128" s="72" t="s">
        <v>1</v>
      </c>
      <c r="N128" s="73" t="s">
        <v>37</v>
      </c>
      <c r="O128" s="73" t="s">
        <v>183</v>
      </c>
      <c r="P128" s="73" t="s">
        <v>184</v>
      </c>
      <c r="Q128" s="73" t="s">
        <v>185</v>
      </c>
      <c r="R128" s="73" t="s">
        <v>186</v>
      </c>
      <c r="S128" s="73" t="s">
        <v>187</v>
      </c>
      <c r="T128" s="74" t="s">
        <v>188</v>
      </c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  <c r="AE128" s="177"/>
    </row>
    <row r="129" spans="1:65" s="2" customFormat="1" ht="22.9" customHeight="1">
      <c r="A129" s="31"/>
      <c r="B129" s="32"/>
      <c r="C129" s="79" t="s">
        <v>150</v>
      </c>
      <c r="D129" s="33"/>
      <c r="E129" s="33"/>
      <c r="F129" s="33"/>
      <c r="G129" s="33"/>
      <c r="H129" s="33"/>
      <c r="I129" s="119"/>
      <c r="J129" s="185">
        <f>BK129</f>
        <v>0</v>
      </c>
      <c r="K129" s="33"/>
      <c r="L129" s="36"/>
      <c r="M129" s="75"/>
      <c r="N129" s="186"/>
      <c r="O129" s="76"/>
      <c r="P129" s="187">
        <f>P130+P149+P180</f>
        <v>0</v>
      </c>
      <c r="Q129" s="76"/>
      <c r="R129" s="187">
        <f>R130+R149+R180</f>
        <v>0</v>
      </c>
      <c r="S129" s="76"/>
      <c r="T129" s="188">
        <f>T130+T149+T180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72</v>
      </c>
      <c r="AU129" s="14" t="s">
        <v>151</v>
      </c>
      <c r="BK129" s="189">
        <f>BK130+BK149+BK180</f>
        <v>0</v>
      </c>
    </row>
    <row r="130" spans="1:65" s="12" customFormat="1" ht="25.9" customHeight="1">
      <c r="B130" s="190"/>
      <c r="C130" s="191"/>
      <c r="D130" s="192" t="s">
        <v>72</v>
      </c>
      <c r="E130" s="193" t="s">
        <v>1648</v>
      </c>
      <c r="F130" s="193" t="s">
        <v>1649</v>
      </c>
      <c r="G130" s="191"/>
      <c r="H130" s="191"/>
      <c r="I130" s="194"/>
      <c r="J130" s="195">
        <f>BK130</f>
        <v>0</v>
      </c>
      <c r="K130" s="191"/>
      <c r="L130" s="196"/>
      <c r="M130" s="197"/>
      <c r="N130" s="198"/>
      <c r="O130" s="198"/>
      <c r="P130" s="199">
        <f>P131+P139+P142</f>
        <v>0</v>
      </c>
      <c r="Q130" s="198"/>
      <c r="R130" s="199">
        <f>R131+R139+R142</f>
        <v>0</v>
      </c>
      <c r="S130" s="198"/>
      <c r="T130" s="200">
        <f>T131+T139+T142</f>
        <v>0</v>
      </c>
      <c r="AR130" s="201" t="s">
        <v>80</v>
      </c>
      <c r="AT130" s="202" t="s">
        <v>72</v>
      </c>
      <c r="AU130" s="202" t="s">
        <v>73</v>
      </c>
      <c r="AY130" s="201" t="s">
        <v>191</v>
      </c>
      <c r="BK130" s="203">
        <f>BK131+BK139+BK142</f>
        <v>0</v>
      </c>
    </row>
    <row r="131" spans="1:65" s="12" customFormat="1" ht="22.9" customHeight="1">
      <c r="B131" s="190"/>
      <c r="C131" s="191"/>
      <c r="D131" s="192" t="s">
        <v>72</v>
      </c>
      <c r="E131" s="204" t="s">
        <v>80</v>
      </c>
      <c r="F131" s="204" t="s">
        <v>1650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SUM(P132:P138)</f>
        <v>0</v>
      </c>
      <c r="Q131" s="198"/>
      <c r="R131" s="199">
        <f>SUM(R132:R138)</f>
        <v>0</v>
      </c>
      <c r="S131" s="198"/>
      <c r="T131" s="200">
        <f>SUM(T132:T138)</f>
        <v>0</v>
      </c>
      <c r="AR131" s="201" t="s">
        <v>80</v>
      </c>
      <c r="AT131" s="202" t="s">
        <v>72</v>
      </c>
      <c r="AU131" s="202" t="s">
        <v>80</v>
      </c>
      <c r="AY131" s="201" t="s">
        <v>191</v>
      </c>
      <c r="BK131" s="203">
        <f>SUM(BK132:BK138)</f>
        <v>0</v>
      </c>
    </row>
    <row r="132" spans="1:65" s="2" customFormat="1" ht="16.5" customHeight="1">
      <c r="A132" s="31"/>
      <c r="B132" s="32"/>
      <c r="C132" s="206" t="s">
        <v>80</v>
      </c>
      <c r="D132" s="206" t="s">
        <v>193</v>
      </c>
      <c r="E132" s="207" t="s">
        <v>2406</v>
      </c>
      <c r="F132" s="208" t="s">
        <v>2407</v>
      </c>
      <c r="G132" s="209" t="s">
        <v>196</v>
      </c>
      <c r="H132" s="210">
        <v>57</v>
      </c>
      <c r="I132" s="211"/>
      <c r="J132" s="212">
        <f t="shared" ref="J132:J138" si="0">ROUND(I132*H132,2)</f>
        <v>0</v>
      </c>
      <c r="K132" s="213"/>
      <c r="L132" s="36"/>
      <c r="M132" s="214" t="s">
        <v>1</v>
      </c>
      <c r="N132" s="215" t="s">
        <v>39</v>
      </c>
      <c r="O132" s="68"/>
      <c r="P132" s="216">
        <f t="shared" ref="P132:P138" si="1">O132*H132</f>
        <v>0</v>
      </c>
      <c r="Q132" s="216">
        <v>0</v>
      </c>
      <c r="R132" s="216">
        <f t="shared" ref="R132:R138" si="2">Q132*H132</f>
        <v>0</v>
      </c>
      <c r="S132" s="216">
        <v>0</v>
      </c>
      <c r="T132" s="217">
        <f t="shared" ref="T132:T138" si="3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197</v>
      </c>
      <c r="AT132" s="218" t="s">
        <v>193</v>
      </c>
      <c r="AU132" s="218" t="s">
        <v>86</v>
      </c>
      <c r="AY132" s="14" t="s">
        <v>191</v>
      </c>
      <c r="BE132" s="219">
        <f t="shared" ref="BE132:BE138" si="4">IF(N132="základná",J132,0)</f>
        <v>0</v>
      </c>
      <c r="BF132" s="219">
        <f t="shared" ref="BF132:BF138" si="5">IF(N132="znížená",J132,0)</f>
        <v>0</v>
      </c>
      <c r="BG132" s="219">
        <f t="shared" ref="BG132:BG138" si="6">IF(N132="zákl. prenesená",J132,0)</f>
        <v>0</v>
      </c>
      <c r="BH132" s="219">
        <f t="shared" ref="BH132:BH138" si="7">IF(N132="zníž. prenesená",J132,0)</f>
        <v>0</v>
      </c>
      <c r="BI132" s="219">
        <f t="shared" ref="BI132:BI138" si="8">IF(N132="nulová",J132,0)</f>
        <v>0</v>
      </c>
      <c r="BJ132" s="14" t="s">
        <v>86</v>
      </c>
      <c r="BK132" s="219">
        <f t="shared" ref="BK132:BK138" si="9">ROUND(I132*H132,2)</f>
        <v>0</v>
      </c>
      <c r="BL132" s="14" t="s">
        <v>197</v>
      </c>
      <c r="BM132" s="218" t="s">
        <v>86</v>
      </c>
    </row>
    <row r="133" spans="1:65" s="2" customFormat="1" ht="21.75" customHeight="1">
      <c r="A133" s="31"/>
      <c r="B133" s="32"/>
      <c r="C133" s="206" t="s">
        <v>86</v>
      </c>
      <c r="D133" s="206" t="s">
        <v>193</v>
      </c>
      <c r="E133" s="207" t="s">
        <v>1653</v>
      </c>
      <c r="F133" s="208" t="s">
        <v>1654</v>
      </c>
      <c r="G133" s="209" t="s">
        <v>196</v>
      </c>
      <c r="H133" s="210">
        <v>2.85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39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197</v>
      </c>
      <c r="AT133" s="218" t="s">
        <v>193</v>
      </c>
      <c r="AU133" s="218" t="s">
        <v>86</v>
      </c>
      <c r="AY133" s="14" t="s">
        <v>191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86</v>
      </c>
      <c r="BK133" s="219">
        <f t="shared" si="9"/>
        <v>0</v>
      </c>
      <c r="BL133" s="14" t="s">
        <v>197</v>
      </c>
      <c r="BM133" s="218" t="s">
        <v>197</v>
      </c>
    </row>
    <row r="134" spans="1:65" s="2" customFormat="1" ht="16.5" customHeight="1">
      <c r="A134" s="31"/>
      <c r="B134" s="32"/>
      <c r="C134" s="206" t="s">
        <v>202</v>
      </c>
      <c r="D134" s="206" t="s">
        <v>193</v>
      </c>
      <c r="E134" s="207" t="s">
        <v>1655</v>
      </c>
      <c r="F134" s="208" t="s">
        <v>1656</v>
      </c>
      <c r="G134" s="209" t="s">
        <v>196</v>
      </c>
      <c r="H134" s="210">
        <v>2.85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39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197</v>
      </c>
      <c r="AT134" s="218" t="s">
        <v>193</v>
      </c>
      <c r="AU134" s="218" t="s">
        <v>86</v>
      </c>
      <c r="AY134" s="14" t="s">
        <v>191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86</v>
      </c>
      <c r="BK134" s="219">
        <f t="shared" si="9"/>
        <v>0</v>
      </c>
      <c r="BL134" s="14" t="s">
        <v>197</v>
      </c>
      <c r="BM134" s="218" t="s">
        <v>216</v>
      </c>
    </row>
    <row r="135" spans="1:65" s="2" customFormat="1" ht="16.5" customHeight="1">
      <c r="A135" s="31"/>
      <c r="B135" s="32"/>
      <c r="C135" s="206" t="s">
        <v>197</v>
      </c>
      <c r="D135" s="206" t="s">
        <v>193</v>
      </c>
      <c r="E135" s="207" t="s">
        <v>1657</v>
      </c>
      <c r="F135" s="208" t="s">
        <v>1658</v>
      </c>
      <c r="G135" s="209" t="s">
        <v>213</v>
      </c>
      <c r="H135" s="210">
        <v>4.76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39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197</v>
      </c>
      <c r="AT135" s="218" t="s">
        <v>193</v>
      </c>
      <c r="AU135" s="218" t="s">
        <v>86</v>
      </c>
      <c r="AY135" s="14" t="s">
        <v>191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86</v>
      </c>
      <c r="BK135" s="219">
        <f t="shared" si="9"/>
        <v>0</v>
      </c>
      <c r="BL135" s="14" t="s">
        <v>197</v>
      </c>
      <c r="BM135" s="218" t="s">
        <v>214</v>
      </c>
    </row>
    <row r="136" spans="1:65" s="2" customFormat="1" ht="16.5" customHeight="1">
      <c r="A136" s="31"/>
      <c r="B136" s="32"/>
      <c r="C136" s="206" t="s">
        <v>209</v>
      </c>
      <c r="D136" s="206" t="s">
        <v>193</v>
      </c>
      <c r="E136" s="207" t="s">
        <v>1659</v>
      </c>
      <c r="F136" s="208" t="s">
        <v>1660</v>
      </c>
      <c r="G136" s="209" t="s">
        <v>196</v>
      </c>
      <c r="H136" s="210">
        <v>34.200000000000003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39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197</v>
      </c>
      <c r="AT136" s="218" t="s">
        <v>193</v>
      </c>
      <c r="AU136" s="218" t="s">
        <v>86</v>
      </c>
      <c r="AY136" s="14" t="s">
        <v>191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86</v>
      </c>
      <c r="BK136" s="219">
        <f t="shared" si="9"/>
        <v>0</v>
      </c>
      <c r="BL136" s="14" t="s">
        <v>197</v>
      </c>
      <c r="BM136" s="218" t="s">
        <v>232</v>
      </c>
    </row>
    <row r="137" spans="1:65" s="2" customFormat="1" ht="16.5" customHeight="1">
      <c r="A137" s="31"/>
      <c r="B137" s="32"/>
      <c r="C137" s="206" t="s">
        <v>216</v>
      </c>
      <c r="D137" s="206" t="s">
        <v>193</v>
      </c>
      <c r="E137" s="207" t="s">
        <v>1661</v>
      </c>
      <c r="F137" s="208" t="s">
        <v>1662</v>
      </c>
      <c r="G137" s="209" t="s">
        <v>196</v>
      </c>
      <c r="H137" s="210">
        <v>19.95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39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197</v>
      </c>
      <c r="AT137" s="218" t="s">
        <v>193</v>
      </c>
      <c r="AU137" s="218" t="s">
        <v>86</v>
      </c>
      <c r="AY137" s="14" t="s">
        <v>191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86</v>
      </c>
      <c r="BK137" s="219">
        <f t="shared" si="9"/>
        <v>0</v>
      </c>
      <c r="BL137" s="14" t="s">
        <v>197</v>
      </c>
      <c r="BM137" s="218" t="s">
        <v>241</v>
      </c>
    </row>
    <row r="138" spans="1:65" s="2" customFormat="1" ht="16.5" customHeight="1">
      <c r="A138" s="31"/>
      <c r="B138" s="32"/>
      <c r="C138" s="220" t="s">
        <v>220</v>
      </c>
      <c r="D138" s="220" t="s">
        <v>210</v>
      </c>
      <c r="E138" s="221" t="s">
        <v>1663</v>
      </c>
      <c r="F138" s="222" t="s">
        <v>1664</v>
      </c>
      <c r="G138" s="223" t="s">
        <v>213</v>
      </c>
      <c r="H138" s="224">
        <v>33.317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39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214</v>
      </c>
      <c r="AT138" s="218" t="s">
        <v>210</v>
      </c>
      <c r="AU138" s="218" t="s">
        <v>86</v>
      </c>
      <c r="AY138" s="14" t="s">
        <v>191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86</v>
      </c>
      <c r="BK138" s="219">
        <f t="shared" si="9"/>
        <v>0</v>
      </c>
      <c r="BL138" s="14" t="s">
        <v>197</v>
      </c>
      <c r="BM138" s="218" t="s">
        <v>249</v>
      </c>
    </row>
    <row r="139" spans="1:65" s="12" customFormat="1" ht="22.9" customHeight="1">
      <c r="B139" s="190"/>
      <c r="C139" s="191"/>
      <c r="D139" s="192" t="s">
        <v>72</v>
      </c>
      <c r="E139" s="204" t="s">
        <v>214</v>
      </c>
      <c r="F139" s="204" t="s">
        <v>2408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SUM(P140:P141)</f>
        <v>0</v>
      </c>
      <c r="Q139" s="198"/>
      <c r="R139" s="199">
        <f>SUM(R140:R141)</f>
        <v>0</v>
      </c>
      <c r="S139" s="198"/>
      <c r="T139" s="200">
        <f>SUM(T140:T141)</f>
        <v>0</v>
      </c>
      <c r="AR139" s="201" t="s">
        <v>80</v>
      </c>
      <c r="AT139" s="202" t="s">
        <v>72</v>
      </c>
      <c r="AU139" s="202" t="s">
        <v>80</v>
      </c>
      <c r="AY139" s="201" t="s">
        <v>191</v>
      </c>
      <c r="BK139" s="203">
        <f>SUM(BK140:BK141)</f>
        <v>0</v>
      </c>
    </row>
    <row r="140" spans="1:65" s="2" customFormat="1" ht="16.5" customHeight="1">
      <c r="A140" s="31"/>
      <c r="B140" s="32"/>
      <c r="C140" s="206" t="s">
        <v>214</v>
      </c>
      <c r="D140" s="206" t="s">
        <v>193</v>
      </c>
      <c r="E140" s="207" t="s">
        <v>2409</v>
      </c>
      <c r="F140" s="208" t="s">
        <v>2410</v>
      </c>
      <c r="G140" s="209" t="s">
        <v>274</v>
      </c>
      <c r="H140" s="210">
        <v>95</v>
      </c>
      <c r="I140" s="211"/>
      <c r="J140" s="212">
        <f>ROUND(I140*H140,2)</f>
        <v>0</v>
      </c>
      <c r="K140" s="213"/>
      <c r="L140" s="36"/>
      <c r="M140" s="214" t="s">
        <v>1</v>
      </c>
      <c r="N140" s="215" t="s">
        <v>39</v>
      </c>
      <c r="O140" s="68"/>
      <c r="P140" s="216">
        <f>O140*H140</f>
        <v>0</v>
      </c>
      <c r="Q140" s="216">
        <v>0</v>
      </c>
      <c r="R140" s="216">
        <f>Q140*H140</f>
        <v>0</v>
      </c>
      <c r="S140" s="216">
        <v>0</v>
      </c>
      <c r="T140" s="21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197</v>
      </c>
      <c r="AT140" s="218" t="s">
        <v>193</v>
      </c>
      <c r="AU140" s="218" t="s">
        <v>86</v>
      </c>
      <c r="AY140" s="14" t="s">
        <v>191</v>
      </c>
      <c r="BE140" s="219">
        <f>IF(N140="základná",J140,0)</f>
        <v>0</v>
      </c>
      <c r="BF140" s="219">
        <f>IF(N140="znížená",J140,0)</f>
        <v>0</v>
      </c>
      <c r="BG140" s="219">
        <f>IF(N140="zákl. prenesená",J140,0)</f>
        <v>0</v>
      </c>
      <c r="BH140" s="219">
        <f>IF(N140="zníž. prenesená",J140,0)</f>
        <v>0</v>
      </c>
      <c r="BI140" s="219">
        <f>IF(N140="nulová",J140,0)</f>
        <v>0</v>
      </c>
      <c r="BJ140" s="14" t="s">
        <v>86</v>
      </c>
      <c r="BK140" s="219">
        <f>ROUND(I140*H140,2)</f>
        <v>0</v>
      </c>
      <c r="BL140" s="14" t="s">
        <v>197</v>
      </c>
      <c r="BM140" s="218" t="s">
        <v>257</v>
      </c>
    </row>
    <row r="141" spans="1:65" s="2" customFormat="1" ht="21.75" customHeight="1">
      <c r="A141" s="31"/>
      <c r="B141" s="32"/>
      <c r="C141" s="220" t="s">
        <v>228</v>
      </c>
      <c r="D141" s="220" t="s">
        <v>210</v>
      </c>
      <c r="E141" s="221" t="s">
        <v>2411</v>
      </c>
      <c r="F141" s="222" t="s">
        <v>2412</v>
      </c>
      <c r="G141" s="223" t="s">
        <v>274</v>
      </c>
      <c r="H141" s="224">
        <v>100</v>
      </c>
      <c r="I141" s="225"/>
      <c r="J141" s="226">
        <f>ROUND(I141*H141,2)</f>
        <v>0</v>
      </c>
      <c r="K141" s="227"/>
      <c r="L141" s="228"/>
      <c r="M141" s="229" t="s">
        <v>1</v>
      </c>
      <c r="N141" s="230" t="s">
        <v>39</v>
      </c>
      <c r="O141" s="68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214</v>
      </c>
      <c r="AT141" s="218" t="s">
        <v>210</v>
      </c>
      <c r="AU141" s="218" t="s">
        <v>86</v>
      </c>
      <c r="AY141" s="14" t="s">
        <v>191</v>
      </c>
      <c r="BE141" s="219">
        <f>IF(N141="základná",J141,0)</f>
        <v>0</v>
      </c>
      <c r="BF141" s="219">
        <f>IF(N141="znížená",J141,0)</f>
        <v>0</v>
      </c>
      <c r="BG141" s="219">
        <f>IF(N141="zákl. prenesená",J141,0)</f>
        <v>0</v>
      </c>
      <c r="BH141" s="219">
        <f>IF(N141="zníž. prenesená",J141,0)</f>
        <v>0</v>
      </c>
      <c r="BI141" s="219">
        <f>IF(N141="nulová",J141,0)</f>
        <v>0</v>
      </c>
      <c r="BJ141" s="14" t="s">
        <v>86</v>
      </c>
      <c r="BK141" s="219">
        <f>ROUND(I141*H141,2)</f>
        <v>0</v>
      </c>
      <c r="BL141" s="14" t="s">
        <v>197</v>
      </c>
      <c r="BM141" s="218" t="s">
        <v>266</v>
      </c>
    </row>
    <row r="142" spans="1:65" s="12" customFormat="1" ht="22.9" customHeight="1">
      <c r="B142" s="190"/>
      <c r="C142" s="191"/>
      <c r="D142" s="192" t="s">
        <v>72</v>
      </c>
      <c r="E142" s="204" t="s">
        <v>228</v>
      </c>
      <c r="F142" s="204" t="s">
        <v>2413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SUM(P143:P148)</f>
        <v>0</v>
      </c>
      <c r="Q142" s="198"/>
      <c r="R142" s="199">
        <f>SUM(R143:R148)</f>
        <v>0</v>
      </c>
      <c r="S142" s="198"/>
      <c r="T142" s="200">
        <f>SUM(T143:T148)</f>
        <v>0</v>
      </c>
      <c r="AR142" s="201" t="s">
        <v>80</v>
      </c>
      <c r="AT142" s="202" t="s">
        <v>72</v>
      </c>
      <c r="AU142" s="202" t="s">
        <v>80</v>
      </c>
      <c r="AY142" s="201" t="s">
        <v>191</v>
      </c>
      <c r="BK142" s="203">
        <f>SUM(BK143:BK148)</f>
        <v>0</v>
      </c>
    </row>
    <row r="143" spans="1:65" s="2" customFormat="1" ht="21.75" customHeight="1">
      <c r="A143" s="31"/>
      <c r="B143" s="32"/>
      <c r="C143" s="206" t="s">
        <v>232</v>
      </c>
      <c r="D143" s="206" t="s">
        <v>193</v>
      </c>
      <c r="E143" s="207" t="s">
        <v>2414</v>
      </c>
      <c r="F143" s="208" t="s">
        <v>2415</v>
      </c>
      <c r="G143" s="209" t="s">
        <v>274</v>
      </c>
      <c r="H143" s="210">
        <v>80</v>
      </c>
      <c r="I143" s="211"/>
      <c r="J143" s="212">
        <f t="shared" ref="J143:J148" si="10">ROUND(I143*H143,2)</f>
        <v>0</v>
      </c>
      <c r="K143" s="213"/>
      <c r="L143" s="36"/>
      <c r="M143" s="214" t="s">
        <v>1</v>
      </c>
      <c r="N143" s="215" t="s">
        <v>39</v>
      </c>
      <c r="O143" s="68"/>
      <c r="P143" s="216">
        <f t="shared" ref="P143:P148" si="11">O143*H143</f>
        <v>0</v>
      </c>
      <c r="Q143" s="216">
        <v>0</v>
      </c>
      <c r="R143" s="216">
        <f t="shared" ref="R143:R148" si="12">Q143*H143</f>
        <v>0</v>
      </c>
      <c r="S143" s="216">
        <v>0</v>
      </c>
      <c r="T143" s="217">
        <f t="shared" ref="T143:T148" si="1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197</v>
      </c>
      <c r="AT143" s="218" t="s">
        <v>193</v>
      </c>
      <c r="AU143" s="218" t="s">
        <v>86</v>
      </c>
      <c r="AY143" s="14" t="s">
        <v>191</v>
      </c>
      <c r="BE143" s="219">
        <f t="shared" ref="BE143:BE148" si="14">IF(N143="základná",J143,0)</f>
        <v>0</v>
      </c>
      <c r="BF143" s="219">
        <f t="shared" ref="BF143:BF148" si="15">IF(N143="znížená",J143,0)</f>
        <v>0</v>
      </c>
      <c r="BG143" s="219">
        <f t="shared" ref="BG143:BG148" si="16">IF(N143="zákl. prenesená",J143,0)</f>
        <v>0</v>
      </c>
      <c r="BH143" s="219">
        <f t="shared" ref="BH143:BH148" si="17">IF(N143="zníž. prenesená",J143,0)</f>
        <v>0</v>
      </c>
      <c r="BI143" s="219">
        <f t="shared" ref="BI143:BI148" si="18">IF(N143="nulová",J143,0)</f>
        <v>0</v>
      </c>
      <c r="BJ143" s="14" t="s">
        <v>86</v>
      </c>
      <c r="BK143" s="219">
        <f t="shared" ref="BK143:BK148" si="19">ROUND(I143*H143,2)</f>
        <v>0</v>
      </c>
      <c r="BL143" s="14" t="s">
        <v>197</v>
      </c>
      <c r="BM143" s="218" t="s">
        <v>7</v>
      </c>
    </row>
    <row r="144" spans="1:65" s="2" customFormat="1" ht="21.75" customHeight="1">
      <c r="A144" s="31"/>
      <c r="B144" s="32"/>
      <c r="C144" s="206" t="s">
        <v>237</v>
      </c>
      <c r="D144" s="206" t="s">
        <v>193</v>
      </c>
      <c r="E144" s="207" t="s">
        <v>2416</v>
      </c>
      <c r="F144" s="208" t="s">
        <v>2417</v>
      </c>
      <c r="G144" s="209" t="s">
        <v>196</v>
      </c>
      <c r="H144" s="210">
        <v>4.8</v>
      </c>
      <c r="I144" s="211"/>
      <c r="J144" s="212">
        <f t="shared" si="10"/>
        <v>0</v>
      </c>
      <c r="K144" s="213"/>
      <c r="L144" s="36"/>
      <c r="M144" s="214" t="s">
        <v>1</v>
      </c>
      <c r="N144" s="215" t="s">
        <v>39</v>
      </c>
      <c r="O144" s="68"/>
      <c r="P144" s="216">
        <f t="shared" si="11"/>
        <v>0</v>
      </c>
      <c r="Q144" s="216">
        <v>0</v>
      </c>
      <c r="R144" s="216">
        <f t="shared" si="12"/>
        <v>0</v>
      </c>
      <c r="S144" s="216">
        <v>0</v>
      </c>
      <c r="T144" s="217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197</v>
      </c>
      <c r="AT144" s="218" t="s">
        <v>193</v>
      </c>
      <c r="AU144" s="218" t="s">
        <v>86</v>
      </c>
      <c r="AY144" s="14" t="s">
        <v>191</v>
      </c>
      <c r="BE144" s="219">
        <f t="shared" si="14"/>
        <v>0</v>
      </c>
      <c r="BF144" s="219">
        <f t="shared" si="15"/>
        <v>0</v>
      </c>
      <c r="BG144" s="219">
        <f t="shared" si="16"/>
        <v>0</v>
      </c>
      <c r="BH144" s="219">
        <f t="shared" si="17"/>
        <v>0</v>
      </c>
      <c r="BI144" s="219">
        <f t="shared" si="18"/>
        <v>0</v>
      </c>
      <c r="BJ144" s="14" t="s">
        <v>86</v>
      </c>
      <c r="BK144" s="219">
        <f t="shared" si="19"/>
        <v>0</v>
      </c>
      <c r="BL144" s="14" t="s">
        <v>197</v>
      </c>
      <c r="BM144" s="218" t="s">
        <v>285</v>
      </c>
    </row>
    <row r="145" spans="1:65" s="2" customFormat="1" ht="16.5" customHeight="1">
      <c r="A145" s="31"/>
      <c r="B145" s="32"/>
      <c r="C145" s="206" t="s">
        <v>241</v>
      </c>
      <c r="D145" s="206" t="s">
        <v>193</v>
      </c>
      <c r="E145" s="207" t="s">
        <v>2418</v>
      </c>
      <c r="F145" s="208" t="s">
        <v>2419</v>
      </c>
      <c r="G145" s="209" t="s">
        <v>213</v>
      </c>
      <c r="H145" s="210">
        <v>10.56</v>
      </c>
      <c r="I145" s="211"/>
      <c r="J145" s="212">
        <f t="shared" si="10"/>
        <v>0</v>
      </c>
      <c r="K145" s="213"/>
      <c r="L145" s="36"/>
      <c r="M145" s="214" t="s">
        <v>1</v>
      </c>
      <c r="N145" s="215" t="s">
        <v>39</v>
      </c>
      <c r="O145" s="68"/>
      <c r="P145" s="216">
        <f t="shared" si="11"/>
        <v>0</v>
      </c>
      <c r="Q145" s="216">
        <v>0</v>
      </c>
      <c r="R145" s="216">
        <f t="shared" si="12"/>
        <v>0</v>
      </c>
      <c r="S145" s="216">
        <v>0</v>
      </c>
      <c r="T145" s="217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197</v>
      </c>
      <c r="AT145" s="218" t="s">
        <v>193</v>
      </c>
      <c r="AU145" s="218" t="s">
        <v>86</v>
      </c>
      <c r="AY145" s="14" t="s">
        <v>191</v>
      </c>
      <c r="BE145" s="219">
        <f t="shared" si="14"/>
        <v>0</v>
      </c>
      <c r="BF145" s="219">
        <f t="shared" si="15"/>
        <v>0</v>
      </c>
      <c r="BG145" s="219">
        <f t="shared" si="16"/>
        <v>0</v>
      </c>
      <c r="BH145" s="219">
        <f t="shared" si="17"/>
        <v>0</v>
      </c>
      <c r="BI145" s="219">
        <f t="shared" si="18"/>
        <v>0</v>
      </c>
      <c r="BJ145" s="14" t="s">
        <v>86</v>
      </c>
      <c r="BK145" s="219">
        <f t="shared" si="19"/>
        <v>0</v>
      </c>
      <c r="BL145" s="14" t="s">
        <v>197</v>
      </c>
      <c r="BM145" s="218" t="s">
        <v>293</v>
      </c>
    </row>
    <row r="146" spans="1:65" s="2" customFormat="1" ht="21.75" customHeight="1">
      <c r="A146" s="31"/>
      <c r="B146" s="32"/>
      <c r="C146" s="206" t="s">
        <v>245</v>
      </c>
      <c r="D146" s="206" t="s">
        <v>193</v>
      </c>
      <c r="E146" s="207" t="s">
        <v>2420</v>
      </c>
      <c r="F146" s="208" t="s">
        <v>2421</v>
      </c>
      <c r="G146" s="209" t="s">
        <v>213</v>
      </c>
      <c r="H146" s="210">
        <v>105.6</v>
      </c>
      <c r="I146" s="211"/>
      <c r="J146" s="212">
        <f t="shared" si="10"/>
        <v>0</v>
      </c>
      <c r="K146" s="213"/>
      <c r="L146" s="36"/>
      <c r="M146" s="214" t="s">
        <v>1</v>
      </c>
      <c r="N146" s="215" t="s">
        <v>39</v>
      </c>
      <c r="O146" s="68"/>
      <c r="P146" s="216">
        <f t="shared" si="11"/>
        <v>0</v>
      </c>
      <c r="Q146" s="216">
        <v>0</v>
      </c>
      <c r="R146" s="216">
        <f t="shared" si="12"/>
        <v>0</v>
      </c>
      <c r="S146" s="216">
        <v>0</v>
      </c>
      <c r="T146" s="217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197</v>
      </c>
      <c r="AT146" s="218" t="s">
        <v>193</v>
      </c>
      <c r="AU146" s="218" t="s">
        <v>86</v>
      </c>
      <c r="AY146" s="14" t="s">
        <v>191</v>
      </c>
      <c r="BE146" s="219">
        <f t="shared" si="14"/>
        <v>0</v>
      </c>
      <c r="BF146" s="219">
        <f t="shared" si="15"/>
        <v>0</v>
      </c>
      <c r="BG146" s="219">
        <f t="shared" si="16"/>
        <v>0</v>
      </c>
      <c r="BH146" s="219">
        <f t="shared" si="17"/>
        <v>0</v>
      </c>
      <c r="BI146" s="219">
        <f t="shared" si="18"/>
        <v>0</v>
      </c>
      <c r="BJ146" s="14" t="s">
        <v>86</v>
      </c>
      <c r="BK146" s="219">
        <f t="shared" si="19"/>
        <v>0</v>
      </c>
      <c r="BL146" s="14" t="s">
        <v>197</v>
      </c>
      <c r="BM146" s="218" t="s">
        <v>301</v>
      </c>
    </row>
    <row r="147" spans="1:65" s="2" customFormat="1" ht="16.5" customHeight="1">
      <c r="A147" s="31"/>
      <c r="B147" s="32"/>
      <c r="C147" s="206" t="s">
        <v>249</v>
      </c>
      <c r="D147" s="206" t="s">
        <v>193</v>
      </c>
      <c r="E147" s="207" t="s">
        <v>2422</v>
      </c>
      <c r="F147" s="208" t="s">
        <v>2423</v>
      </c>
      <c r="G147" s="209" t="s">
        <v>213</v>
      </c>
      <c r="H147" s="210">
        <v>10.56</v>
      </c>
      <c r="I147" s="211"/>
      <c r="J147" s="212">
        <f t="shared" si="10"/>
        <v>0</v>
      </c>
      <c r="K147" s="213"/>
      <c r="L147" s="36"/>
      <c r="M147" s="214" t="s">
        <v>1</v>
      </c>
      <c r="N147" s="215" t="s">
        <v>39</v>
      </c>
      <c r="O147" s="68"/>
      <c r="P147" s="216">
        <f t="shared" si="11"/>
        <v>0</v>
      </c>
      <c r="Q147" s="216">
        <v>0</v>
      </c>
      <c r="R147" s="216">
        <f t="shared" si="12"/>
        <v>0</v>
      </c>
      <c r="S147" s="216">
        <v>0</v>
      </c>
      <c r="T147" s="217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197</v>
      </c>
      <c r="AT147" s="218" t="s">
        <v>193</v>
      </c>
      <c r="AU147" s="218" t="s">
        <v>86</v>
      </c>
      <c r="AY147" s="14" t="s">
        <v>191</v>
      </c>
      <c r="BE147" s="219">
        <f t="shared" si="14"/>
        <v>0</v>
      </c>
      <c r="BF147" s="219">
        <f t="shared" si="15"/>
        <v>0</v>
      </c>
      <c r="BG147" s="219">
        <f t="shared" si="16"/>
        <v>0</v>
      </c>
      <c r="BH147" s="219">
        <f t="shared" si="17"/>
        <v>0</v>
      </c>
      <c r="BI147" s="219">
        <f t="shared" si="18"/>
        <v>0</v>
      </c>
      <c r="BJ147" s="14" t="s">
        <v>86</v>
      </c>
      <c r="BK147" s="219">
        <f t="shared" si="19"/>
        <v>0</v>
      </c>
      <c r="BL147" s="14" t="s">
        <v>197</v>
      </c>
      <c r="BM147" s="218" t="s">
        <v>310</v>
      </c>
    </row>
    <row r="148" spans="1:65" s="2" customFormat="1" ht="21.75" customHeight="1">
      <c r="A148" s="31"/>
      <c r="B148" s="32"/>
      <c r="C148" s="206" t="s">
        <v>253</v>
      </c>
      <c r="D148" s="206" t="s">
        <v>193</v>
      </c>
      <c r="E148" s="207" t="s">
        <v>2424</v>
      </c>
      <c r="F148" s="208" t="s">
        <v>2425</v>
      </c>
      <c r="G148" s="209" t="s">
        <v>213</v>
      </c>
      <c r="H148" s="210">
        <v>10.56</v>
      </c>
      <c r="I148" s="211"/>
      <c r="J148" s="212">
        <f t="shared" si="10"/>
        <v>0</v>
      </c>
      <c r="K148" s="213"/>
      <c r="L148" s="36"/>
      <c r="M148" s="214" t="s">
        <v>1</v>
      </c>
      <c r="N148" s="215" t="s">
        <v>39</v>
      </c>
      <c r="O148" s="68"/>
      <c r="P148" s="216">
        <f t="shared" si="11"/>
        <v>0</v>
      </c>
      <c r="Q148" s="216">
        <v>0</v>
      </c>
      <c r="R148" s="216">
        <f t="shared" si="12"/>
        <v>0</v>
      </c>
      <c r="S148" s="216">
        <v>0</v>
      </c>
      <c r="T148" s="217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197</v>
      </c>
      <c r="AT148" s="218" t="s">
        <v>193</v>
      </c>
      <c r="AU148" s="218" t="s">
        <v>86</v>
      </c>
      <c r="AY148" s="14" t="s">
        <v>191</v>
      </c>
      <c r="BE148" s="219">
        <f t="shared" si="14"/>
        <v>0</v>
      </c>
      <c r="BF148" s="219">
        <f t="shared" si="15"/>
        <v>0</v>
      </c>
      <c r="BG148" s="219">
        <f t="shared" si="16"/>
        <v>0</v>
      </c>
      <c r="BH148" s="219">
        <f t="shared" si="17"/>
        <v>0</v>
      </c>
      <c r="BI148" s="219">
        <f t="shared" si="18"/>
        <v>0</v>
      </c>
      <c r="BJ148" s="14" t="s">
        <v>86</v>
      </c>
      <c r="BK148" s="219">
        <f t="shared" si="19"/>
        <v>0</v>
      </c>
      <c r="BL148" s="14" t="s">
        <v>197</v>
      </c>
      <c r="BM148" s="218" t="s">
        <v>318</v>
      </c>
    </row>
    <row r="149" spans="1:65" s="12" customFormat="1" ht="25.9" customHeight="1">
      <c r="B149" s="190"/>
      <c r="C149" s="191"/>
      <c r="D149" s="192" t="s">
        <v>72</v>
      </c>
      <c r="E149" s="193" t="s">
        <v>1665</v>
      </c>
      <c r="F149" s="193" t="s">
        <v>1666</v>
      </c>
      <c r="G149" s="191"/>
      <c r="H149" s="191"/>
      <c r="I149" s="194"/>
      <c r="J149" s="195">
        <f>BK149</f>
        <v>0</v>
      </c>
      <c r="K149" s="191"/>
      <c r="L149" s="196"/>
      <c r="M149" s="197"/>
      <c r="N149" s="198"/>
      <c r="O149" s="198"/>
      <c r="P149" s="199">
        <f>P150+P175</f>
        <v>0</v>
      </c>
      <c r="Q149" s="198"/>
      <c r="R149" s="199">
        <f>R150+R175</f>
        <v>0</v>
      </c>
      <c r="S149" s="198"/>
      <c r="T149" s="200">
        <f>T150+T175</f>
        <v>0</v>
      </c>
      <c r="AR149" s="201" t="s">
        <v>80</v>
      </c>
      <c r="AT149" s="202" t="s">
        <v>72</v>
      </c>
      <c r="AU149" s="202" t="s">
        <v>73</v>
      </c>
      <c r="AY149" s="201" t="s">
        <v>191</v>
      </c>
      <c r="BK149" s="203">
        <f>BK150+BK175</f>
        <v>0</v>
      </c>
    </row>
    <row r="150" spans="1:65" s="12" customFormat="1" ht="22.9" customHeight="1">
      <c r="B150" s="190"/>
      <c r="C150" s="191"/>
      <c r="D150" s="192" t="s">
        <v>72</v>
      </c>
      <c r="E150" s="204" t="s">
        <v>1667</v>
      </c>
      <c r="F150" s="204" t="s">
        <v>1668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SUM(P151:P174)</f>
        <v>0</v>
      </c>
      <c r="Q150" s="198"/>
      <c r="R150" s="199">
        <f>SUM(R151:R174)</f>
        <v>0</v>
      </c>
      <c r="S150" s="198"/>
      <c r="T150" s="200">
        <f>SUM(T151:T174)</f>
        <v>0</v>
      </c>
      <c r="AR150" s="201" t="s">
        <v>86</v>
      </c>
      <c r="AT150" s="202" t="s">
        <v>72</v>
      </c>
      <c r="AU150" s="202" t="s">
        <v>80</v>
      </c>
      <c r="AY150" s="201" t="s">
        <v>191</v>
      </c>
      <c r="BK150" s="203">
        <f>SUM(BK151:BK174)</f>
        <v>0</v>
      </c>
    </row>
    <row r="151" spans="1:65" s="2" customFormat="1" ht="16.5" customHeight="1">
      <c r="A151" s="31"/>
      <c r="B151" s="32"/>
      <c r="C151" s="206" t="s">
        <v>257</v>
      </c>
      <c r="D151" s="206" t="s">
        <v>193</v>
      </c>
      <c r="E151" s="207" t="s">
        <v>2426</v>
      </c>
      <c r="F151" s="208" t="s">
        <v>2427</v>
      </c>
      <c r="G151" s="209" t="s">
        <v>274</v>
      </c>
      <c r="H151" s="210">
        <v>36</v>
      </c>
      <c r="I151" s="211"/>
      <c r="J151" s="212">
        <f t="shared" ref="J151:J174" si="20">ROUND(I151*H151,2)</f>
        <v>0</v>
      </c>
      <c r="K151" s="213"/>
      <c r="L151" s="36"/>
      <c r="M151" s="214" t="s">
        <v>1</v>
      </c>
      <c r="N151" s="215" t="s">
        <v>39</v>
      </c>
      <c r="O151" s="68"/>
      <c r="P151" s="216">
        <f t="shared" ref="P151:P174" si="21">O151*H151</f>
        <v>0</v>
      </c>
      <c r="Q151" s="216">
        <v>0</v>
      </c>
      <c r="R151" s="216">
        <f t="shared" ref="R151:R174" si="22">Q151*H151</f>
        <v>0</v>
      </c>
      <c r="S151" s="216">
        <v>0</v>
      </c>
      <c r="T151" s="217">
        <f t="shared" ref="T151:T174" si="23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257</v>
      </c>
      <c r="AT151" s="218" t="s">
        <v>193</v>
      </c>
      <c r="AU151" s="218" t="s">
        <v>86</v>
      </c>
      <c r="AY151" s="14" t="s">
        <v>191</v>
      </c>
      <c r="BE151" s="219">
        <f t="shared" ref="BE151:BE174" si="24">IF(N151="základná",J151,0)</f>
        <v>0</v>
      </c>
      <c r="BF151" s="219">
        <f t="shared" ref="BF151:BF174" si="25">IF(N151="znížená",J151,0)</f>
        <v>0</v>
      </c>
      <c r="BG151" s="219">
        <f t="shared" ref="BG151:BG174" si="26">IF(N151="zákl. prenesená",J151,0)</f>
        <v>0</v>
      </c>
      <c r="BH151" s="219">
        <f t="shared" ref="BH151:BH174" si="27">IF(N151="zníž. prenesená",J151,0)</f>
        <v>0</v>
      </c>
      <c r="BI151" s="219">
        <f t="shared" ref="BI151:BI174" si="28">IF(N151="nulová",J151,0)</f>
        <v>0</v>
      </c>
      <c r="BJ151" s="14" t="s">
        <v>86</v>
      </c>
      <c r="BK151" s="219">
        <f t="shared" ref="BK151:BK174" si="29">ROUND(I151*H151,2)</f>
        <v>0</v>
      </c>
      <c r="BL151" s="14" t="s">
        <v>257</v>
      </c>
      <c r="BM151" s="218" t="s">
        <v>326</v>
      </c>
    </row>
    <row r="152" spans="1:65" s="2" customFormat="1" ht="16.5" customHeight="1">
      <c r="A152" s="31"/>
      <c r="B152" s="32"/>
      <c r="C152" s="206" t="s">
        <v>262</v>
      </c>
      <c r="D152" s="206" t="s">
        <v>193</v>
      </c>
      <c r="E152" s="207" t="s">
        <v>2428</v>
      </c>
      <c r="F152" s="208" t="s">
        <v>2429</v>
      </c>
      <c r="G152" s="209" t="s">
        <v>274</v>
      </c>
      <c r="H152" s="210">
        <v>18</v>
      </c>
      <c r="I152" s="211"/>
      <c r="J152" s="212">
        <f t="shared" si="20"/>
        <v>0</v>
      </c>
      <c r="K152" s="213"/>
      <c r="L152" s="36"/>
      <c r="M152" s="214" t="s">
        <v>1</v>
      </c>
      <c r="N152" s="215" t="s">
        <v>39</v>
      </c>
      <c r="O152" s="68"/>
      <c r="P152" s="216">
        <f t="shared" si="21"/>
        <v>0</v>
      </c>
      <c r="Q152" s="216">
        <v>0</v>
      </c>
      <c r="R152" s="216">
        <f t="shared" si="22"/>
        <v>0</v>
      </c>
      <c r="S152" s="216">
        <v>0</v>
      </c>
      <c r="T152" s="217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257</v>
      </c>
      <c r="AT152" s="218" t="s">
        <v>193</v>
      </c>
      <c r="AU152" s="218" t="s">
        <v>86</v>
      </c>
      <c r="AY152" s="14" t="s">
        <v>191</v>
      </c>
      <c r="BE152" s="219">
        <f t="shared" si="24"/>
        <v>0</v>
      </c>
      <c r="BF152" s="219">
        <f t="shared" si="25"/>
        <v>0</v>
      </c>
      <c r="BG152" s="219">
        <f t="shared" si="26"/>
        <v>0</v>
      </c>
      <c r="BH152" s="219">
        <f t="shared" si="27"/>
        <v>0</v>
      </c>
      <c r="BI152" s="219">
        <f t="shared" si="28"/>
        <v>0</v>
      </c>
      <c r="BJ152" s="14" t="s">
        <v>86</v>
      </c>
      <c r="BK152" s="219">
        <f t="shared" si="29"/>
        <v>0</v>
      </c>
      <c r="BL152" s="14" t="s">
        <v>257</v>
      </c>
      <c r="BM152" s="218" t="s">
        <v>340</v>
      </c>
    </row>
    <row r="153" spans="1:65" s="2" customFormat="1" ht="16.5" customHeight="1">
      <c r="A153" s="31"/>
      <c r="B153" s="32"/>
      <c r="C153" s="206" t="s">
        <v>266</v>
      </c>
      <c r="D153" s="206" t="s">
        <v>193</v>
      </c>
      <c r="E153" s="207" t="s">
        <v>2430</v>
      </c>
      <c r="F153" s="208" t="s">
        <v>2431</v>
      </c>
      <c r="G153" s="209" t="s">
        <v>274</v>
      </c>
      <c r="H153" s="210">
        <v>2</v>
      </c>
      <c r="I153" s="211"/>
      <c r="J153" s="212">
        <f t="shared" si="20"/>
        <v>0</v>
      </c>
      <c r="K153" s="213"/>
      <c r="L153" s="36"/>
      <c r="M153" s="214" t="s">
        <v>1</v>
      </c>
      <c r="N153" s="215" t="s">
        <v>39</v>
      </c>
      <c r="O153" s="68"/>
      <c r="P153" s="216">
        <f t="shared" si="21"/>
        <v>0</v>
      </c>
      <c r="Q153" s="216">
        <v>0</v>
      </c>
      <c r="R153" s="216">
        <f t="shared" si="22"/>
        <v>0</v>
      </c>
      <c r="S153" s="216">
        <v>0</v>
      </c>
      <c r="T153" s="217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257</v>
      </c>
      <c r="AT153" s="218" t="s">
        <v>193</v>
      </c>
      <c r="AU153" s="218" t="s">
        <v>86</v>
      </c>
      <c r="AY153" s="14" t="s">
        <v>191</v>
      </c>
      <c r="BE153" s="219">
        <f t="shared" si="24"/>
        <v>0</v>
      </c>
      <c r="BF153" s="219">
        <f t="shared" si="25"/>
        <v>0</v>
      </c>
      <c r="BG153" s="219">
        <f t="shared" si="26"/>
        <v>0</v>
      </c>
      <c r="BH153" s="219">
        <f t="shared" si="27"/>
        <v>0</v>
      </c>
      <c r="BI153" s="219">
        <f t="shared" si="28"/>
        <v>0</v>
      </c>
      <c r="BJ153" s="14" t="s">
        <v>86</v>
      </c>
      <c r="BK153" s="219">
        <f t="shared" si="29"/>
        <v>0</v>
      </c>
      <c r="BL153" s="14" t="s">
        <v>257</v>
      </c>
      <c r="BM153" s="218" t="s">
        <v>348</v>
      </c>
    </row>
    <row r="154" spans="1:65" s="2" customFormat="1" ht="16.5" customHeight="1">
      <c r="A154" s="31"/>
      <c r="B154" s="32"/>
      <c r="C154" s="206" t="s">
        <v>271</v>
      </c>
      <c r="D154" s="206" t="s">
        <v>193</v>
      </c>
      <c r="E154" s="207" t="s">
        <v>2432</v>
      </c>
      <c r="F154" s="208" t="s">
        <v>2433</v>
      </c>
      <c r="G154" s="209" t="s">
        <v>274</v>
      </c>
      <c r="H154" s="210">
        <v>2</v>
      </c>
      <c r="I154" s="211"/>
      <c r="J154" s="212">
        <f t="shared" si="20"/>
        <v>0</v>
      </c>
      <c r="K154" s="213"/>
      <c r="L154" s="36"/>
      <c r="M154" s="214" t="s">
        <v>1</v>
      </c>
      <c r="N154" s="215" t="s">
        <v>39</v>
      </c>
      <c r="O154" s="68"/>
      <c r="P154" s="216">
        <f t="shared" si="21"/>
        <v>0</v>
      </c>
      <c r="Q154" s="216">
        <v>0</v>
      </c>
      <c r="R154" s="216">
        <f t="shared" si="22"/>
        <v>0</v>
      </c>
      <c r="S154" s="216">
        <v>0</v>
      </c>
      <c r="T154" s="217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257</v>
      </c>
      <c r="AT154" s="218" t="s">
        <v>193</v>
      </c>
      <c r="AU154" s="218" t="s">
        <v>86</v>
      </c>
      <c r="AY154" s="14" t="s">
        <v>191</v>
      </c>
      <c r="BE154" s="219">
        <f t="shared" si="24"/>
        <v>0</v>
      </c>
      <c r="BF154" s="219">
        <f t="shared" si="25"/>
        <v>0</v>
      </c>
      <c r="BG154" s="219">
        <f t="shared" si="26"/>
        <v>0</v>
      </c>
      <c r="BH154" s="219">
        <f t="shared" si="27"/>
        <v>0</v>
      </c>
      <c r="BI154" s="219">
        <f t="shared" si="28"/>
        <v>0</v>
      </c>
      <c r="BJ154" s="14" t="s">
        <v>86</v>
      </c>
      <c r="BK154" s="219">
        <f t="shared" si="29"/>
        <v>0</v>
      </c>
      <c r="BL154" s="14" t="s">
        <v>257</v>
      </c>
      <c r="BM154" s="218" t="s">
        <v>356</v>
      </c>
    </row>
    <row r="155" spans="1:65" s="2" customFormat="1" ht="16.5" customHeight="1">
      <c r="A155" s="31"/>
      <c r="B155" s="32"/>
      <c r="C155" s="206" t="s">
        <v>7</v>
      </c>
      <c r="D155" s="206" t="s">
        <v>193</v>
      </c>
      <c r="E155" s="207" t="s">
        <v>2434</v>
      </c>
      <c r="F155" s="208" t="s">
        <v>2435</v>
      </c>
      <c r="G155" s="209" t="s">
        <v>274</v>
      </c>
      <c r="H155" s="210">
        <v>12</v>
      </c>
      <c r="I155" s="211"/>
      <c r="J155" s="212">
        <f t="shared" si="20"/>
        <v>0</v>
      </c>
      <c r="K155" s="213"/>
      <c r="L155" s="36"/>
      <c r="M155" s="214" t="s">
        <v>1</v>
      </c>
      <c r="N155" s="215" t="s">
        <v>39</v>
      </c>
      <c r="O155" s="68"/>
      <c r="P155" s="216">
        <f t="shared" si="21"/>
        <v>0</v>
      </c>
      <c r="Q155" s="216">
        <v>0</v>
      </c>
      <c r="R155" s="216">
        <f t="shared" si="22"/>
        <v>0</v>
      </c>
      <c r="S155" s="216">
        <v>0</v>
      </c>
      <c r="T155" s="217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257</v>
      </c>
      <c r="AT155" s="218" t="s">
        <v>193</v>
      </c>
      <c r="AU155" s="218" t="s">
        <v>86</v>
      </c>
      <c r="AY155" s="14" t="s">
        <v>191</v>
      </c>
      <c r="BE155" s="219">
        <f t="shared" si="24"/>
        <v>0</v>
      </c>
      <c r="BF155" s="219">
        <f t="shared" si="25"/>
        <v>0</v>
      </c>
      <c r="BG155" s="219">
        <f t="shared" si="26"/>
        <v>0</v>
      </c>
      <c r="BH155" s="219">
        <f t="shared" si="27"/>
        <v>0</v>
      </c>
      <c r="BI155" s="219">
        <f t="shared" si="28"/>
        <v>0</v>
      </c>
      <c r="BJ155" s="14" t="s">
        <v>86</v>
      </c>
      <c r="BK155" s="219">
        <f t="shared" si="29"/>
        <v>0</v>
      </c>
      <c r="BL155" s="14" t="s">
        <v>257</v>
      </c>
      <c r="BM155" s="218" t="s">
        <v>363</v>
      </c>
    </row>
    <row r="156" spans="1:65" s="2" customFormat="1" ht="16.5" customHeight="1">
      <c r="A156" s="31"/>
      <c r="B156" s="32"/>
      <c r="C156" s="206" t="s">
        <v>281</v>
      </c>
      <c r="D156" s="206" t="s">
        <v>193</v>
      </c>
      <c r="E156" s="207" t="s">
        <v>2436</v>
      </c>
      <c r="F156" s="208" t="s">
        <v>2437</v>
      </c>
      <c r="G156" s="209" t="s">
        <v>274</v>
      </c>
      <c r="H156" s="210">
        <v>10</v>
      </c>
      <c r="I156" s="211"/>
      <c r="J156" s="212">
        <f t="shared" si="20"/>
        <v>0</v>
      </c>
      <c r="K156" s="213"/>
      <c r="L156" s="36"/>
      <c r="M156" s="214" t="s">
        <v>1</v>
      </c>
      <c r="N156" s="215" t="s">
        <v>39</v>
      </c>
      <c r="O156" s="68"/>
      <c r="P156" s="216">
        <f t="shared" si="21"/>
        <v>0</v>
      </c>
      <c r="Q156" s="216">
        <v>0</v>
      </c>
      <c r="R156" s="216">
        <f t="shared" si="22"/>
        <v>0</v>
      </c>
      <c r="S156" s="216">
        <v>0</v>
      </c>
      <c r="T156" s="217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257</v>
      </c>
      <c r="AT156" s="218" t="s">
        <v>193</v>
      </c>
      <c r="AU156" s="218" t="s">
        <v>86</v>
      </c>
      <c r="AY156" s="14" t="s">
        <v>191</v>
      </c>
      <c r="BE156" s="219">
        <f t="shared" si="24"/>
        <v>0</v>
      </c>
      <c r="BF156" s="219">
        <f t="shared" si="25"/>
        <v>0</v>
      </c>
      <c r="BG156" s="219">
        <f t="shared" si="26"/>
        <v>0</v>
      </c>
      <c r="BH156" s="219">
        <f t="shared" si="27"/>
        <v>0</v>
      </c>
      <c r="BI156" s="219">
        <f t="shared" si="28"/>
        <v>0</v>
      </c>
      <c r="BJ156" s="14" t="s">
        <v>86</v>
      </c>
      <c r="BK156" s="219">
        <f t="shared" si="29"/>
        <v>0</v>
      </c>
      <c r="BL156" s="14" t="s">
        <v>257</v>
      </c>
      <c r="BM156" s="218" t="s">
        <v>371</v>
      </c>
    </row>
    <row r="157" spans="1:65" s="2" customFormat="1" ht="16.5" customHeight="1">
      <c r="A157" s="31"/>
      <c r="B157" s="32"/>
      <c r="C157" s="206" t="s">
        <v>285</v>
      </c>
      <c r="D157" s="206" t="s">
        <v>193</v>
      </c>
      <c r="E157" s="207" t="s">
        <v>2438</v>
      </c>
      <c r="F157" s="208" t="s">
        <v>2439</v>
      </c>
      <c r="G157" s="209" t="s">
        <v>274</v>
      </c>
      <c r="H157" s="210">
        <v>1.5</v>
      </c>
      <c r="I157" s="211"/>
      <c r="J157" s="212">
        <f t="shared" si="20"/>
        <v>0</v>
      </c>
      <c r="K157" s="213"/>
      <c r="L157" s="36"/>
      <c r="M157" s="214" t="s">
        <v>1</v>
      </c>
      <c r="N157" s="215" t="s">
        <v>39</v>
      </c>
      <c r="O157" s="68"/>
      <c r="P157" s="216">
        <f t="shared" si="21"/>
        <v>0</v>
      </c>
      <c r="Q157" s="216">
        <v>0</v>
      </c>
      <c r="R157" s="216">
        <f t="shared" si="22"/>
        <v>0</v>
      </c>
      <c r="S157" s="216">
        <v>0</v>
      </c>
      <c r="T157" s="217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257</v>
      </c>
      <c r="AT157" s="218" t="s">
        <v>193</v>
      </c>
      <c r="AU157" s="218" t="s">
        <v>86</v>
      </c>
      <c r="AY157" s="14" t="s">
        <v>191</v>
      </c>
      <c r="BE157" s="219">
        <f t="shared" si="24"/>
        <v>0</v>
      </c>
      <c r="BF157" s="219">
        <f t="shared" si="25"/>
        <v>0</v>
      </c>
      <c r="BG157" s="219">
        <f t="shared" si="26"/>
        <v>0</v>
      </c>
      <c r="BH157" s="219">
        <f t="shared" si="27"/>
        <v>0</v>
      </c>
      <c r="BI157" s="219">
        <f t="shared" si="28"/>
        <v>0</v>
      </c>
      <c r="BJ157" s="14" t="s">
        <v>86</v>
      </c>
      <c r="BK157" s="219">
        <f t="shared" si="29"/>
        <v>0</v>
      </c>
      <c r="BL157" s="14" t="s">
        <v>257</v>
      </c>
      <c r="BM157" s="218" t="s">
        <v>380</v>
      </c>
    </row>
    <row r="158" spans="1:65" s="2" customFormat="1" ht="16.5" customHeight="1">
      <c r="A158" s="31"/>
      <c r="B158" s="32"/>
      <c r="C158" s="206" t="s">
        <v>289</v>
      </c>
      <c r="D158" s="206" t="s">
        <v>193</v>
      </c>
      <c r="E158" s="207" t="s">
        <v>2440</v>
      </c>
      <c r="F158" s="208" t="s">
        <v>2441</v>
      </c>
      <c r="G158" s="209" t="s">
        <v>274</v>
      </c>
      <c r="H158" s="210">
        <v>1.5</v>
      </c>
      <c r="I158" s="211"/>
      <c r="J158" s="212">
        <f t="shared" si="20"/>
        <v>0</v>
      </c>
      <c r="K158" s="213"/>
      <c r="L158" s="36"/>
      <c r="M158" s="214" t="s">
        <v>1</v>
      </c>
      <c r="N158" s="215" t="s">
        <v>39</v>
      </c>
      <c r="O158" s="68"/>
      <c r="P158" s="216">
        <f t="shared" si="21"/>
        <v>0</v>
      </c>
      <c r="Q158" s="216">
        <v>0</v>
      </c>
      <c r="R158" s="216">
        <f t="shared" si="22"/>
        <v>0</v>
      </c>
      <c r="S158" s="216">
        <v>0</v>
      </c>
      <c r="T158" s="217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257</v>
      </c>
      <c r="AT158" s="218" t="s">
        <v>193</v>
      </c>
      <c r="AU158" s="218" t="s">
        <v>86</v>
      </c>
      <c r="AY158" s="14" t="s">
        <v>191</v>
      </c>
      <c r="BE158" s="219">
        <f t="shared" si="24"/>
        <v>0</v>
      </c>
      <c r="BF158" s="219">
        <f t="shared" si="25"/>
        <v>0</v>
      </c>
      <c r="BG158" s="219">
        <f t="shared" si="26"/>
        <v>0</v>
      </c>
      <c r="BH158" s="219">
        <f t="shared" si="27"/>
        <v>0</v>
      </c>
      <c r="BI158" s="219">
        <f t="shared" si="28"/>
        <v>0</v>
      </c>
      <c r="BJ158" s="14" t="s">
        <v>86</v>
      </c>
      <c r="BK158" s="219">
        <f t="shared" si="29"/>
        <v>0</v>
      </c>
      <c r="BL158" s="14" t="s">
        <v>257</v>
      </c>
      <c r="BM158" s="218" t="s">
        <v>386</v>
      </c>
    </row>
    <row r="159" spans="1:65" s="2" customFormat="1" ht="16.5" customHeight="1">
      <c r="A159" s="31"/>
      <c r="B159" s="32"/>
      <c r="C159" s="206" t="s">
        <v>293</v>
      </c>
      <c r="D159" s="206" t="s">
        <v>193</v>
      </c>
      <c r="E159" s="207" t="s">
        <v>2442</v>
      </c>
      <c r="F159" s="208" t="s">
        <v>2443</v>
      </c>
      <c r="G159" s="209" t="s">
        <v>274</v>
      </c>
      <c r="H159" s="210">
        <v>1.5</v>
      </c>
      <c r="I159" s="211"/>
      <c r="J159" s="212">
        <f t="shared" si="20"/>
        <v>0</v>
      </c>
      <c r="K159" s="213"/>
      <c r="L159" s="36"/>
      <c r="M159" s="214" t="s">
        <v>1</v>
      </c>
      <c r="N159" s="215" t="s">
        <v>39</v>
      </c>
      <c r="O159" s="68"/>
      <c r="P159" s="216">
        <f t="shared" si="21"/>
        <v>0</v>
      </c>
      <c r="Q159" s="216">
        <v>0</v>
      </c>
      <c r="R159" s="216">
        <f t="shared" si="22"/>
        <v>0</v>
      </c>
      <c r="S159" s="216">
        <v>0</v>
      </c>
      <c r="T159" s="217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257</v>
      </c>
      <c r="AT159" s="218" t="s">
        <v>193</v>
      </c>
      <c r="AU159" s="218" t="s">
        <v>86</v>
      </c>
      <c r="AY159" s="14" t="s">
        <v>191</v>
      </c>
      <c r="BE159" s="219">
        <f t="shared" si="24"/>
        <v>0</v>
      </c>
      <c r="BF159" s="219">
        <f t="shared" si="25"/>
        <v>0</v>
      </c>
      <c r="BG159" s="219">
        <f t="shared" si="26"/>
        <v>0</v>
      </c>
      <c r="BH159" s="219">
        <f t="shared" si="27"/>
        <v>0</v>
      </c>
      <c r="BI159" s="219">
        <f t="shared" si="28"/>
        <v>0</v>
      </c>
      <c r="BJ159" s="14" t="s">
        <v>86</v>
      </c>
      <c r="BK159" s="219">
        <f t="shared" si="29"/>
        <v>0</v>
      </c>
      <c r="BL159" s="14" t="s">
        <v>257</v>
      </c>
      <c r="BM159" s="218" t="s">
        <v>397</v>
      </c>
    </row>
    <row r="160" spans="1:65" s="2" customFormat="1" ht="16.5" customHeight="1">
      <c r="A160" s="31"/>
      <c r="B160" s="32"/>
      <c r="C160" s="206" t="s">
        <v>297</v>
      </c>
      <c r="D160" s="206" t="s">
        <v>193</v>
      </c>
      <c r="E160" s="207" t="s">
        <v>2444</v>
      </c>
      <c r="F160" s="208" t="s">
        <v>2445</v>
      </c>
      <c r="G160" s="209" t="s">
        <v>274</v>
      </c>
      <c r="H160" s="210">
        <v>1</v>
      </c>
      <c r="I160" s="211"/>
      <c r="J160" s="212">
        <f t="shared" si="20"/>
        <v>0</v>
      </c>
      <c r="K160" s="213"/>
      <c r="L160" s="36"/>
      <c r="M160" s="214" t="s">
        <v>1</v>
      </c>
      <c r="N160" s="215" t="s">
        <v>39</v>
      </c>
      <c r="O160" s="68"/>
      <c r="P160" s="216">
        <f t="shared" si="21"/>
        <v>0</v>
      </c>
      <c r="Q160" s="216">
        <v>0</v>
      </c>
      <c r="R160" s="216">
        <f t="shared" si="22"/>
        <v>0</v>
      </c>
      <c r="S160" s="216">
        <v>0</v>
      </c>
      <c r="T160" s="217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257</v>
      </c>
      <c r="AT160" s="218" t="s">
        <v>193</v>
      </c>
      <c r="AU160" s="218" t="s">
        <v>86</v>
      </c>
      <c r="AY160" s="14" t="s">
        <v>191</v>
      </c>
      <c r="BE160" s="219">
        <f t="shared" si="24"/>
        <v>0</v>
      </c>
      <c r="BF160" s="219">
        <f t="shared" si="25"/>
        <v>0</v>
      </c>
      <c r="BG160" s="219">
        <f t="shared" si="26"/>
        <v>0</v>
      </c>
      <c r="BH160" s="219">
        <f t="shared" si="27"/>
        <v>0</v>
      </c>
      <c r="BI160" s="219">
        <f t="shared" si="28"/>
        <v>0</v>
      </c>
      <c r="BJ160" s="14" t="s">
        <v>86</v>
      </c>
      <c r="BK160" s="219">
        <f t="shared" si="29"/>
        <v>0</v>
      </c>
      <c r="BL160" s="14" t="s">
        <v>257</v>
      </c>
      <c r="BM160" s="218" t="s">
        <v>405</v>
      </c>
    </row>
    <row r="161" spans="1:65" s="2" customFormat="1" ht="16.5" customHeight="1">
      <c r="A161" s="31"/>
      <c r="B161" s="32"/>
      <c r="C161" s="206" t="s">
        <v>301</v>
      </c>
      <c r="D161" s="206" t="s">
        <v>193</v>
      </c>
      <c r="E161" s="207" t="s">
        <v>2446</v>
      </c>
      <c r="F161" s="208" t="s">
        <v>2447</v>
      </c>
      <c r="G161" s="209" t="s">
        <v>274</v>
      </c>
      <c r="H161" s="210">
        <v>4</v>
      </c>
      <c r="I161" s="211"/>
      <c r="J161" s="212">
        <f t="shared" si="20"/>
        <v>0</v>
      </c>
      <c r="K161" s="213"/>
      <c r="L161" s="36"/>
      <c r="M161" s="214" t="s">
        <v>1</v>
      </c>
      <c r="N161" s="215" t="s">
        <v>39</v>
      </c>
      <c r="O161" s="68"/>
      <c r="P161" s="216">
        <f t="shared" si="21"/>
        <v>0</v>
      </c>
      <c r="Q161" s="216">
        <v>0</v>
      </c>
      <c r="R161" s="216">
        <f t="shared" si="22"/>
        <v>0</v>
      </c>
      <c r="S161" s="216">
        <v>0</v>
      </c>
      <c r="T161" s="217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257</v>
      </c>
      <c r="AT161" s="218" t="s">
        <v>193</v>
      </c>
      <c r="AU161" s="218" t="s">
        <v>86</v>
      </c>
      <c r="AY161" s="14" t="s">
        <v>191</v>
      </c>
      <c r="BE161" s="219">
        <f t="shared" si="24"/>
        <v>0</v>
      </c>
      <c r="BF161" s="219">
        <f t="shared" si="25"/>
        <v>0</v>
      </c>
      <c r="BG161" s="219">
        <f t="shared" si="26"/>
        <v>0</v>
      </c>
      <c r="BH161" s="219">
        <f t="shared" si="27"/>
        <v>0</v>
      </c>
      <c r="BI161" s="219">
        <f t="shared" si="28"/>
        <v>0</v>
      </c>
      <c r="BJ161" s="14" t="s">
        <v>86</v>
      </c>
      <c r="BK161" s="219">
        <f t="shared" si="29"/>
        <v>0</v>
      </c>
      <c r="BL161" s="14" t="s">
        <v>257</v>
      </c>
      <c r="BM161" s="218" t="s">
        <v>415</v>
      </c>
    </row>
    <row r="162" spans="1:65" s="2" customFormat="1" ht="16.5" customHeight="1">
      <c r="A162" s="31"/>
      <c r="B162" s="32"/>
      <c r="C162" s="206" t="s">
        <v>306</v>
      </c>
      <c r="D162" s="206" t="s">
        <v>193</v>
      </c>
      <c r="E162" s="207" t="s">
        <v>2448</v>
      </c>
      <c r="F162" s="208" t="s">
        <v>2449</v>
      </c>
      <c r="G162" s="209" t="s">
        <v>1671</v>
      </c>
      <c r="H162" s="210">
        <v>6</v>
      </c>
      <c r="I162" s="211"/>
      <c r="J162" s="212">
        <f t="shared" si="20"/>
        <v>0</v>
      </c>
      <c r="K162" s="213"/>
      <c r="L162" s="36"/>
      <c r="M162" s="214" t="s">
        <v>1</v>
      </c>
      <c r="N162" s="215" t="s">
        <v>39</v>
      </c>
      <c r="O162" s="68"/>
      <c r="P162" s="216">
        <f t="shared" si="21"/>
        <v>0</v>
      </c>
      <c r="Q162" s="216">
        <v>0</v>
      </c>
      <c r="R162" s="216">
        <f t="shared" si="22"/>
        <v>0</v>
      </c>
      <c r="S162" s="216">
        <v>0</v>
      </c>
      <c r="T162" s="217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257</v>
      </c>
      <c r="AT162" s="218" t="s">
        <v>193</v>
      </c>
      <c r="AU162" s="218" t="s">
        <v>86</v>
      </c>
      <c r="AY162" s="14" t="s">
        <v>191</v>
      </c>
      <c r="BE162" s="219">
        <f t="shared" si="24"/>
        <v>0</v>
      </c>
      <c r="BF162" s="219">
        <f t="shared" si="25"/>
        <v>0</v>
      </c>
      <c r="BG162" s="219">
        <f t="shared" si="26"/>
        <v>0</v>
      </c>
      <c r="BH162" s="219">
        <f t="shared" si="27"/>
        <v>0</v>
      </c>
      <c r="BI162" s="219">
        <f t="shared" si="28"/>
        <v>0</v>
      </c>
      <c r="BJ162" s="14" t="s">
        <v>86</v>
      </c>
      <c r="BK162" s="219">
        <f t="shared" si="29"/>
        <v>0</v>
      </c>
      <c r="BL162" s="14" t="s">
        <v>257</v>
      </c>
      <c r="BM162" s="218" t="s">
        <v>423</v>
      </c>
    </row>
    <row r="163" spans="1:65" s="2" customFormat="1" ht="16.5" customHeight="1">
      <c r="A163" s="31"/>
      <c r="B163" s="32"/>
      <c r="C163" s="206" t="s">
        <v>310</v>
      </c>
      <c r="D163" s="206" t="s">
        <v>193</v>
      </c>
      <c r="E163" s="207" t="s">
        <v>2450</v>
      </c>
      <c r="F163" s="208" t="s">
        <v>2451</v>
      </c>
      <c r="G163" s="209" t="s">
        <v>1674</v>
      </c>
      <c r="H163" s="210">
        <v>1</v>
      </c>
      <c r="I163" s="211"/>
      <c r="J163" s="212">
        <f t="shared" si="20"/>
        <v>0</v>
      </c>
      <c r="K163" s="213"/>
      <c r="L163" s="36"/>
      <c r="M163" s="214" t="s">
        <v>1</v>
      </c>
      <c r="N163" s="215" t="s">
        <v>39</v>
      </c>
      <c r="O163" s="68"/>
      <c r="P163" s="216">
        <f t="shared" si="21"/>
        <v>0</v>
      </c>
      <c r="Q163" s="216">
        <v>0</v>
      </c>
      <c r="R163" s="216">
        <f t="shared" si="22"/>
        <v>0</v>
      </c>
      <c r="S163" s="216">
        <v>0</v>
      </c>
      <c r="T163" s="217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257</v>
      </c>
      <c r="AT163" s="218" t="s">
        <v>193</v>
      </c>
      <c r="AU163" s="218" t="s">
        <v>86</v>
      </c>
      <c r="AY163" s="14" t="s">
        <v>191</v>
      </c>
      <c r="BE163" s="219">
        <f t="shared" si="24"/>
        <v>0</v>
      </c>
      <c r="BF163" s="219">
        <f t="shared" si="25"/>
        <v>0</v>
      </c>
      <c r="BG163" s="219">
        <f t="shared" si="26"/>
        <v>0</v>
      </c>
      <c r="BH163" s="219">
        <f t="shared" si="27"/>
        <v>0</v>
      </c>
      <c r="BI163" s="219">
        <f t="shared" si="28"/>
        <v>0</v>
      </c>
      <c r="BJ163" s="14" t="s">
        <v>86</v>
      </c>
      <c r="BK163" s="219">
        <f t="shared" si="29"/>
        <v>0</v>
      </c>
      <c r="BL163" s="14" t="s">
        <v>257</v>
      </c>
      <c r="BM163" s="218" t="s">
        <v>435</v>
      </c>
    </row>
    <row r="164" spans="1:65" s="2" customFormat="1" ht="21.75" customHeight="1">
      <c r="A164" s="31"/>
      <c r="B164" s="32"/>
      <c r="C164" s="206" t="s">
        <v>314</v>
      </c>
      <c r="D164" s="206" t="s">
        <v>193</v>
      </c>
      <c r="E164" s="207" t="s">
        <v>1677</v>
      </c>
      <c r="F164" s="208" t="s">
        <v>1678</v>
      </c>
      <c r="G164" s="209" t="s">
        <v>1674</v>
      </c>
      <c r="H164" s="210">
        <v>1</v>
      </c>
      <c r="I164" s="211"/>
      <c r="J164" s="212">
        <f t="shared" si="20"/>
        <v>0</v>
      </c>
      <c r="K164" s="213"/>
      <c r="L164" s="36"/>
      <c r="M164" s="214" t="s">
        <v>1</v>
      </c>
      <c r="N164" s="215" t="s">
        <v>39</v>
      </c>
      <c r="O164" s="68"/>
      <c r="P164" s="216">
        <f t="shared" si="21"/>
        <v>0</v>
      </c>
      <c r="Q164" s="216">
        <v>0</v>
      </c>
      <c r="R164" s="216">
        <f t="shared" si="22"/>
        <v>0</v>
      </c>
      <c r="S164" s="216">
        <v>0</v>
      </c>
      <c r="T164" s="217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257</v>
      </c>
      <c r="AT164" s="218" t="s">
        <v>193</v>
      </c>
      <c r="AU164" s="218" t="s">
        <v>86</v>
      </c>
      <c r="AY164" s="14" t="s">
        <v>191</v>
      </c>
      <c r="BE164" s="219">
        <f t="shared" si="24"/>
        <v>0</v>
      </c>
      <c r="BF164" s="219">
        <f t="shared" si="25"/>
        <v>0</v>
      </c>
      <c r="BG164" s="219">
        <f t="shared" si="26"/>
        <v>0</v>
      </c>
      <c r="BH164" s="219">
        <f t="shared" si="27"/>
        <v>0</v>
      </c>
      <c r="BI164" s="219">
        <f t="shared" si="28"/>
        <v>0</v>
      </c>
      <c r="BJ164" s="14" t="s">
        <v>86</v>
      </c>
      <c r="BK164" s="219">
        <f t="shared" si="29"/>
        <v>0</v>
      </c>
      <c r="BL164" s="14" t="s">
        <v>257</v>
      </c>
      <c r="BM164" s="218" t="s">
        <v>445</v>
      </c>
    </row>
    <row r="165" spans="1:65" s="2" customFormat="1" ht="16.5" customHeight="1">
      <c r="A165" s="31"/>
      <c r="B165" s="32"/>
      <c r="C165" s="220" t="s">
        <v>318</v>
      </c>
      <c r="D165" s="220" t="s">
        <v>210</v>
      </c>
      <c r="E165" s="221" t="s">
        <v>1681</v>
      </c>
      <c r="F165" s="222" t="s">
        <v>1682</v>
      </c>
      <c r="G165" s="223" t="s">
        <v>1671</v>
      </c>
      <c r="H165" s="224">
        <v>1</v>
      </c>
      <c r="I165" s="225"/>
      <c r="J165" s="226">
        <f t="shared" si="20"/>
        <v>0</v>
      </c>
      <c r="K165" s="227"/>
      <c r="L165" s="228"/>
      <c r="M165" s="229" t="s">
        <v>1</v>
      </c>
      <c r="N165" s="230" t="s">
        <v>39</v>
      </c>
      <c r="O165" s="68"/>
      <c r="P165" s="216">
        <f t="shared" si="21"/>
        <v>0</v>
      </c>
      <c r="Q165" s="216">
        <v>0</v>
      </c>
      <c r="R165" s="216">
        <f t="shared" si="22"/>
        <v>0</v>
      </c>
      <c r="S165" s="216">
        <v>0</v>
      </c>
      <c r="T165" s="217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326</v>
      </c>
      <c r="AT165" s="218" t="s">
        <v>210</v>
      </c>
      <c r="AU165" s="218" t="s">
        <v>86</v>
      </c>
      <c r="AY165" s="14" t="s">
        <v>191</v>
      </c>
      <c r="BE165" s="219">
        <f t="shared" si="24"/>
        <v>0</v>
      </c>
      <c r="BF165" s="219">
        <f t="shared" si="25"/>
        <v>0</v>
      </c>
      <c r="BG165" s="219">
        <f t="shared" si="26"/>
        <v>0</v>
      </c>
      <c r="BH165" s="219">
        <f t="shared" si="27"/>
        <v>0</v>
      </c>
      <c r="BI165" s="219">
        <f t="shared" si="28"/>
        <v>0</v>
      </c>
      <c r="BJ165" s="14" t="s">
        <v>86</v>
      </c>
      <c r="BK165" s="219">
        <f t="shared" si="29"/>
        <v>0</v>
      </c>
      <c r="BL165" s="14" t="s">
        <v>257</v>
      </c>
      <c r="BM165" s="218" t="s">
        <v>454</v>
      </c>
    </row>
    <row r="166" spans="1:65" s="2" customFormat="1" ht="16.5" customHeight="1">
      <c r="A166" s="31"/>
      <c r="B166" s="32"/>
      <c r="C166" s="206" t="s">
        <v>322</v>
      </c>
      <c r="D166" s="206" t="s">
        <v>193</v>
      </c>
      <c r="E166" s="207" t="s">
        <v>2452</v>
      </c>
      <c r="F166" s="208" t="s">
        <v>2453</v>
      </c>
      <c r="G166" s="209" t="s">
        <v>1671</v>
      </c>
      <c r="H166" s="210">
        <v>3</v>
      </c>
      <c r="I166" s="211"/>
      <c r="J166" s="212">
        <f t="shared" si="20"/>
        <v>0</v>
      </c>
      <c r="K166" s="213"/>
      <c r="L166" s="36"/>
      <c r="M166" s="214" t="s">
        <v>1</v>
      </c>
      <c r="N166" s="215" t="s">
        <v>39</v>
      </c>
      <c r="O166" s="68"/>
      <c r="P166" s="216">
        <f t="shared" si="21"/>
        <v>0</v>
      </c>
      <c r="Q166" s="216">
        <v>0</v>
      </c>
      <c r="R166" s="216">
        <f t="shared" si="22"/>
        <v>0</v>
      </c>
      <c r="S166" s="216">
        <v>0</v>
      </c>
      <c r="T166" s="217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257</v>
      </c>
      <c r="AT166" s="218" t="s">
        <v>193</v>
      </c>
      <c r="AU166" s="218" t="s">
        <v>86</v>
      </c>
      <c r="AY166" s="14" t="s">
        <v>191</v>
      </c>
      <c r="BE166" s="219">
        <f t="shared" si="24"/>
        <v>0</v>
      </c>
      <c r="BF166" s="219">
        <f t="shared" si="25"/>
        <v>0</v>
      </c>
      <c r="BG166" s="219">
        <f t="shared" si="26"/>
        <v>0</v>
      </c>
      <c r="BH166" s="219">
        <f t="shared" si="27"/>
        <v>0</v>
      </c>
      <c r="BI166" s="219">
        <f t="shared" si="28"/>
        <v>0</v>
      </c>
      <c r="BJ166" s="14" t="s">
        <v>86</v>
      </c>
      <c r="BK166" s="219">
        <f t="shared" si="29"/>
        <v>0</v>
      </c>
      <c r="BL166" s="14" t="s">
        <v>257</v>
      </c>
      <c r="BM166" s="218" t="s">
        <v>464</v>
      </c>
    </row>
    <row r="167" spans="1:65" s="2" customFormat="1" ht="16.5" customHeight="1">
      <c r="A167" s="31"/>
      <c r="B167" s="32"/>
      <c r="C167" s="206" t="s">
        <v>326</v>
      </c>
      <c r="D167" s="206" t="s">
        <v>193</v>
      </c>
      <c r="E167" s="207" t="s">
        <v>2454</v>
      </c>
      <c r="F167" s="208" t="s">
        <v>2455</v>
      </c>
      <c r="G167" s="209" t="s">
        <v>1671</v>
      </c>
      <c r="H167" s="210">
        <v>5</v>
      </c>
      <c r="I167" s="211"/>
      <c r="J167" s="212">
        <f t="shared" si="20"/>
        <v>0</v>
      </c>
      <c r="K167" s="213"/>
      <c r="L167" s="36"/>
      <c r="M167" s="214" t="s">
        <v>1</v>
      </c>
      <c r="N167" s="215" t="s">
        <v>39</v>
      </c>
      <c r="O167" s="68"/>
      <c r="P167" s="216">
        <f t="shared" si="21"/>
        <v>0</v>
      </c>
      <c r="Q167" s="216">
        <v>0</v>
      </c>
      <c r="R167" s="216">
        <f t="shared" si="22"/>
        <v>0</v>
      </c>
      <c r="S167" s="216">
        <v>0</v>
      </c>
      <c r="T167" s="217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257</v>
      </c>
      <c r="AT167" s="218" t="s">
        <v>193</v>
      </c>
      <c r="AU167" s="218" t="s">
        <v>86</v>
      </c>
      <c r="AY167" s="14" t="s">
        <v>191</v>
      </c>
      <c r="BE167" s="219">
        <f t="shared" si="24"/>
        <v>0</v>
      </c>
      <c r="BF167" s="219">
        <f t="shared" si="25"/>
        <v>0</v>
      </c>
      <c r="BG167" s="219">
        <f t="shared" si="26"/>
        <v>0</v>
      </c>
      <c r="BH167" s="219">
        <f t="shared" si="27"/>
        <v>0</v>
      </c>
      <c r="BI167" s="219">
        <f t="shared" si="28"/>
        <v>0</v>
      </c>
      <c r="BJ167" s="14" t="s">
        <v>86</v>
      </c>
      <c r="BK167" s="219">
        <f t="shared" si="29"/>
        <v>0</v>
      </c>
      <c r="BL167" s="14" t="s">
        <v>257</v>
      </c>
      <c r="BM167" s="218" t="s">
        <v>472</v>
      </c>
    </row>
    <row r="168" spans="1:65" s="2" customFormat="1" ht="16.5" customHeight="1">
      <c r="A168" s="31"/>
      <c r="B168" s="32"/>
      <c r="C168" s="206" t="s">
        <v>332</v>
      </c>
      <c r="D168" s="206" t="s">
        <v>193</v>
      </c>
      <c r="E168" s="207" t="s">
        <v>2456</v>
      </c>
      <c r="F168" s="208" t="s">
        <v>2457</v>
      </c>
      <c r="G168" s="209" t="s">
        <v>1671</v>
      </c>
      <c r="H168" s="210">
        <v>1</v>
      </c>
      <c r="I168" s="211"/>
      <c r="J168" s="212">
        <f t="shared" si="20"/>
        <v>0</v>
      </c>
      <c r="K168" s="213"/>
      <c r="L168" s="36"/>
      <c r="M168" s="214" t="s">
        <v>1</v>
      </c>
      <c r="N168" s="215" t="s">
        <v>39</v>
      </c>
      <c r="O168" s="68"/>
      <c r="P168" s="216">
        <f t="shared" si="21"/>
        <v>0</v>
      </c>
      <c r="Q168" s="216">
        <v>0</v>
      </c>
      <c r="R168" s="216">
        <f t="shared" si="22"/>
        <v>0</v>
      </c>
      <c r="S168" s="216">
        <v>0</v>
      </c>
      <c r="T168" s="217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257</v>
      </c>
      <c r="AT168" s="218" t="s">
        <v>193</v>
      </c>
      <c r="AU168" s="218" t="s">
        <v>86</v>
      </c>
      <c r="AY168" s="14" t="s">
        <v>191</v>
      </c>
      <c r="BE168" s="219">
        <f t="shared" si="24"/>
        <v>0</v>
      </c>
      <c r="BF168" s="219">
        <f t="shared" si="25"/>
        <v>0</v>
      </c>
      <c r="BG168" s="219">
        <f t="shared" si="26"/>
        <v>0</v>
      </c>
      <c r="BH168" s="219">
        <f t="shared" si="27"/>
        <v>0</v>
      </c>
      <c r="BI168" s="219">
        <f t="shared" si="28"/>
        <v>0</v>
      </c>
      <c r="BJ168" s="14" t="s">
        <v>86</v>
      </c>
      <c r="BK168" s="219">
        <f t="shared" si="29"/>
        <v>0</v>
      </c>
      <c r="BL168" s="14" t="s">
        <v>257</v>
      </c>
      <c r="BM168" s="218" t="s">
        <v>480</v>
      </c>
    </row>
    <row r="169" spans="1:65" s="2" customFormat="1" ht="16.5" customHeight="1">
      <c r="A169" s="31"/>
      <c r="B169" s="32"/>
      <c r="C169" s="206" t="s">
        <v>340</v>
      </c>
      <c r="D169" s="206" t="s">
        <v>193</v>
      </c>
      <c r="E169" s="207" t="s">
        <v>2458</v>
      </c>
      <c r="F169" s="208" t="s">
        <v>2459</v>
      </c>
      <c r="G169" s="209" t="s">
        <v>1671</v>
      </c>
      <c r="H169" s="210">
        <v>1</v>
      </c>
      <c r="I169" s="211"/>
      <c r="J169" s="212">
        <f t="shared" si="20"/>
        <v>0</v>
      </c>
      <c r="K169" s="213"/>
      <c r="L169" s="36"/>
      <c r="M169" s="214" t="s">
        <v>1</v>
      </c>
      <c r="N169" s="215" t="s">
        <v>39</v>
      </c>
      <c r="O169" s="68"/>
      <c r="P169" s="216">
        <f t="shared" si="21"/>
        <v>0</v>
      </c>
      <c r="Q169" s="216">
        <v>0</v>
      </c>
      <c r="R169" s="216">
        <f t="shared" si="22"/>
        <v>0</v>
      </c>
      <c r="S169" s="216">
        <v>0</v>
      </c>
      <c r="T169" s="217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257</v>
      </c>
      <c r="AT169" s="218" t="s">
        <v>193</v>
      </c>
      <c r="AU169" s="218" t="s">
        <v>86</v>
      </c>
      <c r="AY169" s="14" t="s">
        <v>191</v>
      </c>
      <c r="BE169" s="219">
        <f t="shared" si="24"/>
        <v>0</v>
      </c>
      <c r="BF169" s="219">
        <f t="shared" si="25"/>
        <v>0</v>
      </c>
      <c r="BG169" s="219">
        <f t="shared" si="26"/>
        <v>0</v>
      </c>
      <c r="BH169" s="219">
        <f t="shared" si="27"/>
        <v>0</v>
      </c>
      <c r="BI169" s="219">
        <f t="shared" si="28"/>
        <v>0</v>
      </c>
      <c r="BJ169" s="14" t="s">
        <v>86</v>
      </c>
      <c r="BK169" s="219">
        <f t="shared" si="29"/>
        <v>0</v>
      </c>
      <c r="BL169" s="14" t="s">
        <v>257</v>
      </c>
      <c r="BM169" s="218" t="s">
        <v>488</v>
      </c>
    </row>
    <row r="170" spans="1:65" s="2" customFormat="1" ht="16.5" customHeight="1">
      <c r="A170" s="31"/>
      <c r="B170" s="32"/>
      <c r="C170" s="206" t="s">
        <v>344</v>
      </c>
      <c r="D170" s="206" t="s">
        <v>193</v>
      </c>
      <c r="E170" s="207" t="s">
        <v>2460</v>
      </c>
      <c r="F170" s="208" t="s">
        <v>2461</v>
      </c>
      <c r="G170" s="209" t="s">
        <v>1674</v>
      </c>
      <c r="H170" s="210">
        <v>1</v>
      </c>
      <c r="I170" s="211"/>
      <c r="J170" s="212">
        <f t="shared" si="20"/>
        <v>0</v>
      </c>
      <c r="K170" s="213"/>
      <c r="L170" s="36"/>
      <c r="M170" s="214" t="s">
        <v>1</v>
      </c>
      <c r="N170" s="215" t="s">
        <v>39</v>
      </c>
      <c r="O170" s="68"/>
      <c r="P170" s="216">
        <f t="shared" si="21"/>
        <v>0</v>
      </c>
      <c r="Q170" s="216">
        <v>0</v>
      </c>
      <c r="R170" s="216">
        <f t="shared" si="22"/>
        <v>0</v>
      </c>
      <c r="S170" s="216">
        <v>0</v>
      </c>
      <c r="T170" s="217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257</v>
      </c>
      <c r="AT170" s="218" t="s">
        <v>193</v>
      </c>
      <c r="AU170" s="218" t="s">
        <v>86</v>
      </c>
      <c r="AY170" s="14" t="s">
        <v>191</v>
      </c>
      <c r="BE170" s="219">
        <f t="shared" si="24"/>
        <v>0</v>
      </c>
      <c r="BF170" s="219">
        <f t="shared" si="25"/>
        <v>0</v>
      </c>
      <c r="BG170" s="219">
        <f t="shared" si="26"/>
        <v>0</v>
      </c>
      <c r="BH170" s="219">
        <f t="shared" si="27"/>
        <v>0</v>
      </c>
      <c r="BI170" s="219">
        <f t="shared" si="28"/>
        <v>0</v>
      </c>
      <c r="BJ170" s="14" t="s">
        <v>86</v>
      </c>
      <c r="BK170" s="219">
        <f t="shared" si="29"/>
        <v>0</v>
      </c>
      <c r="BL170" s="14" t="s">
        <v>257</v>
      </c>
      <c r="BM170" s="218" t="s">
        <v>496</v>
      </c>
    </row>
    <row r="171" spans="1:65" s="2" customFormat="1" ht="21.75" customHeight="1">
      <c r="A171" s="31"/>
      <c r="B171" s="32"/>
      <c r="C171" s="206" t="s">
        <v>348</v>
      </c>
      <c r="D171" s="206" t="s">
        <v>193</v>
      </c>
      <c r="E171" s="207" t="s">
        <v>2462</v>
      </c>
      <c r="F171" s="208" t="s">
        <v>2463</v>
      </c>
      <c r="G171" s="209" t="s">
        <v>1671</v>
      </c>
      <c r="H171" s="210">
        <v>1</v>
      </c>
      <c r="I171" s="211"/>
      <c r="J171" s="212">
        <f t="shared" si="20"/>
        <v>0</v>
      </c>
      <c r="K171" s="213"/>
      <c r="L171" s="36"/>
      <c r="M171" s="214" t="s">
        <v>1</v>
      </c>
      <c r="N171" s="215" t="s">
        <v>39</v>
      </c>
      <c r="O171" s="68"/>
      <c r="P171" s="216">
        <f t="shared" si="21"/>
        <v>0</v>
      </c>
      <c r="Q171" s="216">
        <v>0</v>
      </c>
      <c r="R171" s="216">
        <f t="shared" si="22"/>
        <v>0</v>
      </c>
      <c r="S171" s="216">
        <v>0</v>
      </c>
      <c r="T171" s="217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257</v>
      </c>
      <c r="AT171" s="218" t="s">
        <v>193</v>
      </c>
      <c r="AU171" s="218" t="s">
        <v>86</v>
      </c>
      <c r="AY171" s="14" t="s">
        <v>191</v>
      </c>
      <c r="BE171" s="219">
        <f t="shared" si="24"/>
        <v>0</v>
      </c>
      <c r="BF171" s="219">
        <f t="shared" si="25"/>
        <v>0</v>
      </c>
      <c r="BG171" s="219">
        <f t="shared" si="26"/>
        <v>0</v>
      </c>
      <c r="BH171" s="219">
        <f t="shared" si="27"/>
        <v>0</v>
      </c>
      <c r="BI171" s="219">
        <f t="shared" si="28"/>
        <v>0</v>
      </c>
      <c r="BJ171" s="14" t="s">
        <v>86</v>
      </c>
      <c r="BK171" s="219">
        <f t="shared" si="29"/>
        <v>0</v>
      </c>
      <c r="BL171" s="14" t="s">
        <v>257</v>
      </c>
      <c r="BM171" s="218" t="s">
        <v>506</v>
      </c>
    </row>
    <row r="172" spans="1:65" s="2" customFormat="1" ht="16.5" customHeight="1">
      <c r="A172" s="31"/>
      <c r="B172" s="32"/>
      <c r="C172" s="220" t="s">
        <v>352</v>
      </c>
      <c r="D172" s="220" t="s">
        <v>210</v>
      </c>
      <c r="E172" s="221" t="s">
        <v>2464</v>
      </c>
      <c r="F172" s="222" t="s">
        <v>2465</v>
      </c>
      <c r="G172" s="223" t="s">
        <v>1671</v>
      </c>
      <c r="H172" s="224">
        <v>1</v>
      </c>
      <c r="I172" s="225"/>
      <c r="J172" s="226">
        <f t="shared" si="20"/>
        <v>0</v>
      </c>
      <c r="K172" s="227"/>
      <c r="L172" s="228"/>
      <c r="M172" s="229" t="s">
        <v>1</v>
      </c>
      <c r="N172" s="230" t="s">
        <v>39</v>
      </c>
      <c r="O172" s="68"/>
      <c r="P172" s="216">
        <f t="shared" si="21"/>
        <v>0</v>
      </c>
      <c r="Q172" s="216">
        <v>0</v>
      </c>
      <c r="R172" s="216">
        <f t="shared" si="22"/>
        <v>0</v>
      </c>
      <c r="S172" s="216">
        <v>0</v>
      </c>
      <c r="T172" s="217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326</v>
      </c>
      <c r="AT172" s="218" t="s">
        <v>210</v>
      </c>
      <c r="AU172" s="218" t="s">
        <v>86</v>
      </c>
      <c r="AY172" s="14" t="s">
        <v>191</v>
      </c>
      <c r="BE172" s="219">
        <f t="shared" si="24"/>
        <v>0</v>
      </c>
      <c r="BF172" s="219">
        <f t="shared" si="25"/>
        <v>0</v>
      </c>
      <c r="BG172" s="219">
        <f t="shared" si="26"/>
        <v>0</v>
      </c>
      <c r="BH172" s="219">
        <f t="shared" si="27"/>
        <v>0</v>
      </c>
      <c r="BI172" s="219">
        <f t="shared" si="28"/>
        <v>0</v>
      </c>
      <c r="BJ172" s="14" t="s">
        <v>86</v>
      </c>
      <c r="BK172" s="219">
        <f t="shared" si="29"/>
        <v>0</v>
      </c>
      <c r="BL172" s="14" t="s">
        <v>257</v>
      </c>
      <c r="BM172" s="218" t="s">
        <v>514</v>
      </c>
    </row>
    <row r="173" spans="1:65" s="2" customFormat="1" ht="16.5" customHeight="1">
      <c r="A173" s="31"/>
      <c r="B173" s="32"/>
      <c r="C173" s="206" t="s">
        <v>356</v>
      </c>
      <c r="D173" s="206" t="s">
        <v>193</v>
      </c>
      <c r="E173" s="207" t="s">
        <v>2466</v>
      </c>
      <c r="F173" s="208" t="s">
        <v>2467</v>
      </c>
      <c r="G173" s="209" t="s">
        <v>1351</v>
      </c>
      <c r="H173" s="210">
        <v>24</v>
      </c>
      <c r="I173" s="211"/>
      <c r="J173" s="212">
        <f t="shared" si="20"/>
        <v>0</v>
      </c>
      <c r="K173" s="213"/>
      <c r="L173" s="36"/>
      <c r="M173" s="214" t="s">
        <v>1</v>
      </c>
      <c r="N173" s="215" t="s">
        <v>39</v>
      </c>
      <c r="O173" s="68"/>
      <c r="P173" s="216">
        <f t="shared" si="21"/>
        <v>0</v>
      </c>
      <c r="Q173" s="216">
        <v>0</v>
      </c>
      <c r="R173" s="216">
        <f t="shared" si="22"/>
        <v>0</v>
      </c>
      <c r="S173" s="216">
        <v>0</v>
      </c>
      <c r="T173" s="217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257</v>
      </c>
      <c r="AT173" s="218" t="s">
        <v>193</v>
      </c>
      <c r="AU173" s="218" t="s">
        <v>86</v>
      </c>
      <c r="AY173" s="14" t="s">
        <v>191</v>
      </c>
      <c r="BE173" s="219">
        <f t="shared" si="24"/>
        <v>0</v>
      </c>
      <c r="BF173" s="219">
        <f t="shared" si="25"/>
        <v>0</v>
      </c>
      <c r="BG173" s="219">
        <f t="shared" si="26"/>
        <v>0</v>
      </c>
      <c r="BH173" s="219">
        <f t="shared" si="27"/>
        <v>0</v>
      </c>
      <c r="BI173" s="219">
        <f t="shared" si="28"/>
        <v>0</v>
      </c>
      <c r="BJ173" s="14" t="s">
        <v>86</v>
      </c>
      <c r="BK173" s="219">
        <f t="shared" si="29"/>
        <v>0</v>
      </c>
      <c r="BL173" s="14" t="s">
        <v>257</v>
      </c>
      <c r="BM173" s="218" t="s">
        <v>522</v>
      </c>
    </row>
    <row r="174" spans="1:65" s="2" customFormat="1" ht="21.75" customHeight="1">
      <c r="A174" s="31"/>
      <c r="B174" s="32"/>
      <c r="C174" s="206" t="s">
        <v>360</v>
      </c>
      <c r="D174" s="206" t="s">
        <v>193</v>
      </c>
      <c r="E174" s="207" t="s">
        <v>2468</v>
      </c>
      <c r="F174" s="208" t="s">
        <v>2469</v>
      </c>
      <c r="G174" s="209" t="s">
        <v>389</v>
      </c>
      <c r="H174" s="231">
        <v>22.263000000000002</v>
      </c>
      <c r="I174" s="211"/>
      <c r="J174" s="212">
        <f t="shared" si="20"/>
        <v>0</v>
      </c>
      <c r="K174" s="213"/>
      <c r="L174" s="36"/>
      <c r="M174" s="214" t="s">
        <v>1</v>
      </c>
      <c r="N174" s="215" t="s">
        <v>39</v>
      </c>
      <c r="O174" s="68"/>
      <c r="P174" s="216">
        <f t="shared" si="21"/>
        <v>0</v>
      </c>
      <c r="Q174" s="216">
        <v>0</v>
      </c>
      <c r="R174" s="216">
        <f t="shared" si="22"/>
        <v>0</v>
      </c>
      <c r="S174" s="216">
        <v>0</v>
      </c>
      <c r="T174" s="217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257</v>
      </c>
      <c r="AT174" s="218" t="s">
        <v>193</v>
      </c>
      <c r="AU174" s="218" t="s">
        <v>86</v>
      </c>
      <c r="AY174" s="14" t="s">
        <v>191</v>
      </c>
      <c r="BE174" s="219">
        <f t="shared" si="24"/>
        <v>0</v>
      </c>
      <c r="BF174" s="219">
        <f t="shared" si="25"/>
        <v>0</v>
      </c>
      <c r="BG174" s="219">
        <f t="shared" si="26"/>
        <v>0</v>
      </c>
      <c r="BH174" s="219">
        <f t="shared" si="27"/>
        <v>0</v>
      </c>
      <c r="BI174" s="219">
        <f t="shared" si="28"/>
        <v>0</v>
      </c>
      <c r="BJ174" s="14" t="s">
        <v>86</v>
      </c>
      <c r="BK174" s="219">
        <f t="shared" si="29"/>
        <v>0</v>
      </c>
      <c r="BL174" s="14" t="s">
        <v>257</v>
      </c>
      <c r="BM174" s="218" t="s">
        <v>530</v>
      </c>
    </row>
    <row r="175" spans="1:65" s="12" customFormat="1" ht="22.9" customHeight="1">
      <c r="B175" s="190"/>
      <c r="C175" s="191"/>
      <c r="D175" s="192" t="s">
        <v>72</v>
      </c>
      <c r="E175" s="204" t="s">
        <v>809</v>
      </c>
      <c r="F175" s="204" t="s">
        <v>2470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SUM(P176:P179)</f>
        <v>0</v>
      </c>
      <c r="Q175" s="198"/>
      <c r="R175" s="199">
        <f>SUM(R176:R179)</f>
        <v>0</v>
      </c>
      <c r="S175" s="198"/>
      <c r="T175" s="200">
        <f>SUM(T176:T179)</f>
        <v>0</v>
      </c>
      <c r="AR175" s="201" t="s">
        <v>86</v>
      </c>
      <c r="AT175" s="202" t="s">
        <v>72</v>
      </c>
      <c r="AU175" s="202" t="s">
        <v>80</v>
      </c>
      <c r="AY175" s="201" t="s">
        <v>191</v>
      </c>
      <c r="BK175" s="203">
        <f>SUM(BK176:BK179)</f>
        <v>0</v>
      </c>
    </row>
    <row r="176" spans="1:65" s="2" customFormat="1" ht="16.5" customHeight="1">
      <c r="A176" s="31"/>
      <c r="B176" s="32"/>
      <c r="C176" s="206" t="s">
        <v>363</v>
      </c>
      <c r="D176" s="206" t="s">
        <v>193</v>
      </c>
      <c r="E176" s="207" t="s">
        <v>2471</v>
      </c>
      <c r="F176" s="208" t="s">
        <v>2472</v>
      </c>
      <c r="G176" s="209" t="s">
        <v>274</v>
      </c>
      <c r="H176" s="210">
        <v>70</v>
      </c>
      <c r="I176" s="211"/>
      <c r="J176" s="212">
        <f>ROUND(I176*H176,2)</f>
        <v>0</v>
      </c>
      <c r="K176" s="213"/>
      <c r="L176" s="36"/>
      <c r="M176" s="214" t="s">
        <v>1</v>
      </c>
      <c r="N176" s="215" t="s">
        <v>39</v>
      </c>
      <c r="O176" s="68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257</v>
      </c>
      <c r="AT176" s="218" t="s">
        <v>193</v>
      </c>
      <c r="AU176" s="218" t="s">
        <v>86</v>
      </c>
      <c r="AY176" s="14" t="s">
        <v>191</v>
      </c>
      <c r="BE176" s="219">
        <f>IF(N176="základná",J176,0)</f>
        <v>0</v>
      </c>
      <c r="BF176" s="219">
        <f>IF(N176="znížená",J176,0)</f>
        <v>0</v>
      </c>
      <c r="BG176" s="219">
        <f>IF(N176="zákl. prenesená",J176,0)</f>
        <v>0</v>
      </c>
      <c r="BH176" s="219">
        <f>IF(N176="zníž. prenesená",J176,0)</f>
        <v>0</v>
      </c>
      <c r="BI176" s="219">
        <f>IF(N176="nulová",J176,0)</f>
        <v>0</v>
      </c>
      <c r="BJ176" s="14" t="s">
        <v>86</v>
      </c>
      <c r="BK176" s="219">
        <f>ROUND(I176*H176,2)</f>
        <v>0</v>
      </c>
      <c r="BL176" s="14" t="s">
        <v>257</v>
      </c>
      <c r="BM176" s="218" t="s">
        <v>538</v>
      </c>
    </row>
    <row r="177" spans="1:65" s="2" customFormat="1" ht="16.5" customHeight="1">
      <c r="A177" s="31"/>
      <c r="B177" s="32"/>
      <c r="C177" s="206" t="s">
        <v>367</v>
      </c>
      <c r="D177" s="206" t="s">
        <v>193</v>
      </c>
      <c r="E177" s="207" t="s">
        <v>2473</v>
      </c>
      <c r="F177" s="208" t="s">
        <v>2474</v>
      </c>
      <c r="G177" s="209" t="s">
        <v>274</v>
      </c>
      <c r="H177" s="210">
        <v>70</v>
      </c>
      <c r="I177" s="211"/>
      <c r="J177" s="212">
        <f>ROUND(I177*H177,2)</f>
        <v>0</v>
      </c>
      <c r="K177" s="213"/>
      <c r="L177" s="36"/>
      <c r="M177" s="214" t="s">
        <v>1</v>
      </c>
      <c r="N177" s="215" t="s">
        <v>39</v>
      </c>
      <c r="O177" s="68"/>
      <c r="P177" s="216">
        <f>O177*H177</f>
        <v>0</v>
      </c>
      <c r="Q177" s="216">
        <v>0</v>
      </c>
      <c r="R177" s="216">
        <f>Q177*H177</f>
        <v>0</v>
      </c>
      <c r="S177" s="216">
        <v>0</v>
      </c>
      <c r="T177" s="217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257</v>
      </c>
      <c r="AT177" s="218" t="s">
        <v>193</v>
      </c>
      <c r="AU177" s="218" t="s">
        <v>86</v>
      </c>
      <c r="AY177" s="14" t="s">
        <v>191</v>
      </c>
      <c r="BE177" s="219">
        <f>IF(N177="základná",J177,0)</f>
        <v>0</v>
      </c>
      <c r="BF177" s="219">
        <f>IF(N177="znížená",J177,0)</f>
        <v>0</v>
      </c>
      <c r="BG177" s="219">
        <f>IF(N177="zákl. prenesená",J177,0)</f>
        <v>0</v>
      </c>
      <c r="BH177" s="219">
        <f>IF(N177="zníž. prenesená",J177,0)</f>
        <v>0</v>
      </c>
      <c r="BI177" s="219">
        <f>IF(N177="nulová",J177,0)</f>
        <v>0</v>
      </c>
      <c r="BJ177" s="14" t="s">
        <v>86</v>
      </c>
      <c r="BK177" s="219">
        <f>ROUND(I177*H177,2)</f>
        <v>0</v>
      </c>
      <c r="BL177" s="14" t="s">
        <v>257</v>
      </c>
      <c r="BM177" s="218" t="s">
        <v>548</v>
      </c>
    </row>
    <row r="178" spans="1:65" s="2" customFormat="1" ht="16.5" customHeight="1">
      <c r="A178" s="31"/>
      <c r="B178" s="32"/>
      <c r="C178" s="206" t="s">
        <v>371</v>
      </c>
      <c r="D178" s="206" t="s">
        <v>193</v>
      </c>
      <c r="E178" s="207" t="s">
        <v>2475</v>
      </c>
      <c r="F178" s="208" t="s">
        <v>2476</v>
      </c>
      <c r="G178" s="209" t="s">
        <v>274</v>
      </c>
      <c r="H178" s="210">
        <v>11.5</v>
      </c>
      <c r="I178" s="211"/>
      <c r="J178" s="212">
        <f>ROUND(I178*H178,2)</f>
        <v>0</v>
      </c>
      <c r="K178" s="213"/>
      <c r="L178" s="36"/>
      <c r="M178" s="214" t="s">
        <v>1</v>
      </c>
      <c r="N178" s="215" t="s">
        <v>39</v>
      </c>
      <c r="O178" s="68"/>
      <c r="P178" s="216">
        <f>O178*H178</f>
        <v>0</v>
      </c>
      <c r="Q178" s="216">
        <v>0</v>
      </c>
      <c r="R178" s="216">
        <f>Q178*H178</f>
        <v>0</v>
      </c>
      <c r="S178" s="216">
        <v>0</v>
      </c>
      <c r="T178" s="217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8" t="s">
        <v>257</v>
      </c>
      <c r="AT178" s="218" t="s">
        <v>193</v>
      </c>
      <c r="AU178" s="218" t="s">
        <v>86</v>
      </c>
      <c r="AY178" s="14" t="s">
        <v>191</v>
      </c>
      <c r="BE178" s="219">
        <f>IF(N178="základná",J178,0)</f>
        <v>0</v>
      </c>
      <c r="BF178" s="219">
        <f>IF(N178="znížená",J178,0)</f>
        <v>0</v>
      </c>
      <c r="BG178" s="219">
        <f>IF(N178="zákl. prenesená",J178,0)</f>
        <v>0</v>
      </c>
      <c r="BH178" s="219">
        <f>IF(N178="zníž. prenesená",J178,0)</f>
        <v>0</v>
      </c>
      <c r="BI178" s="219">
        <f>IF(N178="nulová",J178,0)</f>
        <v>0</v>
      </c>
      <c r="BJ178" s="14" t="s">
        <v>86</v>
      </c>
      <c r="BK178" s="219">
        <f>ROUND(I178*H178,2)</f>
        <v>0</v>
      </c>
      <c r="BL178" s="14" t="s">
        <v>257</v>
      </c>
      <c r="BM178" s="218" t="s">
        <v>556</v>
      </c>
    </row>
    <row r="179" spans="1:65" s="2" customFormat="1" ht="16.5" customHeight="1">
      <c r="A179" s="31"/>
      <c r="B179" s="32"/>
      <c r="C179" s="206" t="s">
        <v>375</v>
      </c>
      <c r="D179" s="206" t="s">
        <v>193</v>
      </c>
      <c r="E179" s="207" t="s">
        <v>2477</v>
      </c>
      <c r="F179" s="208" t="s">
        <v>2478</v>
      </c>
      <c r="G179" s="209" t="s">
        <v>274</v>
      </c>
      <c r="H179" s="210">
        <v>11.5</v>
      </c>
      <c r="I179" s="211"/>
      <c r="J179" s="212">
        <f>ROUND(I179*H179,2)</f>
        <v>0</v>
      </c>
      <c r="K179" s="213"/>
      <c r="L179" s="36"/>
      <c r="M179" s="214" t="s">
        <v>1</v>
      </c>
      <c r="N179" s="215" t="s">
        <v>39</v>
      </c>
      <c r="O179" s="68"/>
      <c r="P179" s="216">
        <f>O179*H179</f>
        <v>0</v>
      </c>
      <c r="Q179" s="216">
        <v>0</v>
      </c>
      <c r="R179" s="216">
        <f>Q179*H179</f>
        <v>0</v>
      </c>
      <c r="S179" s="216">
        <v>0</v>
      </c>
      <c r="T179" s="217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257</v>
      </c>
      <c r="AT179" s="218" t="s">
        <v>193</v>
      </c>
      <c r="AU179" s="218" t="s">
        <v>86</v>
      </c>
      <c r="AY179" s="14" t="s">
        <v>191</v>
      </c>
      <c r="BE179" s="219">
        <f>IF(N179="základná",J179,0)</f>
        <v>0</v>
      </c>
      <c r="BF179" s="219">
        <f>IF(N179="znížená",J179,0)</f>
        <v>0</v>
      </c>
      <c r="BG179" s="219">
        <f>IF(N179="zákl. prenesená",J179,0)</f>
        <v>0</v>
      </c>
      <c r="BH179" s="219">
        <f>IF(N179="zníž. prenesená",J179,0)</f>
        <v>0</v>
      </c>
      <c r="BI179" s="219">
        <f>IF(N179="nulová",J179,0)</f>
        <v>0</v>
      </c>
      <c r="BJ179" s="14" t="s">
        <v>86</v>
      </c>
      <c r="BK179" s="219">
        <f>ROUND(I179*H179,2)</f>
        <v>0</v>
      </c>
      <c r="BL179" s="14" t="s">
        <v>257</v>
      </c>
      <c r="BM179" s="218" t="s">
        <v>564</v>
      </c>
    </row>
    <row r="180" spans="1:65" s="12" customFormat="1" ht="25.9" customHeight="1">
      <c r="B180" s="190"/>
      <c r="C180" s="191"/>
      <c r="D180" s="192" t="s">
        <v>72</v>
      </c>
      <c r="E180" s="193" t="s">
        <v>1698</v>
      </c>
      <c r="F180" s="193" t="s">
        <v>1699</v>
      </c>
      <c r="G180" s="191"/>
      <c r="H180" s="191"/>
      <c r="I180" s="194"/>
      <c r="J180" s="195">
        <f>BK180</f>
        <v>0</v>
      </c>
      <c r="K180" s="191"/>
      <c r="L180" s="196"/>
      <c r="M180" s="197"/>
      <c r="N180" s="198"/>
      <c r="O180" s="198"/>
      <c r="P180" s="199">
        <f>P181</f>
        <v>0</v>
      </c>
      <c r="Q180" s="198"/>
      <c r="R180" s="199">
        <f>R181</f>
        <v>0</v>
      </c>
      <c r="S180" s="198"/>
      <c r="T180" s="200">
        <f>T181</f>
        <v>0</v>
      </c>
      <c r="AR180" s="201" t="s">
        <v>80</v>
      </c>
      <c r="AT180" s="202" t="s">
        <v>72</v>
      </c>
      <c r="AU180" s="202" t="s">
        <v>73</v>
      </c>
      <c r="AY180" s="201" t="s">
        <v>191</v>
      </c>
      <c r="BK180" s="203">
        <f>BK181</f>
        <v>0</v>
      </c>
    </row>
    <row r="181" spans="1:65" s="12" customFormat="1" ht="22.9" customHeight="1">
      <c r="B181" s="190"/>
      <c r="C181" s="191"/>
      <c r="D181" s="192" t="s">
        <v>72</v>
      </c>
      <c r="E181" s="204" t="s">
        <v>1223</v>
      </c>
      <c r="F181" s="204" t="s">
        <v>1700</v>
      </c>
      <c r="G181" s="191"/>
      <c r="H181" s="191"/>
      <c r="I181" s="194"/>
      <c r="J181" s="205">
        <f>BK181</f>
        <v>0</v>
      </c>
      <c r="K181" s="191"/>
      <c r="L181" s="196"/>
      <c r="M181" s="197"/>
      <c r="N181" s="198"/>
      <c r="O181" s="198"/>
      <c r="P181" s="199">
        <f>SUM(P182:P188)</f>
        <v>0</v>
      </c>
      <c r="Q181" s="198"/>
      <c r="R181" s="199">
        <f>SUM(R182:R188)</f>
        <v>0</v>
      </c>
      <c r="S181" s="198"/>
      <c r="T181" s="200">
        <f>SUM(T182:T188)</f>
        <v>0</v>
      </c>
      <c r="AR181" s="201" t="s">
        <v>80</v>
      </c>
      <c r="AT181" s="202" t="s">
        <v>72</v>
      </c>
      <c r="AU181" s="202" t="s">
        <v>80</v>
      </c>
      <c r="AY181" s="201" t="s">
        <v>191</v>
      </c>
      <c r="BK181" s="203">
        <f>SUM(BK182:BK188)</f>
        <v>0</v>
      </c>
    </row>
    <row r="182" spans="1:65" s="2" customFormat="1" ht="21.75" customHeight="1">
      <c r="A182" s="31"/>
      <c r="B182" s="32"/>
      <c r="C182" s="206" t="s">
        <v>380</v>
      </c>
      <c r="D182" s="206" t="s">
        <v>193</v>
      </c>
      <c r="E182" s="207" t="s">
        <v>2479</v>
      </c>
      <c r="F182" s="208" t="s">
        <v>2480</v>
      </c>
      <c r="G182" s="209" t="s">
        <v>274</v>
      </c>
      <c r="H182" s="210">
        <v>95</v>
      </c>
      <c r="I182" s="211"/>
      <c r="J182" s="212">
        <f t="shared" ref="J182:J188" si="30">ROUND(I182*H182,2)</f>
        <v>0</v>
      </c>
      <c r="K182" s="213"/>
      <c r="L182" s="36"/>
      <c r="M182" s="214" t="s">
        <v>1</v>
      </c>
      <c r="N182" s="215" t="s">
        <v>39</v>
      </c>
      <c r="O182" s="68"/>
      <c r="P182" s="216">
        <f t="shared" ref="P182:P188" si="31">O182*H182</f>
        <v>0</v>
      </c>
      <c r="Q182" s="216">
        <v>0</v>
      </c>
      <c r="R182" s="216">
        <f t="shared" ref="R182:R188" si="32">Q182*H182</f>
        <v>0</v>
      </c>
      <c r="S182" s="216">
        <v>0</v>
      </c>
      <c r="T182" s="217">
        <f t="shared" ref="T182:T188" si="33"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197</v>
      </c>
      <c r="AT182" s="218" t="s">
        <v>193</v>
      </c>
      <c r="AU182" s="218" t="s">
        <v>86</v>
      </c>
      <c r="AY182" s="14" t="s">
        <v>191</v>
      </c>
      <c r="BE182" s="219">
        <f t="shared" ref="BE182:BE188" si="34">IF(N182="základná",J182,0)</f>
        <v>0</v>
      </c>
      <c r="BF182" s="219">
        <f t="shared" ref="BF182:BF188" si="35">IF(N182="znížená",J182,0)</f>
        <v>0</v>
      </c>
      <c r="BG182" s="219">
        <f t="shared" ref="BG182:BG188" si="36">IF(N182="zákl. prenesená",J182,0)</f>
        <v>0</v>
      </c>
      <c r="BH182" s="219">
        <f t="shared" ref="BH182:BH188" si="37">IF(N182="zníž. prenesená",J182,0)</f>
        <v>0</v>
      </c>
      <c r="BI182" s="219">
        <f t="shared" ref="BI182:BI188" si="38">IF(N182="nulová",J182,0)</f>
        <v>0</v>
      </c>
      <c r="BJ182" s="14" t="s">
        <v>86</v>
      </c>
      <c r="BK182" s="219">
        <f t="shared" ref="BK182:BK188" si="39">ROUND(I182*H182,2)</f>
        <v>0</v>
      </c>
      <c r="BL182" s="14" t="s">
        <v>197</v>
      </c>
      <c r="BM182" s="218" t="s">
        <v>572</v>
      </c>
    </row>
    <row r="183" spans="1:65" s="2" customFormat="1" ht="16.5" customHeight="1">
      <c r="A183" s="31"/>
      <c r="B183" s="32"/>
      <c r="C183" s="220" t="s">
        <v>384</v>
      </c>
      <c r="D183" s="220" t="s">
        <v>210</v>
      </c>
      <c r="E183" s="221" t="s">
        <v>2481</v>
      </c>
      <c r="F183" s="222" t="s">
        <v>2482</v>
      </c>
      <c r="G183" s="223" t="s">
        <v>274</v>
      </c>
      <c r="H183" s="224">
        <v>100</v>
      </c>
      <c r="I183" s="225"/>
      <c r="J183" s="226">
        <f t="shared" si="30"/>
        <v>0</v>
      </c>
      <c r="K183" s="227"/>
      <c r="L183" s="228"/>
      <c r="M183" s="229" t="s">
        <v>1</v>
      </c>
      <c r="N183" s="230" t="s">
        <v>39</v>
      </c>
      <c r="O183" s="68"/>
      <c r="P183" s="216">
        <f t="shared" si="31"/>
        <v>0</v>
      </c>
      <c r="Q183" s="216">
        <v>0</v>
      </c>
      <c r="R183" s="216">
        <f t="shared" si="32"/>
        <v>0</v>
      </c>
      <c r="S183" s="216">
        <v>0</v>
      </c>
      <c r="T183" s="217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214</v>
      </c>
      <c r="AT183" s="218" t="s">
        <v>210</v>
      </c>
      <c r="AU183" s="218" t="s">
        <v>86</v>
      </c>
      <c r="AY183" s="14" t="s">
        <v>191</v>
      </c>
      <c r="BE183" s="219">
        <f t="shared" si="34"/>
        <v>0</v>
      </c>
      <c r="BF183" s="219">
        <f t="shared" si="35"/>
        <v>0</v>
      </c>
      <c r="BG183" s="219">
        <f t="shared" si="36"/>
        <v>0</v>
      </c>
      <c r="BH183" s="219">
        <f t="shared" si="37"/>
        <v>0</v>
      </c>
      <c r="BI183" s="219">
        <f t="shared" si="38"/>
        <v>0</v>
      </c>
      <c r="BJ183" s="14" t="s">
        <v>86</v>
      </c>
      <c r="BK183" s="219">
        <f t="shared" si="39"/>
        <v>0</v>
      </c>
      <c r="BL183" s="14" t="s">
        <v>197</v>
      </c>
      <c r="BM183" s="218" t="s">
        <v>580</v>
      </c>
    </row>
    <row r="184" spans="1:65" s="2" customFormat="1" ht="21.75" customHeight="1">
      <c r="A184" s="31"/>
      <c r="B184" s="32"/>
      <c r="C184" s="206" t="s">
        <v>386</v>
      </c>
      <c r="D184" s="206" t="s">
        <v>193</v>
      </c>
      <c r="E184" s="207" t="s">
        <v>2483</v>
      </c>
      <c r="F184" s="208" t="s">
        <v>2484</v>
      </c>
      <c r="G184" s="209" t="s">
        <v>1671</v>
      </c>
      <c r="H184" s="210">
        <v>2</v>
      </c>
      <c r="I184" s="211"/>
      <c r="J184" s="212">
        <f t="shared" si="30"/>
        <v>0</v>
      </c>
      <c r="K184" s="213"/>
      <c r="L184" s="36"/>
      <c r="M184" s="214" t="s">
        <v>1</v>
      </c>
      <c r="N184" s="215" t="s">
        <v>39</v>
      </c>
      <c r="O184" s="68"/>
      <c r="P184" s="216">
        <f t="shared" si="31"/>
        <v>0</v>
      </c>
      <c r="Q184" s="216">
        <v>0</v>
      </c>
      <c r="R184" s="216">
        <f t="shared" si="32"/>
        <v>0</v>
      </c>
      <c r="S184" s="216">
        <v>0</v>
      </c>
      <c r="T184" s="217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197</v>
      </c>
      <c r="AT184" s="218" t="s">
        <v>193</v>
      </c>
      <c r="AU184" s="218" t="s">
        <v>86</v>
      </c>
      <c r="AY184" s="14" t="s">
        <v>191</v>
      </c>
      <c r="BE184" s="219">
        <f t="shared" si="34"/>
        <v>0</v>
      </c>
      <c r="BF184" s="219">
        <f t="shared" si="35"/>
        <v>0</v>
      </c>
      <c r="BG184" s="219">
        <f t="shared" si="36"/>
        <v>0</v>
      </c>
      <c r="BH184" s="219">
        <f t="shared" si="37"/>
        <v>0</v>
      </c>
      <c r="BI184" s="219">
        <f t="shared" si="38"/>
        <v>0</v>
      </c>
      <c r="BJ184" s="14" t="s">
        <v>86</v>
      </c>
      <c r="BK184" s="219">
        <f t="shared" si="39"/>
        <v>0</v>
      </c>
      <c r="BL184" s="14" t="s">
        <v>197</v>
      </c>
      <c r="BM184" s="218" t="s">
        <v>588</v>
      </c>
    </row>
    <row r="185" spans="1:65" s="2" customFormat="1" ht="16.5" customHeight="1">
      <c r="A185" s="31"/>
      <c r="B185" s="32"/>
      <c r="C185" s="220" t="s">
        <v>393</v>
      </c>
      <c r="D185" s="220" t="s">
        <v>210</v>
      </c>
      <c r="E185" s="221" t="s">
        <v>2485</v>
      </c>
      <c r="F185" s="222" t="s">
        <v>2486</v>
      </c>
      <c r="G185" s="223" t="s">
        <v>1671</v>
      </c>
      <c r="H185" s="224">
        <v>2</v>
      </c>
      <c r="I185" s="225"/>
      <c r="J185" s="226">
        <f t="shared" si="30"/>
        <v>0</v>
      </c>
      <c r="K185" s="227"/>
      <c r="L185" s="228"/>
      <c r="M185" s="229" t="s">
        <v>1</v>
      </c>
      <c r="N185" s="230" t="s">
        <v>39</v>
      </c>
      <c r="O185" s="68"/>
      <c r="P185" s="216">
        <f t="shared" si="31"/>
        <v>0</v>
      </c>
      <c r="Q185" s="216">
        <v>0</v>
      </c>
      <c r="R185" s="216">
        <f t="shared" si="32"/>
        <v>0</v>
      </c>
      <c r="S185" s="216">
        <v>0</v>
      </c>
      <c r="T185" s="217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8" t="s">
        <v>214</v>
      </c>
      <c r="AT185" s="218" t="s">
        <v>210</v>
      </c>
      <c r="AU185" s="218" t="s">
        <v>86</v>
      </c>
      <c r="AY185" s="14" t="s">
        <v>191</v>
      </c>
      <c r="BE185" s="219">
        <f t="shared" si="34"/>
        <v>0</v>
      </c>
      <c r="BF185" s="219">
        <f t="shared" si="35"/>
        <v>0</v>
      </c>
      <c r="BG185" s="219">
        <f t="shared" si="36"/>
        <v>0</v>
      </c>
      <c r="BH185" s="219">
        <f t="shared" si="37"/>
        <v>0</v>
      </c>
      <c r="BI185" s="219">
        <f t="shared" si="38"/>
        <v>0</v>
      </c>
      <c r="BJ185" s="14" t="s">
        <v>86</v>
      </c>
      <c r="BK185" s="219">
        <f t="shared" si="39"/>
        <v>0</v>
      </c>
      <c r="BL185" s="14" t="s">
        <v>197</v>
      </c>
      <c r="BM185" s="218" t="s">
        <v>596</v>
      </c>
    </row>
    <row r="186" spans="1:65" s="2" customFormat="1" ht="16.5" customHeight="1">
      <c r="A186" s="31"/>
      <c r="B186" s="32"/>
      <c r="C186" s="206" t="s">
        <v>397</v>
      </c>
      <c r="D186" s="206" t="s">
        <v>193</v>
      </c>
      <c r="E186" s="207" t="s">
        <v>1713</v>
      </c>
      <c r="F186" s="208" t="s">
        <v>2487</v>
      </c>
      <c r="G186" s="209" t="s">
        <v>1671</v>
      </c>
      <c r="H186" s="210">
        <v>1</v>
      </c>
      <c r="I186" s="211"/>
      <c r="J186" s="212">
        <f t="shared" si="30"/>
        <v>0</v>
      </c>
      <c r="K186" s="213"/>
      <c r="L186" s="36"/>
      <c r="M186" s="214" t="s">
        <v>1</v>
      </c>
      <c r="N186" s="215" t="s">
        <v>39</v>
      </c>
      <c r="O186" s="68"/>
      <c r="P186" s="216">
        <f t="shared" si="31"/>
        <v>0</v>
      </c>
      <c r="Q186" s="216">
        <v>0</v>
      </c>
      <c r="R186" s="216">
        <f t="shared" si="32"/>
        <v>0</v>
      </c>
      <c r="S186" s="216">
        <v>0</v>
      </c>
      <c r="T186" s="217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197</v>
      </c>
      <c r="AT186" s="218" t="s">
        <v>193</v>
      </c>
      <c r="AU186" s="218" t="s">
        <v>86</v>
      </c>
      <c r="AY186" s="14" t="s">
        <v>191</v>
      </c>
      <c r="BE186" s="219">
        <f t="shared" si="34"/>
        <v>0</v>
      </c>
      <c r="BF186" s="219">
        <f t="shared" si="35"/>
        <v>0</v>
      </c>
      <c r="BG186" s="219">
        <f t="shared" si="36"/>
        <v>0</v>
      </c>
      <c r="BH186" s="219">
        <f t="shared" si="37"/>
        <v>0</v>
      </c>
      <c r="BI186" s="219">
        <f t="shared" si="38"/>
        <v>0</v>
      </c>
      <c r="BJ186" s="14" t="s">
        <v>86</v>
      </c>
      <c r="BK186" s="219">
        <f t="shared" si="39"/>
        <v>0</v>
      </c>
      <c r="BL186" s="14" t="s">
        <v>197</v>
      </c>
      <c r="BM186" s="218" t="s">
        <v>608</v>
      </c>
    </row>
    <row r="187" spans="1:65" s="2" customFormat="1" ht="16.5" customHeight="1">
      <c r="A187" s="31"/>
      <c r="B187" s="32"/>
      <c r="C187" s="206" t="s">
        <v>401</v>
      </c>
      <c r="D187" s="206" t="s">
        <v>193</v>
      </c>
      <c r="E187" s="207" t="s">
        <v>1715</v>
      </c>
      <c r="F187" s="208" t="s">
        <v>1716</v>
      </c>
      <c r="G187" s="209" t="s">
        <v>274</v>
      </c>
      <c r="H187" s="210">
        <v>95</v>
      </c>
      <c r="I187" s="211"/>
      <c r="J187" s="212">
        <f t="shared" si="30"/>
        <v>0</v>
      </c>
      <c r="K187" s="213"/>
      <c r="L187" s="36"/>
      <c r="M187" s="214" t="s">
        <v>1</v>
      </c>
      <c r="N187" s="215" t="s">
        <v>39</v>
      </c>
      <c r="O187" s="68"/>
      <c r="P187" s="216">
        <f t="shared" si="31"/>
        <v>0</v>
      </c>
      <c r="Q187" s="216">
        <v>0</v>
      </c>
      <c r="R187" s="216">
        <f t="shared" si="32"/>
        <v>0</v>
      </c>
      <c r="S187" s="216">
        <v>0</v>
      </c>
      <c r="T187" s="217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8" t="s">
        <v>197</v>
      </c>
      <c r="AT187" s="218" t="s">
        <v>193</v>
      </c>
      <c r="AU187" s="218" t="s">
        <v>86</v>
      </c>
      <c r="AY187" s="14" t="s">
        <v>191</v>
      </c>
      <c r="BE187" s="219">
        <f t="shared" si="34"/>
        <v>0</v>
      </c>
      <c r="BF187" s="219">
        <f t="shared" si="35"/>
        <v>0</v>
      </c>
      <c r="BG187" s="219">
        <f t="shared" si="36"/>
        <v>0</v>
      </c>
      <c r="BH187" s="219">
        <f t="shared" si="37"/>
        <v>0</v>
      </c>
      <c r="BI187" s="219">
        <f t="shared" si="38"/>
        <v>0</v>
      </c>
      <c r="BJ187" s="14" t="s">
        <v>86</v>
      </c>
      <c r="BK187" s="219">
        <f t="shared" si="39"/>
        <v>0</v>
      </c>
      <c r="BL187" s="14" t="s">
        <v>197</v>
      </c>
      <c r="BM187" s="218" t="s">
        <v>616</v>
      </c>
    </row>
    <row r="188" spans="1:65" s="2" customFormat="1" ht="16.5" customHeight="1">
      <c r="A188" s="31"/>
      <c r="B188" s="32"/>
      <c r="C188" s="206" t="s">
        <v>405</v>
      </c>
      <c r="D188" s="206" t="s">
        <v>193</v>
      </c>
      <c r="E188" s="207" t="s">
        <v>1717</v>
      </c>
      <c r="F188" s="208" t="s">
        <v>1718</v>
      </c>
      <c r="G188" s="209" t="s">
        <v>274</v>
      </c>
      <c r="H188" s="210">
        <v>176.5</v>
      </c>
      <c r="I188" s="211"/>
      <c r="J188" s="212">
        <f t="shared" si="30"/>
        <v>0</v>
      </c>
      <c r="K188" s="213"/>
      <c r="L188" s="36"/>
      <c r="M188" s="237" t="s">
        <v>1</v>
      </c>
      <c r="N188" s="238" t="s">
        <v>39</v>
      </c>
      <c r="O188" s="234"/>
      <c r="P188" s="235">
        <f t="shared" si="31"/>
        <v>0</v>
      </c>
      <c r="Q188" s="235">
        <v>0</v>
      </c>
      <c r="R188" s="235">
        <f t="shared" si="32"/>
        <v>0</v>
      </c>
      <c r="S188" s="235">
        <v>0</v>
      </c>
      <c r="T188" s="236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8" t="s">
        <v>197</v>
      </c>
      <c r="AT188" s="218" t="s">
        <v>193</v>
      </c>
      <c r="AU188" s="218" t="s">
        <v>86</v>
      </c>
      <c r="AY188" s="14" t="s">
        <v>191</v>
      </c>
      <c r="BE188" s="219">
        <f t="shared" si="34"/>
        <v>0</v>
      </c>
      <c r="BF188" s="219">
        <f t="shared" si="35"/>
        <v>0</v>
      </c>
      <c r="BG188" s="219">
        <f t="shared" si="36"/>
        <v>0</v>
      </c>
      <c r="BH188" s="219">
        <f t="shared" si="37"/>
        <v>0</v>
      </c>
      <c r="BI188" s="219">
        <f t="shared" si="38"/>
        <v>0</v>
      </c>
      <c r="BJ188" s="14" t="s">
        <v>86</v>
      </c>
      <c r="BK188" s="219">
        <f t="shared" si="39"/>
        <v>0</v>
      </c>
      <c r="BL188" s="14" t="s">
        <v>197</v>
      </c>
      <c r="BM188" s="218" t="s">
        <v>623</v>
      </c>
    </row>
    <row r="189" spans="1:65" s="2" customFormat="1" ht="6.95" customHeight="1">
      <c r="A189" s="31"/>
      <c r="B189" s="51"/>
      <c r="C189" s="52"/>
      <c r="D189" s="52"/>
      <c r="E189" s="52"/>
      <c r="F189" s="52"/>
      <c r="G189" s="52"/>
      <c r="H189" s="52"/>
      <c r="I189" s="155"/>
      <c r="J189" s="52"/>
      <c r="K189" s="52"/>
      <c r="L189" s="36"/>
      <c r="M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</row>
  </sheetData>
  <sheetProtection algorithmName="SHA-512" hashValue="kcEbhy0dEO9CsQa2qqmiGQTvRWpbeVK1JU7B+N5HrdnUQXaNgJfqZiQHhR0LCzkq3Nk8oFuteiLwht/YWFCO5g==" saltValue="LxevsoWyFhG87xPwfIUpMHpplPbtRabt/osxSmHY38Bgz8NXxfOGDDRJtK98/Noe0t20nZGtOjNJcoxvVwmJJA==" spinCount="100000" sheet="1" objects="1" scenarios="1" formatColumns="0" formatRows="0" autoFilter="0"/>
  <autoFilter ref="C128:K188" xr:uid="{00000000-0009-0000-0000-000010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45"/>
  <sheetViews>
    <sheetView showGridLines="0" topLeftCell="A103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141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2170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2488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29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29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ROUND(J122,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ROUND((SUM(BE122:BE144)),  2)</f>
        <v>0</v>
      </c>
      <c r="G35" s="31"/>
      <c r="H35" s="31"/>
      <c r="I35" s="134">
        <v>0.2</v>
      </c>
      <c r="J35" s="133">
        <f>ROUND(((SUM(BE122:BE144))*I35),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ROUND((SUM(BF122:BF144)),  2)</f>
        <v>0</v>
      </c>
      <c r="G36" s="31"/>
      <c r="H36" s="31"/>
      <c r="I36" s="134">
        <v>0.2</v>
      </c>
      <c r="J36" s="133">
        <f>ROUND(((SUM(BF122:BF144))*I36),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ROUND((SUM(BG122:BG144)),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ROUND((SUM(BH122:BH144)),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ROUND((SUM(BI122:BI144)),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2170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SO.07.4 - SO.07.4 Odvetranie kuchyne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Bc. Róbert Malec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Bc. Róbert Malec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J122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174</v>
      </c>
      <c r="E99" s="167"/>
      <c r="F99" s="167"/>
      <c r="G99" s="167"/>
      <c r="H99" s="167"/>
      <c r="I99" s="168"/>
      <c r="J99" s="169">
        <f>J123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176</v>
      </c>
      <c r="E100" s="173"/>
      <c r="F100" s="173"/>
      <c r="G100" s="173"/>
      <c r="H100" s="173"/>
      <c r="I100" s="174"/>
      <c r="J100" s="175">
        <f>J124</f>
        <v>0</v>
      </c>
      <c r="K100" s="101"/>
      <c r="L100" s="176"/>
    </row>
    <row r="101" spans="1:47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119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47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155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47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158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24.95" customHeight="1">
      <c r="A107" s="31"/>
      <c r="B107" s="32"/>
      <c r="C107" s="20" t="s">
        <v>177</v>
      </c>
      <c r="D107" s="33"/>
      <c r="E107" s="33"/>
      <c r="F107" s="33"/>
      <c r="G107" s="33"/>
      <c r="H107" s="33"/>
      <c r="I107" s="119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119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12" customHeight="1">
      <c r="A109" s="31"/>
      <c r="B109" s="32"/>
      <c r="C109" s="26" t="s">
        <v>15</v>
      </c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3.25" customHeight="1">
      <c r="A110" s="31"/>
      <c r="B110" s="32"/>
      <c r="C110" s="33"/>
      <c r="D110" s="33"/>
      <c r="E110" s="291" t="str">
        <f>E7</f>
        <v>PRÍSTAVBA A STAVEBNÉ ÚPRAVY MŠ OKRUŽNÁ 53/5, ILAVA-KLOBUŠICE</v>
      </c>
      <c r="F110" s="292"/>
      <c r="G110" s="292"/>
      <c r="H110" s="292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1" customFormat="1" ht="12" customHeight="1">
      <c r="B111" s="18"/>
      <c r="C111" s="26" t="s">
        <v>143</v>
      </c>
      <c r="D111" s="19"/>
      <c r="E111" s="19"/>
      <c r="F111" s="19"/>
      <c r="G111" s="19"/>
      <c r="H111" s="19"/>
      <c r="I111" s="112"/>
      <c r="J111" s="19"/>
      <c r="K111" s="19"/>
      <c r="L111" s="17"/>
    </row>
    <row r="112" spans="1:47" s="2" customFormat="1" ht="16.5" customHeight="1">
      <c r="A112" s="31"/>
      <c r="B112" s="32"/>
      <c r="C112" s="33"/>
      <c r="D112" s="33"/>
      <c r="E112" s="291" t="s">
        <v>2170</v>
      </c>
      <c r="F112" s="293"/>
      <c r="G112" s="293"/>
      <c r="H112" s="29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145</v>
      </c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44" t="str">
        <f>E11</f>
        <v>SO.07.4 - SO.07.4 Odvetranie kuchyne</v>
      </c>
      <c r="F114" s="293"/>
      <c r="G114" s="293"/>
      <c r="H114" s="29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F14</f>
        <v>Ilava- Klobušice</v>
      </c>
      <c r="G116" s="33"/>
      <c r="H116" s="33"/>
      <c r="I116" s="120" t="s">
        <v>21</v>
      </c>
      <c r="J116" s="63" t="str">
        <f>IF(J14="","",J14)</f>
        <v>02, 2020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22</v>
      </c>
      <c r="D118" s="33"/>
      <c r="E118" s="33"/>
      <c r="F118" s="24" t="str">
        <f>E17</f>
        <v>Mesto Ilava, Mierové nám. 16/31,01901</v>
      </c>
      <c r="G118" s="33"/>
      <c r="H118" s="33"/>
      <c r="I118" s="120" t="s">
        <v>28</v>
      </c>
      <c r="J118" s="29" t="str">
        <f>E23</f>
        <v>Bc. Róbert Malec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26</v>
      </c>
      <c r="D119" s="33"/>
      <c r="E119" s="33"/>
      <c r="F119" s="24" t="str">
        <f>IF(E20="","",E20)</f>
        <v>Vyplň údaj</v>
      </c>
      <c r="G119" s="33"/>
      <c r="H119" s="33"/>
      <c r="I119" s="120" t="s">
        <v>31</v>
      </c>
      <c r="J119" s="29" t="str">
        <f>E26</f>
        <v>Bc. Róbert Malec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77"/>
      <c r="B121" s="178"/>
      <c r="C121" s="179" t="s">
        <v>178</v>
      </c>
      <c r="D121" s="180" t="s">
        <v>58</v>
      </c>
      <c r="E121" s="180" t="s">
        <v>54</v>
      </c>
      <c r="F121" s="180" t="s">
        <v>55</v>
      </c>
      <c r="G121" s="180" t="s">
        <v>179</v>
      </c>
      <c r="H121" s="180" t="s">
        <v>180</v>
      </c>
      <c r="I121" s="181" t="s">
        <v>181</v>
      </c>
      <c r="J121" s="182" t="s">
        <v>149</v>
      </c>
      <c r="K121" s="183" t="s">
        <v>182</v>
      </c>
      <c r="L121" s="184"/>
      <c r="M121" s="72" t="s">
        <v>1</v>
      </c>
      <c r="N121" s="73" t="s">
        <v>37</v>
      </c>
      <c r="O121" s="73" t="s">
        <v>183</v>
      </c>
      <c r="P121" s="73" t="s">
        <v>184</v>
      </c>
      <c r="Q121" s="73" t="s">
        <v>185</v>
      </c>
      <c r="R121" s="73" t="s">
        <v>186</v>
      </c>
      <c r="S121" s="73" t="s">
        <v>187</v>
      </c>
      <c r="T121" s="74" t="s">
        <v>188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1:65" s="2" customFormat="1" ht="22.9" customHeight="1">
      <c r="A122" s="31"/>
      <c r="B122" s="32"/>
      <c r="C122" s="79" t="s">
        <v>150</v>
      </c>
      <c r="D122" s="33"/>
      <c r="E122" s="33"/>
      <c r="F122" s="33"/>
      <c r="G122" s="33"/>
      <c r="H122" s="33"/>
      <c r="I122" s="119"/>
      <c r="J122" s="185">
        <f>BK122</f>
        <v>0</v>
      </c>
      <c r="K122" s="33"/>
      <c r="L122" s="36"/>
      <c r="M122" s="75"/>
      <c r="N122" s="186"/>
      <c r="O122" s="76"/>
      <c r="P122" s="187">
        <f>P123</f>
        <v>0</v>
      </c>
      <c r="Q122" s="76"/>
      <c r="R122" s="187">
        <f>R123</f>
        <v>0</v>
      </c>
      <c r="S122" s="76"/>
      <c r="T122" s="188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151</v>
      </c>
      <c r="BK122" s="189">
        <f>BK123</f>
        <v>0</v>
      </c>
    </row>
    <row r="123" spans="1:65" s="12" customFormat="1" ht="25.9" customHeight="1">
      <c r="B123" s="190"/>
      <c r="C123" s="191"/>
      <c r="D123" s="192" t="s">
        <v>72</v>
      </c>
      <c r="E123" s="193" t="s">
        <v>210</v>
      </c>
      <c r="F123" s="193" t="s">
        <v>833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P124</f>
        <v>0</v>
      </c>
      <c r="Q123" s="198"/>
      <c r="R123" s="199">
        <f>R124</f>
        <v>0</v>
      </c>
      <c r="S123" s="198"/>
      <c r="T123" s="200">
        <f>T124</f>
        <v>0</v>
      </c>
      <c r="AR123" s="201" t="s">
        <v>202</v>
      </c>
      <c r="AT123" s="202" t="s">
        <v>72</v>
      </c>
      <c r="AU123" s="202" t="s">
        <v>73</v>
      </c>
      <c r="AY123" s="201" t="s">
        <v>191</v>
      </c>
      <c r="BK123" s="203">
        <f>BK124</f>
        <v>0</v>
      </c>
    </row>
    <row r="124" spans="1:65" s="12" customFormat="1" ht="22.9" customHeight="1">
      <c r="B124" s="190"/>
      <c r="C124" s="191"/>
      <c r="D124" s="192" t="s">
        <v>72</v>
      </c>
      <c r="E124" s="204" t="s">
        <v>851</v>
      </c>
      <c r="F124" s="204" t="s">
        <v>852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SUM(P125:P144)</f>
        <v>0</v>
      </c>
      <c r="Q124" s="198"/>
      <c r="R124" s="199">
        <f>SUM(R125:R144)</f>
        <v>0</v>
      </c>
      <c r="S124" s="198"/>
      <c r="T124" s="200">
        <f>SUM(T125:T144)</f>
        <v>0</v>
      </c>
      <c r="AR124" s="201" t="s">
        <v>202</v>
      </c>
      <c r="AT124" s="202" t="s">
        <v>72</v>
      </c>
      <c r="AU124" s="202" t="s">
        <v>80</v>
      </c>
      <c r="AY124" s="201" t="s">
        <v>191</v>
      </c>
      <c r="BK124" s="203">
        <f>SUM(BK125:BK144)</f>
        <v>0</v>
      </c>
    </row>
    <row r="125" spans="1:65" s="2" customFormat="1" ht="16.5" customHeight="1">
      <c r="A125" s="31"/>
      <c r="B125" s="32"/>
      <c r="C125" s="206" t="s">
        <v>488</v>
      </c>
      <c r="D125" s="206" t="s">
        <v>193</v>
      </c>
      <c r="E125" s="207" t="s">
        <v>2489</v>
      </c>
      <c r="F125" s="208" t="s">
        <v>2490</v>
      </c>
      <c r="G125" s="209" t="s">
        <v>1351</v>
      </c>
      <c r="H125" s="210">
        <v>20</v>
      </c>
      <c r="I125" s="211"/>
      <c r="J125" s="212">
        <f t="shared" ref="J125:J144" si="0">ROUND(I125*H125,2)</f>
        <v>0</v>
      </c>
      <c r="K125" s="213"/>
      <c r="L125" s="36"/>
      <c r="M125" s="214" t="s">
        <v>1</v>
      </c>
      <c r="N125" s="215" t="s">
        <v>39</v>
      </c>
      <c r="O125" s="68"/>
      <c r="P125" s="216">
        <f t="shared" ref="P125:P144" si="1">O125*H125</f>
        <v>0</v>
      </c>
      <c r="Q125" s="216">
        <v>0</v>
      </c>
      <c r="R125" s="216">
        <f t="shared" ref="R125:R144" si="2">Q125*H125</f>
        <v>0</v>
      </c>
      <c r="S125" s="216">
        <v>0</v>
      </c>
      <c r="T125" s="217">
        <f t="shared" ref="T125:T144" si="3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8" t="s">
        <v>197</v>
      </c>
      <c r="AT125" s="218" t="s">
        <v>193</v>
      </c>
      <c r="AU125" s="218" t="s">
        <v>86</v>
      </c>
      <c r="AY125" s="14" t="s">
        <v>191</v>
      </c>
      <c r="BE125" s="219">
        <f t="shared" ref="BE125:BE144" si="4">IF(N125="základná",J125,0)</f>
        <v>0</v>
      </c>
      <c r="BF125" s="219">
        <f t="shared" ref="BF125:BF144" si="5">IF(N125="znížená",J125,0)</f>
        <v>0</v>
      </c>
      <c r="BG125" s="219">
        <f t="shared" ref="BG125:BG144" si="6">IF(N125="zákl. prenesená",J125,0)</f>
        <v>0</v>
      </c>
      <c r="BH125" s="219">
        <f t="shared" ref="BH125:BH144" si="7">IF(N125="zníž. prenesená",J125,0)</f>
        <v>0</v>
      </c>
      <c r="BI125" s="219">
        <f t="shared" ref="BI125:BI144" si="8">IF(N125="nulová",J125,0)</f>
        <v>0</v>
      </c>
      <c r="BJ125" s="14" t="s">
        <v>86</v>
      </c>
      <c r="BK125" s="219">
        <f t="shared" ref="BK125:BK144" si="9">ROUND(I125*H125,2)</f>
        <v>0</v>
      </c>
      <c r="BL125" s="14" t="s">
        <v>197</v>
      </c>
      <c r="BM125" s="218" t="s">
        <v>2491</v>
      </c>
    </row>
    <row r="126" spans="1:65" s="2" customFormat="1" ht="33" customHeight="1">
      <c r="A126" s="31"/>
      <c r="B126" s="32"/>
      <c r="C126" s="206" t="s">
        <v>492</v>
      </c>
      <c r="D126" s="206" t="s">
        <v>193</v>
      </c>
      <c r="E126" s="207" t="s">
        <v>2492</v>
      </c>
      <c r="F126" s="208" t="s">
        <v>2493</v>
      </c>
      <c r="G126" s="209" t="s">
        <v>2494</v>
      </c>
      <c r="H126" s="210">
        <v>1</v>
      </c>
      <c r="I126" s="211"/>
      <c r="J126" s="212">
        <f t="shared" si="0"/>
        <v>0</v>
      </c>
      <c r="K126" s="213"/>
      <c r="L126" s="36"/>
      <c r="M126" s="214" t="s">
        <v>1</v>
      </c>
      <c r="N126" s="215" t="s">
        <v>39</v>
      </c>
      <c r="O126" s="68"/>
      <c r="P126" s="216">
        <f t="shared" si="1"/>
        <v>0</v>
      </c>
      <c r="Q126" s="216">
        <v>0</v>
      </c>
      <c r="R126" s="216">
        <f t="shared" si="2"/>
        <v>0</v>
      </c>
      <c r="S126" s="216">
        <v>0</v>
      </c>
      <c r="T126" s="217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8" t="s">
        <v>197</v>
      </c>
      <c r="AT126" s="218" t="s">
        <v>193</v>
      </c>
      <c r="AU126" s="218" t="s">
        <v>86</v>
      </c>
      <c r="AY126" s="14" t="s">
        <v>191</v>
      </c>
      <c r="BE126" s="219">
        <f t="shared" si="4"/>
        <v>0</v>
      </c>
      <c r="BF126" s="219">
        <f t="shared" si="5"/>
        <v>0</v>
      </c>
      <c r="BG126" s="219">
        <f t="shared" si="6"/>
        <v>0</v>
      </c>
      <c r="BH126" s="219">
        <f t="shared" si="7"/>
        <v>0</v>
      </c>
      <c r="BI126" s="219">
        <f t="shared" si="8"/>
        <v>0</v>
      </c>
      <c r="BJ126" s="14" t="s">
        <v>86</v>
      </c>
      <c r="BK126" s="219">
        <f t="shared" si="9"/>
        <v>0</v>
      </c>
      <c r="BL126" s="14" t="s">
        <v>197</v>
      </c>
      <c r="BM126" s="218" t="s">
        <v>2495</v>
      </c>
    </row>
    <row r="127" spans="1:65" s="2" customFormat="1" ht="16.5" customHeight="1">
      <c r="A127" s="31"/>
      <c r="B127" s="32"/>
      <c r="C127" s="206" t="s">
        <v>496</v>
      </c>
      <c r="D127" s="206" t="s">
        <v>193</v>
      </c>
      <c r="E127" s="207" t="s">
        <v>2496</v>
      </c>
      <c r="F127" s="208" t="s">
        <v>2497</v>
      </c>
      <c r="G127" s="209" t="s">
        <v>278</v>
      </c>
      <c r="H127" s="210">
        <v>1</v>
      </c>
      <c r="I127" s="211"/>
      <c r="J127" s="212">
        <f t="shared" si="0"/>
        <v>0</v>
      </c>
      <c r="K127" s="213"/>
      <c r="L127" s="36"/>
      <c r="M127" s="214" t="s">
        <v>1</v>
      </c>
      <c r="N127" s="215" t="s">
        <v>39</v>
      </c>
      <c r="O127" s="68"/>
      <c r="P127" s="216">
        <f t="shared" si="1"/>
        <v>0</v>
      </c>
      <c r="Q127" s="216">
        <v>0</v>
      </c>
      <c r="R127" s="216">
        <f t="shared" si="2"/>
        <v>0</v>
      </c>
      <c r="S127" s="216">
        <v>0</v>
      </c>
      <c r="T127" s="217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197</v>
      </c>
      <c r="AT127" s="218" t="s">
        <v>193</v>
      </c>
      <c r="AU127" s="218" t="s">
        <v>86</v>
      </c>
      <c r="AY127" s="14" t="s">
        <v>191</v>
      </c>
      <c r="BE127" s="219">
        <f t="shared" si="4"/>
        <v>0</v>
      </c>
      <c r="BF127" s="219">
        <f t="shared" si="5"/>
        <v>0</v>
      </c>
      <c r="BG127" s="219">
        <f t="shared" si="6"/>
        <v>0</v>
      </c>
      <c r="BH127" s="219">
        <f t="shared" si="7"/>
        <v>0</v>
      </c>
      <c r="BI127" s="219">
        <f t="shared" si="8"/>
        <v>0</v>
      </c>
      <c r="BJ127" s="14" t="s">
        <v>86</v>
      </c>
      <c r="BK127" s="219">
        <f t="shared" si="9"/>
        <v>0</v>
      </c>
      <c r="BL127" s="14" t="s">
        <v>197</v>
      </c>
      <c r="BM127" s="218" t="s">
        <v>2498</v>
      </c>
    </row>
    <row r="128" spans="1:65" s="2" customFormat="1" ht="21.75" customHeight="1">
      <c r="A128" s="31"/>
      <c r="B128" s="32"/>
      <c r="C128" s="206" t="s">
        <v>500</v>
      </c>
      <c r="D128" s="206" t="s">
        <v>193</v>
      </c>
      <c r="E128" s="207" t="s">
        <v>2499</v>
      </c>
      <c r="F128" s="208" t="s">
        <v>2500</v>
      </c>
      <c r="G128" s="209" t="s">
        <v>223</v>
      </c>
      <c r="H128" s="210">
        <v>5</v>
      </c>
      <c r="I128" s="211"/>
      <c r="J128" s="212">
        <f t="shared" si="0"/>
        <v>0</v>
      </c>
      <c r="K128" s="213"/>
      <c r="L128" s="36"/>
      <c r="M128" s="214" t="s">
        <v>1</v>
      </c>
      <c r="N128" s="215" t="s">
        <v>39</v>
      </c>
      <c r="O128" s="68"/>
      <c r="P128" s="216">
        <f t="shared" si="1"/>
        <v>0</v>
      </c>
      <c r="Q128" s="216">
        <v>0</v>
      </c>
      <c r="R128" s="216">
        <f t="shared" si="2"/>
        <v>0</v>
      </c>
      <c r="S128" s="216">
        <v>0</v>
      </c>
      <c r="T128" s="21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197</v>
      </c>
      <c r="AT128" s="218" t="s">
        <v>193</v>
      </c>
      <c r="AU128" s="218" t="s">
        <v>86</v>
      </c>
      <c r="AY128" s="14" t="s">
        <v>191</v>
      </c>
      <c r="BE128" s="219">
        <f t="shared" si="4"/>
        <v>0</v>
      </c>
      <c r="BF128" s="219">
        <f t="shared" si="5"/>
        <v>0</v>
      </c>
      <c r="BG128" s="219">
        <f t="shared" si="6"/>
        <v>0</v>
      </c>
      <c r="BH128" s="219">
        <f t="shared" si="7"/>
        <v>0</v>
      </c>
      <c r="BI128" s="219">
        <f t="shared" si="8"/>
        <v>0</v>
      </c>
      <c r="BJ128" s="14" t="s">
        <v>86</v>
      </c>
      <c r="BK128" s="219">
        <f t="shared" si="9"/>
        <v>0</v>
      </c>
      <c r="BL128" s="14" t="s">
        <v>197</v>
      </c>
      <c r="BM128" s="218" t="s">
        <v>2501</v>
      </c>
    </row>
    <row r="129" spans="1:65" s="2" customFormat="1" ht="16.5" customHeight="1">
      <c r="A129" s="31"/>
      <c r="B129" s="32"/>
      <c r="C129" s="206" t="s">
        <v>506</v>
      </c>
      <c r="D129" s="206" t="s">
        <v>193</v>
      </c>
      <c r="E129" s="207" t="s">
        <v>2502</v>
      </c>
      <c r="F129" s="208" t="s">
        <v>2503</v>
      </c>
      <c r="G129" s="209" t="s">
        <v>2504</v>
      </c>
      <c r="H129" s="210">
        <v>5</v>
      </c>
      <c r="I129" s="211"/>
      <c r="J129" s="212">
        <f t="shared" si="0"/>
        <v>0</v>
      </c>
      <c r="K129" s="213"/>
      <c r="L129" s="36"/>
      <c r="M129" s="214" t="s">
        <v>1</v>
      </c>
      <c r="N129" s="215" t="s">
        <v>39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197</v>
      </c>
      <c r="AT129" s="218" t="s">
        <v>193</v>
      </c>
      <c r="AU129" s="218" t="s">
        <v>86</v>
      </c>
      <c r="AY129" s="14" t="s">
        <v>191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86</v>
      </c>
      <c r="BK129" s="219">
        <f t="shared" si="9"/>
        <v>0</v>
      </c>
      <c r="BL129" s="14" t="s">
        <v>197</v>
      </c>
      <c r="BM129" s="218" t="s">
        <v>2505</v>
      </c>
    </row>
    <row r="130" spans="1:65" s="2" customFormat="1" ht="16.5" customHeight="1">
      <c r="A130" s="31"/>
      <c r="B130" s="32"/>
      <c r="C130" s="206" t="s">
        <v>510</v>
      </c>
      <c r="D130" s="206" t="s">
        <v>193</v>
      </c>
      <c r="E130" s="207" t="s">
        <v>2506</v>
      </c>
      <c r="F130" s="208" t="s">
        <v>2507</v>
      </c>
      <c r="G130" s="209" t="s">
        <v>2494</v>
      </c>
      <c r="H130" s="210">
        <v>1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39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197</v>
      </c>
      <c r="AT130" s="218" t="s">
        <v>193</v>
      </c>
      <c r="AU130" s="218" t="s">
        <v>86</v>
      </c>
      <c r="AY130" s="14" t="s">
        <v>191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86</v>
      </c>
      <c r="BK130" s="219">
        <f t="shared" si="9"/>
        <v>0</v>
      </c>
      <c r="BL130" s="14" t="s">
        <v>197</v>
      </c>
      <c r="BM130" s="218" t="s">
        <v>2508</v>
      </c>
    </row>
    <row r="131" spans="1:65" s="2" customFormat="1" ht="16.5" customHeight="1">
      <c r="A131" s="31"/>
      <c r="B131" s="32"/>
      <c r="C131" s="206" t="s">
        <v>514</v>
      </c>
      <c r="D131" s="206" t="s">
        <v>193</v>
      </c>
      <c r="E131" s="207" t="s">
        <v>2509</v>
      </c>
      <c r="F131" s="208" t="s">
        <v>2510</v>
      </c>
      <c r="G131" s="209" t="s">
        <v>2494</v>
      </c>
      <c r="H131" s="210">
        <v>1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39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197</v>
      </c>
      <c r="AT131" s="218" t="s">
        <v>193</v>
      </c>
      <c r="AU131" s="218" t="s">
        <v>86</v>
      </c>
      <c r="AY131" s="14" t="s">
        <v>191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86</v>
      </c>
      <c r="BK131" s="219">
        <f t="shared" si="9"/>
        <v>0</v>
      </c>
      <c r="BL131" s="14" t="s">
        <v>197</v>
      </c>
      <c r="BM131" s="218" t="s">
        <v>2511</v>
      </c>
    </row>
    <row r="132" spans="1:65" s="2" customFormat="1" ht="21.75" customHeight="1">
      <c r="A132" s="31"/>
      <c r="B132" s="32"/>
      <c r="C132" s="206" t="s">
        <v>518</v>
      </c>
      <c r="D132" s="206" t="s">
        <v>193</v>
      </c>
      <c r="E132" s="207" t="s">
        <v>2512</v>
      </c>
      <c r="F132" s="208" t="s">
        <v>2513</v>
      </c>
      <c r="G132" s="209" t="s">
        <v>2494</v>
      </c>
      <c r="H132" s="210">
        <v>1</v>
      </c>
      <c r="I132" s="211"/>
      <c r="J132" s="212">
        <f t="shared" si="0"/>
        <v>0</v>
      </c>
      <c r="K132" s="213"/>
      <c r="L132" s="36"/>
      <c r="M132" s="214" t="s">
        <v>1</v>
      </c>
      <c r="N132" s="215" t="s">
        <v>39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197</v>
      </c>
      <c r="AT132" s="218" t="s">
        <v>193</v>
      </c>
      <c r="AU132" s="218" t="s">
        <v>86</v>
      </c>
      <c r="AY132" s="14" t="s">
        <v>191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86</v>
      </c>
      <c r="BK132" s="219">
        <f t="shared" si="9"/>
        <v>0</v>
      </c>
      <c r="BL132" s="14" t="s">
        <v>197</v>
      </c>
      <c r="BM132" s="218" t="s">
        <v>2514</v>
      </c>
    </row>
    <row r="133" spans="1:65" s="2" customFormat="1" ht="16.5" customHeight="1">
      <c r="A133" s="31"/>
      <c r="B133" s="32"/>
      <c r="C133" s="206" t="s">
        <v>522</v>
      </c>
      <c r="D133" s="206" t="s">
        <v>193</v>
      </c>
      <c r="E133" s="207" t="s">
        <v>2515</v>
      </c>
      <c r="F133" s="208" t="s">
        <v>2516</v>
      </c>
      <c r="G133" s="209" t="s">
        <v>2494</v>
      </c>
      <c r="H133" s="210">
        <v>1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39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197</v>
      </c>
      <c r="AT133" s="218" t="s">
        <v>193</v>
      </c>
      <c r="AU133" s="218" t="s">
        <v>86</v>
      </c>
      <c r="AY133" s="14" t="s">
        <v>191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86</v>
      </c>
      <c r="BK133" s="219">
        <f t="shared" si="9"/>
        <v>0</v>
      </c>
      <c r="BL133" s="14" t="s">
        <v>197</v>
      </c>
      <c r="BM133" s="218" t="s">
        <v>2517</v>
      </c>
    </row>
    <row r="134" spans="1:65" s="2" customFormat="1" ht="21.75" customHeight="1">
      <c r="A134" s="31"/>
      <c r="B134" s="32"/>
      <c r="C134" s="206" t="s">
        <v>526</v>
      </c>
      <c r="D134" s="206" t="s">
        <v>193</v>
      </c>
      <c r="E134" s="207" t="s">
        <v>2518</v>
      </c>
      <c r="F134" s="208" t="s">
        <v>2519</v>
      </c>
      <c r="G134" s="209" t="s">
        <v>2504</v>
      </c>
      <c r="H134" s="210">
        <v>20</v>
      </c>
      <c r="I134" s="211"/>
      <c r="J134" s="212">
        <f t="shared" si="0"/>
        <v>0</v>
      </c>
      <c r="K134" s="213"/>
      <c r="L134" s="36"/>
      <c r="M134" s="214" t="s">
        <v>1</v>
      </c>
      <c r="N134" s="215" t="s">
        <v>39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197</v>
      </c>
      <c r="AT134" s="218" t="s">
        <v>193</v>
      </c>
      <c r="AU134" s="218" t="s">
        <v>86</v>
      </c>
      <c r="AY134" s="14" t="s">
        <v>191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86</v>
      </c>
      <c r="BK134" s="219">
        <f t="shared" si="9"/>
        <v>0</v>
      </c>
      <c r="BL134" s="14" t="s">
        <v>197</v>
      </c>
      <c r="BM134" s="218" t="s">
        <v>2520</v>
      </c>
    </row>
    <row r="135" spans="1:65" s="2" customFormat="1" ht="16.5" customHeight="1">
      <c r="A135" s="31"/>
      <c r="B135" s="32"/>
      <c r="C135" s="206" t="s">
        <v>530</v>
      </c>
      <c r="D135" s="206" t="s">
        <v>193</v>
      </c>
      <c r="E135" s="207" t="s">
        <v>2521</v>
      </c>
      <c r="F135" s="208" t="s">
        <v>2522</v>
      </c>
      <c r="G135" s="209" t="s">
        <v>2504</v>
      </c>
      <c r="H135" s="210">
        <v>30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39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197</v>
      </c>
      <c r="AT135" s="218" t="s">
        <v>193</v>
      </c>
      <c r="AU135" s="218" t="s">
        <v>86</v>
      </c>
      <c r="AY135" s="14" t="s">
        <v>191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86</v>
      </c>
      <c r="BK135" s="219">
        <f t="shared" si="9"/>
        <v>0</v>
      </c>
      <c r="BL135" s="14" t="s">
        <v>197</v>
      </c>
      <c r="BM135" s="218" t="s">
        <v>2523</v>
      </c>
    </row>
    <row r="136" spans="1:65" s="2" customFormat="1" ht="16.5" customHeight="1">
      <c r="A136" s="31"/>
      <c r="B136" s="32"/>
      <c r="C136" s="206" t="s">
        <v>534</v>
      </c>
      <c r="D136" s="206" t="s">
        <v>193</v>
      </c>
      <c r="E136" s="207" t="s">
        <v>2524</v>
      </c>
      <c r="F136" s="208" t="s">
        <v>2525</v>
      </c>
      <c r="G136" s="209" t="s">
        <v>2494</v>
      </c>
      <c r="H136" s="210">
        <v>1</v>
      </c>
      <c r="I136" s="211"/>
      <c r="J136" s="212">
        <f t="shared" si="0"/>
        <v>0</v>
      </c>
      <c r="K136" s="213"/>
      <c r="L136" s="36"/>
      <c r="M136" s="214" t="s">
        <v>1</v>
      </c>
      <c r="N136" s="215" t="s">
        <v>39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197</v>
      </c>
      <c r="AT136" s="218" t="s">
        <v>193</v>
      </c>
      <c r="AU136" s="218" t="s">
        <v>86</v>
      </c>
      <c r="AY136" s="14" t="s">
        <v>191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86</v>
      </c>
      <c r="BK136" s="219">
        <f t="shared" si="9"/>
        <v>0</v>
      </c>
      <c r="BL136" s="14" t="s">
        <v>197</v>
      </c>
      <c r="BM136" s="218" t="s">
        <v>2526</v>
      </c>
    </row>
    <row r="137" spans="1:65" s="2" customFormat="1" ht="16.5" customHeight="1">
      <c r="A137" s="31"/>
      <c r="B137" s="32"/>
      <c r="C137" s="206" t="s">
        <v>538</v>
      </c>
      <c r="D137" s="206" t="s">
        <v>193</v>
      </c>
      <c r="E137" s="207" t="s">
        <v>2527</v>
      </c>
      <c r="F137" s="208" t="s">
        <v>2528</v>
      </c>
      <c r="G137" s="209" t="s">
        <v>2494</v>
      </c>
      <c r="H137" s="210">
        <v>1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39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197</v>
      </c>
      <c r="AT137" s="218" t="s">
        <v>193</v>
      </c>
      <c r="AU137" s="218" t="s">
        <v>86</v>
      </c>
      <c r="AY137" s="14" t="s">
        <v>191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86</v>
      </c>
      <c r="BK137" s="219">
        <f t="shared" si="9"/>
        <v>0</v>
      </c>
      <c r="BL137" s="14" t="s">
        <v>197</v>
      </c>
      <c r="BM137" s="218" t="s">
        <v>2529</v>
      </c>
    </row>
    <row r="138" spans="1:65" s="2" customFormat="1" ht="16.5" customHeight="1">
      <c r="A138" s="31"/>
      <c r="B138" s="32"/>
      <c r="C138" s="206" t="s">
        <v>544</v>
      </c>
      <c r="D138" s="206" t="s">
        <v>193</v>
      </c>
      <c r="E138" s="207" t="s">
        <v>2530</v>
      </c>
      <c r="F138" s="208" t="s">
        <v>2531</v>
      </c>
      <c r="G138" s="209" t="s">
        <v>223</v>
      </c>
      <c r="H138" s="210">
        <v>10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39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197</v>
      </c>
      <c r="AT138" s="218" t="s">
        <v>193</v>
      </c>
      <c r="AU138" s="218" t="s">
        <v>86</v>
      </c>
      <c r="AY138" s="14" t="s">
        <v>191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86</v>
      </c>
      <c r="BK138" s="219">
        <f t="shared" si="9"/>
        <v>0</v>
      </c>
      <c r="BL138" s="14" t="s">
        <v>197</v>
      </c>
      <c r="BM138" s="218" t="s">
        <v>2532</v>
      </c>
    </row>
    <row r="139" spans="1:65" s="2" customFormat="1" ht="16.5" customHeight="1">
      <c r="A139" s="31"/>
      <c r="B139" s="32"/>
      <c r="C139" s="206" t="s">
        <v>548</v>
      </c>
      <c r="D139" s="206" t="s">
        <v>193</v>
      </c>
      <c r="E139" s="207" t="s">
        <v>2533</v>
      </c>
      <c r="F139" s="208" t="s">
        <v>2534</v>
      </c>
      <c r="G139" s="209" t="s">
        <v>2494</v>
      </c>
      <c r="H139" s="210">
        <v>1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39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197</v>
      </c>
      <c r="AT139" s="218" t="s">
        <v>193</v>
      </c>
      <c r="AU139" s="218" t="s">
        <v>86</v>
      </c>
      <c r="AY139" s="14" t="s">
        <v>191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86</v>
      </c>
      <c r="BK139" s="219">
        <f t="shared" si="9"/>
        <v>0</v>
      </c>
      <c r="BL139" s="14" t="s">
        <v>197</v>
      </c>
      <c r="BM139" s="218" t="s">
        <v>2535</v>
      </c>
    </row>
    <row r="140" spans="1:65" s="2" customFormat="1" ht="16.5" customHeight="1">
      <c r="A140" s="31"/>
      <c r="B140" s="32"/>
      <c r="C140" s="206" t="s">
        <v>552</v>
      </c>
      <c r="D140" s="206" t="s">
        <v>193</v>
      </c>
      <c r="E140" s="207" t="s">
        <v>2536</v>
      </c>
      <c r="F140" s="208" t="s">
        <v>2537</v>
      </c>
      <c r="G140" s="209" t="s">
        <v>1351</v>
      </c>
      <c r="H140" s="210">
        <v>50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39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197</v>
      </c>
      <c r="AT140" s="218" t="s">
        <v>193</v>
      </c>
      <c r="AU140" s="218" t="s">
        <v>86</v>
      </c>
      <c r="AY140" s="14" t="s">
        <v>191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86</v>
      </c>
      <c r="BK140" s="219">
        <f t="shared" si="9"/>
        <v>0</v>
      </c>
      <c r="BL140" s="14" t="s">
        <v>197</v>
      </c>
      <c r="BM140" s="218" t="s">
        <v>2538</v>
      </c>
    </row>
    <row r="141" spans="1:65" s="2" customFormat="1" ht="16.5" customHeight="1">
      <c r="A141" s="31"/>
      <c r="B141" s="32"/>
      <c r="C141" s="206" t="s">
        <v>556</v>
      </c>
      <c r="D141" s="206" t="s">
        <v>193</v>
      </c>
      <c r="E141" s="207" t="s">
        <v>2539</v>
      </c>
      <c r="F141" s="208" t="s">
        <v>2540</v>
      </c>
      <c r="G141" s="209" t="s">
        <v>2494</v>
      </c>
      <c r="H141" s="210">
        <v>1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39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197</v>
      </c>
      <c r="AT141" s="218" t="s">
        <v>193</v>
      </c>
      <c r="AU141" s="218" t="s">
        <v>86</v>
      </c>
      <c r="AY141" s="14" t="s">
        <v>191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86</v>
      </c>
      <c r="BK141" s="219">
        <f t="shared" si="9"/>
        <v>0</v>
      </c>
      <c r="BL141" s="14" t="s">
        <v>197</v>
      </c>
      <c r="BM141" s="218" t="s">
        <v>2541</v>
      </c>
    </row>
    <row r="142" spans="1:65" s="2" customFormat="1" ht="16.5" customHeight="1">
      <c r="A142" s="31"/>
      <c r="B142" s="32"/>
      <c r="C142" s="206" t="s">
        <v>560</v>
      </c>
      <c r="D142" s="206" t="s">
        <v>193</v>
      </c>
      <c r="E142" s="207" t="s">
        <v>2542</v>
      </c>
      <c r="F142" s="208" t="s">
        <v>2543</v>
      </c>
      <c r="G142" s="209" t="s">
        <v>2494</v>
      </c>
      <c r="H142" s="210">
        <v>1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39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197</v>
      </c>
      <c r="AT142" s="218" t="s">
        <v>193</v>
      </c>
      <c r="AU142" s="218" t="s">
        <v>86</v>
      </c>
      <c r="AY142" s="14" t="s">
        <v>191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86</v>
      </c>
      <c r="BK142" s="219">
        <f t="shared" si="9"/>
        <v>0</v>
      </c>
      <c r="BL142" s="14" t="s">
        <v>197</v>
      </c>
      <c r="BM142" s="218" t="s">
        <v>2544</v>
      </c>
    </row>
    <row r="143" spans="1:65" s="2" customFormat="1" ht="16.5" customHeight="1">
      <c r="A143" s="31"/>
      <c r="B143" s="32"/>
      <c r="C143" s="206" t="s">
        <v>564</v>
      </c>
      <c r="D143" s="206" t="s">
        <v>193</v>
      </c>
      <c r="E143" s="207" t="s">
        <v>2545</v>
      </c>
      <c r="F143" s="208" t="s">
        <v>2546</v>
      </c>
      <c r="G143" s="209" t="s">
        <v>2494</v>
      </c>
      <c r="H143" s="210">
        <v>1</v>
      </c>
      <c r="I143" s="211"/>
      <c r="J143" s="212">
        <f t="shared" si="0"/>
        <v>0</v>
      </c>
      <c r="K143" s="213"/>
      <c r="L143" s="36"/>
      <c r="M143" s="214" t="s">
        <v>1</v>
      </c>
      <c r="N143" s="215" t="s">
        <v>39</v>
      </c>
      <c r="O143" s="68"/>
      <c r="P143" s="216">
        <f t="shared" si="1"/>
        <v>0</v>
      </c>
      <c r="Q143" s="216">
        <v>0</v>
      </c>
      <c r="R143" s="216">
        <f t="shared" si="2"/>
        <v>0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197</v>
      </c>
      <c r="AT143" s="218" t="s">
        <v>193</v>
      </c>
      <c r="AU143" s="218" t="s">
        <v>86</v>
      </c>
      <c r="AY143" s="14" t="s">
        <v>191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86</v>
      </c>
      <c r="BK143" s="219">
        <f t="shared" si="9"/>
        <v>0</v>
      </c>
      <c r="BL143" s="14" t="s">
        <v>197</v>
      </c>
      <c r="BM143" s="218" t="s">
        <v>2547</v>
      </c>
    </row>
    <row r="144" spans="1:65" s="2" customFormat="1" ht="16.5" customHeight="1">
      <c r="A144" s="31"/>
      <c r="B144" s="32"/>
      <c r="C144" s="206" t="s">
        <v>568</v>
      </c>
      <c r="D144" s="206" t="s">
        <v>193</v>
      </c>
      <c r="E144" s="207" t="s">
        <v>2548</v>
      </c>
      <c r="F144" s="208" t="s">
        <v>2549</v>
      </c>
      <c r="G144" s="209" t="s">
        <v>2494</v>
      </c>
      <c r="H144" s="210">
        <v>1</v>
      </c>
      <c r="I144" s="211"/>
      <c r="J144" s="212">
        <f t="shared" si="0"/>
        <v>0</v>
      </c>
      <c r="K144" s="213"/>
      <c r="L144" s="36"/>
      <c r="M144" s="237" t="s">
        <v>1</v>
      </c>
      <c r="N144" s="238" t="s">
        <v>39</v>
      </c>
      <c r="O144" s="234"/>
      <c r="P144" s="235">
        <f t="shared" si="1"/>
        <v>0</v>
      </c>
      <c r="Q144" s="235">
        <v>0</v>
      </c>
      <c r="R144" s="235">
        <f t="shared" si="2"/>
        <v>0</v>
      </c>
      <c r="S144" s="235">
        <v>0</v>
      </c>
      <c r="T144" s="236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197</v>
      </c>
      <c r="AT144" s="218" t="s">
        <v>193</v>
      </c>
      <c r="AU144" s="218" t="s">
        <v>86</v>
      </c>
      <c r="AY144" s="14" t="s">
        <v>191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86</v>
      </c>
      <c r="BK144" s="219">
        <f t="shared" si="9"/>
        <v>0</v>
      </c>
      <c r="BL144" s="14" t="s">
        <v>197</v>
      </c>
      <c r="BM144" s="218" t="s">
        <v>2550</v>
      </c>
    </row>
    <row r="145" spans="1:31" s="2" customFormat="1" ht="6.95" customHeight="1">
      <c r="A145" s="31"/>
      <c r="B145" s="51"/>
      <c r="C145" s="52"/>
      <c r="D145" s="52"/>
      <c r="E145" s="52"/>
      <c r="F145" s="52"/>
      <c r="G145" s="52"/>
      <c r="H145" s="52"/>
      <c r="I145" s="155"/>
      <c r="J145" s="52"/>
      <c r="K145" s="52"/>
      <c r="L145" s="36"/>
      <c r="M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</sheetData>
  <sheetProtection algorithmName="SHA-512" hashValue="D81s0+jRFrvSwDshe5je7xDtH5G4XVmQVSP8/rBsCoPiWRYHnEAJRDFv8kIn+CXmoXaGvza2uG1oEhdWt7HM3g==" saltValue="cwmYTgI6vYX5oaHYt529w8/6uqWfSMsGlVDE0d6CrRyjGH4cxbeVTRPBkq8a4aunH8leAfkaysQmq40mhrVsXQ==" spinCount="100000" sheet="1" objects="1" scenarios="1" formatColumns="0" formatRows="0" autoFilter="0"/>
  <autoFilter ref="C121:K144" xr:uid="{00000000-0009-0000-0000-000011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28"/>
  <sheetViews>
    <sheetView showGridLines="0" topLeftCell="A106" workbookViewId="0">
      <selection activeCell="H312" sqref="H312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87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144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146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29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29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ROUND(J145,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ROUND((SUM(BE145:BE327)),  2)</f>
        <v>0</v>
      </c>
      <c r="G35" s="31"/>
      <c r="H35" s="31"/>
      <c r="I35" s="134">
        <v>0.2</v>
      </c>
      <c r="J35" s="133">
        <f>ROUND(((SUM(BE145:BE327))*I35),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ROUND((SUM(BF145:BF327)),  2)</f>
        <v>0</v>
      </c>
      <c r="G36" s="31"/>
      <c r="H36" s="31"/>
      <c r="I36" s="134">
        <v>0.2</v>
      </c>
      <c r="J36" s="133">
        <f>ROUND(((SUM(BF145:BF327))*I36),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ROUND((SUM(BG145:BG327)),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ROUND((SUM(BH145:BH327)),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ROUND((SUM(BI145:BI327)),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144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SO-01.1 - SO-01.1,2- Architektúra, statika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Bc. Róbert Malec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Bc. Róbert Malec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J145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152</v>
      </c>
      <c r="E99" s="167"/>
      <c r="F99" s="167"/>
      <c r="G99" s="167"/>
      <c r="H99" s="167"/>
      <c r="I99" s="168"/>
      <c r="J99" s="169">
        <f>J146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153</v>
      </c>
      <c r="E100" s="173"/>
      <c r="F100" s="173"/>
      <c r="G100" s="173"/>
      <c r="H100" s="173"/>
      <c r="I100" s="174"/>
      <c r="J100" s="175">
        <f>J147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154</v>
      </c>
      <c r="E101" s="173"/>
      <c r="F101" s="173"/>
      <c r="G101" s="173"/>
      <c r="H101" s="173"/>
      <c r="I101" s="174"/>
      <c r="J101" s="175">
        <f>J158</f>
        <v>0</v>
      </c>
      <c r="K101" s="101"/>
      <c r="L101" s="176"/>
    </row>
    <row r="102" spans="1:47" s="10" customFormat="1" ht="19.899999999999999" customHeight="1">
      <c r="B102" s="171"/>
      <c r="C102" s="101"/>
      <c r="D102" s="172" t="s">
        <v>155</v>
      </c>
      <c r="E102" s="173"/>
      <c r="F102" s="173"/>
      <c r="G102" s="173"/>
      <c r="H102" s="173"/>
      <c r="I102" s="174"/>
      <c r="J102" s="175">
        <f>J165</f>
        <v>0</v>
      </c>
      <c r="K102" s="101"/>
      <c r="L102" s="176"/>
    </row>
    <row r="103" spans="1:47" s="10" customFormat="1" ht="19.899999999999999" customHeight="1">
      <c r="B103" s="171"/>
      <c r="C103" s="101"/>
      <c r="D103" s="172" t="s">
        <v>156</v>
      </c>
      <c r="E103" s="173"/>
      <c r="F103" s="173"/>
      <c r="G103" s="173"/>
      <c r="H103" s="173"/>
      <c r="I103" s="174"/>
      <c r="J103" s="175">
        <f>J168</f>
        <v>0</v>
      </c>
      <c r="K103" s="101"/>
      <c r="L103" s="176"/>
    </row>
    <row r="104" spans="1:47" s="10" customFormat="1" ht="19.899999999999999" customHeight="1">
      <c r="B104" s="171"/>
      <c r="C104" s="101"/>
      <c r="D104" s="172" t="s">
        <v>157</v>
      </c>
      <c r="E104" s="173"/>
      <c r="F104" s="173"/>
      <c r="G104" s="173"/>
      <c r="H104" s="173"/>
      <c r="I104" s="174"/>
      <c r="J104" s="175">
        <f>J171</f>
        <v>0</v>
      </c>
      <c r="K104" s="101"/>
      <c r="L104" s="176"/>
    </row>
    <row r="105" spans="1:47" s="10" customFormat="1" ht="19.899999999999999" customHeight="1">
      <c r="B105" s="171"/>
      <c r="C105" s="101"/>
      <c r="D105" s="172" t="s">
        <v>158</v>
      </c>
      <c r="E105" s="173"/>
      <c r="F105" s="173"/>
      <c r="G105" s="173"/>
      <c r="H105" s="173"/>
      <c r="I105" s="174"/>
      <c r="J105" s="175">
        <f>J178</f>
        <v>0</v>
      </c>
      <c r="K105" s="101"/>
      <c r="L105" s="176"/>
    </row>
    <row r="106" spans="1:47" s="10" customFormat="1" ht="19.899999999999999" customHeight="1">
      <c r="B106" s="171"/>
      <c r="C106" s="101"/>
      <c r="D106" s="172" t="s">
        <v>159</v>
      </c>
      <c r="E106" s="173"/>
      <c r="F106" s="173"/>
      <c r="G106" s="173"/>
      <c r="H106" s="173"/>
      <c r="I106" s="174"/>
      <c r="J106" s="175">
        <f>J185</f>
        <v>0</v>
      </c>
      <c r="K106" s="101"/>
      <c r="L106" s="176"/>
    </row>
    <row r="107" spans="1:47" s="9" customFormat="1" ht="24.95" customHeight="1">
      <c r="B107" s="164"/>
      <c r="C107" s="165"/>
      <c r="D107" s="166" t="s">
        <v>160</v>
      </c>
      <c r="E107" s="167"/>
      <c r="F107" s="167"/>
      <c r="G107" s="167"/>
      <c r="H107" s="167"/>
      <c r="I107" s="168"/>
      <c r="J107" s="169">
        <f>J187</f>
        <v>0</v>
      </c>
      <c r="K107" s="165"/>
      <c r="L107" s="170"/>
    </row>
    <row r="108" spans="1:47" s="10" customFormat="1" ht="19.899999999999999" customHeight="1">
      <c r="B108" s="171"/>
      <c r="C108" s="101"/>
      <c r="D108" s="172" t="s">
        <v>161</v>
      </c>
      <c r="E108" s="173"/>
      <c r="F108" s="173"/>
      <c r="G108" s="173"/>
      <c r="H108" s="173"/>
      <c r="I108" s="174"/>
      <c r="J108" s="175">
        <f>J188</f>
        <v>0</v>
      </c>
      <c r="K108" s="101"/>
      <c r="L108" s="176"/>
    </row>
    <row r="109" spans="1:47" s="10" customFormat="1" ht="19.899999999999999" customHeight="1">
      <c r="B109" s="171"/>
      <c r="C109" s="101"/>
      <c r="D109" s="172" t="s">
        <v>162</v>
      </c>
      <c r="E109" s="173"/>
      <c r="F109" s="173"/>
      <c r="G109" s="173"/>
      <c r="H109" s="173"/>
      <c r="I109" s="174"/>
      <c r="J109" s="175">
        <f>J202</f>
        <v>0</v>
      </c>
      <c r="K109" s="101"/>
      <c r="L109" s="176"/>
    </row>
    <row r="110" spans="1:47" s="10" customFormat="1" ht="19.899999999999999" customHeight="1">
      <c r="B110" s="171"/>
      <c r="C110" s="101"/>
      <c r="D110" s="172" t="s">
        <v>163</v>
      </c>
      <c r="E110" s="173"/>
      <c r="F110" s="173"/>
      <c r="G110" s="173"/>
      <c r="H110" s="173"/>
      <c r="I110" s="174"/>
      <c r="J110" s="175">
        <f>J208</f>
        <v>0</v>
      </c>
      <c r="K110" s="101"/>
      <c r="L110" s="176"/>
    </row>
    <row r="111" spans="1:47" s="10" customFormat="1" ht="19.899999999999999" customHeight="1">
      <c r="B111" s="171"/>
      <c r="C111" s="101"/>
      <c r="D111" s="172" t="s">
        <v>164</v>
      </c>
      <c r="E111" s="173"/>
      <c r="F111" s="173"/>
      <c r="G111" s="173"/>
      <c r="H111" s="173"/>
      <c r="I111" s="174"/>
      <c r="J111" s="175">
        <f>J215</f>
        <v>0</v>
      </c>
      <c r="K111" s="101"/>
      <c r="L111" s="176"/>
    </row>
    <row r="112" spans="1:47" s="10" customFormat="1" ht="19.899999999999999" customHeight="1">
      <c r="B112" s="171"/>
      <c r="C112" s="101"/>
      <c r="D112" s="172" t="s">
        <v>165</v>
      </c>
      <c r="E112" s="173"/>
      <c r="F112" s="173"/>
      <c r="G112" s="173"/>
      <c r="H112" s="173"/>
      <c r="I112" s="174"/>
      <c r="J112" s="175">
        <f>J221</f>
        <v>0</v>
      </c>
      <c r="K112" s="101"/>
      <c r="L112" s="176"/>
    </row>
    <row r="113" spans="1:31" s="10" customFormat="1" ht="19.899999999999999" customHeight="1">
      <c r="B113" s="171"/>
      <c r="C113" s="101"/>
      <c r="D113" s="172" t="s">
        <v>166</v>
      </c>
      <c r="E113" s="173"/>
      <c r="F113" s="173"/>
      <c r="G113" s="173"/>
      <c r="H113" s="173"/>
      <c r="I113" s="174"/>
      <c r="J113" s="175">
        <f>J232</f>
        <v>0</v>
      </c>
      <c r="K113" s="101"/>
      <c r="L113" s="176"/>
    </row>
    <row r="114" spans="1:31" s="10" customFormat="1" ht="19.899999999999999" customHeight="1">
      <c r="B114" s="171"/>
      <c r="C114" s="101"/>
      <c r="D114" s="172" t="s">
        <v>167</v>
      </c>
      <c r="E114" s="173"/>
      <c r="F114" s="173"/>
      <c r="G114" s="173"/>
      <c r="H114" s="173"/>
      <c r="I114" s="174"/>
      <c r="J114" s="175">
        <f>J242</f>
        <v>0</v>
      </c>
      <c r="K114" s="101"/>
      <c r="L114" s="176"/>
    </row>
    <row r="115" spans="1:31" s="10" customFormat="1" ht="19.899999999999999" customHeight="1">
      <c r="B115" s="171"/>
      <c r="C115" s="101"/>
      <c r="D115" s="172" t="s">
        <v>168</v>
      </c>
      <c r="E115" s="173"/>
      <c r="F115" s="173"/>
      <c r="G115" s="173"/>
      <c r="H115" s="173"/>
      <c r="I115" s="174"/>
      <c r="J115" s="175">
        <f>J282</f>
        <v>0</v>
      </c>
      <c r="K115" s="101"/>
      <c r="L115" s="176"/>
    </row>
    <row r="116" spans="1:31" s="10" customFormat="1" ht="19.899999999999999" customHeight="1">
      <c r="B116" s="171"/>
      <c r="C116" s="101"/>
      <c r="D116" s="172" t="s">
        <v>169</v>
      </c>
      <c r="E116" s="173"/>
      <c r="F116" s="173"/>
      <c r="G116" s="173"/>
      <c r="H116" s="173"/>
      <c r="I116" s="174"/>
      <c r="J116" s="175">
        <f>J292</f>
        <v>0</v>
      </c>
      <c r="K116" s="101"/>
      <c r="L116" s="176"/>
    </row>
    <row r="117" spans="1:31" s="10" customFormat="1" ht="19.899999999999999" customHeight="1">
      <c r="B117" s="171"/>
      <c r="C117" s="101"/>
      <c r="D117" s="172" t="s">
        <v>170</v>
      </c>
      <c r="E117" s="173"/>
      <c r="F117" s="173"/>
      <c r="G117" s="173"/>
      <c r="H117" s="173"/>
      <c r="I117" s="174"/>
      <c r="J117" s="175">
        <f>J298</f>
        <v>0</v>
      </c>
      <c r="K117" s="101"/>
      <c r="L117" s="176"/>
    </row>
    <row r="118" spans="1:31" s="10" customFormat="1" ht="19.899999999999999" customHeight="1">
      <c r="B118" s="171"/>
      <c r="C118" s="101"/>
      <c r="D118" s="172" t="s">
        <v>171</v>
      </c>
      <c r="E118" s="173"/>
      <c r="F118" s="173"/>
      <c r="G118" s="173"/>
      <c r="H118" s="173"/>
      <c r="I118" s="174"/>
      <c r="J118" s="175">
        <f>J308</f>
        <v>0</v>
      </c>
      <c r="K118" s="101"/>
      <c r="L118" s="176"/>
    </row>
    <row r="119" spans="1:31" s="10" customFormat="1" ht="19.899999999999999" customHeight="1">
      <c r="B119" s="171"/>
      <c r="C119" s="101"/>
      <c r="D119" s="172" t="s">
        <v>172</v>
      </c>
      <c r="E119" s="173"/>
      <c r="F119" s="173"/>
      <c r="G119" s="173"/>
      <c r="H119" s="173"/>
      <c r="I119" s="174"/>
      <c r="J119" s="175">
        <f>J312</f>
        <v>0</v>
      </c>
      <c r="K119" s="101"/>
      <c r="L119" s="176"/>
    </row>
    <row r="120" spans="1:31" s="10" customFormat="1" ht="19.899999999999999" customHeight="1">
      <c r="B120" s="171"/>
      <c r="C120" s="101"/>
      <c r="D120" s="172" t="s">
        <v>173</v>
      </c>
      <c r="E120" s="173"/>
      <c r="F120" s="173"/>
      <c r="G120" s="173"/>
      <c r="H120" s="173"/>
      <c r="I120" s="174"/>
      <c r="J120" s="175">
        <f>J316</f>
        <v>0</v>
      </c>
      <c r="K120" s="101"/>
      <c r="L120" s="176"/>
    </row>
    <row r="121" spans="1:31" s="9" customFormat="1" ht="24.95" customHeight="1">
      <c r="B121" s="164"/>
      <c r="C121" s="165"/>
      <c r="D121" s="166" t="s">
        <v>174</v>
      </c>
      <c r="E121" s="167"/>
      <c r="F121" s="167"/>
      <c r="G121" s="167"/>
      <c r="H121" s="167"/>
      <c r="I121" s="168"/>
      <c r="J121" s="169">
        <f>J319</f>
        <v>0</v>
      </c>
      <c r="K121" s="165"/>
      <c r="L121" s="170"/>
    </row>
    <row r="122" spans="1:31" s="10" customFormat="1" ht="19.899999999999999" customHeight="1">
      <c r="B122" s="171"/>
      <c r="C122" s="101"/>
      <c r="D122" s="172" t="s">
        <v>175</v>
      </c>
      <c r="E122" s="173"/>
      <c r="F122" s="173"/>
      <c r="G122" s="173"/>
      <c r="H122" s="173"/>
      <c r="I122" s="174"/>
      <c r="J122" s="175">
        <f>J321</f>
        <v>0</v>
      </c>
      <c r="K122" s="101"/>
      <c r="L122" s="176"/>
    </row>
    <row r="123" spans="1:31" s="10" customFormat="1" ht="19.899999999999999" customHeight="1">
      <c r="B123" s="171"/>
      <c r="C123" s="101"/>
      <c r="D123" s="172" t="s">
        <v>176</v>
      </c>
      <c r="E123" s="173"/>
      <c r="F123" s="173"/>
      <c r="G123" s="173"/>
      <c r="H123" s="173"/>
      <c r="I123" s="174"/>
      <c r="J123" s="175">
        <f>J325</f>
        <v>0</v>
      </c>
      <c r="K123" s="101"/>
      <c r="L123" s="176"/>
    </row>
    <row r="124" spans="1:31" s="2" customFormat="1" ht="21.75" customHeight="1">
      <c r="A124" s="31"/>
      <c r="B124" s="32"/>
      <c r="C124" s="33"/>
      <c r="D124" s="33"/>
      <c r="E124" s="33"/>
      <c r="F124" s="33"/>
      <c r="G124" s="33"/>
      <c r="H124" s="33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51"/>
      <c r="C125" s="52"/>
      <c r="D125" s="52"/>
      <c r="E125" s="52"/>
      <c r="F125" s="52"/>
      <c r="G125" s="52"/>
      <c r="H125" s="52"/>
      <c r="I125" s="155"/>
      <c r="J125" s="52"/>
      <c r="K125" s="52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9" spans="1:31" s="2" customFormat="1" ht="6.95" customHeight="1">
      <c r="A129" s="31"/>
      <c r="B129" s="53"/>
      <c r="C129" s="54"/>
      <c r="D129" s="54"/>
      <c r="E129" s="54"/>
      <c r="F129" s="54"/>
      <c r="G129" s="54"/>
      <c r="H129" s="54"/>
      <c r="I129" s="158"/>
      <c r="J129" s="54"/>
      <c r="K129" s="54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24.95" customHeight="1">
      <c r="A130" s="31"/>
      <c r="B130" s="32"/>
      <c r="C130" s="20" t="s">
        <v>177</v>
      </c>
      <c r="D130" s="33"/>
      <c r="E130" s="33"/>
      <c r="F130" s="33"/>
      <c r="G130" s="33"/>
      <c r="H130" s="33"/>
      <c r="I130" s="119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6.95" customHeight="1">
      <c r="A131" s="31"/>
      <c r="B131" s="32"/>
      <c r="C131" s="33"/>
      <c r="D131" s="33"/>
      <c r="E131" s="33"/>
      <c r="F131" s="33"/>
      <c r="G131" s="33"/>
      <c r="H131" s="33"/>
      <c r="I131" s="119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12" customHeight="1">
      <c r="A132" s="31"/>
      <c r="B132" s="32"/>
      <c r="C132" s="26" t="s">
        <v>15</v>
      </c>
      <c r="D132" s="33"/>
      <c r="E132" s="33"/>
      <c r="F132" s="33"/>
      <c r="G132" s="33"/>
      <c r="H132" s="33"/>
      <c r="I132" s="119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23.25" customHeight="1">
      <c r="A133" s="31"/>
      <c r="B133" s="32"/>
      <c r="C133" s="33"/>
      <c r="D133" s="33"/>
      <c r="E133" s="291" t="str">
        <f>E7</f>
        <v>PRÍSTAVBA A STAVEBNÉ ÚPRAVY MŠ OKRUŽNÁ 53/5, ILAVA-KLOBUŠICE</v>
      </c>
      <c r="F133" s="292"/>
      <c r="G133" s="292"/>
      <c r="H133" s="292"/>
      <c r="I133" s="119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1" customFormat="1" ht="12" customHeight="1">
      <c r="B134" s="18"/>
      <c r="C134" s="26" t="s">
        <v>143</v>
      </c>
      <c r="D134" s="19"/>
      <c r="E134" s="19"/>
      <c r="F134" s="19"/>
      <c r="G134" s="19"/>
      <c r="H134" s="19"/>
      <c r="I134" s="112"/>
      <c r="J134" s="19"/>
      <c r="K134" s="19"/>
      <c r="L134" s="17"/>
    </row>
    <row r="135" spans="1:31" s="2" customFormat="1" ht="16.5" customHeight="1">
      <c r="A135" s="31"/>
      <c r="B135" s="32"/>
      <c r="C135" s="33"/>
      <c r="D135" s="33"/>
      <c r="E135" s="291" t="s">
        <v>144</v>
      </c>
      <c r="F135" s="293"/>
      <c r="G135" s="293"/>
      <c r="H135" s="293"/>
      <c r="I135" s="119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12" customHeight="1">
      <c r="A136" s="31"/>
      <c r="B136" s="32"/>
      <c r="C136" s="26" t="s">
        <v>145</v>
      </c>
      <c r="D136" s="33"/>
      <c r="E136" s="33"/>
      <c r="F136" s="33"/>
      <c r="G136" s="33"/>
      <c r="H136" s="33"/>
      <c r="I136" s="119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16.5" customHeight="1">
      <c r="A137" s="31"/>
      <c r="B137" s="32"/>
      <c r="C137" s="33"/>
      <c r="D137" s="33"/>
      <c r="E137" s="244" t="str">
        <f>E11</f>
        <v>SO-01.1 - SO-01.1,2- Architektúra, statika</v>
      </c>
      <c r="F137" s="293"/>
      <c r="G137" s="293"/>
      <c r="H137" s="293"/>
      <c r="I137" s="119"/>
      <c r="J137" s="33"/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6.95" customHeight="1">
      <c r="A138" s="31"/>
      <c r="B138" s="32"/>
      <c r="C138" s="33"/>
      <c r="D138" s="33"/>
      <c r="E138" s="33"/>
      <c r="F138" s="33"/>
      <c r="G138" s="33"/>
      <c r="H138" s="33"/>
      <c r="I138" s="119"/>
      <c r="J138" s="33"/>
      <c r="K138" s="33"/>
      <c r="L138" s="48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12" customHeight="1">
      <c r="A139" s="31"/>
      <c r="B139" s="32"/>
      <c r="C139" s="26" t="s">
        <v>19</v>
      </c>
      <c r="D139" s="33"/>
      <c r="E139" s="33"/>
      <c r="F139" s="24" t="str">
        <f>F14</f>
        <v>Ilava- Klobušice</v>
      </c>
      <c r="G139" s="33"/>
      <c r="H139" s="33"/>
      <c r="I139" s="120" t="s">
        <v>21</v>
      </c>
      <c r="J139" s="63" t="str">
        <f>IF(J14="","",J14)</f>
        <v>02, 2020</v>
      </c>
      <c r="K139" s="33"/>
      <c r="L139" s="48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2" customFormat="1" ht="6.95" customHeight="1">
      <c r="A140" s="31"/>
      <c r="B140" s="32"/>
      <c r="C140" s="33"/>
      <c r="D140" s="33"/>
      <c r="E140" s="33"/>
      <c r="F140" s="33"/>
      <c r="G140" s="33"/>
      <c r="H140" s="33"/>
      <c r="I140" s="119"/>
      <c r="J140" s="33"/>
      <c r="K140" s="33"/>
      <c r="L140" s="48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s="2" customFormat="1" ht="15.2" customHeight="1">
      <c r="A141" s="31"/>
      <c r="B141" s="32"/>
      <c r="C141" s="26" t="s">
        <v>22</v>
      </c>
      <c r="D141" s="33"/>
      <c r="E141" s="33"/>
      <c r="F141" s="24" t="str">
        <f>E17</f>
        <v>Mesto Ilava, Mierové nám. 16/31,01901</v>
      </c>
      <c r="G141" s="33"/>
      <c r="H141" s="33"/>
      <c r="I141" s="120" t="s">
        <v>28</v>
      </c>
      <c r="J141" s="29" t="str">
        <f>E23</f>
        <v>Bc. Róbert Malec</v>
      </c>
      <c r="K141" s="33"/>
      <c r="L141" s="48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s="2" customFormat="1" ht="15.2" customHeight="1">
      <c r="A142" s="31"/>
      <c r="B142" s="32"/>
      <c r="C142" s="26" t="s">
        <v>26</v>
      </c>
      <c r="D142" s="33"/>
      <c r="E142" s="33"/>
      <c r="F142" s="24" t="str">
        <f>IF(E20="","",E20)</f>
        <v>Vyplň údaj</v>
      </c>
      <c r="G142" s="33"/>
      <c r="H142" s="33"/>
      <c r="I142" s="120" t="s">
        <v>31</v>
      </c>
      <c r="J142" s="29" t="str">
        <f>E26</f>
        <v>Bc. Róbert Malec</v>
      </c>
      <c r="K142" s="33"/>
      <c r="L142" s="48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s="2" customFormat="1" ht="10.35" customHeight="1">
      <c r="A143" s="31"/>
      <c r="B143" s="32"/>
      <c r="C143" s="33"/>
      <c r="D143" s="33"/>
      <c r="E143" s="33"/>
      <c r="F143" s="33"/>
      <c r="G143" s="33"/>
      <c r="H143" s="33"/>
      <c r="I143" s="119"/>
      <c r="J143" s="33"/>
      <c r="K143" s="33"/>
      <c r="L143" s="48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s="11" customFormat="1" ht="29.25" customHeight="1">
      <c r="A144" s="177"/>
      <c r="B144" s="178"/>
      <c r="C144" s="179" t="s">
        <v>178</v>
      </c>
      <c r="D144" s="180" t="s">
        <v>58</v>
      </c>
      <c r="E144" s="180" t="s">
        <v>54</v>
      </c>
      <c r="F144" s="180" t="s">
        <v>55</v>
      </c>
      <c r="G144" s="180" t="s">
        <v>179</v>
      </c>
      <c r="H144" s="180" t="s">
        <v>180</v>
      </c>
      <c r="I144" s="181" t="s">
        <v>181</v>
      </c>
      <c r="J144" s="182" t="s">
        <v>149</v>
      </c>
      <c r="K144" s="183" t="s">
        <v>182</v>
      </c>
      <c r="L144" s="184"/>
      <c r="M144" s="72" t="s">
        <v>1</v>
      </c>
      <c r="N144" s="73" t="s">
        <v>37</v>
      </c>
      <c r="O144" s="73" t="s">
        <v>183</v>
      </c>
      <c r="P144" s="73" t="s">
        <v>184</v>
      </c>
      <c r="Q144" s="73" t="s">
        <v>185</v>
      </c>
      <c r="R144" s="73" t="s">
        <v>186</v>
      </c>
      <c r="S144" s="73" t="s">
        <v>187</v>
      </c>
      <c r="T144" s="74" t="s">
        <v>188</v>
      </c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  <c r="AE144" s="177"/>
    </row>
    <row r="145" spans="1:65" s="2" customFormat="1" ht="22.9" customHeight="1">
      <c r="A145" s="31"/>
      <c r="B145" s="32"/>
      <c r="C145" s="79" t="s">
        <v>150</v>
      </c>
      <c r="D145" s="33"/>
      <c r="E145" s="33"/>
      <c r="F145" s="33"/>
      <c r="G145" s="33"/>
      <c r="H145" s="33"/>
      <c r="I145" s="119"/>
      <c r="J145" s="185">
        <f>BK145</f>
        <v>0</v>
      </c>
      <c r="K145" s="33"/>
      <c r="L145" s="36"/>
      <c r="M145" s="75"/>
      <c r="N145" s="186"/>
      <c r="O145" s="76"/>
      <c r="P145" s="187">
        <f>P146+P187+P319</f>
        <v>0</v>
      </c>
      <c r="Q145" s="76"/>
      <c r="R145" s="187">
        <f>R146+R187+R319</f>
        <v>386.47999355500002</v>
      </c>
      <c r="S145" s="76"/>
      <c r="T145" s="188">
        <f>T146+T187+T319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72</v>
      </c>
      <c r="AU145" s="14" t="s">
        <v>151</v>
      </c>
      <c r="BK145" s="189">
        <f>BK146+BK187+BK319</f>
        <v>0</v>
      </c>
    </row>
    <row r="146" spans="1:65" s="12" customFormat="1" ht="25.9" customHeight="1">
      <c r="B146" s="190"/>
      <c r="C146" s="191"/>
      <c r="D146" s="192" t="s">
        <v>72</v>
      </c>
      <c r="E146" s="193" t="s">
        <v>189</v>
      </c>
      <c r="F146" s="193" t="s">
        <v>190</v>
      </c>
      <c r="G146" s="191"/>
      <c r="H146" s="191"/>
      <c r="I146" s="194"/>
      <c r="J146" s="195">
        <f>BK146</f>
        <v>0</v>
      </c>
      <c r="K146" s="191"/>
      <c r="L146" s="196"/>
      <c r="M146" s="197"/>
      <c r="N146" s="198"/>
      <c r="O146" s="198"/>
      <c r="P146" s="199">
        <f>P147+P158+P165+P168+P171+P178+P185</f>
        <v>0</v>
      </c>
      <c r="Q146" s="198"/>
      <c r="R146" s="199">
        <f>R147+R158+R165+R168+R171+R178+R185</f>
        <v>344.026372955</v>
      </c>
      <c r="S146" s="198"/>
      <c r="T146" s="200">
        <f>T147+T158+T165+T168+T171+T178+T185</f>
        <v>0</v>
      </c>
      <c r="AR146" s="201" t="s">
        <v>80</v>
      </c>
      <c r="AT146" s="202" t="s">
        <v>72</v>
      </c>
      <c r="AU146" s="202" t="s">
        <v>73</v>
      </c>
      <c r="AY146" s="201" t="s">
        <v>191</v>
      </c>
      <c r="BK146" s="203">
        <f>BK147+BK158+BK165+BK168+BK171+BK178+BK185</f>
        <v>0</v>
      </c>
    </row>
    <row r="147" spans="1:65" s="12" customFormat="1" ht="22.9" customHeight="1">
      <c r="B147" s="190"/>
      <c r="C147" s="191"/>
      <c r="D147" s="192" t="s">
        <v>72</v>
      </c>
      <c r="E147" s="204" t="s">
        <v>80</v>
      </c>
      <c r="F147" s="204" t="s">
        <v>192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SUM(P148:P157)</f>
        <v>0</v>
      </c>
      <c r="Q147" s="198"/>
      <c r="R147" s="199">
        <f>SUM(R148:R157)</f>
        <v>55.896999999999998</v>
      </c>
      <c r="S147" s="198"/>
      <c r="T147" s="200">
        <f>SUM(T148:T157)</f>
        <v>0</v>
      </c>
      <c r="AR147" s="201" t="s">
        <v>80</v>
      </c>
      <c r="AT147" s="202" t="s">
        <v>72</v>
      </c>
      <c r="AU147" s="202" t="s">
        <v>80</v>
      </c>
      <c r="AY147" s="201" t="s">
        <v>191</v>
      </c>
      <c r="BK147" s="203">
        <f>SUM(BK148:BK157)</f>
        <v>0</v>
      </c>
    </row>
    <row r="148" spans="1:65" s="2" customFormat="1" ht="21.75" customHeight="1">
      <c r="A148" s="31"/>
      <c r="B148" s="32"/>
      <c r="C148" s="206" t="s">
        <v>80</v>
      </c>
      <c r="D148" s="206" t="s">
        <v>193</v>
      </c>
      <c r="E148" s="207" t="s">
        <v>194</v>
      </c>
      <c r="F148" s="208" t="s">
        <v>195</v>
      </c>
      <c r="G148" s="209" t="s">
        <v>196</v>
      </c>
      <c r="H148" s="210">
        <v>61.26</v>
      </c>
      <c r="I148" s="211"/>
      <c r="J148" s="212">
        <f t="shared" ref="J148:J157" si="0">ROUND(I148*H148,2)</f>
        <v>0</v>
      </c>
      <c r="K148" s="213"/>
      <c r="L148" s="36"/>
      <c r="M148" s="214" t="s">
        <v>1</v>
      </c>
      <c r="N148" s="215" t="s">
        <v>39</v>
      </c>
      <c r="O148" s="68"/>
      <c r="P148" s="216">
        <f t="shared" ref="P148:P157" si="1">O148*H148</f>
        <v>0</v>
      </c>
      <c r="Q148" s="216">
        <v>0</v>
      </c>
      <c r="R148" s="216">
        <f t="shared" ref="R148:R157" si="2">Q148*H148</f>
        <v>0</v>
      </c>
      <c r="S148" s="216">
        <v>0</v>
      </c>
      <c r="T148" s="217">
        <f t="shared" ref="T148:T157" si="3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197</v>
      </c>
      <c r="AT148" s="218" t="s">
        <v>193</v>
      </c>
      <c r="AU148" s="218" t="s">
        <v>86</v>
      </c>
      <c r="AY148" s="14" t="s">
        <v>191</v>
      </c>
      <c r="BE148" s="219">
        <f t="shared" ref="BE148:BE157" si="4">IF(N148="základná",J148,0)</f>
        <v>0</v>
      </c>
      <c r="BF148" s="219">
        <f t="shared" ref="BF148:BF157" si="5">IF(N148="znížená",J148,0)</f>
        <v>0</v>
      </c>
      <c r="BG148" s="219">
        <f t="shared" ref="BG148:BG157" si="6">IF(N148="zákl. prenesená",J148,0)</f>
        <v>0</v>
      </c>
      <c r="BH148" s="219">
        <f t="shared" ref="BH148:BH157" si="7">IF(N148="zníž. prenesená",J148,0)</f>
        <v>0</v>
      </c>
      <c r="BI148" s="219">
        <f t="shared" ref="BI148:BI157" si="8">IF(N148="nulová",J148,0)</f>
        <v>0</v>
      </c>
      <c r="BJ148" s="14" t="s">
        <v>86</v>
      </c>
      <c r="BK148" s="219">
        <f t="shared" ref="BK148:BK157" si="9">ROUND(I148*H148,2)</f>
        <v>0</v>
      </c>
      <c r="BL148" s="14" t="s">
        <v>197</v>
      </c>
      <c r="BM148" s="218" t="s">
        <v>198</v>
      </c>
    </row>
    <row r="149" spans="1:65" s="2" customFormat="1" ht="16.5" customHeight="1">
      <c r="A149" s="31"/>
      <c r="B149" s="32"/>
      <c r="C149" s="206" t="s">
        <v>86</v>
      </c>
      <c r="D149" s="206" t="s">
        <v>193</v>
      </c>
      <c r="E149" s="207" t="s">
        <v>199</v>
      </c>
      <c r="F149" s="208" t="s">
        <v>200</v>
      </c>
      <c r="G149" s="209" t="s">
        <v>196</v>
      </c>
      <c r="H149" s="210">
        <v>108.9</v>
      </c>
      <c r="I149" s="211"/>
      <c r="J149" s="212">
        <f t="shared" si="0"/>
        <v>0</v>
      </c>
      <c r="K149" s="213"/>
      <c r="L149" s="36"/>
      <c r="M149" s="214" t="s">
        <v>1</v>
      </c>
      <c r="N149" s="215" t="s">
        <v>39</v>
      </c>
      <c r="O149" s="68"/>
      <c r="P149" s="216">
        <f t="shared" si="1"/>
        <v>0</v>
      </c>
      <c r="Q149" s="216">
        <v>0</v>
      </c>
      <c r="R149" s="216">
        <f t="shared" si="2"/>
        <v>0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197</v>
      </c>
      <c r="AT149" s="218" t="s">
        <v>193</v>
      </c>
      <c r="AU149" s="218" t="s">
        <v>86</v>
      </c>
      <c r="AY149" s="14" t="s">
        <v>191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86</v>
      </c>
      <c r="BK149" s="219">
        <f t="shared" si="9"/>
        <v>0</v>
      </c>
      <c r="BL149" s="14" t="s">
        <v>197</v>
      </c>
      <c r="BM149" s="218" t="s">
        <v>201</v>
      </c>
    </row>
    <row r="150" spans="1:65" s="2" customFormat="1" ht="33" customHeight="1">
      <c r="A150" s="31"/>
      <c r="B150" s="32"/>
      <c r="C150" s="206" t="s">
        <v>202</v>
      </c>
      <c r="D150" s="206" t="s">
        <v>193</v>
      </c>
      <c r="E150" s="207" t="s">
        <v>203</v>
      </c>
      <c r="F150" s="208" t="s">
        <v>204</v>
      </c>
      <c r="G150" s="209" t="s">
        <v>196</v>
      </c>
      <c r="H150" s="210">
        <v>108.9</v>
      </c>
      <c r="I150" s="211"/>
      <c r="J150" s="212">
        <f t="shared" si="0"/>
        <v>0</v>
      </c>
      <c r="K150" s="213"/>
      <c r="L150" s="36"/>
      <c r="M150" s="214" t="s">
        <v>1</v>
      </c>
      <c r="N150" s="215" t="s">
        <v>39</v>
      </c>
      <c r="O150" s="68"/>
      <c r="P150" s="216">
        <f t="shared" si="1"/>
        <v>0</v>
      </c>
      <c r="Q150" s="216">
        <v>0</v>
      </c>
      <c r="R150" s="216">
        <f t="shared" si="2"/>
        <v>0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197</v>
      </c>
      <c r="AT150" s="218" t="s">
        <v>193</v>
      </c>
      <c r="AU150" s="218" t="s">
        <v>86</v>
      </c>
      <c r="AY150" s="14" t="s">
        <v>191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86</v>
      </c>
      <c r="BK150" s="219">
        <f t="shared" si="9"/>
        <v>0</v>
      </c>
      <c r="BL150" s="14" t="s">
        <v>197</v>
      </c>
      <c r="BM150" s="218" t="s">
        <v>205</v>
      </c>
    </row>
    <row r="151" spans="1:65" s="2" customFormat="1" ht="21.75" customHeight="1">
      <c r="A151" s="31"/>
      <c r="B151" s="32"/>
      <c r="C151" s="206" t="s">
        <v>197</v>
      </c>
      <c r="D151" s="206" t="s">
        <v>193</v>
      </c>
      <c r="E151" s="207" t="s">
        <v>206</v>
      </c>
      <c r="F151" s="208" t="s">
        <v>207</v>
      </c>
      <c r="G151" s="209" t="s">
        <v>196</v>
      </c>
      <c r="H151" s="210">
        <v>10.811999999999999</v>
      </c>
      <c r="I151" s="211"/>
      <c r="J151" s="212">
        <f t="shared" si="0"/>
        <v>0</v>
      </c>
      <c r="K151" s="213"/>
      <c r="L151" s="36"/>
      <c r="M151" s="214" t="s">
        <v>1</v>
      </c>
      <c r="N151" s="215" t="s">
        <v>39</v>
      </c>
      <c r="O151" s="68"/>
      <c r="P151" s="216">
        <f t="shared" si="1"/>
        <v>0</v>
      </c>
      <c r="Q151" s="216">
        <v>0</v>
      </c>
      <c r="R151" s="216">
        <f t="shared" si="2"/>
        <v>0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197</v>
      </c>
      <c r="AT151" s="218" t="s">
        <v>193</v>
      </c>
      <c r="AU151" s="218" t="s">
        <v>86</v>
      </c>
      <c r="AY151" s="14" t="s">
        <v>191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86</v>
      </c>
      <c r="BK151" s="219">
        <f t="shared" si="9"/>
        <v>0</v>
      </c>
      <c r="BL151" s="14" t="s">
        <v>197</v>
      </c>
      <c r="BM151" s="218" t="s">
        <v>208</v>
      </c>
    </row>
    <row r="152" spans="1:65" s="2" customFormat="1" ht="16.5" customHeight="1">
      <c r="A152" s="31"/>
      <c r="B152" s="32"/>
      <c r="C152" s="220" t="s">
        <v>209</v>
      </c>
      <c r="D152" s="220" t="s">
        <v>210</v>
      </c>
      <c r="E152" s="221" t="s">
        <v>211</v>
      </c>
      <c r="F152" s="222" t="s">
        <v>212</v>
      </c>
      <c r="G152" s="223" t="s">
        <v>213</v>
      </c>
      <c r="H152" s="224">
        <v>55.896999999999998</v>
      </c>
      <c r="I152" s="225"/>
      <c r="J152" s="226">
        <f t="shared" si="0"/>
        <v>0</v>
      </c>
      <c r="K152" s="227"/>
      <c r="L152" s="228"/>
      <c r="M152" s="229" t="s">
        <v>1</v>
      </c>
      <c r="N152" s="230" t="s">
        <v>39</v>
      </c>
      <c r="O152" s="68"/>
      <c r="P152" s="216">
        <f t="shared" si="1"/>
        <v>0</v>
      </c>
      <c r="Q152" s="216">
        <v>1</v>
      </c>
      <c r="R152" s="216">
        <f t="shared" si="2"/>
        <v>55.896999999999998</v>
      </c>
      <c r="S152" s="216">
        <v>0</v>
      </c>
      <c r="T152" s="21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214</v>
      </c>
      <c r="AT152" s="218" t="s">
        <v>210</v>
      </c>
      <c r="AU152" s="218" t="s">
        <v>86</v>
      </c>
      <c r="AY152" s="14" t="s">
        <v>191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86</v>
      </c>
      <c r="BK152" s="219">
        <f t="shared" si="9"/>
        <v>0</v>
      </c>
      <c r="BL152" s="14" t="s">
        <v>197</v>
      </c>
      <c r="BM152" s="218" t="s">
        <v>215</v>
      </c>
    </row>
    <row r="153" spans="1:65" s="2" customFormat="1" ht="21.75" customHeight="1">
      <c r="A153" s="31"/>
      <c r="B153" s="32"/>
      <c r="C153" s="206" t="s">
        <v>216</v>
      </c>
      <c r="D153" s="206" t="s">
        <v>193</v>
      </c>
      <c r="E153" s="207" t="s">
        <v>217</v>
      </c>
      <c r="F153" s="208" t="s">
        <v>218</v>
      </c>
      <c r="G153" s="209" t="s">
        <v>196</v>
      </c>
      <c r="H153" s="210">
        <v>10.092000000000001</v>
      </c>
      <c r="I153" s="211"/>
      <c r="J153" s="212">
        <f t="shared" si="0"/>
        <v>0</v>
      </c>
      <c r="K153" s="213"/>
      <c r="L153" s="36"/>
      <c r="M153" s="214" t="s">
        <v>1</v>
      </c>
      <c r="N153" s="215" t="s">
        <v>39</v>
      </c>
      <c r="O153" s="68"/>
      <c r="P153" s="216">
        <f t="shared" si="1"/>
        <v>0</v>
      </c>
      <c r="Q153" s="216">
        <v>0</v>
      </c>
      <c r="R153" s="216">
        <f t="shared" si="2"/>
        <v>0</v>
      </c>
      <c r="S153" s="216">
        <v>0</v>
      </c>
      <c r="T153" s="217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197</v>
      </c>
      <c r="AT153" s="218" t="s">
        <v>193</v>
      </c>
      <c r="AU153" s="218" t="s">
        <v>86</v>
      </c>
      <c r="AY153" s="14" t="s">
        <v>191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4" t="s">
        <v>86</v>
      </c>
      <c r="BK153" s="219">
        <f t="shared" si="9"/>
        <v>0</v>
      </c>
      <c r="BL153" s="14" t="s">
        <v>197</v>
      </c>
      <c r="BM153" s="218" t="s">
        <v>219</v>
      </c>
    </row>
    <row r="154" spans="1:65" s="2" customFormat="1" ht="16.5" customHeight="1">
      <c r="A154" s="31"/>
      <c r="B154" s="32"/>
      <c r="C154" s="206" t="s">
        <v>220</v>
      </c>
      <c r="D154" s="206" t="s">
        <v>193</v>
      </c>
      <c r="E154" s="207" t="s">
        <v>221</v>
      </c>
      <c r="F154" s="208" t="s">
        <v>222</v>
      </c>
      <c r="G154" s="209" t="s">
        <v>223</v>
      </c>
      <c r="H154" s="210">
        <v>306.3</v>
      </c>
      <c r="I154" s="211"/>
      <c r="J154" s="212">
        <f t="shared" si="0"/>
        <v>0</v>
      </c>
      <c r="K154" s="213"/>
      <c r="L154" s="36"/>
      <c r="M154" s="214" t="s">
        <v>1</v>
      </c>
      <c r="N154" s="215" t="s">
        <v>39</v>
      </c>
      <c r="O154" s="68"/>
      <c r="P154" s="216">
        <f t="shared" si="1"/>
        <v>0</v>
      </c>
      <c r="Q154" s="216">
        <v>0</v>
      </c>
      <c r="R154" s="216">
        <f t="shared" si="2"/>
        <v>0</v>
      </c>
      <c r="S154" s="216">
        <v>0</v>
      </c>
      <c r="T154" s="217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197</v>
      </c>
      <c r="AT154" s="218" t="s">
        <v>193</v>
      </c>
      <c r="AU154" s="218" t="s">
        <v>86</v>
      </c>
      <c r="AY154" s="14" t="s">
        <v>191</v>
      </c>
      <c r="BE154" s="219">
        <f t="shared" si="4"/>
        <v>0</v>
      </c>
      <c r="BF154" s="219">
        <f t="shared" si="5"/>
        <v>0</v>
      </c>
      <c r="BG154" s="219">
        <f t="shared" si="6"/>
        <v>0</v>
      </c>
      <c r="BH154" s="219">
        <f t="shared" si="7"/>
        <v>0</v>
      </c>
      <c r="BI154" s="219">
        <f t="shared" si="8"/>
        <v>0</v>
      </c>
      <c r="BJ154" s="14" t="s">
        <v>86</v>
      </c>
      <c r="BK154" s="219">
        <f t="shared" si="9"/>
        <v>0</v>
      </c>
      <c r="BL154" s="14" t="s">
        <v>197</v>
      </c>
      <c r="BM154" s="218" t="s">
        <v>224</v>
      </c>
    </row>
    <row r="155" spans="1:65" s="2" customFormat="1" ht="33" customHeight="1">
      <c r="A155" s="31"/>
      <c r="B155" s="32"/>
      <c r="C155" s="206" t="s">
        <v>214</v>
      </c>
      <c r="D155" s="206" t="s">
        <v>193</v>
      </c>
      <c r="E155" s="207" t="s">
        <v>225</v>
      </c>
      <c r="F155" s="208" t="s">
        <v>226</v>
      </c>
      <c r="G155" s="209" t="s">
        <v>196</v>
      </c>
      <c r="H155" s="210">
        <v>141.19800000000001</v>
      </c>
      <c r="I155" s="211"/>
      <c r="J155" s="212">
        <f t="shared" si="0"/>
        <v>0</v>
      </c>
      <c r="K155" s="213"/>
      <c r="L155" s="36"/>
      <c r="M155" s="214" t="s">
        <v>1</v>
      </c>
      <c r="N155" s="215" t="s">
        <v>39</v>
      </c>
      <c r="O155" s="68"/>
      <c r="P155" s="216">
        <f t="shared" si="1"/>
        <v>0</v>
      </c>
      <c r="Q155" s="216">
        <v>0</v>
      </c>
      <c r="R155" s="216">
        <f t="shared" si="2"/>
        <v>0</v>
      </c>
      <c r="S155" s="216">
        <v>0</v>
      </c>
      <c r="T155" s="217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197</v>
      </c>
      <c r="AT155" s="218" t="s">
        <v>193</v>
      </c>
      <c r="AU155" s="218" t="s">
        <v>86</v>
      </c>
      <c r="AY155" s="14" t="s">
        <v>191</v>
      </c>
      <c r="BE155" s="219">
        <f t="shared" si="4"/>
        <v>0</v>
      </c>
      <c r="BF155" s="219">
        <f t="shared" si="5"/>
        <v>0</v>
      </c>
      <c r="BG155" s="219">
        <f t="shared" si="6"/>
        <v>0</v>
      </c>
      <c r="BH155" s="219">
        <f t="shared" si="7"/>
        <v>0</v>
      </c>
      <c r="BI155" s="219">
        <f t="shared" si="8"/>
        <v>0</v>
      </c>
      <c r="BJ155" s="14" t="s">
        <v>86</v>
      </c>
      <c r="BK155" s="219">
        <f t="shared" si="9"/>
        <v>0</v>
      </c>
      <c r="BL155" s="14" t="s">
        <v>197</v>
      </c>
      <c r="BM155" s="218" t="s">
        <v>227</v>
      </c>
    </row>
    <row r="156" spans="1:65" s="2" customFormat="1" ht="21.75" customHeight="1">
      <c r="A156" s="31"/>
      <c r="B156" s="32"/>
      <c r="C156" s="206" t="s">
        <v>228</v>
      </c>
      <c r="D156" s="206" t="s">
        <v>193</v>
      </c>
      <c r="E156" s="207" t="s">
        <v>229</v>
      </c>
      <c r="F156" s="208" t="s">
        <v>230</v>
      </c>
      <c r="G156" s="209" t="s">
        <v>196</v>
      </c>
      <c r="H156" s="210">
        <v>141.19800000000001</v>
      </c>
      <c r="I156" s="211"/>
      <c r="J156" s="212">
        <f t="shared" si="0"/>
        <v>0</v>
      </c>
      <c r="K156" s="213"/>
      <c r="L156" s="36"/>
      <c r="M156" s="214" t="s">
        <v>1</v>
      </c>
      <c r="N156" s="215" t="s">
        <v>39</v>
      </c>
      <c r="O156" s="68"/>
      <c r="P156" s="216">
        <f t="shared" si="1"/>
        <v>0</v>
      </c>
      <c r="Q156" s="216">
        <v>0</v>
      </c>
      <c r="R156" s="216">
        <f t="shared" si="2"/>
        <v>0</v>
      </c>
      <c r="S156" s="216">
        <v>0</v>
      </c>
      <c r="T156" s="217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197</v>
      </c>
      <c r="AT156" s="218" t="s">
        <v>193</v>
      </c>
      <c r="AU156" s="218" t="s">
        <v>86</v>
      </c>
      <c r="AY156" s="14" t="s">
        <v>191</v>
      </c>
      <c r="BE156" s="219">
        <f t="shared" si="4"/>
        <v>0</v>
      </c>
      <c r="BF156" s="219">
        <f t="shared" si="5"/>
        <v>0</v>
      </c>
      <c r="BG156" s="219">
        <f t="shared" si="6"/>
        <v>0</v>
      </c>
      <c r="BH156" s="219">
        <f t="shared" si="7"/>
        <v>0</v>
      </c>
      <c r="BI156" s="219">
        <f t="shared" si="8"/>
        <v>0</v>
      </c>
      <c r="BJ156" s="14" t="s">
        <v>86</v>
      </c>
      <c r="BK156" s="219">
        <f t="shared" si="9"/>
        <v>0</v>
      </c>
      <c r="BL156" s="14" t="s">
        <v>197</v>
      </c>
      <c r="BM156" s="218" t="s">
        <v>231</v>
      </c>
    </row>
    <row r="157" spans="1:65" s="2" customFormat="1" ht="16.5" customHeight="1">
      <c r="A157" s="31"/>
      <c r="B157" s="32"/>
      <c r="C157" s="206" t="s">
        <v>232</v>
      </c>
      <c r="D157" s="206" t="s">
        <v>193</v>
      </c>
      <c r="E157" s="207" t="s">
        <v>233</v>
      </c>
      <c r="F157" s="208" t="s">
        <v>234</v>
      </c>
      <c r="G157" s="209" t="s">
        <v>196</v>
      </c>
      <c r="H157" s="210">
        <v>141.19800000000001</v>
      </c>
      <c r="I157" s="211"/>
      <c r="J157" s="212">
        <f t="shared" si="0"/>
        <v>0</v>
      </c>
      <c r="K157" s="213"/>
      <c r="L157" s="36"/>
      <c r="M157" s="214" t="s">
        <v>1</v>
      </c>
      <c r="N157" s="215" t="s">
        <v>39</v>
      </c>
      <c r="O157" s="68"/>
      <c r="P157" s="216">
        <f t="shared" si="1"/>
        <v>0</v>
      </c>
      <c r="Q157" s="216">
        <v>0</v>
      </c>
      <c r="R157" s="216">
        <f t="shared" si="2"/>
        <v>0</v>
      </c>
      <c r="S157" s="216">
        <v>0</v>
      </c>
      <c r="T157" s="217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197</v>
      </c>
      <c r="AT157" s="218" t="s">
        <v>193</v>
      </c>
      <c r="AU157" s="218" t="s">
        <v>86</v>
      </c>
      <c r="AY157" s="14" t="s">
        <v>191</v>
      </c>
      <c r="BE157" s="219">
        <f t="shared" si="4"/>
        <v>0</v>
      </c>
      <c r="BF157" s="219">
        <f t="shared" si="5"/>
        <v>0</v>
      </c>
      <c r="BG157" s="219">
        <f t="shared" si="6"/>
        <v>0</v>
      </c>
      <c r="BH157" s="219">
        <f t="shared" si="7"/>
        <v>0</v>
      </c>
      <c r="BI157" s="219">
        <f t="shared" si="8"/>
        <v>0</v>
      </c>
      <c r="BJ157" s="14" t="s">
        <v>86</v>
      </c>
      <c r="BK157" s="219">
        <f t="shared" si="9"/>
        <v>0</v>
      </c>
      <c r="BL157" s="14" t="s">
        <v>197</v>
      </c>
      <c r="BM157" s="218" t="s">
        <v>235</v>
      </c>
    </row>
    <row r="158" spans="1:65" s="12" customFormat="1" ht="22.9" customHeight="1">
      <c r="B158" s="190"/>
      <c r="C158" s="191"/>
      <c r="D158" s="192" t="s">
        <v>72</v>
      </c>
      <c r="E158" s="204" t="s">
        <v>86</v>
      </c>
      <c r="F158" s="204" t="s">
        <v>236</v>
      </c>
      <c r="G158" s="191"/>
      <c r="H158" s="191"/>
      <c r="I158" s="194"/>
      <c r="J158" s="205">
        <f>BK158</f>
        <v>0</v>
      </c>
      <c r="K158" s="191"/>
      <c r="L158" s="196"/>
      <c r="M158" s="197"/>
      <c r="N158" s="198"/>
      <c r="O158" s="198"/>
      <c r="P158" s="199">
        <f>SUM(P159:P164)</f>
        <v>0</v>
      </c>
      <c r="Q158" s="198"/>
      <c r="R158" s="199">
        <f>SUM(R159:R164)</f>
        <v>214.09994493999997</v>
      </c>
      <c r="S158" s="198"/>
      <c r="T158" s="200">
        <f>SUM(T159:T164)</f>
        <v>0</v>
      </c>
      <c r="AR158" s="201" t="s">
        <v>80</v>
      </c>
      <c r="AT158" s="202" t="s">
        <v>72</v>
      </c>
      <c r="AU158" s="202" t="s">
        <v>80</v>
      </c>
      <c r="AY158" s="201" t="s">
        <v>191</v>
      </c>
      <c r="BK158" s="203">
        <f>SUM(BK159:BK164)</f>
        <v>0</v>
      </c>
    </row>
    <row r="159" spans="1:65" s="2" customFormat="1" ht="21.75" customHeight="1">
      <c r="A159" s="31"/>
      <c r="B159" s="32"/>
      <c r="C159" s="206" t="s">
        <v>237</v>
      </c>
      <c r="D159" s="206" t="s">
        <v>193</v>
      </c>
      <c r="E159" s="207" t="s">
        <v>238</v>
      </c>
      <c r="F159" s="208" t="s">
        <v>239</v>
      </c>
      <c r="G159" s="209" t="s">
        <v>196</v>
      </c>
      <c r="H159" s="210">
        <v>10.89</v>
      </c>
      <c r="I159" s="211"/>
      <c r="J159" s="212">
        <f t="shared" ref="J159:J164" si="10">ROUND(I159*H159,2)</f>
        <v>0</v>
      </c>
      <c r="K159" s="213"/>
      <c r="L159" s="36"/>
      <c r="M159" s="214" t="s">
        <v>1</v>
      </c>
      <c r="N159" s="215" t="s">
        <v>39</v>
      </c>
      <c r="O159" s="68"/>
      <c r="P159" s="216">
        <f t="shared" ref="P159:P164" si="11">O159*H159</f>
        <v>0</v>
      </c>
      <c r="Q159" s="216">
        <v>2.0659999999999998</v>
      </c>
      <c r="R159" s="216">
        <f t="shared" ref="R159:R164" si="12">Q159*H159</f>
        <v>22.498739999999998</v>
      </c>
      <c r="S159" s="216">
        <v>0</v>
      </c>
      <c r="T159" s="217">
        <f t="shared" ref="T159:T164" si="13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197</v>
      </c>
      <c r="AT159" s="218" t="s">
        <v>193</v>
      </c>
      <c r="AU159" s="218" t="s">
        <v>86</v>
      </c>
      <c r="AY159" s="14" t="s">
        <v>191</v>
      </c>
      <c r="BE159" s="219">
        <f t="shared" ref="BE159:BE164" si="14">IF(N159="základná",J159,0)</f>
        <v>0</v>
      </c>
      <c r="BF159" s="219">
        <f t="shared" ref="BF159:BF164" si="15">IF(N159="znížená",J159,0)</f>
        <v>0</v>
      </c>
      <c r="BG159" s="219">
        <f t="shared" ref="BG159:BG164" si="16">IF(N159="zákl. prenesená",J159,0)</f>
        <v>0</v>
      </c>
      <c r="BH159" s="219">
        <f t="shared" ref="BH159:BH164" si="17">IF(N159="zníž. prenesená",J159,0)</f>
        <v>0</v>
      </c>
      <c r="BI159" s="219">
        <f t="shared" ref="BI159:BI164" si="18">IF(N159="nulová",J159,0)</f>
        <v>0</v>
      </c>
      <c r="BJ159" s="14" t="s">
        <v>86</v>
      </c>
      <c r="BK159" s="219">
        <f t="shared" ref="BK159:BK164" si="19">ROUND(I159*H159,2)</f>
        <v>0</v>
      </c>
      <c r="BL159" s="14" t="s">
        <v>197</v>
      </c>
      <c r="BM159" s="218" t="s">
        <v>240</v>
      </c>
    </row>
    <row r="160" spans="1:65" s="2" customFormat="1" ht="21.75" customHeight="1">
      <c r="A160" s="31"/>
      <c r="B160" s="32"/>
      <c r="C160" s="206" t="s">
        <v>241</v>
      </c>
      <c r="D160" s="206" t="s">
        <v>193</v>
      </c>
      <c r="E160" s="207" t="s">
        <v>242</v>
      </c>
      <c r="F160" s="208" t="s">
        <v>243</v>
      </c>
      <c r="G160" s="209" t="s">
        <v>196</v>
      </c>
      <c r="H160" s="210">
        <v>23.594999999999999</v>
      </c>
      <c r="I160" s="211"/>
      <c r="J160" s="212">
        <f t="shared" si="10"/>
        <v>0</v>
      </c>
      <c r="K160" s="213"/>
      <c r="L160" s="36"/>
      <c r="M160" s="214" t="s">
        <v>1</v>
      </c>
      <c r="N160" s="215" t="s">
        <v>39</v>
      </c>
      <c r="O160" s="68"/>
      <c r="P160" s="216">
        <f t="shared" si="11"/>
        <v>0</v>
      </c>
      <c r="Q160" s="216">
        <v>2.0699999999999998</v>
      </c>
      <c r="R160" s="216">
        <f t="shared" si="12"/>
        <v>48.841649999999994</v>
      </c>
      <c r="S160" s="216">
        <v>0</v>
      </c>
      <c r="T160" s="217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197</v>
      </c>
      <c r="AT160" s="218" t="s">
        <v>193</v>
      </c>
      <c r="AU160" s="218" t="s">
        <v>86</v>
      </c>
      <c r="AY160" s="14" t="s">
        <v>191</v>
      </c>
      <c r="BE160" s="219">
        <f t="shared" si="14"/>
        <v>0</v>
      </c>
      <c r="BF160" s="219">
        <f t="shared" si="15"/>
        <v>0</v>
      </c>
      <c r="BG160" s="219">
        <f t="shared" si="16"/>
        <v>0</v>
      </c>
      <c r="BH160" s="219">
        <f t="shared" si="17"/>
        <v>0</v>
      </c>
      <c r="BI160" s="219">
        <f t="shared" si="18"/>
        <v>0</v>
      </c>
      <c r="BJ160" s="14" t="s">
        <v>86</v>
      </c>
      <c r="BK160" s="219">
        <f t="shared" si="19"/>
        <v>0</v>
      </c>
      <c r="BL160" s="14" t="s">
        <v>197</v>
      </c>
      <c r="BM160" s="218" t="s">
        <v>244</v>
      </c>
    </row>
    <row r="161" spans="1:65" s="2" customFormat="1" ht="21.75" customHeight="1">
      <c r="A161" s="31"/>
      <c r="B161" s="32"/>
      <c r="C161" s="206" t="s">
        <v>245</v>
      </c>
      <c r="D161" s="206" t="s">
        <v>193</v>
      </c>
      <c r="E161" s="207" t="s">
        <v>246</v>
      </c>
      <c r="F161" s="208" t="s">
        <v>247</v>
      </c>
      <c r="G161" s="209" t="s">
        <v>196</v>
      </c>
      <c r="H161" s="210">
        <v>76.575000000000003</v>
      </c>
      <c r="I161" s="211"/>
      <c r="J161" s="212">
        <f t="shared" si="10"/>
        <v>0</v>
      </c>
      <c r="K161" s="213"/>
      <c r="L161" s="36"/>
      <c r="M161" s="214" t="s">
        <v>1</v>
      </c>
      <c r="N161" s="215" t="s">
        <v>39</v>
      </c>
      <c r="O161" s="68"/>
      <c r="P161" s="216">
        <f t="shared" si="11"/>
        <v>0</v>
      </c>
      <c r="Q161" s="216">
        <v>0.20799999999999999</v>
      </c>
      <c r="R161" s="216">
        <f t="shared" si="12"/>
        <v>15.9276</v>
      </c>
      <c r="S161" s="216">
        <v>0</v>
      </c>
      <c r="T161" s="217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197</v>
      </c>
      <c r="AT161" s="218" t="s">
        <v>193</v>
      </c>
      <c r="AU161" s="218" t="s">
        <v>86</v>
      </c>
      <c r="AY161" s="14" t="s">
        <v>191</v>
      </c>
      <c r="BE161" s="219">
        <f t="shared" si="14"/>
        <v>0</v>
      </c>
      <c r="BF161" s="219">
        <f t="shared" si="15"/>
        <v>0</v>
      </c>
      <c r="BG161" s="219">
        <f t="shared" si="16"/>
        <v>0</v>
      </c>
      <c r="BH161" s="219">
        <f t="shared" si="17"/>
        <v>0</v>
      </c>
      <c r="BI161" s="219">
        <f t="shared" si="18"/>
        <v>0</v>
      </c>
      <c r="BJ161" s="14" t="s">
        <v>86</v>
      </c>
      <c r="BK161" s="219">
        <f t="shared" si="19"/>
        <v>0</v>
      </c>
      <c r="BL161" s="14" t="s">
        <v>197</v>
      </c>
      <c r="BM161" s="218" t="s">
        <v>248</v>
      </c>
    </row>
    <row r="162" spans="1:65" s="2" customFormat="1" ht="21.75" customHeight="1">
      <c r="A162" s="31"/>
      <c r="B162" s="32"/>
      <c r="C162" s="206" t="s">
        <v>249</v>
      </c>
      <c r="D162" s="206" t="s">
        <v>193</v>
      </c>
      <c r="E162" s="207" t="s">
        <v>250</v>
      </c>
      <c r="F162" s="208" t="s">
        <v>251</v>
      </c>
      <c r="G162" s="209" t="s">
        <v>196</v>
      </c>
      <c r="H162" s="210">
        <v>2.2770000000000001</v>
      </c>
      <c r="I162" s="211"/>
      <c r="J162" s="212">
        <f t="shared" si="10"/>
        <v>0</v>
      </c>
      <c r="K162" s="213"/>
      <c r="L162" s="36"/>
      <c r="M162" s="214" t="s">
        <v>1</v>
      </c>
      <c r="N162" s="215" t="s">
        <v>39</v>
      </c>
      <c r="O162" s="68"/>
      <c r="P162" s="216">
        <f t="shared" si="11"/>
        <v>0</v>
      </c>
      <c r="Q162" s="216">
        <v>2.0542699999999998</v>
      </c>
      <c r="R162" s="216">
        <f t="shared" si="12"/>
        <v>4.6775727900000001</v>
      </c>
      <c r="S162" s="216">
        <v>0</v>
      </c>
      <c r="T162" s="217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197</v>
      </c>
      <c r="AT162" s="218" t="s">
        <v>193</v>
      </c>
      <c r="AU162" s="218" t="s">
        <v>86</v>
      </c>
      <c r="AY162" s="14" t="s">
        <v>191</v>
      </c>
      <c r="BE162" s="219">
        <f t="shared" si="14"/>
        <v>0</v>
      </c>
      <c r="BF162" s="219">
        <f t="shared" si="15"/>
        <v>0</v>
      </c>
      <c r="BG162" s="219">
        <f t="shared" si="16"/>
        <v>0</v>
      </c>
      <c r="BH162" s="219">
        <f t="shared" si="17"/>
        <v>0</v>
      </c>
      <c r="BI162" s="219">
        <f t="shared" si="18"/>
        <v>0</v>
      </c>
      <c r="BJ162" s="14" t="s">
        <v>86</v>
      </c>
      <c r="BK162" s="219">
        <f t="shared" si="19"/>
        <v>0</v>
      </c>
      <c r="BL162" s="14" t="s">
        <v>197</v>
      </c>
      <c r="BM162" s="218" t="s">
        <v>252</v>
      </c>
    </row>
    <row r="163" spans="1:65" s="2" customFormat="1" ht="16.5" customHeight="1">
      <c r="A163" s="31"/>
      <c r="B163" s="32"/>
      <c r="C163" s="206" t="s">
        <v>253</v>
      </c>
      <c r="D163" s="206" t="s">
        <v>193</v>
      </c>
      <c r="E163" s="207" t="s">
        <v>254</v>
      </c>
      <c r="F163" s="208" t="s">
        <v>255</v>
      </c>
      <c r="G163" s="209" t="s">
        <v>196</v>
      </c>
      <c r="H163" s="210">
        <v>55.055</v>
      </c>
      <c r="I163" s="211"/>
      <c r="J163" s="212">
        <f t="shared" si="10"/>
        <v>0</v>
      </c>
      <c r="K163" s="213"/>
      <c r="L163" s="36"/>
      <c r="M163" s="214" t="s">
        <v>1</v>
      </c>
      <c r="N163" s="215" t="s">
        <v>39</v>
      </c>
      <c r="O163" s="68"/>
      <c r="P163" s="216">
        <f t="shared" si="11"/>
        <v>0</v>
      </c>
      <c r="Q163" s="216">
        <v>2.2151299999999998</v>
      </c>
      <c r="R163" s="216">
        <f t="shared" si="12"/>
        <v>121.95398214999999</v>
      </c>
      <c r="S163" s="216">
        <v>0</v>
      </c>
      <c r="T163" s="21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197</v>
      </c>
      <c r="AT163" s="218" t="s">
        <v>193</v>
      </c>
      <c r="AU163" s="218" t="s">
        <v>86</v>
      </c>
      <c r="AY163" s="14" t="s">
        <v>191</v>
      </c>
      <c r="BE163" s="219">
        <f t="shared" si="14"/>
        <v>0</v>
      </c>
      <c r="BF163" s="219">
        <f t="shared" si="15"/>
        <v>0</v>
      </c>
      <c r="BG163" s="219">
        <f t="shared" si="16"/>
        <v>0</v>
      </c>
      <c r="BH163" s="219">
        <f t="shared" si="17"/>
        <v>0</v>
      </c>
      <c r="BI163" s="219">
        <f t="shared" si="18"/>
        <v>0</v>
      </c>
      <c r="BJ163" s="14" t="s">
        <v>86</v>
      </c>
      <c r="BK163" s="219">
        <f t="shared" si="19"/>
        <v>0</v>
      </c>
      <c r="BL163" s="14" t="s">
        <v>197</v>
      </c>
      <c r="BM163" s="218" t="s">
        <v>256</v>
      </c>
    </row>
    <row r="164" spans="1:65" s="2" customFormat="1" ht="21.75" customHeight="1">
      <c r="A164" s="31"/>
      <c r="B164" s="32"/>
      <c r="C164" s="206" t="s">
        <v>257</v>
      </c>
      <c r="D164" s="206" t="s">
        <v>193</v>
      </c>
      <c r="E164" s="207" t="s">
        <v>258</v>
      </c>
      <c r="F164" s="208" t="s">
        <v>259</v>
      </c>
      <c r="G164" s="209" t="s">
        <v>213</v>
      </c>
      <c r="H164" s="210">
        <v>0.2</v>
      </c>
      <c r="I164" s="211"/>
      <c r="J164" s="212">
        <f t="shared" si="10"/>
        <v>0</v>
      </c>
      <c r="K164" s="213"/>
      <c r="L164" s="36"/>
      <c r="M164" s="214" t="s">
        <v>1</v>
      </c>
      <c r="N164" s="215" t="s">
        <v>39</v>
      </c>
      <c r="O164" s="68"/>
      <c r="P164" s="216">
        <f t="shared" si="11"/>
        <v>0</v>
      </c>
      <c r="Q164" s="216">
        <v>1.002</v>
      </c>
      <c r="R164" s="216">
        <f t="shared" si="12"/>
        <v>0.20040000000000002</v>
      </c>
      <c r="S164" s="216">
        <v>0</v>
      </c>
      <c r="T164" s="21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197</v>
      </c>
      <c r="AT164" s="218" t="s">
        <v>193</v>
      </c>
      <c r="AU164" s="218" t="s">
        <v>86</v>
      </c>
      <c r="AY164" s="14" t="s">
        <v>191</v>
      </c>
      <c r="BE164" s="219">
        <f t="shared" si="14"/>
        <v>0</v>
      </c>
      <c r="BF164" s="219">
        <f t="shared" si="15"/>
        <v>0</v>
      </c>
      <c r="BG164" s="219">
        <f t="shared" si="16"/>
        <v>0</v>
      </c>
      <c r="BH164" s="219">
        <f t="shared" si="17"/>
        <v>0</v>
      </c>
      <c r="BI164" s="219">
        <f t="shared" si="18"/>
        <v>0</v>
      </c>
      <c r="BJ164" s="14" t="s">
        <v>86</v>
      </c>
      <c r="BK164" s="219">
        <f t="shared" si="19"/>
        <v>0</v>
      </c>
      <c r="BL164" s="14" t="s">
        <v>197</v>
      </c>
      <c r="BM164" s="218" t="s">
        <v>260</v>
      </c>
    </row>
    <row r="165" spans="1:65" s="12" customFormat="1" ht="22.9" customHeight="1">
      <c r="B165" s="190"/>
      <c r="C165" s="191"/>
      <c r="D165" s="192" t="s">
        <v>72</v>
      </c>
      <c r="E165" s="204" t="s">
        <v>197</v>
      </c>
      <c r="F165" s="204" t="s">
        <v>261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SUM(P166:P167)</f>
        <v>0</v>
      </c>
      <c r="Q165" s="198"/>
      <c r="R165" s="199">
        <f>SUM(R166:R167)</f>
        <v>0.87479279999999993</v>
      </c>
      <c r="S165" s="198"/>
      <c r="T165" s="200">
        <f>SUM(T166:T167)</f>
        <v>0</v>
      </c>
      <c r="AR165" s="201" t="s">
        <v>80</v>
      </c>
      <c r="AT165" s="202" t="s">
        <v>72</v>
      </c>
      <c r="AU165" s="202" t="s">
        <v>80</v>
      </c>
      <c r="AY165" s="201" t="s">
        <v>191</v>
      </c>
      <c r="BK165" s="203">
        <f>SUM(BK166:BK167)</f>
        <v>0</v>
      </c>
    </row>
    <row r="166" spans="1:65" s="2" customFormat="1" ht="21.75" customHeight="1">
      <c r="A166" s="31"/>
      <c r="B166" s="32"/>
      <c r="C166" s="206" t="s">
        <v>262</v>
      </c>
      <c r="D166" s="206" t="s">
        <v>193</v>
      </c>
      <c r="E166" s="207" t="s">
        <v>263</v>
      </c>
      <c r="F166" s="208" t="s">
        <v>264</v>
      </c>
      <c r="G166" s="209" t="s">
        <v>223</v>
      </c>
      <c r="H166" s="210">
        <v>306.3</v>
      </c>
      <c r="I166" s="211"/>
      <c r="J166" s="212">
        <f>ROUND(I166*H166,2)</f>
        <v>0</v>
      </c>
      <c r="K166" s="213"/>
      <c r="L166" s="36"/>
      <c r="M166" s="214" t="s">
        <v>1</v>
      </c>
      <c r="N166" s="215" t="s">
        <v>39</v>
      </c>
      <c r="O166" s="68"/>
      <c r="P166" s="216">
        <f>O166*H166</f>
        <v>0</v>
      </c>
      <c r="Q166" s="216">
        <v>2.2499999999999998E-3</v>
      </c>
      <c r="R166" s="216">
        <f>Q166*H166</f>
        <v>0.68917499999999998</v>
      </c>
      <c r="S166" s="216">
        <v>0</v>
      </c>
      <c r="T166" s="217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197</v>
      </c>
      <c r="AT166" s="218" t="s">
        <v>193</v>
      </c>
      <c r="AU166" s="218" t="s">
        <v>86</v>
      </c>
      <c r="AY166" s="14" t="s">
        <v>191</v>
      </c>
      <c r="BE166" s="219">
        <f>IF(N166="základná",J166,0)</f>
        <v>0</v>
      </c>
      <c r="BF166" s="219">
        <f>IF(N166="znížená",J166,0)</f>
        <v>0</v>
      </c>
      <c r="BG166" s="219">
        <f>IF(N166="zákl. prenesená",J166,0)</f>
        <v>0</v>
      </c>
      <c r="BH166" s="219">
        <f>IF(N166="zníž. prenesená",J166,0)</f>
        <v>0</v>
      </c>
      <c r="BI166" s="219">
        <f>IF(N166="nulová",J166,0)</f>
        <v>0</v>
      </c>
      <c r="BJ166" s="14" t="s">
        <v>86</v>
      </c>
      <c r="BK166" s="219">
        <f>ROUND(I166*H166,2)</f>
        <v>0</v>
      </c>
      <c r="BL166" s="14" t="s">
        <v>197</v>
      </c>
      <c r="BM166" s="218" t="s">
        <v>265</v>
      </c>
    </row>
    <row r="167" spans="1:65" s="2" customFormat="1" ht="16.5" customHeight="1">
      <c r="A167" s="31"/>
      <c r="B167" s="32"/>
      <c r="C167" s="220" t="s">
        <v>266</v>
      </c>
      <c r="D167" s="220" t="s">
        <v>210</v>
      </c>
      <c r="E167" s="221" t="s">
        <v>267</v>
      </c>
      <c r="F167" s="222" t="s">
        <v>268</v>
      </c>
      <c r="G167" s="223" t="s">
        <v>223</v>
      </c>
      <c r="H167" s="224">
        <v>618.726</v>
      </c>
      <c r="I167" s="225"/>
      <c r="J167" s="226">
        <f>ROUND(I167*H167,2)</f>
        <v>0</v>
      </c>
      <c r="K167" s="227"/>
      <c r="L167" s="228"/>
      <c r="M167" s="229" t="s">
        <v>1</v>
      </c>
      <c r="N167" s="230" t="s">
        <v>39</v>
      </c>
      <c r="O167" s="68"/>
      <c r="P167" s="216">
        <f>O167*H167</f>
        <v>0</v>
      </c>
      <c r="Q167" s="216">
        <v>2.9999999999999997E-4</v>
      </c>
      <c r="R167" s="216">
        <f>Q167*H167</f>
        <v>0.18561779999999997</v>
      </c>
      <c r="S167" s="216">
        <v>0</v>
      </c>
      <c r="T167" s="217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214</v>
      </c>
      <c r="AT167" s="218" t="s">
        <v>210</v>
      </c>
      <c r="AU167" s="218" t="s">
        <v>86</v>
      </c>
      <c r="AY167" s="14" t="s">
        <v>191</v>
      </c>
      <c r="BE167" s="219">
        <f>IF(N167="základná",J167,0)</f>
        <v>0</v>
      </c>
      <c r="BF167" s="219">
        <f>IF(N167="znížená",J167,0)</f>
        <v>0</v>
      </c>
      <c r="BG167" s="219">
        <f>IF(N167="zákl. prenesená",J167,0)</f>
        <v>0</v>
      </c>
      <c r="BH167" s="219">
        <f>IF(N167="zníž. prenesená",J167,0)</f>
        <v>0</v>
      </c>
      <c r="BI167" s="219">
        <f>IF(N167="nulová",J167,0)</f>
        <v>0</v>
      </c>
      <c r="BJ167" s="14" t="s">
        <v>86</v>
      </c>
      <c r="BK167" s="219">
        <f>ROUND(I167*H167,2)</f>
        <v>0</v>
      </c>
      <c r="BL167" s="14" t="s">
        <v>197</v>
      </c>
      <c r="BM167" s="218" t="s">
        <v>269</v>
      </c>
    </row>
    <row r="168" spans="1:65" s="12" customFormat="1" ht="22.9" customHeight="1">
      <c r="B168" s="190"/>
      <c r="C168" s="191"/>
      <c r="D168" s="192" t="s">
        <v>72</v>
      </c>
      <c r="E168" s="204" t="s">
        <v>209</v>
      </c>
      <c r="F168" s="204" t="s">
        <v>270</v>
      </c>
      <c r="G168" s="191"/>
      <c r="H168" s="191"/>
      <c r="I168" s="194"/>
      <c r="J168" s="205">
        <f>BK168</f>
        <v>0</v>
      </c>
      <c r="K168" s="191"/>
      <c r="L168" s="196"/>
      <c r="M168" s="197"/>
      <c r="N168" s="198"/>
      <c r="O168" s="198"/>
      <c r="P168" s="199">
        <f>SUM(P169:P170)</f>
        <v>0</v>
      </c>
      <c r="Q168" s="198"/>
      <c r="R168" s="199">
        <f>SUM(R169:R170)</f>
        <v>11.8439</v>
      </c>
      <c r="S168" s="198"/>
      <c r="T168" s="200">
        <f>SUM(T169:T170)</f>
        <v>0</v>
      </c>
      <c r="AR168" s="201" t="s">
        <v>80</v>
      </c>
      <c r="AT168" s="202" t="s">
        <v>72</v>
      </c>
      <c r="AU168" s="202" t="s">
        <v>80</v>
      </c>
      <c r="AY168" s="201" t="s">
        <v>191</v>
      </c>
      <c r="BK168" s="203">
        <f>SUM(BK169:BK170)</f>
        <v>0</v>
      </c>
    </row>
    <row r="169" spans="1:65" s="2" customFormat="1" ht="33" customHeight="1">
      <c r="A169" s="31"/>
      <c r="B169" s="32"/>
      <c r="C169" s="206" t="s">
        <v>271</v>
      </c>
      <c r="D169" s="206" t="s">
        <v>193</v>
      </c>
      <c r="E169" s="207" t="s">
        <v>272</v>
      </c>
      <c r="F169" s="208" t="s">
        <v>273</v>
      </c>
      <c r="G169" s="209" t="s">
        <v>274</v>
      </c>
      <c r="H169" s="210">
        <v>85</v>
      </c>
      <c r="I169" s="211"/>
      <c r="J169" s="212">
        <f>ROUND(I169*H169,2)</f>
        <v>0</v>
      </c>
      <c r="K169" s="213"/>
      <c r="L169" s="36"/>
      <c r="M169" s="214" t="s">
        <v>1</v>
      </c>
      <c r="N169" s="215" t="s">
        <v>39</v>
      </c>
      <c r="O169" s="68"/>
      <c r="P169" s="216">
        <f>O169*H169</f>
        <v>0</v>
      </c>
      <c r="Q169" s="216">
        <v>9.7930000000000003E-2</v>
      </c>
      <c r="R169" s="216">
        <f>Q169*H169</f>
        <v>8.3240499999999997</v>
      </c>
      <c r="S169" s="216">
        <v>0</v>
      </c>
      <c r="T169" s="217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197</v>
      </c>
      <c r="AT169" s="218" t="s">
        <v>193</v>
      </c>
      <c r="AU169" s="218" t="s">
        <v>86</v>
      </c>
      <c r="AY169" s="14" t="s">
        <v>191</v>
      </c>
      <c r="BE169" s="219">
        <f>IF(N169="základná",J169,0)</f>
        <v>0</v>
      </c>
      <c r="BF169" s="219">
        <f>IF(N169="znížená",J169,0)</f>
        <v>0</v>
      </c>
      <c r="BG169" s="219">
        <f>IF(N169="zákl. prenesená",J169,0)</f>
        <v>0</v>
      </c>
      <c r="BH169" s="219">
        <f>IF(N169="zníž. prenesená",J169,0)</f>
        <v>0</v>
      </c>
      <c r="BI169" s="219">
        <f>IF(N169="nulová",J169,0)</f>
        <v>0</v>
      </c>
      <c r="BJ169" s="14" t="s">
        <v>86</v>
      </c>
      <c r="BK169" s="219">
        <f>ROUND(I169*H169,2)</f>
        <v>0</v>
      </c>
      <c r="BL169" s="14" t="s">
        <v>197</v>
      </c>
      <c r="BM169" s="218" t="s">
        <v>275</v>
      </c>
    </row>
    <row r="170" spans="1:65" s="2" customFormat="1" ht="16.5" customHeight="1">
      <c r="A170" s="31"/>
      <c r="B170" s="32"/>
      <c r="C170" s="220" t="s">
        <v>7</v>
      </c>
      <c r="D170" s="220" t="s">
        <v>210</v>
      </c>
      <c r="E170" s="221" t="s">
        <v>276</v>
      </c>
      <c r="F170" s="222" t="s">
        <v>277</v>
      </c>
      <c r="G170" s="223" t="s">
        <v>278</v>
      </c>
      <c r="H170" s="224">
        <v>85.85</v>
      </c>
      <c r="I170" s="225"/>
      <c r="J170" s="226">
        <f>ROUND(I170*H170,2)</f>
        <v>0</v>
      </c>
      <c r="K170" s="227"/>
      <c r="L170" s="228"/>
      <c r="M170" s="229" t="s">
        <v>1</v>
      </c>
      <c r="N170" s="230" t="s">
        <v>39</v>
      </c>
      <c r="O170" s="68"/>
      <c r="P170" s="216">
        <f>O170*H170</f>
        <v>0</v>
      </c>
      <c r="Q170" s="216">
        <v>4.1000000000000002E-2</v>
      </c>
      <c r="R170" s="216">
        <f>Q170*H170</f>
        <v>3.5198499999999999</v>
      </c>
      <c r="S170" s="216">
        <v>0</v>
      </c>
      <c r="T170" s="217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214</v>
      </c>
      <c r="AT170" s="218" t="s">
        <v>210</v>
      </c>
      <c r="AU170" s="218" t="s">
        <v>86</v>
      </c>
      <c r="AY170" s="14" t="s">
        <v>191</v>
      </c>
      <c r="BE170" s="219">
        <f>IF(N170="základná",J170,0)</f>
        <v>0</v>
      </c>
      <c r="BF170" s="219">
        <f>IF(N170="znížená",J170,0)</f>
        <v>0</v>
      </c>
      <c r="BG170" s="219">
        <f>IF(N170="zákl. prenesená",J170,0)</f>
        <v>0</v>
      </c>
      <c r="BH170" s="219">
        <f>IF(N170="zníž. prenesená",J170,0)</f>
        <v>0</v>
      </c>
      <c r="BI170" s="219">
        <f>IF(N170="nulová",J170,0)</f>
        <v>0</v>
      </c>
      <c r="BJ170" s="14" t="s">
        <v>86</v>
      </c>
      <c r="BK170" s="219">
        <f>ROUND(I170*H170,2)</f>
        <v>0</v>
      </c>
      <c r="BL170" s="14" t="s">
        <v>197</v>
      </c>
      <c r="BM170" s="218" t="s">
        <v>279</v>
      </c>
    </row>
    <row r="171" spans="1:65" s="12" customFormat="1" ht="22.9" customHeight="1">
      <c r="B171" s="190"/>
      <c r="C171" s="191"/>
      <c r="D171" s="192" t="s">
        <v>72</v>
      </c>
      <c r="E171" s="204" t="s">
        <v>216</v>
      </c>
      <c r="F171" s="204" t="s">
        <v>280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SUM(P172:P177)</f>
        <v>0</v>
      </c>
      <c r="Q171" s="198"/>
      <c r="R171" s="199">
        <f>SUM(R172:R177)</f>
        <v>28.464368015000002</v>
      </c>
      <c r="S171" s="198"/>
      <c r="T171" s="200">
        <f>SUM(T172:T177)</f>
        <v>0</v>
      </c>
      <c r="AR171" s="201" t="s">
        <v>80</v>
      </c>
      <c r="AT171" s="202" t="s">
        <v>72</v>
      </c>
      <c r="AU171" s="202" t="s">
        <v>80</v>
      </c>
      <c r="AY171" s="201" t="s">
        <v>191</v>
      </c>
      <c r="BK171" s="203">
        <f>SUM(BK172:BK177)</f>
        <v>0</v>
      </c>
    </row>
    <row r="172" spans="1:65" s="2" customFormat="1" ht="21.75" customHeight="1">
      <c r="A172" s="31"/>
      <c r="B172" s="32"/>
      <c r="C172" s="206" t="s">
        <v>281</v>
      </c>
      <c r="D172" s="206" t="s">
        <v>193</v>
      </c>
      <c r="E172" s="207" t="s">
        <v>282</v>
      </c>
      <c r="F172" s="208" t="s">
        <v>283</v>
      </c>
      <c r="G172" s="209" t="s">
        <v>223</v>
      </c>
      <c r="H172" s="210">
        <v>26.88</v>
      </c>
      <c r="I172" s="211"/>
      <c r="J172" s="212">
        <f t="shared" ref="J172:J177" si="20">ROUND(I172*H172,2)</f>
        <v>0</v>
      </c>
      <c r="K172" s="213"/>
      <c r="L172" s="36"/>
      <c r="M172" s="214" t="s">
        <v>1</v>
      </c>
      <c r="N172" s="215" t="s">
        <v>39</v>
      </c>
      <c r="O172" s="68"/>
      <c r="P172" s="216">
        <f t="shared" ref="P172:P177" si="21">O172*H172</f>
        <v>0</v>
      </c>
      <c r="Q172" s="216">
        <v>6.1999999999999998E-3</v>
      </c>
      <c r="R172" s="216">
        <f t="shared" ref="R172:R177" si="22">Q172*H172</f>
        <v>0.166656</v>
      </c>
      <c r="S172" s="216">
        <v>0</v>
      </c>
      <c r="T172" s="217">
        <f t="shared" ref="T172:T177" si="23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257</v>
      </c>
      <c r="AT172" s="218" t="s">
        <v>193</v>
      </c>
      <c r="AU172" s="218" t="s">
        <v>86</v>
      </c>
      <c r="AY172" s="14" t="s">
        <v>191</v>
      </c>
      <c r="BE172" s="219">
        <f t="shared" ref="BE172:BE177" si="24">IF(N172="základná",J172,0)</f>
        <v>0</v>
      </c>
      <c r="BF172" s="219">
        <f t="shared" ref="BF172:BF177" si="25">IF(N172="znížená",J172,0)</f>
        <v>0</v>
      </c>
      <c r="BG172" s="219">
        <f t="shared" ref="BG172:BG177" si="26">IF(N172="zákl. prenesená",J172,0)</f>
        <v>0</v>
      </c>
      <c r="BH172" s="219">
        <f t="shared" ref="BH172:BH177" si="27">IF(N172="zníž. prenesená",J172,0)</f>
        <v>0</v>
      </c>
      <c r="BI172" s="219">
        <f t="shared" ref="BI172:BI177" si="28">IF(N172="nulová",J172,0)</f>
        <v>0</v>
      </c>
      <c r="BJ172" s="14" t="s">
        <v>86</v>
      </c>
      <c r="BK172" s="219">
        <f t="shared" ref="BK172:BK177" si="29">ROUND(I172*H172,2)</f>
        <v>0</v>
      </c>
      <c r="BL172" s="14" t="s">
        <v>257</v>
      </c>
      <c r="BM172" s="218" t="s">
        <v>284</v>
      </c>
    </row>
    <row r="173" spans="1:65" s="2" customFormat="1" ht="21.75" customHeight="1">
      <c r="A173" s="31"/>
      <c r="B173" s="32"/>
      <c r="C173" s="206" t="s">
        <v>285</v>
      </c>
      <c r="D173" s="206" t="s">
        <v>193</v>
      </c>
      <c r="E173" s="207" t="s">
        <v>286</v>
      </c>
      <c r="F173" s="208" t="s">
        <v>287</v>
      </c>
      <c r="G173" s="209" t="s">
        <v>223</v>
      </c>
      <c r="H173" s="210">
        <v>531.16499999999996</v>
      </c>
      <c r="I173" s="211"/>
      <c r="J173" s="212">
        <f t="shared" si="20"/>
        <v>0</v>
      </c>
      <c r="K173" s="213"/>
      <c r="L173" s="36"/>
      <c r="M173" s="214" t="s">
        <v>1</v>
      </c>
      <c r="N173" s="215" t="s">
        <v>39</v>
      </c>
      <c r="O173" s="68"/>
      <c r="P173" s="216">
        <f t="shared" si="21"/>
        <v>0</v>
      </c>
      <c r="Q173" s="216">
        <v>3.9789999999999999E-2</v>
      </c>
      <c r="R173" s="216">
        <f t="shared" si="22"/>
        <v>21.135055349999998</v>
      </c>
      <c r="S173" s="216">
        <v>0</v>
      </c>
      <c r="T173" s="217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197</v>
      </c>
      <c r="AT173" s="218" t="s">
        <v>193</v>
      </c>
      <c r="AU173" s="218" t="s">
        <v>86</v>
      </c>
      <c r="AY173" s="14" t="s">
        <v>191</v>
      </c>
      <c r="BE173" s="219">
        <f t="shared" si="24"/>
        <v>0</v>
      </c>
      <c r="BF173" s="219">
        <f t="shared" si="25"/>
        <v>0</v>
      </c>
      <c r="BG173" s="219">
        <f t="shared" si="26"/>
        <v>0</v>
      </c>
      <c r="BH173" s="219">
        <f t="shared" si="27"/>
        <v>0</v>
      </c>
      <c r="BI173" s="219">
        <f t="shared" si="28"/>
        <v>0</v>
      </c>
      <c r="BJ173" s="14" t="s">
        <v>86</v>
      </c>
      <c r="BK173" s="219">
        <f t="shared" si="29"/>
        <v>0</v>
      </c>
      <c r="BL173" s="14" t="s">
        <v>197</v>
      </c>
      <c r="BM173" s="218" t="s">
        <v>288</v>
      </c>
    </row>
    <row r="174" spans="1:65" s="2" customFormat="1" ht="21.75" customHeight="1">
      <c r="A174" s="31"/>
      <c r="B174" s="32"/>
      <c r="C174" s="206" t="s">
        <v>289</v>
      </c>
      <c r="D174" s="206" t="s">
        <v>193</v>
      </c>
      <c r="E174" s="207" t="s">
        <v>290</v>
      </c>
      <c r="F174" s="208" t="s">
        <v>291</v>
      </c>
      <c r="G174" s="209" t="s">
        <v>223</v>
      </c>
      <c r="H174" s="210">
        <v>54.851999999999997</v>
      </c>
      <c r="I174" s="211"/>
      <c r="J174" s="212">
        <f t="shared" si="20"/>
        <v>0</v>
      </c>
      <c r="K174" s="213"/>
      <c r="L174" s="36"/>
      <c r="M174" s="214" t="s">
        <v>1</v>
      </c>
      <c r="N174" s="215" t="s">
        <v>39</v>
      </c>
      <c r="O174" s="68"/>
      <c r="P174" s="216">
        <f t="shared" si="21"/>
        <v>0</v>
      </c>
      <c r="Q174" s="216">
        <v>7.3406250000000006E-2</v>
      </c>
      <c r="R174" s="216">
        <f t="shared" si="22"/>
        <v>4.0264796250000003</v>
      </c>
      <c r="S174" s="216">
        <v>0</v>
      </c>
      <c r="T174" s="217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197</v>
      </c>
      <c r="AT174" s="218" t="s">
        <v>193</v>
      </c>
      <c r="AU174" s="218" t="s">
        <v>86</v>
      </c>
      <c r="AY174" s="14" t="s">
        <v>191</v>
      </c>
      <c r="BE174" s="219">
        <f t="shared" si="24"/>
        <v>0</v>
      </c>
      <c r="BF174" s="219">
        <f t="shared" si="25"/>
        <v>0</v>
      </c>
      <c r="BG174" s="219">
        <f t="shared" si="26"/>
        <v>0</v>
      </c>
      <c r="BH174" s="219">
        <f t="shared" si="27"/>
        <v>0</v>
      </c>
      <c r="BI174" s="219">
        <f t="shared" si="28"/>
        <v>0</v>
      </c>
      <c r="BJ174" s="14" t="s">
        <v>86</v>
      </c>
      <c r="BK174" s="219">
        <f t="shared" si="29"/>
        <v>0</v>
      </c>
      <c r="BL174" s="14" t="s">
        <v>197</v>
      </c>
      <c r="BM174" s="218" t="s">
        <v>292</v>
      </c>
    </row>
    <row r="175" spans="1:65" s="2" customFormat="1" ht="21.75" customHeight="1">
      <c r="A175" s="31"/>
      <c r="B175" s="32"/>
      <c r="C175" s="206" t="s">
        <v>293</v>
      </c>
      <c r="D175" s="206" t="s">
        <v>193</v>
      </c>
      <c r="E175" s="207" t="s">
        <v>294</v>
      </c>
      <c r="F175" s="208" t="s">
        <v>295</v>
      </c>
      <c r="G175" s="209" t="s">
        <v>223</v>
      </c>
      <c r="H175" s="210">
        <v>578.38</v>
      </c>
      <c r="I175" s="211"/>
      <c r="J175" s="212">
        <f t="shared" si="20"/>
        <v>0</v>
      </c>
      <c r="K175" s="213"/>
      <c r="L175" s="36"/>
      <c r="M175" s="214" t="s">
        <v>1</v>
      </c>
      <c r="N175" s="215" t="s">
        <v>39</v>
      </c>
      <c r="O175" s="68"/>
      <c r="P175" s="216">
        <f t="shared" si="21"/>
        <v>0</v>
      </c>
      <c r="Q175" s="216">
        <v>4.8300000000000001E-3</v>
      </c>
      <c r="R175" s="216">
        <f t="shared" si="22"/>
        <v>2.7935753999999999</v>
      </c>
      <c r="S175" s="216">
        <v>0</v>
      </c>
      <c r="T175" s="217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197</v>
      </c>
      <c r="AT175" s="218" t="s">
        <v>193</v>
      </c>
      <c r="AU175" s="218" t="s">
        <v>86</v>
      </c>
      <c r="AY175" s="14" t="s">
        <v>191</v>
      </c>
      <c r="BE175" s="219">
        <f t="shared" si="24"/>
        <v>0</v>
      </c>
      <c r="BF175" s="219">
        <f t="shared" si="25"/>
        <v>0</v>
      </c>
      <c r="BG175" s="219">
        <f t="shared" si="26"/>
        <v>0</v>
      </c>
      <c r="BH175" s="219">
        <f t="shared" si="27"/>
        <v>0</v>
      </c>
      <c r="BI175" s="219">
        <f t="shared" si="28"/>
        <v>0</v>
      </c>
      <c r="BJ175" s="14" t="s">
        <v>86</v>
      </c>
      <c r="BK175" s="219">
        <f t="shared" si="29"/>
        <v>0</v>
      </c>
      <c r="BL175" s="14" t="s">
        <v>197</v>
      </c>
      <c r="BM175" s="218" t="s">
        <v>296</v>
      </c>
    </row>
    <row r="176" spans="1:65" s="2" customFormat="1" ht="16.5" customHeight="1">
      <c r="A176" s="31"/>
      <c r="B176" s="32"/>
      <c r="C176" s="206" t="s">
        <v>297</v>
      </c>
      <c r="D176" s="206" t="s">
        <v>193</v>
      </c>
      <c r="E176" s="207" t="s">
        <v>298</v>
      </c>
      <c r="F176" s="208" t="s">
        <v>299</v>
      </c>
      <c r="G176" s="209" t="s">
        <v>223</v>
      </c>
      <c r="H176" s="210">
        <v>498.29899999999998</v>
      </c>
      <c r="I176" s="211"/>
      <c r="J176" s="212">
        <f t="shared" si="20"/>
        <v>0</v>
      </c>
      <c r="K176" s="213"/>
      <c r="L176" s="36"/>
      <c r="M176" s="214" t="s">
        <v>1</v>
      </c>
      <c r="N176" s="215" t="s">
        <v>39</v>
      </c>
      <c r="O176" s="68"/>
      <c r="P176" s="216">
        <f t="shared" si="21"/>
        <v>0</v>
      </c>
      <c r="Q176" s="216">
        <v>0</v>
      </c>
      <c r="R176" s="216">
        <f t="shared" si="22"/>
        <v>0</v>
      </c>
      <c r="S176" s="216">
        <v>0</v>
      </c>
      <c r="T176" s="217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197</v>
      </c>
      <c r="AT176" s="218" t="s">
        <v>193</v>
      </c>
      <c r="AU176" s="218" t="s">
        <v>86</v>
      </c>
      <c r="AY176" s="14" t="s">
        <v>191</v>
      </c>
      <c r="BE176" s="219">
        <f t="shared" si="24"/>
        <v>0</v>
      </c>
      <c r="BF176" s="219">
        <f t="shared" si="25"/>
        <v>0</v>
      </c>
      <c r="BG176" s="219">
        <f t="shared" si="26"/>
        <v>0</v>
      </c>
      <c r="BH176" s="219">
        <f t="shared" si="27"/>
        <v>0</v>
      </c>
      <c r="BI176" s="219">
        <f t="shared" si="28"/>
        <v>0</v>
      </c>
      <c r="BJ176" s="14" t="s">
        <v>86</v>
      </c>
      <c r="BK176" s="219">
        <f t="shared" si="29"/>
        <v>0</v>
      </c>
      <c r="BL176" s="14" t="s">
        <v>197</v>
      </c>
      <c r="BM176" s="218" t="s">
        <v>300</v>
      </c>
    </row>
    <row r="177" spans="1:65" s="2" customFormat="1" ht="21.75" customHeight="1">
      <c r="A177" s="31"/>
      <c r="B177" s="32"/>
      <c r="C177" s="206" t="s">
        <v>301</v>
      </c>
      <c r="D177" s="206" t="s">
        <v>193</v>
      </c>
      <c r="E177" s="207" t="s">
        <v>302</v>
      </c>
      <c r="F177" s="208" t="s">
        <v>303</v>
      </c>
      <c r="G177" s="209" t="s">
        <v>223</v>
      </c>
      <c r="H177" s="210">
        <v>398.37400000000002</v>
      </c>
      <c r="I177" s="211"/>
      <c r="J177" s="212">
        <f t="shared" si="20"/>
        <v>0</v>
      </c>
      <c r="K177" s="213"/>
      <c r="L177" s="36"/>
      <c r="M177" s="214" t="s">
        <v>1</v>
      </c>
      <c r="N177" s="215" t="s">
        <v>39</v>
      </c>
      <c r="O177" s="68"/>
      <c r="P177" s="216">
        <f t="shared" si="21"/>
        <v>0</v>
      </c>
      <c r="Q177" s="216">
        <v>8.5999999999999998E-4</v>
      </c>
      <c r="R177" s="216">
        <f t="shared" si="22"/>
        <v>0.34260163999999999</v>
      </c>
      <c r="S177" s="216">
        <v>0</v>
      </c>
      <c r="T177" s="217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197</v>
      </c>
      <c r="AT177" s="218" t="s">
        <v>193</v>
      </c>
      <c r="AU177" s="218" t="s">
        <v>86</v>
      </c>
      <c r="AY177" s="14" t="s">
        <v>191</v>
      </c>
      <c r="BE177" s="219">
        <f t="shared" si="24"/>
        <v>0</v>
      </c>
      <c r="BF177" s="219">
        <f t="shared" si="25"/>
        <v>0</v>
      </c>
      <c r="BG177" s="219">
        <f t="shared" si="26"/>
        <v>0</v>
      </c>
      <c r="BH177" s="219">
        <f t="shared" si="27"/>
        <v>0</v>
      </c>
      <c r="BI177" s="219">
        <f t="shared" si="28"/>
        <v>0</v>
      </c>
      <c r="BJ177" s="14" t="s">
        <v>86</v>
      </c>
      <c r="BK177" s="219">
        <f t="shared" si="29"/>
        <v>0</v>
      </c>
      <c r="BL177" s="14" t="s">
        <v>197</v>
      </c>
      <c r="BM177" s="218" t="s">
        <v>304</v>
      </c>
    </row>
    <row r="178" spans="1:65" s="12" customFormat="1" ht="22.9" customHeight="1">
      <c r="B178" s="190"/>
      <c r="C178" s="191"/>
      <c r="D178" s="192" t="s">
        <v>72</v>
      </c>
      <c r="E178" s="204" t="s">
        <v>228</v>
      </c>
      <c r="F178" s="204" t="s">
        <v>305</v>
      </c>
      <c r="G178" s="191"/>
      <c r="H178" s="191"/>
      <c r="I178" s="194"/>
      <c r="J178" s="205">
        <f>BK178</f>
        <v>0</v>
      </c>
      <c r="K178" s="191"/>
      <c r="L178" s="196"/>
      <c r="M178" s="197"/>
      <c r="N178" s="198"/>
      <c r="O178" s="198"/>
      <c r="P178" s="199">
        <f>SUM(P179:P184)</f>
        <v>0</v>
      </c>
      <c r="Q178" s="198"/>
      <c r="R178" s="199">
        <f>SUM(R179:R184)</f>
        <v>32.846367199999996</v>
      </c>
      <c r="S178" s="198"/>
      <c r="T178" s="200">
        <f>SUM(T179:T184)</f>
        <v>0</v>
      </c>
      <c r="AR178" s="201" t="s">
        <v>80</v>
      </c>
      <c r="AT178" s="202" t="s">
        <v>72</v>
      </c>
      <c r="AU178" s="202" t="s">
        <v>80</v>
      </c>
      <c r="AY178" s="201" t="s">
        <v>191</v>
      </c>
      <c r="BK178" s="203">
        <f>SUM(BK179:BK184)</f>
        <v>0</v>
      </c>
    </row>
    <row r="179" spans="1:65" s="2" customFormat="1" ht="21.75" customHeight="1">
      <c r="A179" s="31"/>
      <c r="B179" s="32"/>
      <c r="C179" s="206" t="s">
        <v>306</v>
      </c>
      <c r="D179" s="206" t="s">
        <v>193</v>
      </c>
      <c r="E179" s="207" t="s">
        <v>307</v>
      </c>
      <c r="F179" s="208" t="s">
        <v>308</v>
      </c>
      <c r="G179" s="209" t="s">
        <v>223</v>
      </c>
      <c r="H179" s="210">
        <v>578.38</v>
      </c>
      <c r="I179" s="211"/>
      <c r="J179" s="212">
        <f t="shared" ref="J179:J184" si="30">ROUND(I179*H179,2)</f>
        <v>0</v>
      </c>
      <c r="K179" s="213"/>
      <c r="L179" s="36"/>
      <c r="M179" s="214" t="s">
        <v>1</v>
      </c>
      <c r="N179" s="215" t="s">
        <v>39</v>
      </c>
      <c r="O179" s="68"/>
      <c r="P179" s="216">
        <f t="shared" ref="P179:P184" si="31">O179*H179</f>
        <v>0</v>
      </c>
      <c r="Q179" s="216">
        <v>2.572E-2</v>
      </c>
      <c r="R179" s="216">
        <f t="shared" ref="R179:R184" si="32">Q179*H179</f>
        <v>14.8759336</v>
      </c>
      <c r="S179" s="216">
        <v>0</v>
      </c>
      <c r="T179" s="217">
        <f t="shared" ref="T179:T184" si="33"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197</v>
      </c>
      <c r="AT179" s="218" t="s">
        <v>193</v>
      </c>
      <c r="AU179" s="218" t="s">
        <v>86</v>
      </c>
      <c r="AY179" s="14" t="s">
        <v>191</v>
      </c>
      <c r="BE179" s="219">
        <f t="shared" ref="BE179:BE184" si="34">IF(N179="základná",J179,0)</f>
        <v>0</v>
      </c>
      <c r="BF179" s="219">
        <f t="shared" ref="BF179:BF184" si="35">IF(N179="znížená",J179,0)</f>
        <v>0</v>
      </c>
      <c r="BG179" s="219">
        <f t="shared" ref="BG179:BG184" si="36">IF(N179="zákl. prenesená",J179,0)</f>
        <v>0</v>
      </c>
      <c r="BH179" s="219">
        <f t="shared" ref="BH179:BH184" si="37">IF(N179="zníž. prenesená",J179,0)</f>
        <v>0</v>
      </c>
      <c r="BI179" s="219">
        <f t="shared" ref="BI179:BI184" si="38">IF(N179="nulová",J179,0)</f>
        <v>0</v>
      </c>
      <c r="BJ179" s="14" t="s">
        <v>86</v>
      </c>
      <c r="BK179" s="219">
        <f t="shared" ref="BK179:BK184" si="39">ROUND(I179*H179,2)</f>
        <v>0</v>
      </c>
      <c r="BL179" s="14" t="s">
        <v>197</v>
      </c>
      <c r="BM179" s="218" t="s">
        <v>309</v>
      </c>
    </row>
    <row r="180" spans="1:65" s="2" customFormat="1" ht="33" customHeight="1">
      <c r="A180" s="31"/>
      <c r="B180" s="32"/>
      <c r="C180" s="206" t="s">
        <v>310</v>
      </c>
      <c r="D180" s="206" t="s">
        <v>193</v>
      </c>
      <c r="E180" s="207" t="s">
        <v>311</v>
      </c>
      <c r="F180" s="208" t="s">
        <v>312</v>
      </c>
      <c r="G180" s="209" t="s">
        <v>223</v>
      </c>
      <c r="H180" s="210">
        <v>3235.14</v>
      </c>
      <c r="I180" s="211"/>
      <c r="J180" s="212">
        <f t="shared" si="30"/>
        <v>0</v>
      </c>
      <c r="K180" s="213"/>
      <c r="L180" s="36"/>
      <c r="M180" s="214" t="s">
        <v>1</v>
      </c>
      <c r="N180" s="215" t="s">
        <v>39</v>
      </c>
      <c r="O180" s="68"/>
      <c r="P180" s="216">
        <f t="shared" si="31"/>
        <v>0</v>
      </c>
      <c r="Q180" s="216">
        <v>0</v>
      </c>
      <c r="R180" s="216">
        <f t="shared" si="32"/>
        <v>0</v>
      </c>
      <c r="S180" s="216">
        <v>0</v>
      </c>
      <c r="T180" s="217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197</v>
      </c>
      <c r="AT180" s="218" t="s">
        <v>193</v>
      </c>
      <c r="AU180" s="218" t="s">
        <v>86</v>
      </c>
      <c r="AY180" s="14" t="s">
        <v>191</v>
      </c>
      <c r="BE180" s="219">
        <f t="shared" si="34"/>
        <v>0</v>
      </c>
      <c r="BF180" s="219">
        <f t="shared" si="35"/>
        <v>0</v>
      </c>
      <c r="BG180" s="219">
        <f t="shared" si="36"/>
        <v>0</v>
      </c>
      <c r="BH180" s="219">
        <f t="shared" si="37"/>
        <v>0</v>
      </c>
      <c r="BI180" s="219">
        <f t="shared" si="38"/>
        <v>0</v>
      </c>
      <c r="BJ180" s="14" t="s">
        <v>86</v>
      </c>
      <c r="BK180" s="219">
        <f t="shared" si="39"/>
        <v>0</v>
      </c>
      <c r="BL180" s="14" t="s">
        <v>197</v>
      </c>
      <c r="BM180" s="218" t="s">
        <v>313</v>
      </c>
    </row>
    <row r="181" spans="1:65" s="2" customFormat="1" ht="21.75" customHeight="1">
      <c r="A181" s="31"/>
      <c r="B181" s="32"/>
      <c r="C181" s="206" t="s">
        <v>314</v>
      </c>
      <c r="D181" s="206" t="s">
        <v>193</v>
      </c>
      <c r="E181" s="207" t="s">
        <v>315</v>
      </c>
      <c r="F181" s="208" t="s">
        <v>316</v>
      </c>
      <c r="G181" s="209" t="s">
        <v>223</v>
      </c>
      <c r="H181" s="210">
        <v>578.38</v>
      </c>
      <c r="I181" s="211"/>
      <c r="J181" s="212">
        <f t="shared" si="30"/>
        <v>0</v>
      </c>
      <c r="K181" s="213"/>
      <c r="L181" s="36"/>
      <c r="M181" s="214" t="s">
        <v>1</v>
      </c>
      <c r="N181" s="215" t="s">
        <v>39</v>
      </c>
      <c r="O181" s="68"/>
      <c r="P181" s="216">
        <f t="shared" si="31"/>
        <v>0</v>
      </c>
      <c r="Q181" s="216">
        <v>2.572E-2</v>
      </c>
      <c r="R181" s="216">
        <f t="shared" si="32"/>
        <v>14.8759336</v>
      </c>
      <c r="S181" s="216">
        <v>0</v>
      </c>
      <c r="T181" s="217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8" t="s">
        <v>197</v>
      </c>
      <c r="AT181" s="218" t="s">
        <v>193</v>
      </c>
      <c r="AU181" s="218" t="s">
        <v>86</v>
      </c>
      <c r="AY181" s="14" t="s">
        <v>191</v>
      </c>
      <c r="BE181" s="219">
        <f t="shared" si="34"/>
        <v>0</v>
      </c>
      <c r="BF181" s="219">
        <f t="shared" si="35"/>
        <v>0</v>
      </c>
      <c r="BG181" s="219">
        <f t="shared" si="36"/>
        <v>0</v>
      </c>
      <c r="BH181" s="219">
        <f t="shared" si="37"/>
        <v>0</v>
      </c>
      <c r="BI181" s="219">
        <f t="shared" si="38"/>
        <v>0</v>
      </c>
      <c r="BJ181" s="14" t="s">
        <v>86</v>
      </c>
      <c r="BK181" s="219">
        <f t="shared" si="39"/>
        <v>0</v>
      </c>
      <c r="BL181" s="14" t="s">
        <v>197</v>
      </c>
      <c r="BM181" s="218" t="s">
        <v>317</v>
      </c>
    </row>
    <row r="182" spans="1:65" s="2" customFormat="1" ht="21.75" customHeight="1">
      <c r="A182" s="31"/>
      <c r="B182" s="32"/>
      <c r="C182" s="206" t="s">
        <v>318</v>
      </c>
      <c r="D182" s="206" t="s">
        <v>193</v>
      </c>
      <c r="E182" s="207" t="s">
        <v>319</v>
      </c>
      <c r="F182" s="208" t="s">
        <v>320</v>
      </c>
      <c r="G182" s="209" t="s">
        <v>223</v>
      </c>
      <c r="H182" s="210">
        <v>500</v>
      </c>
      <c r="I182" s="211"/>
      <c r="J182" s="212">
        <f t="shared" si="30"/>
        <v>0</v>
      </c>
      <c r="K182" s="213"/>
      <c r="L182" s="36"/>
      <c r="M182" s="214" t="s">
        <v>1</v>
      </c>
      <c r="N182" s="215" t="s">
        <v>39</v>
      </c>
      <c r="O182" s="68"/>
      <c r="P182" s="216">
        <f t="shared" si="31"/>
        <v>0</v>
      </c>
      <c r="Q182" s="216">
        <v>6.1799999999999997E-3</v>
      </c>
      <c r="R182" s="216">
        <f t="shared" si="32"/>
        <v>3.09</v>
      </c>
      <c r="S182" s="216">
        <v>0</v>
      </c>
      <c r="T182" s="217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197</v>
      </c>
      <c r="AT182" s="218" t="s">
        <v>193</v>
      </c>
      <c r="AU182" s="218" t="s">
        <v>86</v>
      </c>
      <c r="AY182" s="14" t="s">
        <v>191</v>
      </c>
      <c r="BE182" s="219">
        <f t="shared" si="34"/>
        <v>0</v>
      </c>
      <c r="BF182" s="219">
        <f t="shared" si="35"/>
        <v>0</v>
      </c>
      <c r="BG182" s="219">
        <f t="shared" si="36"/>
        <v>0</v>
      </c>
      <c r="BH182" s="219">
        <f t="shared" si="37"/>
        <v>0</v>
      </c>
      <c r="BI182" s="219">
        <f t="shared" si="38"/>
        <v>0</v>
      </c>
      <c r="BJ182" s="14" t="s">
        <v>86</v>
      </c>
      <c r="BK182" s="219">
        <f t="shared" si="39"/>
        <v>0</v>
      </c>
      <c r="BL182" s="14" t="s">
        <v>197</v>
      </c>
      <c r="BM182" s="218" t="s">
        <v>321</v>
      </c>
    </row>
    <row r="183" spans="1:65" s="2" customFormat="1" ht="21.75" customHeight="1">
      <c r="A183" s="31"/>
      <c r="B183" s="32"/>
      <c r="C183" s="206" t="s">
        <v>322</v>
      </c>
      <c r="D183" s="206" t="s">
        <v>193</v>
      </c>
      <c r="E183" s="207" t="s">
        <v>323</v>
      </c>
      <c r="F183" s="208" t="s">
        <v>324</v>
      </c>
      <c r="G183" s="209" t="s">
        <v>223</v>
      </c>
      <c r="H183" s="210">
        <v>3</v>
      </c>
      <c r="I183" s="211"/>
      <c r="J183" s="212">
        <f t="shared" si="30"/>
        <v>0</v>
      </c>
      <c r="K183" s="213"/>
      <c r="L183" s="36"/>
      <c r="M183" s="214" t="s">
        <v>1</v>
      </c>
      <c r="N183" s="215" t="s">
        <v>39</v>
      </c>
      <c r="O183" s="68"/>
      <c r="P183" s="216">
        <f t="shared" si="31"/>
        <v>0</v>
      </c>
      <c r="Q183" s="216">
        <v>4.6000000000000001E-4</v>
      </c>
      <c r="R183" s="216">
        <f t="shared" si="32"/>
        <v>1.3800000000000002E-3</v>
      </c>
      <c r="S183" s="216">
        <v>0</v>
      </c>
      <c r="T183" s="217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197</v>
      </c>
      <c r="AT183" s="218" t="s">
        <v>193</v>
      </c>
      <c r="AU183" s="218" t="s">
        <v>86</v>
      </c>
      <c r="AY183" s="14" t="s">
        <v>191</v>
      </c>
      <c r="BE183" s="219">
        <f t="shared" si="34"/>
        <v>0</v>
      </c>
      <c r="BF183" s="219">
        <f t="shared" si="35"/>
        <v>0</v>
      </c>
      <c r="BG183" s="219">
        <f t="shared" si="36"/>
        <v>0</v>
      </c>
      <c r="BH183" s="219">
        <f t="shared" si="37"/>
        <v>0</v>
      </c>
      <c r="BI183" s="219">
        <f t="shared" si="38"/>
        <v>0</v>
      </c>
      <c r="BJ183" s="14" t="s">
        <v>86</v>
      </c>
      <c r="BK183" s="219">
        <f t="shared" si="39"/>
        <v>0</v>
      </c>
      <c r="BL183" s="14" t="s">
        <v>197</v>
      </c>
      <c r="BM183" s="218" t="s">
        <v>325</v>
      </c>
    </row>
    <row r="184" spans="1:65" s="2" customFormat="1" ht="16.5" customHeight="1">
      <c r="A184" s="31"/>
      <c r="B184" s="32"/>
      <c r="C184" s="206" t="s">
        <v>326</v>
      </c>
      <c r="D184" s="206" t="s">
        <v>193</v>
      </c>
      <c r="E184" s="207" t="s">
        <v>327</v>
      </c>
      <c r="F184" s="208" t="s">
        <v>328</v>
      </c>
      <c r="G184" s="209" t="s">
        <v>274</v>
      </c>
      <c r="H184" s="210">
        <v>12</v>
      </c>
      <c r="I184" s="211"/>
      <c r="J184" s="212">
        <f t="shared" si="30"/>
        <v>0</v>
      </c>
      <c r="K184" s="213"/>
      <c r="L184" s="36"/>
      <c r="M184" s="214" t="s">
        <v>1</v>
      </c>
      <c r="N184" s="215" t="s">
        <v>39</v>
      </c>
      <c r="O184" s="68"/>
      <c r="P184" s="216">
        <f t="shared" si="31"/>
        <v>0</v>
      </c>
      <c r="Q184" s="216">
        <v>2.5999999999999998E-4</v>
      </c>
      <c r="R184" s="216">
        <f t="shared" si="32"/>
        <v>3.1199999999999995E-3</v>
      </c>
      <c r="S184" s="216">
        <v>0</v>
      </c>
      <c r="T184" s="217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197</v>
      </c>
      <c r="AT184" s="218" t="s">
        <v>193</v>
      </c>
      <c r="AU184" s="218" t="s">
        <v>86</v>
      </c>
      <c r="AY184" s="14" t="s">
        <v>191</v>
      </c>
      <c r="BE184" s="219">
        <f t="shared" si="34"/>
        <v>0</v>
      </c>
      <c r="BF184" s="219">
        <f t="shared" si="35"/>
        <v>0</v>
      </c>
      <c r="BG184" s="219">
        <f t="shared" si="36"/>
        <v>0</v>
      </c>
      <c r="BH184" s="219">
        <f t="shared" si="37"/>
        <v>0</v>
      </c>
      <c r="BI184" s="219">
        <f t="shared" si="38"/>
        <v>0</v>
      </c>
      <c r="BJ184" s="14" t="s">
        <v>86</v>
      </c>
      <c r="BK184" s="219">
        <f t="shared" si="39"/>
        <v>0</v>
      </c>
      <c r="BL184" s="14" t="s">
        <v>197</v>
      </c>
      <c r="BM184" s="218" t="s">
        <v>329</v>
      </c>
    </row>
    <row r="185" spans="1:65" s="12" customFormat="1" ht="22.9" customHeight="1">
      <c r="B185" s="190"/>
      <c r="C185" s="191"/>
      <c r="D185" s="192" t="s">
        <v>72</v>
      </c>
      <c r="E185" s="204" t="s">
        <v>330</v>
      </c>
      <c r="F185" s="204" t="s">
        <v>331</v>
      </c>
      <c r="G185" s="191"/>
      <c r="H185" s="191"/>
      <c r="I185" s="194"/>
      <c r="J185" s="205">
        <f>BK185</f>
        <v>0</v>
      </c>
      <c r="K185" s="191"/>
      <c r="L185" s="196"/>
      <c r="M185" s="197"/>
      <c r="N185" s="198"/>
      <c r="O185" s="198"/>
      <c r="P185" s="199">
        <f>P186</f>
        <v>0</v>
      </c>
      <c r="Q185" s="198"/>
      <c r="R185" s="199">
        <f>R186</f>
        <v>0</v>
      </c>
      <c r="S185" s="198"/>
      <c r="T185" s="200">
        <f>T186</f>
        <v>0</v>
      </c>
      <c r="AR185" s="201" t="s">
        <v>80</v>
      </c>
      <c r="AT185" s="202" t="s">
        <v>72</v>
      </c>
      <c r="AU185" s="202" t="s">
        <v>80</v>
      </c>
      <c r="AY185" s="201" t="s">
        <v>191</v>
      </c>
      <c r="BK185" s="203">
        <f>BK186</f>
        <v>0</v>
      </c>
    </row>
    <row r="186" spans="1:65" s="2" customFormat="1" ht="21.75" customHeight="1">
      <c r="A186" s="31"/>
      <c r="B186" s="32"/>
      <c r="C186" s="206" t="s">
        <v>332</v>
      </c>
      <c r="D186" s="206" t="s">
        <v>193</v>
      </c>
      <c r="E186" s="207" t="s">
        <v>333</v>
      </c>
      <c r="F186" s="208" t="s">
        <v>334</v>
      </c>
      <c r="G186" s="209" t="s">
        <v>213</v>
      </c>
      <c r="H186" s="210">
        <v>344.02</v>
      </c>
      <c r="I186" s="211"/>
      <c r="J186" s="212">
        <f>ROUND(I186*H186,2)</f>
        <v>0</v>
      </c>
      <c r="K186" s="213"/>
      <c r="L186" s="36"/>
      <c r="M186" s="214" t="s">
        <v>1</v>
      </c>
      <c r="N186" s="215" t="s">
        <v>39</v>
      </c>
      <c r="O186" s="68"/>
      <c r="P186" s="216">
        <f>O186*H186</f>
        <v>0</v>
      </c>
      <c r="Q186" s="216">
        <v>0</v>
      </c>
      <c r="R186" s="216">
        <f>Q186*H186</f>
        <v>0</v>
      </c>
      <c r="S186" s="216">
        <v>0</v>
      </c>
      <c r="T186" s="217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197</v>
      </c>
      <c r="AT186" s="218" t="s">
        <v>193</v>
      </c>
      <c r="AU186" s="218" t="s">
        <v>86</v>
      </c>
      <c r="AY186" s="14" t="s">
        <v>191</v>
      </c>
      <c r="BE186" s="219">
        <f>IF(N186="základná",J186,0)</f>
        <v>0</v>
      </c>
      <c r="BF186" s="219">
        <f>IF(N186="znížená",J186,0)</f>
        <v>0</v>
      </c>
      <c r="BG186" s="219">
        <f>IF(N186="zákl. prenesená",J186,0)</f>
        <v>0</v>
      </c>
      <c r="BH186" s="219">
        <f>IF(N186="zníž. prenesená",J186,0)</f>
        <v>0</v>
      </c>
      <c r="BI186" s="219">
        <f>IF(N186="nulová",J186,0)</f>
        <v>0</v>
      </c>
      <c r="BJ186" s="14" t="s">
        <v>86</v>
      </c>
      <c r="BK186" s="219">
        <f>ROUND(I186*H186,2)</f>
        <v>0</v>
      </c>
      <c r="BL186" s="14" t="s">
        <v>197</v>
      </c>
      <c r="BM186" s="218" t="s">
        <v>335</v>
      </c>
    </row>
    <row r="187" spans="1:65" s="12" customFormat="1" ht="25.9" customHeight="1">
      <c r="B187" s="190"/>
      <c r="C187" s="191"/>
      <c r="D187" s="192" t="s">
        <v>72</v>
      </c>
      <c r="E187" s="193" t="s">
        <v>336</v>
      </c>
      <c r="F187" s="193" t="s">
        <v>337</v>
      </c>
      <c r="G187" s="191"/>
      <c r="H187" s="191"/>
      <c r="I187" s="194"/>
      <c r="J187" s="195">
        <f>BK187</f>
        <v>0</v>
      </c>
      <c r="K187" s="191"/>
      <c r="L187" s="196"/>
      <c r="M187" s="197"/>
      <c r="N187" s="198"/>
      <c r="O187" s="198"/>
      <c r="P187" s="199">
        <f>P188+P202+P208+P215+P221+P232+P242+P282+P292+P298+P308+P312+P316</f>
        <v>0</v>
      </c>
      <c r="Q187" s="198"/>
      <c r="R187" s="199">
        <f>R188+R202+R208+R215+R221+R232+R242+R282+R292+R298+R308+R312+R316</f>
        <v>42.453420600000008</v>
      </c>
      <c r="S187" s="198"/>
      <c r="T187" s="200">
        <f>T188+T202+T208+T215+T221+T232+T242+T282+T292+T298+T308+T312+T316</f>
        <v>0</v>
      </c>
      <c r="AR187" s="201" t="s">
        <v>86</v>
      </c>
      <c r="AT187" s="202" t="s">
        <v>72</v>
      </c>
      <c r="AU187" s="202" t="s">
        <v>73</v>
      </c>
      <c r="AY187" s="201" t="s">
        <v>191</v>
      </c>
      <c r="BK187" s="203">
        <f>BK188+BK202+BK208+BK215+BK221+BK232+BK242+BK282+BK292+BK298+BK308+BK312+BK316</f>
        <v>0</v>
      </c>
    </row>
    <row r="188" spans="1:65" s="12" customFormat="1" ht="22.9" customHeight="1">
      <c r="B188" s="190"/>
      <c r="C188" s="191"/>
      <c r="D188" s="192" t="s">
        <v>72</v>
      </c>
      <c r="E188" s="204" t="s">
        <v>338</v>
      </c>
      <c r="F188" s="204" t="s">
        <v>339</v>
      </c>
      <c r="G188" s="191"/>
      <c r="H188" s="191"/>
      <c r="I188" s="194"/>
      <c r="J188" s="205">
        <f>BK188</f>
        <v>0</v>
      </c>
      <c r="K188" s="191"/>
      <c r="L188" s="196"/>
      <c r="M188" s="197"/>
      <c r="N188" s="198"/>
      <c r="O188" s="198"/>
      <c r="P188" s="199">
        <f>SUM(P189:P201)</f>
        <v>0</v>
      </c>
      <c r="Q188" s="198"/>
      <c r="R188" s="199">
        <f>SUM(R189:R201)</f>
        <v>0.99144580000000004</v>
      </c>
      <c r="S188" s="198"/>
      <c r="T188" s="200">
        <f>SUM(T189:T201)</f>
        <v>0</v>
      </c>
      <c r="AR188" s="201" t="s">
        <v>86</v>
      </c>
      <c r="AT188" s="202" t="s">
        <v>72</v>
      </c>
      <c r="AU188" s="202" t="s">
        <v>80</v>
      </c>
      <c r="AY188" s="201" t="s">
        <v>191</v>
      </c>
      <c r="BK188" s="203">
        <f>SUM(BK189:BK201)</f>
        <v>0</v>
      </c>
    </row>
    <row r="189" spans="1:65" s="2" customFormat="1" ht="21.75" customHeight="1">
      <c r="A189" s="31"/>
      <c r="B189" s="32"/>
      <c r="C189" s="206" t="s">
        <v>340</v>
      </c>
      <c r="D189" s="206" t="s">
        <v>193</v>
      </c>
      <c r="E189" s="207" t="s">
        <v>341</v>
      </c>
      <c r="F189" s="208" t="s">
        <v>342</v>
      </c>
      <c r="G189" s="209" t="s">
        <v>223</v>
      </c>
      <c r="H189" s="210">
        <v>252</v>
      </c>
      <c r="I189" s="211"/>
      <c r="J189" s="212">
        <f t="shared" ref="J189:J201" si="40">ROUND(I189*H189,2)</f>
        <v>0</v>
      </c>
      <c r="K189" s="213"/>
      <c r="L189" s="36"/>
      <c r="M189" s="214" t="s">
        <v>1</v>
      </c>
      <c r="N189" s="215" t="s">
        <v>39</v>
      </c>
      <c r="O189" s="68"/>
      <c r="P189" s="216">
        <f t="shared" ref="P189:P201" si="41">O189*H189</f>
        <v>0</v>
      </c>
      <c r="Q189" s="216">
        <v>0</v>
      </c>
      <c r="R189" s="216">
        <f t="shared" ref="R189:R201" si="42">Q189*H189</f>
        <v>0</v>
      </c>
      <c r="S189" s="216">
        <v>0</v>
      </c>
      <c r="T189" s="217">
        <f t="shared" ref="T189:T201" si="43"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8" t="s">
        <v>257</v>
      </c>
      <c r="AT189" s="218" t="s">
        <v>193</v>
      </c>
      <c r="AU189" s="218" t="s">
        <v>86</v>
      </c>
      <c r="AY189" s="14" t="s">
        <v>191</v>
      </c>
      <c r="BE189" s="219">
        <f t="shared" ref="BE189:BE201" si="44">IF(N189="základná",J189,0)</f>
        <v>0</v>
      </c>
      <c r="BF189" s="219">
        <f t="shared" ref="BF189:BF201" si="45">IF(N189="znížená",J189,0)</f>
        <v>0</v>
      </c>
      <c r="BG189" s="219">
        <f t="shared" ref="BG189:BG201" si="46">IF(N189="zákl. prenesená",J189,0)</f>
        <v>0</v>
      </c>
      <c r="BH189" s="219">
        <f t="shared" ref="BH189:BH201" si="47">IF(N189="zníž. prenesená",J189,0)</f>
        <v>0</v>
      </c>
      <c r="BI189" s="219">
        <f t="shared" ref="BI189:BI201" si="48">IF(N189="nulová",J189,0)</f>
        <v>0</v>
      </c>
      <c r="BJ189" s="14" t="s">
        <v>86</v>
      </c>
      <c r="BK189" s="219">
        <f t="shared" ref="BK189:BK201" si="49">ROUND(I189*H189,2)</f>
        <v>0</v>
      </c>
      <c r="BL189" s="14" t="s">
        <v>257</v>
      </c>
      <c r="BM189" s="218" t="s">
        <v>343</v>
      </c>
    </row>
    <row r="190" spans="1:65" s="2" customFormat="1" ht="16.5" customHeight="1">
      <c r="A190" s="31"/>
      <c r="B190" s="32"/>
      <c r="C190" s="220" t="s">
        <v>344</v>
      </c>
      <c r="D190" s="220" t="s">
        <v>210</v>
      </c>
      <c r="E190" s="221" t="s">
        <v>345</v>
      </c>
      <c r="F190" s="222" t="s">
        <v>346</v>
      </c>
      <c r="G190" s="223" t="s">
        <v>223</v>
      </c>
      <c r="H190" s="224">
        <v>289.8</v>
      </c>
      <c r="I190" s="225"/>
      <c r="J190" s="226">
        <f t="shared" si="40"/>
        <v>0</v>
      </c>
      <c r="K190" s="227"/>
      <c r="L190" s="228"/>
      <c r="M190" s="229" t="s">
        <v>1</v>
      </c>
      <c r="N190" s="230" t="s">
        <v>39</v>
      </c>
      <c r="O190" s="68"/>
      <c r="P190" s="216">
        <f t="shared" si="41"/>
        <v>0</v>
      </c>
      <c r="Q190" s="216">
        <v>4.0000000000000002E-4</v>
      </c>
      <c r="R190" s="216">
        <f t="shared" si="42"/>
        <v>0.11592000000000001</v>
      </c>
      <c r="S190" s="216">
        <v>0</v>
      </c>
      <c r="T190" s="217">
        <f t="shared" si="4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8" t="s">
        <v>326</v>
      </c>
      <c r="AT190" s="218" t="s">
        <v>210</v>
      </c>
      <c r="AU190" s="218" t="s">
        <v>86</v>
      </c>
      <c r="AY190" s="14" t="s">
        <v>191</v>
      </c>
      <c r="BE190" s="219">
        <f t="shared" si="44"/>
        <v>0</v>
      </c>
      <c r="BF190" s="219">
        <f t="shared" si="45"/>
        <v>0</v>
      </c>
      <c r="BG190" s="219">
        <f t="shared" si="46"/>
        <v>0</v>
      </c>
      <c r="BH190" s="219">
        <f t="shared" si="47"/>
        <v>0</v>
      </c>
      <c r="BI190" s="219">
        <f t="shared" si="48"/>
        <v>0</v>
      </c>
      <c r="BJ190" s="14" t="s">
        <v>86</v>
      </c>
      <c r="BK190" s="219">
        <f t="shared" si="49"/>
        <v>0</v>
      </c>
      <c r="BL190" s="14" t="s">
        <v>257</v>
      </c>
      <c r="BM190" s="218" t="s">
        <v>347</v>
      </c>
    </row>
    <row r="191" spans="1:65" s="2" customFormat="1" ht="33" customHeight="1">
      <c r="A191" s="31"/>
      <c r="B191" s="32"/>
      <c r="C191" s="206" t="s">
        <v>348</v>
      </c>
      <c r="D191" s="206" t="s">
        <v>193</v>
      </c>
      <c r="E191" s="207" t="s">
        <v>349</v>
      </c>
      <c r="F191" s="208" t="s">
        <v>350</v>
      </c>
      <c r="G191" s="209" t="s">
        <v>223</v>
      </c>
      <c r="H191" s="210">
        <v>252</v>
      </c>
      <c r="I191" s="211"/>
      <c r="J191" s="212">
        <f t="shared" si="40"/>
        <v>0</v>
      </c>
      <c r="K191" s="213"/>
      <c r="L191" s="36"/>
      <c r="M191" s="214" t="s">
        <v>1</v>
      </c>
      <c r="N191" s="215" t="s">
        <v>39</v>
      </c>
      <c r="O191" s="68"/>
      <c r="P191" s="216">
        <f t="shared" si="41"/>
        <v>0</v>
      </c>
      <c r="Q191" s="216">
        <v>3.0000000000000001E-5</v>
      </c>
      <c r="R191" s="216">
        <f t="shared" si="42"/>
        <v>7.5599999999999999E-3</v>
      </c>
      <c r="S191" s="216">
        <v>0</v>
      </c>
      <c r="T191" s="217">
        <f t="shared" si="4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8" t="s">
        <v>257</v>
      </c>
      <c r="AT191" s="218" t="s">
        <v>193</v>
      </c>
      <c r="AU191" s="218" t="s">
        <v>86</v>
      </c>
      <c r="AY191" s="14" t="s">
        <v>191</v>
      </c>
      <c r="BE191" s="219">
        <f t="shared" si="44"/>
        <v>0</v>
      </c>
      <c r="BF191" s="219">
        <f t="shared" si="45"/>
        <v>0</v>
      </c>
      <c r="BG191" s="219">
        <f t="shared" si="46"/>
        <v>0</v>
      </c>
      <c r="BH191" s="219">
        <f t="shared" si="47"/>
        <v>0</v>
      </c>
      <c r="BI191" s="219">
        <f t="shared" si="48"/>
        <v>0</v>
      </c>
      <c r="BJ191" s="14" t="s">
        <v>86</v>
      </c>
      <c r="BK191" s="219">
        <f t="shared" si="49"/>
        <v>0</v>
      </c>
      <c r="BL191" s="14" t="s">
        <v>257</v>
      </c>
      <c r="BM191" s="218" t="s">
        <v>351</v>
      </c>
    </row>
    <row r="192" spans="1:65" s="2" customFormat="1" ht="21.75" customHeight="1">
      <c r="A192" s="31"/>
      <c r="B192" s="32"/>
      <c r="C192" s="220" t="s">
        <v>352</v>
      </c>
      <c r="D192" s="220" t="s">
        <v>210</v>
      </c>
      <c r="E192" s="221" t="s">
        <v>353</v>
      </c>
      <c r="F192" s="222" t="s">
        <v>354</v>
      </c>
      <c r="G192" s="223" t="s">
        <v>223</v>
      </c>
      <c r="H192" s="224">
        <v>289.8</v>
      </c>
      <c r="I192" s="225"/>
      <c r="J192" s="226">
        <f t="shared" si="40"/>
        <v>0</v>
      </c>
      <c r="K192" s="227"/>
      <c r="L192" s="228"/>
      <c r="M192" s="229" t="s">
        <v>1</v>
      </c>
      <c r="N192" s="230" t="s">
        <v>39</v>
      </c>
      <c r="O192" s="68"/>
      <c r="P192" s="216">
        <f t="shared" si="41"/>
        <v>0</v>
      </c>
      <c r="Q192" s="216">
        <v>2.2000000000000001E-3</v>
      </c>
      <c r="R192" s="216">
        <f t="shared" si="42"/>
        <v>0.63756000000000002</v>
      </c>
      <c r="S192" s="216">
        <v>0</v>
      </c>
      <c r="T192" s="217">
        <f t="shared" si="4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8" t="s">
        <v>326</v>
      </c>
      <c r="AT192" s="218" t="s">
        <v>210</v>
      </c>
      <c r="AU192" s="218" t="s">
        <v>86</v>
      </c>
      <c r="AY192" s="14" t="s">
        <v>191</v>
      </c>
      <c r="BE192" s="219">
        <f t="shared" si="44"/>
        <v>0</v>
      </c>
      <c r="BF192" s="219">
        <f t="shared" si="45"/>
        <v>0</v>
      </c>
      <c r="BG192" s="219">
        <f t="shared" si="46"/>
        <v>0</v>
      </c>
      <c r="BH192" s="219">
        <f t="shared" si="47"/>
        <v>0</v>
      </c>
      <c r="BI192" s="219">
        <f t="shared" si="48"/>
        <v>0</v>
      </c>
      <c r="BJ192" s="14" t="s">
        <v>86</v>
      </c>
      <c r="BK192" s="219">
        <f t="shared" si="49"/>
        <v>0</v>
      </c>
      <c r="BL192" s="14" t="s">
        <v>257</v>
      </c>
      <c r="BM192" s="218" t="s">
        <v>355</v>
      </c>
    </row>
    <row r="193" spans="1:65" s="2" customFormat="1" ht="21.75" customHeight="1">
      <c r="A193" s="31"/>
      <c r="B193" s="32"/>
      <c r="C193" s="206" t="s">
        <v>356</v>
      </c>
      <c r="D193" s="206" t="s">
        <v>193</v>
      </c>
      <c r="E193" s="207" t="s">
        <v>357</v>
      </c>
      <c r="F193" s="208" t="s">
        <v>358</v>
      </c>
      <c r="G193" s="209" t="s">
        <v>223</v>
      </c>
      <c r="H193" s="210">
        <v>7.59</v>
      </c>
      <c r="I193" s="211"/>
      <c r="J193" s="212">
        <f t="shared" si="40"/>
        <v>0</v>
      </c>
      <c r="K193" s="213"/>
      <c r="L193" s="36"/>
      <c r="M193" s="214" t="s">
        <v>1</v>
      </c>
      <c r="N193" s="215" t="s">
        <v>39</v>
      </c>
      <c r="O193" s="68"/>
      <c r="P193" s="216">
        <f t="shared" si="41"/>
        <v>0</v>
      </c>
      <c r="Q193" s="216">
        <v>8.0000000000000007E-5</v>
      </c>
      <c r="R193" s="216">
        <f t="shared" si="42"/>
        <v>6.0720000000000001E-4</v>
      </c>
      <c r="S193" s="216">
        <v>0</v>
      </c>
      <c r="T193" s="217">
        <f t="shared" si="4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8" t="s">
        <v>257</v>
      </c>
      <c r="AT193" s="218" t="s">
        <v>193</v>
      </c>
      <c r="AU193" s="218" t="s">
        <v>86</v>
      </c>
      <c r="AY193" s="14" t="s">
        <v>191</v>
      </c>
      <c r="BE193" s="219">
        <f t="shared" si="44"/>
        <v>0</v>
      </c>
      <c r="BF193" s="219">
        <f t="shared" si="45"/>
        <v>0</v>
      </c>
      <c r="BG193" s="219">
        <f t="shared" si="46"/>
        <v>0</v>
      </c>
      <c r="BH193" s="219">
        <f t="shared" si="47"/>
        <v>0</v>
      </c>
      <c r="BI193" s="219">
        <f t="shared" si="48"/>
        <v>0</v>
      </c>
      <c r="BJ193" s="14" t="s">
        <v>86</v>
      </c>
      <c r="BK193" s="219">
        <f t="shared" si="49"/>
        <v>0</v>
      </c>
      <c r="BL193" s="14" t="s">
        <v>257</v>
      </c>
      <c r="BM193" s="218" t="s">
        <v>359</v>
      </c>
    </row>
    <row r="194" spans="1:65" s="2" customFormat="1" ht="21.75" customHeight="1">
      <c r="A194" s="31"/>
      <c r="B194" s="32"/>
      <c r="C194" s="220" t="s">
        <v>360</v>
      </c>
      <c r="D194" s="220" t="s">
        <v>210</v>
      </c>
      <c r="E194" s="221" t="s">
        <v>361</v>
      </c>
      <c r="F194" s="222" t="s">
        <v>354</v>
      </c>
      <c r="G194" s="223" t="s">
        <v>223</v>
      </c>
      <c r="H194" s="224">
        <v>9.1080000000000005</v>
      </c>
      <c r="I194" s="225"/>
      <c r="J194" s="226">
        <f t="shared" si="40"/>
        <v>0</v>
      </c>
      <c r="K194" s="227"/>
      <c r="L194" s="228"/>
      <c r="M194" s="229" t="s">
        <v>1</v>
      </c>
      <c r="N194" s="230" t="s">
        <v>39</v>
      </c>
      <c r="O194" s="68"/>
      <c r="P194" s="216">
        <f t="shared" si="41"/>
        <v>0</v>
      </c>
      <c r="Q194" s="216">
        <v>2.2000000000000001E-3</v>
      </c>
      <c r="R194" s="216">
        <f t="shared" si="42"/>
        <v>2.0037600000000003E-2</v>
      </c>
      <c r="S194" s="216">
        <v>0</v>
      </c>
      <c r="T194" s="217">
        <f t="shared" si="4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8" t="s">
        <v>326</v>
      </c>
      <c r="AT194" s="218" t="s">
        <v>210</v>
      </c>
      <c r="AU194" s="218" t="s">
        <v>86</v>
      </c>
      <c r="AY194" s="14" t="s">
        <v>191</v>
      </c>
      <c r="BE194" s="219">
        <f t="shared" si="44"/>
        <v>0</v>
      </c>
      <c r="BF194" s="219">
        <f t="shared" si="45"/>
        <v>0</v>
      </c>
      <c r="BG194" s="219">
        <f t="shared" si="46"/>
        <v>0</v>
      </c>
      <c r="BH194" s="219">
        <f t="shared" si="47"/>
        <v>0</v>
      </c>
      <c r="BI194" s="219">
        <f t="shared" si="48"/>
        <v>0</v>
      </c>
      <c r="BJ194" s="14" t="s">
        <v>86</v>
      </c>
      <c r="BK194" s="219">
        <f t="shared" si="49"/>
        <v>0</v>
      </c>
      <c r="BL194" s="14" t="s">
        <v>257</v>
      </c>
      <c r="BM194" s="218" t="s">
        <v>362</v>
      </c>
    </row>
    <row r="195" spans="1:65" s="2" customFormat="1" ht="21.75" customHeight="1">
      <c r="A195" s="31"/>
      <c r="B195" s="32"/>
      <c r="C195" s="206" t="s">
        <v>363</v>
      </c>
      <c r="D195" s="206" t="s">
        <v>193</v>
      </c>
      <c r="E195" s="207" t="s">
        <v>364</v>
      </c>
      <c r="F195" s="208" t="s">
        <v>365</v>
      </c>
      <c r="G195" s="209" t="s">
        <v>223</v>
      </c>
      <c r="H195" s="210">
        <v>41.3</v>
      </c>
      <c r="I195" s="211"/>
      <c r="J195" s="212">
        <f t="shared" si="40"/>
        <v>0</v>
      </c>
      <c r="K195" s="213"/>
      <c r="L195" s="36"/>
      <c r="M195" s="214" t="s">
        <v>1</v>
      </c>
      <c r="N195" s="215" t="s">
        <v>39</v>
      </c>
      <c r="O195" s="68"/>
      <c r="P195" s="216">
        <f t="shared" si="41"/>
        <v>0</v>
      </c>
      <c r="Q195" s="216">
        <v>8.0000000000000007E-5</v>
      </c>
      <c r="R195" s="216">
        <f t="shared" si="42"/>
        <v>3.3040000000000001E-3</v>
      </c>
      <c r="S195" s="216">
        <v>0</v>
      </c>
      <c r="T195" s="217">
        <f t="shared" si="4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8" t="s">
        <v>257</v>
      </c>
      <c r="AT195" s="218" t="s">
        <v>193</v>
      </c>
      <c r="AU195" s="218" t="s">
        <v>86</v>
      </c>
      <c r="AY195" s="14" t="s">
        <v>191</v>
      </c>
      <c r="BE195" s="219">
        <f t="shared" si="44"/>
        <v>0</v>
      </c>
      <c r="BF195" s="219">
        <f t="shared" si="45"/>
        <v>0</v>
      </c>
      <c r="BG195" s="219">
        <f t="shared" si="46"/>
        <v>0</v>
      </c>
      <c r="BH195" s="219">
        <f t="shared" si="47"/>
        <v>0</v>
      </c>
      <c r="BI195" s="219">
        <f t="shared" si="48"/>
        <v>0</v>
      </c>
      <c r="BJ195" s="14" t="s">
        <v>86</v>
      </c>
      <c r="BK195" s="219">
        <f t="shared" si="49"/>
        <v>0</v>
      </c>
      <c r="BL195" s="14" t="s">
        <v>257</v>
      </c>
      <c r="BM195" s="218" t="s">
        <v>366</v>
      </c>
    </row>
    <row r="196" spans="1:65" s="2" customFormat="1" ht="21.75" customHeight="1">
      <c r="A196" s="31"/>
      <c r="B196" s="32"/>
      <c r="C196" s="220" t="s">
        <v>367</v>
      </c>
      <c r="D196" s="220" t="s">
        <v>210</v>
      </c>
      <c r="E196" s="221" t="s">
        <v>368</v>
      </c>
      <c r="F196" s="222" t="s">
        <v>369</v>
      </c>
      <c r="G196" s="223" t="s">
        <v>223</v>
      </c>
      <c r="H196" s="224">
        <v>47.494999999999997</v>
      </c>
      <c r="I196" s="225"/>
      <c r="J196" s="226">
        <f t="shared" si="40"/>
        <v>0</v>
      </c>
      <c r="K196" s="227"/>
      <c r="L196" s="228"/>
      <c r="M196" s="229" t="s">
        <v>1</v>
      </c>
      <c r="N196" s="230" t="s">
        <v>39</v>
      </c>
      <c r="O196" s="68"/>
      <c r="P196" s="216">
        <f t="shared" si="41"/>
        <v>0</v>
      </c>
      <c r="Q196" s="216">
        <v>2E-3</v>
      </c>
      <c r="R196" s="216">
        <f t="shared" si="42"/>
        <v>9.4989999999999991E-2</v>
      </c>
      <c r="S196" s="216">
        <v>0</v>
      </c>
      <c r="T196" s="217">
        <f t="shared" si="4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8" t="s">
        <v>326</v>
      </c>
      <c r="AT196" s="218" t="s">
        <v>210</v>
      </c>
      <c r="AU196" s="218" t="s">
        <v>86</v>
      </c>
      <c r="AY196" s="14" t="s">
        <v>191</v>
      </c>
      <c r="BE196" s="219">
        <f t="shared" si="44"/>
        <v>0</v>
      </c>
      <c r="BF196" s="219">
        <f t="shared" si="45"/>
        <v>0</v>
      </c>
      <c r="BG196" s="219">
        <f t="shared" si="46"/>
        <v>0</v>
      </c>
      <c r="BH196" s="219">
        <f t="shared" si="47"/>
        <v>0</v>
      </c>
      <c r="BI196" s="219">
        <f t="shared" si="48"/>
        <v>0</v>
      </c>
      <c r="BJ196" s="14" t="s">
        <v>86</v>
      </c>
      <c r="BK196" s="219">
        <f t="shared" si="49"/>
        <v>0</v>
      </c>
      <c r="BL196" s="14" t="s">
        <v>257</v>
      </c>
      <c r="BM196" s="218" t="s">
        <v>370</v>
      </c>
    </row>
    <row r="197" spans="1:65" s="2" customFormat="1" ht="21.75" customHeight="1">
      <c r="A197" s="31"/>
      <c r="B197" s="32"/>
      <c r="C197" s="206" t="s">
        <v>371</v>
      </c>
      <c r="D197" s="206" t="s">
        <v>193</v>
      </c>
      <c r="E197" s="207" t="s">
        <v>372</v>
      </c>
      <c r="F197" s="208" t="s">
        <v>373</v>
      </c>
      <c r="G197" s="209" t="s">
        <v>223</v>
      </c>
      <c r="H197" s="210">
        <v>38.179000000000002</v>
      </c>
      <c r="I197" s="211"/>
      <c r="J197" s="212">
        <f t="shared" si="40"/>
        <v>0</v>
      </c>
      <c r="K197" s="213"/>
      <c r="L197" s="36"/>
      <c r="M197" s="214" t="s">
        <v>1</v>
      </c>
      <c r="N197" s="215" t="s">
        <v>39</v>
      </c>
      <c r="O197" s="68"/>
      <c r="P197" s="216">
        <f t="shared" si="41"/>
        <v>0</v>
      </c>
      <c r="Q197" s="216">
        <v>0</v>
      </c>
      <c r="R197" s="216">
        <f t="shared" si="42"/>
        <v>0</v>
      </c>
      <c r="S197" s="216">
        <v>0</v>
      </c>
      <c r="T197" s="217">
        <f t="shared" si="4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8" t="s">
        <v>257</v>
      </c>
      <c r="AT197" s="218" t="s">
        <v>193</v>
      </c>
      <c r="AU197" s="218" t="s">
        <v>86</v>
      </c>
      <c r="AY197" s="14" t="s">
        <v>191</v>
      </c>
      <c r="BE197" s="219">
        <f t="shared" si="44"/>
        <v>0</v>
      </c>
      <c r="BF197" s="219">
        <f t="shared" si="45"/>
        <v>0</v>
      </c>
      <c r="BG197" s="219">
        <f t="shared" si="46"/>
        <v>0</v>
      </c>
      <c r="BH197" s="219">
        <f t="shared" si="47"/>
        <v>0</v>
      </c>
      <c r="BI197" s="219">
        <f t="shared" si="48"/>
        <v>0</v>
      </c>
      <c r="BJ197" s="14" t="s">
        <v>86</v>
      </c>
      <c r="BK197" s="219">
        <f t="shared" si="49"/>
        <v>0</v>
      </c>
      <c r="BL197" s="14" t="s">
        <v>257</v>
      </c>
      <c r="BM197" s="218" t="s">
        <v>374</v>
      </c>
    </row>
    <row r="198" spans="1:65" s="2" customFormat="1" ht="21.75" customHeight="1">
      <c r="A198" s="31"/>
      <c r="B198" s="32"/>
      <c r="C198" s="220" t="s">
        <v>375</v>
      </c>
      <c r="D198" s="220" t="s">
        <v>210</v>
      </c>
      <c r="E198" s="221" t="s">
        <v>376</v>
      </c>
      <c r="F198" s="222" t="s">
        <v>377</v>
      </c>
      <c r="G198" s="223" t="s">
        <v>378</v>
      </c>
      <c r="H198" s="224">
        <v>38.179000000000002</v>
      </c>
      <c r="I198" s="225"/>
      <c r="J198" s="226">
        <f t="shared" si="40"/>
        <v>0</v>
      </c>
      <c r="K198" s="227"/>
      <c r="L198" s="228"/>
      <c r="M198" s="229" t="s">
        <v>1</v>
      </c>
      <c r="N198" s="230" t="s">
        <v>39</v>
      </c>
      <c r="O198" s="68"/>
      <c r="P198" s="216">
        <f t="shared" si="41"/>
        <v>0</v>
      </c>
      <c r="Q198" s="216">
        <v>1E-3</v>
      </c>
      <c r="R198" s="216">
        <f t="shared" si="42"/>
        <v>3.8179000000000005E-2</v>
      </c>
      <c r="S198" s="216">
        <v>0</v>
      </c>
      <c r="T198" s="217">
        <f t="shared" si="4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8" t="s">
        <v>326</v>
      </c>
      <c r="AT198" s="218" t="s">
        <v>210</v>
      </c>
      <c r="AU198" s="218" t="s">
        <v>86</v>
      </c>
      <c r="AY198" s="14" t="s">
        <v>191</v>
      </c>
      <c r="BE198" s="219">
        <f t="shared" si="44"/>
        <v>0</v>
      </c>
      <c r="BF198" s="219">
        <f t="shared" si="45"/>
        <v>0</v>
      </c>
      <c r="BG198" s="219">
        <f t="shared" si="46"/>
        <v>0</v>
      </c>
      <c r="BH198" s="219">
        <f t="shared" si="47"/>
        <v>0</v>
      </c>
      <c r="BI198" s="219">
        <f t="shared" si="48"/>
        <v>0</v>
      </c>
      <c r="BJ198" s="14" t="s">
        <v>86</v>
      </c>
      <c r="BK198" s="219">
        <f t="shared" si="49"/>
        <v>0</v>
      </c>
      <c r="BL198" s="14" t="s">
        <v>257</v>
      </c>
      <c r="BM198" s="218" t="s">
        <v>379</v>
      </c>
    </row>
    <row r="199" spans="1:65" s="2" customFormat="1" ht="21.75" customHeight="1">
      <c r="A199" s="31"/>
      <c r="B199" s="32"/>
      <c r="C199" s="206" t="s">
        <v>380</v>
      </c>
      <c r="D199" s="206" t="s">
        <v>193</v>
      </c>
      <c r="E199" s="207" t="s">
        <v>381</v>
      </c>
      <c r="F199" s="208" t="s">
        <v>382</v>
      </c>
      <c r="G199" s="209" t="s">
        <v>223</v>
      </c>
      <c r="H199" s="210">
        <v>73.287999999999997</v>
      </c>
      <c r="I199" s="211"/>
      <c r="J199" s="212">
        <f t="shared" si="40"/>
        <v>0</v>
      </c>
      <c r="K199" s="213"/>
      <c r="L199" s="36"/>
      <c r="M199" s="214" t="s">
        <v>1</v>
      </c>
      <c r="N199" s="215" t="s">
        <v>39</v>
      </c>
      <c r="O199" s="68"/>
      <c r="P199" s="216">
        <f t="shared" si="41"/>
        <v>0</v>
      </c>
      <c r="Q199" s="216">
        <v>0</v>
      </c>
      <c r="R199" s="216">
        <f t="shared" si="42"/>
        <v>0</v>
      </c>
      <c r="S199" s="216">
        <v>0</v>
      </c>
      <c r="T199" s="217">
        <f t="shared" si="4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18" t="s">
        <v>257</v>
      </c>
      <c r="AT199" s="218" t="s">
        <v>193</v>
      </c>
      <c r="AU199" s="218" t="s">
        <v>86</v>
      </c>
      <c r="AY199" s="14" t="s">
        <v>191</v>
      </c>
      <c r="BE199" s="219">
        <f t="shared" si="44"/>
        <v>0</v>
      </c>
      <c r="BF199" s="219">
        <f t="shared" si="45"/>
        <v>0</v>
      </c>
      <c r="BG199" s="219">
        <f t="shared" si="46"/>
        <v>0</v>
      </c>
      <c r="BH199" s="219">
        <f t="shared" si="47"/>
        <v>0</v>
      </c>
      <c r="BI199" s="219">
        <f t="shared" si="48"/>
        <v>0</v>
      </c>
      <c r="BJ199" s="14" t="s">
        <v>86</v>
      </c>
      <c r="BK199" s="219">
        <f t="shared" si="49"/>
        <v>0</v>
      </c>
      <c r="BL199" s="14" t="s">
        <v>257</v>
      </c>
      <c r="BM199" s="218" t="s">
        <v>383</v>
      </c>
    </row>
    <row r="200" spans="1:65" s="2" customFormat="1" ht="21.75" customHeight="1">
      <c r="A200" s="31"/>
      <c r="B200" s="32"/>
      <c r="C200" s="220" t="s">
        <v>384</v>
      </c>
      <c r="D200" s="220" t="s">
        <v>210</v>
      </c>
      <c r="E200" s="221" t="s">
        <v>376</v>
      </c>
      <c r="F200" s="222" t="s">
        <v>377</v>
      </c>
      <c r="G200" s="223" t="s">
        <v>378</v>
      </c>
      <c r="H200" s="224">
        <v>73.287999999999997</v>
      </c>
      <c r="I200" s="225"/>
      <c r="J200" s="226">
        <f t="shared" si="40"/>
        <v>0</v>
      </c>
      <c r="K200" s="227"/>
      <c r="L200" s="228"/>
      <c r="M200" s="229" t="s">
        <v>1</v>
      </c>
      <c r="N200" s="230" t="s">
        <v>39</v>
      </c>
      <c r="O200" s="68"/>
      <c r="P200" s="216">
        <f t="shared" si="41"/>
        <v>0</v>
      </c>
      <c r="Q200" s="216">
        <v>1E-3</v>
      </c>
      <c r="R200" s="216">
        <f t="shared" si="42"/>
        <v>7.3287999999999992E-2</v>
      </c>
      <c r="S200" s="216">
        <v>0</v>
      </c>
      <c r="T200" s="217">
        <f t="shared" si="4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18" t="s">
        <v>326</v>
      </c>
      <c r="AT200" s="218" t="s">
        <v>210</v>
      </c>
      <c r="AU200" s="218" t="s">
        <v>86</v>
      </c>
      <c r="AY200" s="14" t="s">
        <v>191</v>
      </c>
      <c r="BE200" s="219">
        <f t="shared" si="44"/>
        <v>0</v>
      </c>
      <c r="BF200" s="219">
        <f t="shared" si="45"/>
        <v>0</v>
      </c>
      <c r="BG200" s="219">
        <f t="shared" si="46"/>
        <v>0</v>
      </c>
      <c r="BH200" s="219">
        <f t="shared" si="47"/>
        <v>0</v>
      </c>
      <c r="BI200" s="219">
        <f t="shared" si="48"/>
        <v>0</v>
      </c>
      <c r="BJ200" s="14" t="s">
        <v>86</v>
      </c>
      <c r="BK200" s="219">
        <f t="shared" si="49"/>
        <v>0</v>
      </c>
      <c r="BL200" s="14" t="s">
        <v>257</v>
      </c>
      <c r="BM200" s="218" t="s">
        <v>385</v>
      </c>
    </row>
    <row r="201" spans="1:65" s="2" customFormat="1" ht="21.75" customHeight="1">
      <c r="A201" s="31"/>
      <c r="B201" s="32"/>
      <c r="C201" s="206" t="s">
        <v>386</v>
      </c>
      <c r="D201" s="206" t="s">
        <v>193</v>
      </c>
      <c r="E201" s="207" t="s">
        <v>387</v>
      </c>
      <c r="F201" s="208" t="s">
        <v>388</v>
      </c>
      <c r="G201" s="209" t="s">
        <v>389</v>
      </c>
      <c r="H201" s="231">
        <v>41.372999999999998</v>
      </c>
      <c r="I201" s="211"/>
      <c r="J201" s="212">
        <f t="shared" si="40"/>
        <v>0</v>
      </c>
      <c r="K201" s="213"/>
      <c r="L201" s="36"/>
      <c r="M201" s="214" t="s">
        <v>1</v>
      </c>
      <c r="N201" s="215" t="s">
        <v>39</v>
      </c>
      <c r="O201" s="68"/>
      <c r="P201" s="216">
        <f t="shared" si="41"/>
        <v>0</v>
      </c>
      <c r="Q201" s="216">
        <v>0</v>
      </c>
      <c r="R201" s="216">
        <f t="shared" si="42"/>
        <v>0</v>
      </c>
      <c r="S201" s="216">
        <v>0</v>
      </c>
      <c r="T201" s="217">
        <f t="shared" si="4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8" t="s">
        <v>257</v>
      </c>
      <c r="AT201" s="218" t="s">
        <v>193</v>
      </c>
      <c r="AU201" s="218" t="s">
        <v>86</v>
      </c>
      <c r="AY201" s="14" t="s">
        <v>191</v>
      </c>
      <c r="BE201" s="219">
        <f t="shared" si="44"/>
        <v>0</v>
      </c>
      <c r="BF201" s="219">
        <f t="shared" si="45"/>
        <v>0</v>
      </c>
      <c r="BG201" s="219">
        <f t="shared" si="46"/>
        <v>0</v>
      </c>
      <c r="BH201" s="219">
        <f t="shared" si="47"/>
        <v>0</v>
      </c>
      <c r="BI201" s="219">
        <f t="shared" si="48"/>
        <v>0</v>
      </c>
      <c r="BJ201" s="14" t="s">
        <v>86</v>
      </c>
      <c r="BK201" s="219">
        <f t="shared" si="49"/>
        <v>0</v>
      </c>
      <c r="BL201" s="14" t="s">
        <v>257</v>
      </c>
      <c r="BM201" s="218" t="s">
        <v>390</v>
      </c>
    </row>
    <row r="202" spans="1:65" s="12" customFormat="1" ht="22.9" customHeight="1">
      <c r="B202" s="190"/>
      <c r="C202" s="191"/>
      <c r="D202" s="192" t="s">
        <v>72</v>
      </c>
      <c r="E202" s="204" t="s">
        <v>391</v>
      </c>
      <c r="F202" s="204" t="s">
        <v>392</v>
      </c>
      <c r="G202" s="191"/>
      <c r="H202" s="191"/>
      <c r="I202" s="194"/>
      <c r="J202" s="205">
        <f>BK202</f>
        <v>0</v>
      </c>
      <c r="K202" s="191"/>
      <c r="L202" s="196"/>
      <c r="M202" s="197"/>
      <c r="N202" s="198"/>
      <c r="O202" s="198"/>
      <c r="P202" s="199">
        <f>SUM(P203:P207)</f>
        <v>0</v>
      </c>
      <c r="Q202" s="198"/>
      <c r="R202" s="199">
        <f>SUM(R203:R207)</f>
        <v>6.5023200000000003E-2</v>
      </c>
      <c r="S202" s="198"/>
      <c r="T202" s="200">
        <f>SUM(T203:T207)</f>
        <v>0</v>
      </c>
      <c r="AR202" s="201" t="s">
        <v>86</v>
      </c>
      <c r="AT202" s="202" t="s">
        <v>72</v>
      </c>
      <c r="AU202" s="202" t="s">
        <v>80</v>
      </c>
      <c r="AY202" s="201" t="s">
        <v>191</v>
      </c>
      <c r="BK202" s="203">
        <f>SUM(BK203:BK207)</f>
        <v>0</v>
      </c>
    </row>
    <row r="203" spans="1:65" s="2" customFormat="1" ht="21.75" customHeight="1">
      <c r="A203" s="31"/>
      <c r="B203" s="32"/>
      <c r="C203" s="206" t="s">
        <v>393</v>
      </c>
      <c r="D203" s="206" t="s">
        <v>193</v>
      </c>
      <c r="E203" s="207" t="s">
        <v>394</v>
      </c>
      <c r="F203" s="208" t="s">
        <v>395</v>
      </c>
      <c r="G203" s="209" t="s">
        <v>223</v>
      </c>
      <c r="H203" s="210">
        <v>337.86</v>
      </c>
      <c r="I203" s="211"/>
      <c r="J203" s="212">
        <f>ROUND(I203*H203,2)</f>
        <v>0</v>
      </c>
      <c r="K203" s="213"/>
      <c r="L203" s="36"/>
      <c r="M203" s="214" t="s">
        <v>1</v>
      </c>
      <c r="N203" s="215" t="s">
        <v>39</v>
      </c>
      <c r="O203" s="68"/>
      <c r="P203" s="216">
        <f>O203*H203</f>
        <v>0</v>
      </c>
      <c r="Q203" s="216">
        <v>0</v>
      </c>
      <c r="R203" s="216">
        <f>Q203*H203</f>
        <v>0</v>
      </c>
      <c r="S203" s="216">
        <v>0</v>
      </c>
      <c r="T203" s="217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8" t="s">
        <v>257</v>
      </c>
      <c r="AT203" s="218" t="s">
        <v>193</v>
      </c>
      <c r="AU203" s="218" t="s">
        <v>86</v>
      </c>
      <c r="AY203" s="14" t="s">
        <v>191</v>
      </c>
      <c r="BE203" s="219">
        <f>IF(N203="základná",J203,0)</f>
        <v>0</v>
      </c>
      <c r="BF203" s="219">
        <f>IF(N203="znížená",J203,0)</f>
        <v>0</v>
      </c>
      <c r="BG203" s="219">
        <f>IF(N203="zákl. prenesená",J203,0)</f>
        <v>0</v>
      </c>
      <c r="BH203" s="219">
        <f>IF(N203="zníž. prenesená",J203,0)</f>
        <v>0</v>
      </c>
      <c r="BI203" s="219">
        <f>IF(N203="nulová",J203,0)</f>
        <v>0</v>
      </c>
      <c r="BJ203" s="14" t="s">
        <v>86</v>
      </c>
      <c r="BK203" s="219">
        <f>ROUND(I203*H203,2)</f>
        <v>0</v>
      </c>
      <c r="BL203" s="14" t="s">
        <v>257</v>
      </c>
      <c r="BM203" s="218" t="s">
        <v>396</v>
      </c>
    </row>
    <row r="204" spans="1:65" s="2" customFormat="1" ht="21.75" customHeight="1">
      <c r="A204" s="31"/>
      <c r="B204" s="32"/>
      <c r="C204" s="220" t="s">
        <v>397</v>
      </c>
      <c r="D204" s="220" t="s">
        <v>210</v>
      </c>
      <c r="E204" s="221" t="s">
        <v>398</v>
      </c>
      <c r="F204" s="222" t="s">
        <v>399</v>
      </c>
      <c r="G204" s="223" t="s">
        <v>223</v>
      </c>
      <c r="H204" s="224">
        <v>341.86</v>
      </c>
      <c r="I204" s="225"/>
      <c r="J204" s="226">
        <f>ROUND(I204*H204,2)</f>
        <v>0</v>
      </c>
      <c r="K204" s="227"/>
      <c r="L204" s="228"/>
      <c r="M204" s="229" t="s">
        <v>1</v>
      </c>
      <c r="N204" s="230" t="s">
        <v>39</v>
      </c>
      <c r="O204" s="68"/>
      <c r="P204" s="216">
        <f>O204*H204</f>
        <v>0</v>
      </c>
      <c r="Q204" s="216">
        <v>1.2E-4</v>
      </c>
      <c r="R204" s="216">
        <f>Q204*H204</f>
        <v>4.1023200000000003E-2</v>
      </c>
      <c r="S204" s="216">
        <v>0</v>
      </c>
      <c r="T204" s="217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8" t="s">
        <v>326</v>
      </c>
      <c r="AT204" s="218" t="s">
        <v>210</v>
      </c>
      <c r="AU204" s="218" t="s">
        <v>86</v>
      </c>
      <c r="AY204" s="14" t="s">
        <v>191</v>
      </c>
      <c r="BE204" s="219">
        <f>IF(N204="základná",J204,0)</f>
        <v>0</v>
      </c>
      <c r="BF204" s="219">
        <f>IF(N204="znížená",J204,0)</f>
        <v>0</v>
      </c>
      <c r="BG204" s="219">
        <f>IF(N204="zákl. prenesená",J204,0)</f>
        <v>0</v>
      </c>
      <c r="BH204" s="219">
        <f>IF(N204="zníž. prenesená",J204,0)</f>
        <v>0</v>
      </c>
      <c r="BI204" s="219">
        <f>IF(N204="nulová",J204,0)</f>
        <v>0</v>
      </c>
      <c r="BJ204" s="14" t="s">
        <v>86</v>
      </c>
      <c r="BK204" s="219">
        <f>ROUND(I204*H204,2)</f>
        <v>0</v>
      </c>
      <c r="BL204" s="14" t="s">
        <v>257</v>
      </c>
      <c r="BM204" s="218" t="s">
        <v>400</v>
      </c>
    </row>
    <row r="205" spans="1:65" s="2" customFormat="1" ht="16.5" customHeight="1">
      <c r="A205" s="31"/>
      <c r="B205" s="32"/>
      <c r="C205" s="206" t="s">
        <v>401</v>
      </c>
      <c r="D205" s="206" t="s">
        <v>193</v>
      </c>
      <c r="E205" s="207" t="s">
        <v>402</v>
      </c>
      <c r="F205" s="208" t="s">
        <v>403</v>
      </c>
      <c r="G205" s="209" t="s">
        <v>223</v>
      </c>
      <c r="H205" s="210">
        <v>300</v>
      </c>
      <c r="I205" s="211"/>
      <c r="J205" s="212">
        <f>ROUND(I205*H205,2)</f>
        <v>0</v>
      </c>
      <c r="K205" s="213"/>
      <c r="L205" s="36"/>
      <c r="M205" s="214" t="s">
        <v>1</v>
      </c>
      <c r="N205" s="215" t="s">
        <v>39</v>
      </c>
      <c r="O205" s="68"/>
      <c r="P205" s="216">
        <f>O205*H205</f>
        <v>0</v>
      </c>
      <c r="Q205" s="216">
        <v>8.0000000000000007E-5</v>
      </c>
      <c r="R205" s="216">
        <f>Q205*H205</f>
        <v>2.4E-2</v>
      </c>
      <c r="S205" s="216">
        <v>0</v>
      </c>
      <c r="T205" s="217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8" t="s">
        <v>257</v>
      </c>
      <c r="AT205" s="218" t="s">
        <v>193</v>
      </c>
      <c r="AU205" s="218" t="s">
        <v>86</v>
      </c>
      <c r="AY205" s="14" t="s">
        <v>191</v>
      </c>
      <c r="BE205" s="219">
        <f>IF(N205="základná",J205,0)</f>
        <v>0</v>
      </c>
      <c r="BF205" s="219">
        <f>IF(N205="znížená",J205,0)</f>
        <v>0</v>
      </c>
      <c r="BG205" s="219">
        <f>IF(N205="zákl. prenesená",J205,0)</f>
        <v>0</v>
      </c>
      <c r="BH205" s="219">
        <f>IF(N205="zníž. prenesená",J205,0)</f>
        <v>0</v>
      </c>
      <c r="BI205" s="219">
        <f>IF(N205="nulová",J205,0)</f>
        <v>0</v>
      </c>
      <c r="BJ205" s="14" t="s">
        <v>86</v>
      </c>
      <c r="BK205" s="219">
        <f>ROUND(I205*H205,2)</f>
        <v>0</v>
      </c>
      <c r="BL205" s="14" t="s">
        <v>257</v>
      </c>
      <c r="BM205" s="218" t="s">
        <v>404</v>
      </c>
    </row>
    <row r="206" spans="1:65" s="2" customFormat="1" ht="16.5" customHeight="1">
      <c r="A206" s="31"/>
      <c r="B206" s="32"/>
      <c r="C206" s="220" t="s">
        <v>405</v>
      </c>
      <c r="D206" s="220" t="s">
        <v>210</v>
      </c>
      <c r="E206" s="221" t="s">
        <v>406</v>
      </c>
      <c r="F206" s="222" t="s">
        <v>407</v>
      </c>
      <c r="G206" s="223" t="s">
        <v>223</v>
      </c>
      <c r="H206" s="224">
        <v>315</v>
      </c>
      <c r="I206" s="225"/>
      <c r="J206" s="226">
        <f>ROUND(I206*H206,2)</f>
        <v>0</v>
      </c>
      <c r="K206" s="227"/>
      <c r="L206" s="228"/>
      <c r="M206" s="229" t="s">
        <v>1</v>
      </c>
      <c r="N206" s="230" t="s">
        <v>39</v>
      </c>
      <c r="O206" s="68"/>
      <c r="P206" s="216">
        <f>O206*H206</f>
        <v>0</v>
      </c>
      <c r="Q206" s="216">
        <v>0</v>
      </c>
      <c r="R206" s="216">
        <f>Q206*H206</f>
        <v>0</v>
      </c>
      <c r="S206" s="216">
        <v>0</v>
      </c>
      <c r="T206" s="217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8" t="s">
        <v>326</v>
      </c>
      <c r="AT206" s="218" t="s">
        <v>210</v>
      </c>
      <c r="AU206" s="218" t="s">
        <v>86</v>
      </c>
      <c r="AY206" s="14" t="s">
        <v>191</v>
      </c>
      <c r="BE206" s="219">
        <f>IF(N206="základná",J206,0)</f>
        <v>0</v>
      </c>
      <c r="BF206" s="219">
        <f>IF(N206="znížená",J206,0)</f>
        <v>0</v>
      </c>
      <c r="BG206" s="219">
        <f>IF(N206="zákl. prenesená",J206,0)</f>
        <v>0</v>
      </c>
      <c r="BH206" s="219">
        <f>IF(N206="zníž. prenesená",J206,0)</f>
        <v>0</v>
      </c>
      <c r="BI206" s="219">
        <f>IF(N206="nulová",J206,0)</f>
        <v>0</v>
      </c>
      <c r="BJ206" s="14" t="s">
        <v>86</v>
      </c>
      <c r="BK206" s="219">
        <f>ROUND(I206*H206,2)</f>
        <v>0</v>
      </c>
      <c r="BL206" s="14" t="s">
        <v>257</v>
      </c>
      <c r="BM206" s="218" t="s">
        <v>408</v>
      </c>
    </row>
    <row r="207" spans="1:65" s="2" customFormat="1" ht="21.75" customHeight="1">
      <c r="A207" s="31"/>
      <c r="B207" s="32"/>
      <c r="C207" s="206" t="s">
        <v>409</v>
      </c>
      <c r="D207" s="206" t="s">
        <v>193</v>
      </c>
      <c r="E207" s="207" t="s">
        <v>410</v>
      </c>
      <c r="F207" s="208" t="s">
        <v>411</v>
      </c>
      <c r="G207" s="209" t="s">
        <v>389</v>
      </c>
      <c r="H207" s="231">
        <v>14.422000000000001</v>
      </c>
      <c r="I207" s="211"/>
      <c r="J207" s="212">
        <f>ROUND(I207*H207,2)</f>
        <v>0</v>
      </c>
      <c r="K207" s="213"/>
      <c r="L207" s="36"/>
      <c r="M207" s="214" t="s">
        <v>1</v>
      </c>
      <c r="N207" s="215" t="s">
        <v>39</v>
      </c>
      <c r="O207" s="68"/>
      <c r="P207" s="216">
        <f>O207*H207</f>
        <v>0</v>
      </c>
      <c r="Q207" s="216">
        <v>0</v>
      </c>
      <c r="R207" s="216">
        <f>Q207*H207</f>
        <v>0</v>
      </c>
      <c r="S207" s="216">
        <v>0</v>
      </c>
      <c r="T207" s="217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8" t="s">
        <v>257</v>
      </c>
      <c r="AT207" s="218" t="s">
        <v>193</v>
      </c>
      <c r="AU207" s="218" t="s">
        <v>86</v>
      </c>
      <c r="AY207" s="14" t="s">
        <v>191</v>
      </c>
      <c r="BE207" s="219">
        <f>IF(N207="základná",J207,0)</f>
        <v>0</v>
      </c>
      <c r="BF207" s="219">
        <f>IF(N207="znížená",J207,0)</f>
        <v>0</v>
      </c>
      <c r="BG207" s="219">
        <f>IF(N207="zákl. prenesená",J207,0)</f>
        <v>0</v>
      </c>
      <c r="BH207" s="219">
        <f>IF(N207="zníž. prenesená",J207,0)</f>
        <v>0</v>
      </c>
      <c r="BI207" s="219">
        <f>IF(N207="nulová",J207,0)</f>
        <v>0</v>
      </c>
      <c r="BJ207" s="14" t="s">
        <v>86</v>
      </c>
      <c r="BK207" s="219">
        <f>ROUND(I207*H207,2)</f>
        <v>0</v>
      </c>
      <c r="BL207" s="14" t="s">
        <v>257</v>
      </c>
      <c r="BM207" s="218" t="s">
        <v>412</v>
      </c>
    </row>
    <row r="208" spans="1:65" s="12" customFormat="1" ht="22.9" customHeight="1">
      <c r="B208" s="190"/>
      <c r="C208" s="191"/>
      <c r="D208" s="192" t="s">
        <v>72</v>
      </c>
      <c r="E208" s="204" t="s">
        <v>413</v>
      </c>
      <c r="F208" s="204" t="s">
        <v>414</v>
      </c>
      <c r="G208" s="191"/>
      <c r="H208" s="191"/>
      <c r="I208" s="194"/>
      <c r="J208" s="205">
        <f>BK208</f>
        <v>0</v>
      </c>
      <c r="K208" s="191"/>
      <c r="L208" s="196"/>
      <c r="M208" s="197"/>
      <c r="N208" s="198"/>
      <c r="O208" s="198"/>
      <c r="P208" s="199">
        <f>SUM(P209:P214)</f>
        <v>0</v>
      </c>
      <c r="Q208" s="198"/>
      <c r="R208" s="199">
        <f>SUM(R209:R214)</f>
        <v>4.532592600000001</v>
      </c>
      <c r="S208" s="198"/>
      <c r="T208" s="200">
        <f>SUM(T209:T214)</f>
        <v>0</v>
      </c>
      <c r="AR208" s="201" t="s">
        <v>86</v>
      </c>
      <c r="AT208" s="202" t="s">
        <v>72</v>
      </c>
      <c r="AU208" s="202" t="s">
        <v>80</v>
      </c>
      <c r="AY208" s="201" t="s">
        <v>191</v>
      </c>
      <c r="BK208" s="203">
        <f>SUM(BK209:BK214)</f>
        <v>0</v>
      </c>
    </row>
    <row r="209" spans="1:65" s="2" customFormat="1" ht="33" customHeight="1">
      <c r="A209" s="31"/>
      <c r="B209" s="32"/>
      <c r="C209" s="206" t="s">
        <v>415</v>
      </c>
      <c r="D209" s="206" t="s">
        <v>193</v>
      </c>
      <c r="E209" s="207" t="s">
        <v>416</v>
      </c>
      <c r="F209" s="208" t="s">
        <v>417</v>
      </c>
      <c r="G209" s="209" t="s">
        <v>223</v>
      </c>
      <c r="H209" s="210">
        <v>381.93</v>
      </c>
      <c r="I209" s="211"/>
      <c r="J209" s="212">
        <f t="shared" ref="J209:J214" si="50">ROUND(I209*H209,2)</f>
        <v>0</v>
      </c>
      <c r="K209" s="213"/>
      <c r="L209" s="36"/>
      <c r="M209" s="214" t="s">
        <v>1</v>
      </c>
      <c r="N209" s="215" t="s">
        <v>39</v>
      </c>
      <c r="O209" s="68"/>
      <c r="P209" s="216">
        <f t="shared" ref="P209:P214" si="51">O209*H209</f>
        <v>0</v>
      </c>
      <c r="Q209" s="216">
        <v>0</v>
      </c>
      <c r="R209" s="216">
        <f t="shared" ref="R209:R214" si="52">Q209*H209</f>
        <v>0</v>
      </c>
      <c r="S209" s="216">
        <v>0</v>
      </c>
      <c r="T209" s="217">
        <f t="shared" ref="T209:T214" si="53"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8" t="s">
        <v>257</v>
      </c>
      <c r="AT209" s="218" t="s">
        <v>193</v>
      </c>
      <c r="AU209" s="218" t="s">
        <v>86</v>
      </c>
      <c r="AY209" s="14" t="s">
        <v>191</v>
      </c>
      <c r="BE209" s="219">
        <f t="shared" ref="BE209:BE214" si="54">IF(N209="základná",J209,0)</f>
        <v>0</v>
      </c>
      <c r="BF209" s="219">
        <f t="shared" ref="BF209:BF214" si="55">IF(N209="znížená",J209,0)</f>
        <v>0</v>
      </c>
      <c r="BG209" s="219">
        <f t="shared" ref="BG209:BG214" si="56">IF(N209="zákl. prenesená",J209,0)</f>
        <v>0</v>
      </c>
      <c r="BH209" s="219">
        <f t="shared" ref="BH209:BH214" si="57">IF(N209="zníž. prenesená",J209,0)</f>
        <v>0</v>
      </c>
      <c r="BI209" s="219">
        <f t="shared" ref="BI209:BI214" si="58">IF(N209="nulová",J209,0)</f>
        <v>0</v>
      </c>
      <c r="BJ209" s="14" t="s">
        <v>86</v>
      </c>
      <c r="BK209" s="219">
        <f t="shared" ref="BK209:BK214" si="59">ROUND(I209*H209,2)</f>
        <v>0</v>
      </c>
      <c r="BL209" s="14" t="s">
        <v>257</v>
      </c>
      <c r="BM209" s="218" t="s">
        <v>418</v>
      </c>
    </row>
    <row r="210" spans="1:65" s="2" customFormat="1" ht="21.75" customHeight="1">
      <c r="A210" s="31"/>
      <c r="B210" s="32"/>
      <c r="C210" s="220" t="s">
        <v>419</v>
      </c>
      <c r="D210" s="220" t="s">
        <v>210</v>
      </c>
      <c r="E210" s="221" t="s">
        <v>420</v>
      </c>
      <c r="F210" s="222" t="s">
        <v>421</v>
      </c>
      <c r="G210" s="223" t="s">
        <v>223</v>
      </c>
      <c r="H210" s="224">
        <v>389.56900000000002</v>
      </c>
      <c r="I210" s="225"/>
      <c r="J210" s="226">
        <f t="shared" si="50"/>
        <v>0</v>
      </c>
      <c r="K210" s="227"/>
      <c r="L210" s="228"/>
      <c r="M210" s="229" t="s">
        <v>1</v>
      </c>
      <c r="N210" s="230" t="s">
        <v>39</v>
      </c>
      <c r="O210" s="68"/>
      <c r="P210" s="216">
        <f t="shared" si="51"/>
        <v>0</v>
      </c>
      <c r="Q210" s="216">
        <v>1.0800000000000001E-2</v>
      </c>
      <c r="R210" s="216">
        <f t="shared" si="52"/>
        <v>4.2073452000000007</v>
      </c>
      <c r="S210" s="216">
        <v>0</v>
      </c>
      <c r="T210" s="217">
        <f t="shared" si="5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18" t="s">
        <v>326</v>
      </c>
      <c r="AT210" s="218" t="s">
        <v>210</v>
      </c>
      <c r="AU210" s="218" t="s">
        <v>86</v>
      </c>
      <c r="AY210" s="14" t="s">
        <v>191</v>
      </c>
      <c r="BE210" s="219">
        <f t="shared" si="54"/>
        <v>0</v>
      </c>
      <c r="BF210" s="219">
        <f t="shared" si="55"/>
        <v>0</v>
      </c>
      <c r="BG210" s="219">
        <f t="shared" si="56"/>
        <v>0</v>
      </c>
      <c r="BH210" s="219">
        <f t="shared" si="57"/>
        <v>0</v>
      </c>
      <c r="BI210" s="219">
        <f t="shared" si="58"/>
        <v>0</v>
      </c>
      <c r="BJ210" s="14" t="s">
        <v>86</v>
      </c>
      <c r="BK210" s="219">
        <f t="shared" si="59"/>
        <v>0</v>
      </c>
      <c r="BL210" s="14" t="s">
        <v>257</v>
      </c>
      <c r="BM210" s="218" t="s">
        <v>422</v>
      </c>
    </row>
    <row r="211" spans="1:65" s="2" customFormat="1" ht="21.75" customHeight="1">
      <c r="A211" s="31"/>
      <c r="B211" s="32"/>
      <c r="C211" s="206" t="s">
        <v>423</v>
      </c>
      <c r="D211" s="206" t="s">
        <v>193</v>
      </c>
      <c r="E211" s="207" t="s">
        <v>424</v>
      </c>
      <c r="F211" s="208" t="s">
        <v>425</v>
      </c>
      <c r="G211" s="209" t="s">
        <v>223</v>
      </c>
      <c r="H211" s="210">
        <v>33.090000000000003</v>
      </c>
      <c r="I211" s="211"/>
      <c r="J211" s="212">
        <f t="shared" si="50"/>
        <v>0</v>
      </c>
      <c r="K211" s="213"/>
      <c r="L211" s="36"/>
      <c r="M211" s="214" t="s">
        <v>1</v>
      </c>
      <c r="N211" s="215" t="s">
        <v>39</v>
      </c>
      <c r="O211" s="68"/>
      <c r="P211" s="216">
        <f t="shared" si="51"/>
        <v>0</v>
      </c>
      <c r="Q211" s="216">
        <v>3.62E-3</v>
      </c>
      <c r="R211" s="216">
        <f t="shared" si="52"/>
        <v>0.11978580000000001</v>
      </c>
      <c r="S211" s="216">
        <v>0</v>
      </c>
      <c r="T211" s="217">
        <f t="shared" si="5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8" t="s">
        <v>257</v>
      </c>
      <c r="AT211" s="218" t="s">
        <v>193</v>
      </c>
      <c r="AU211" s="218" t="s">
        <v>86</v>
      </c>
      <c r="AY211" s="14" t="s">
        <v>191</v>
      </c>
      <c r="BE211" s="219">
        <f t="shared" si="54"/>
        <v>0</v>
      </c>
      <c r="BF211" s="219">
        <f t="shared" si="55"/>
        <v>0</v>
      </c>
      <c r="BG211" s="219">
        <f t="shared" si="56"/>
        <v>0</v>
      </c>
      <c r="BH211" s="219">
        <f t="shared" si="57"/>
        <v>0</v>
      </c>
      <c r="BI211" s="219">
        <f t="shared" si="58"/>
        <v>0</v>
      </c>
      <c r="BJ211" s="14" t="s">
        <v>86</v>
      </c>
      <c r="BK211" s="219">
        <f t="shared" si="59"/>
        <v>0</v>
      </c>
      <c r="BL211" s="14" t="s">
        <v>257</v>
      </c>
      <c r="BM211" s="218" t="s">
        <v>426</v>
      </c>
    </row>
    <row r="212" spans="1:65" s="2" customFormat="1" ht="16.5" customHeight="1">
      <c r="A212" s="31"/>
      <c r="B212" s="32"/>
      <c r="C212" s="220" t="s">
        <v>427</v>
      </c>
      <c r="D212" s="220" t="s">
        <v>210</v>
      </c>
      <c r="E212" s="221" t="s">
        <v>428</v>
      </c>
      <c r="F212" s="222" t="s">
        <v>429</v>
      </c>
      <c r="G212" s="223" t="s">
        <v>223</v>
      </c>
      <c r="H212" s="224">
        <v>7.742</v>
      </c>
      <c r="I212" s="225"/>
      <c r="J212" s="226">
        <f t="shared" si="50"/>
        <v>0</v>
      </c>
      <c r="K212" s="227"/>
      <c r="L212" s="228"/>
      <c r="M212" s="229" t="s">
        <v>1</v>
      </c>
      <c r="N212" s="230" t="s">
        <v>39</v>
      </c>
      <c r="O212" s="68"/>
      <c r="P212" s="216">
        <f t="shared" si="51"/>
        <v>0</v>
      </c>
      <c r="Q212" s="216">
        <v>4.7999999999999996E-3</v>
      </c>
      <c r="R212" s="216">
        <f t="shared" si="52"/>
        <v>3.7161599999999996E-2</v>
      </c>
      <c r="S212" s="216">
        <v>0</v>
      </c>
      <c r="T212" s="217">
        <f t="shared" si="5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8" t="s">
        <v>326</v>
      </c>
      <c r="AT212" s="218" t="s">
        <v>210</v>
      </c>
      <c r="AU212" s="218" t="s">
        <v>86</v>
      </c>
      <c r="AY212" s="14" t="s">
        <v>191</v>
      </c>
      <c r="BE212" s="219">
        <f t="shared" si="54"/>
        <v>0</v>
      </c>
      <c r="BF212" s="219">
        <f t="shared" si="55"/>
        <v>0</v>
      </c>
      <c r="BG212" s="219">
        <f t="shared" si="56"/>
        <v>0</v>
      </c>
      <c r="BH212" s="219">
        <f t="shared" si="57"/>
        <v>0</v>
      </c>
      <c r="BI212" s="219">
        <f t="shared" si="58"/>
        <v>0</v>
      </c>
      <c r="BJ212" s="14" t="s">
        <v>86</v>
      </c>
      <c r="BK212" s="219">
        <f t="shared" si="59"/>
        <v>0</v>
      </c>
      <c r="BL212" s="14" t="s">
        <v>257</v>
      </c>
      <c r="BM212" s="218" t="s">
        <v>430</v>
      </c>
    </row>
    <row r="213" spans="1:65" s="2" customFormat="1" ht="16.5" customHeight="1">
      <c r="A213" s="31"/>
      <c r="B213" s="32"/>
      <c r="C213" s="220" t="s">
        <v>431</v>
      </c>
      <c r="D213" s="220" t="s">
        <v>210</v>
      </c>
      <c r="E213" s="221" t="s">
        <v>432</v>
      </c>
      <c r="F213" s="222" t="s">
        <v>433</v>
      </c>
      <c r="G213" s="223" t="s">
        <v>223</v>
      </c>
      <c r="H213" s="224">
        <v>25.5</v>
      </c>
      <c r="I213" s="225"/>
      <c r="J213" s="226">
        <f t="shared" si="50"/>
        <v>0</v>
      </c>
      <c r="K213" s="227"/>
      <c r="L213" s="228"/>
      <c r="M213" s="229" t="s">
        <v>1</v>
      </c>
      <c r="N213" s="230" t="s">
        <v>39</v>
      </c>
      <c r="O213" s="68"/>
      <c r="P213" s="216">
        <f t="shared" si="51"/>
        <v>0</v>
      </c>
      <c r="Q213" s="216">
        <v>6.6E-3</v>
      </c>
      <c r="R213" s="216">
        <f t="shared" si="52"/>
        <v>0.16830000000000001</v>
      </c>
      <c r="S213" s="216">
        <v>0</v>
      </c>
      <c r="T213" s="217">
        <f t="shared" si="5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8" t="s">
        <v>326</v>
      </c>
      <c r="AT213" s="218" t="s">
        <v>210</v>
      </c>
      <c r="AU213" s="218" t="s">
        <v>86</v>
      </c>
      <c r="AY213" s="14" t="s">
        <v>191</v>
      </c>
      <c r="BE213" s="219">
        <f t="shared" si="54"/>
        <v>0</v>
      </c>
      <c r="BF213" s="219">
        <f t="shared" si="55"/>
        <v>0</v>
      </c>
      <c r="BG213" s="219">
        <f t="shared" si="56"/>
        <v>0</v>
      </c>
      <c r="BH213" s="219">
        <f t="shared" si="57"/>
        <v>0</v>
      </c>
      <c r="BI213" s="219">
        <f t="shared" si="58"/>
        <v>0</v>
      </c>
      <c r="BJ213" s="14" t="s">
        <v>86</v>
      </c>
      <c r="BK213" s="219">
        <f t="shared" si="59"/>
        <v>0</v>
      </c>
      <c r="BL213" s="14" t="s">
        <v>257</v>
      </c>
      <c r="BM213" s="218" t="s">
        <v>434</v>
      </c>
    </row>
    <row r="214" spans="1:65" s="2" customFormat="1" ht="21.75" customHeight="1">
      <c r="A214" s="31"/>
      <c r="B214" s="32"/>
      <c r="C214" s="206" t="s">
        <v>435</v>
      </c>
      <c r="D214" s="206" t="s">
        <v>193</v>
      </c>
      <c r="E214" s="207" t="s">
        <v>436</v>
      </c>
      <c r="F214" s="208" t="s">
        <v>437</v>
      </c>
      <c r="G214" s="209" t="s">
        <v>389</v>
      </c>
      <c r="H214" s="231">
        <v>75.885999999999996</v>
      </c>
      <c r="I214" s="211"/>
      <c r="J214" s="212">
        <f t="shared" si="50"/>
        <v>0</v>
      </c>
      <c r="K214" s="213"/>
      <c r="L214" s="36"/>
      <c r="M214" s="214" t="s">
        <v>1</v>
      </c>
      <c r="N214" s="215" t="s">
        <v>39</v>
      </c>
      <c r="O214" s="68"/>
      <c r="P214" s="216">
        <f t="shared" si="51"/>
        <v>0</v>
      </c>
      <c r="Q214" s="216">
        <v>0</v>
      </c>
      <c r="R214" s="216">
        <f t="shared" si="52"/>
        <v>0</v>
      </c>
      <c r="S214" s="216">
        <v>0</v>
      </c>
      <c r="T214" s="217">
        <f t="shared" si="5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8" t="s">
        <v>257</v>
      </c>
      <c r="AT214" s="218" t="s">
        <v>193</v>
      </c>
      <c r="AU214" s="218" t="s">
        <v>86</v>
      </c>
      <c r="AY214" s="14" t="s">
        <v>191</v>
      </c>
      <c r="BE214" s="219">
        <f t="shared" si="54"/>
        <v>0</v>
      </c>
      <c r="BF214" s="219">
        <f t="shared" si="55"/>
        <v>0</v>
      </c>
      <c r="BG214" s="219">
        <f t="shared" si="56"/>
        <v>0</v>
      </c>
      <c r="BH214" s="219">
        <f t="shared" si="57"/>
        <v>0</v>
      </c>
      <c r="BI214" s="219">
        <f t="shared" si="58"/>
        <v>0</v>
      </c>
      <c r="BJ214" s="14" t="s">
        <v>86</v>
      </c>
      <c r="BK214" s="219">
        <f t="shared" si="59"/>
        <v>0</v>
      </c>
      <c r="BL214" s="14" t="s">
        <v>257</v>
      </c>
      <c r="BM214" s="218" t="s">
        <v>438</v>
      </c>
    </row>
    <row r="215" spans="1:65" s="12" customFormat="1" ht="22.9" customHeight="1">
      <c r="B215" s="190"/>
      <c r="C215" s="191"/>
      <c r="D215" s="192" t="s">
        <v>72</v>
      </c>
      <c r="E215" s="204" t="s">
        <v>439</v>
      </c>
      <c r="F215" s="204" t="s">
        <v>440</v>
      </c>
      <c r="G215" s="191"/>
      <c r="H215" s="191"/>
      <c r="I215" s="194"/>
      <c r="J215" s="205">
        <f>BK215</f>
        <v>0</v>
      </c>
      <c r="K215" s="191"/>
      <c r="L215" s="196"/>
      <c r="M215" s="197"/>
      <c r="N215" s="198"/>
      <c r="O215" s="198"/>
      <c r="P215" s="199">
        <f>SUM(P216:P220)</f>
        <v>0</v>
      </c>
      <c r="Q215" s="198"/>
      <c r="R215" s="199">
        <f>SUM(R216:R220)</f>
        <v>11.552706000000001</v>
      </c>
      <c r="S215" s="198"/>
      <c r="T215" s="200">
        <f>SUM(T216:T220)</f>
        <v>0</v>
      </c>
      <c r="AR215" s="201" t="s">
        <v>86</v>
      </c>
      <c r="AT215" s="202" t="s">
        <v>72</v>
      </c>
      <c r="AU215" s="202" t="s">
        <v>80</v>
      </c>
      <c r="AY215" s="201" t="s">
        <v>191</v>
      </c>
      <c r="BK215" s="203">
        <f>SUM(BK216:BK220)</f>
        <v>0</v>
      </c>
    </row>
    <row r="216" spans="1:65" s="2" customFormat="1" ht="21.75" customHeight="1">
      <c r="A216" s="31"/>
      <c r="B216" s="32"/>
      <c r="C216" s="206" t="s">
        <v>441</v>
      </c>
      <c r="D216" s="206" t="s">
        <v>193</v>
      </c>
      <c r="E216" s="207" t="s">
        <v>442</v>
      </c>
      <c r="F216" s="208" t="s">
        <v>443</v>
      </c>
      <c r="G216" s="209" t="s">
        <v>223</v>
      </c>
      <c r="H216" s="210">
        <v>345</v>
      </c>
      <c r="I216" s="211"/>
      <c r="J216" s="212">
        <f>ROUND(I216*H216,2)</f>
        <v>0</v>
      </c>
      <c r="K216" s="213"/>
      <c r="L216" s="36"/>
      <c r="M216" s="214" t="s">
        <v>1</v>
      </c>
      <c r="N216" s="215" t="s">
        <v>39</v>
      </c>
      <c r="O216" s="68"/>
      <c r="P216" s="216">
        <f>O216*H216</f>
        <v>0</v>
      </c>
      <c r="Q216" s="216">
        <v>0</v>
      </c>
      <c r="R216" s="216">
        <f>Q216*H216</f>
        <v>0</v>
      </c>
      <c r="S216" s="216">
        <v>0</v>
      </c>
      <c r="T216" s="217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8" t="s">
        <v>257</v>
      </c>
      <c r="AT216" s="218" t="s">
        <v>193</v>
      </c>
      <c r="AU216" s="218" t="s">
        <v>86</v>
      </c>
      <c r="AY216" s="14" t="s">
        <v>191</v>
      </c>
      <c r="BE216" s="219">
        <f>IF(N216="základná",J216,0)</f>
        <v>0</v>
      </c>
      <c r="BF216" s="219">
        <f>IF(N216="znížená",J216,0)</f>
        <v>0</v>
      </c>
      <c r="BG216" s="219">
        <f>IF(N216="zákl. prenesená",J216,0)</f>
        <v>0</v>
      </c>
      <c r="BH216" s="219">
        <f>IF(N216="zníž. prenesená",J216,0)</f>
        <v>0</v>
      </c>
      <c r="BI216" s="219">
        <f>IF(N216="nulová",J216,0)</f>
        <v>0</v>
      </c>
      <c r="BJ216" s="14" t="s">
        <v>86</v>
      </c>
      <c r="BK216" s="219">
        <f>ROUND(I216*H216,2)</f>
        <v>0</v>
      </c>
      <c r="BL216" s="14" t="s">
        <v>257</v>
      </c>
      <c r="BM216" s="218" t="s">
        <v>444</v>
      </c>
    </row>
    <row r="217" spans="1:65" s="2" customFormat="1" ht="21.75" customHeight="1">
      <c r="A217" s="31"/>
      <c r="B217" s="32"/>
      <c r="C217" s="220" t="s">
        <v>445</v>
      </c>
      <c r="D217" s="220" t="s">
        <v>210</v>
      </c>
      <c r="E217" s="221" t="s">
        <v>446</v>
      </c>
      <c r="F217" s="222" t="s">
        <v>447</v>
      </c>
      <c r="G217" s="223" t="s">
        <v>223</v>
      </c>
      <c r="H217" s="224">
        <v>345</v>
      </c>
      <c r="I217" s="225"/>
      <c r="J217" s="226">
        <f>ROUND(I217*H217,2)</f>
        <v>0</v>
      </c>
      <c r="K217" s="227"/>
      <c r="L217" s="228"/>
      <c r="M217" s="229" t="s">
        <v>1</v>
      </c>
      <c r="N217" s="230" t="s">
        <v>39</v>
      </c>
      <c r="O217" s="68"/>
      <c r="P217" s="216">
        <f>O217*H217</f>
        <v>0</v>
      </c>
      <c r="Q217" s="216">
        <v>3.3000000000000002E-2</v>
      </c>
      <c r="R217" s="216">
        <f>Q217*H217</f>
        <v>11.385</v>
      </c>
      <c r="S217" s="216">
        <v>0</v>
      </c>
      <c r="T217" s="217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8" t="s">
        <v>326</v>
      </c>
      <c r="AT217" s="218" t="s">
        <v>210</v>
      </c>
      <c r="AU217" s="218" t="s">
        <v>86</v>
      </c>
      <c r="AY217" s="14" t="s">
        <v>191</v>
      </c>
      <c r="BE217" s="219">
        <f>IF(N217="základná",J217,0)</f>
        <v>0</v>
      </c>
      <c r="BF217" s="219">
        <f>IF(N217="znížená",J217,0)</f>
        <v>0</v>
      </c>
      <c r="BG217" s="219">
        <f>IF(N217="zákl. prenesená",J217,0)</f>
        <v>0</v>
      </c>
      <c r="BH217" s="219">
        <f>IF(N217="zníž. prenesená",J217,0)</f>
        <v>0</v>
      </c>
      <c r="BI217" s="219">
        <f>IF(N217="nulová",J217,0)</f>
        <v>0</v>
      </c>
      <c r="BJ217" s="14" t="s">
        <v>86</v>
      </c>
      <c r="BK217" s="219">
        <f>ROUND(I217*H217,2)</f>
        <v>0</v>
      </c>
      <c r="BL217" s="14" t="s">
        <v>257</v>
      </c>
      <c r="BM217" s="218" t="s">
        <v>448</v>
      </c>
    </row>
    <row r="218" spans="1:65" s="2" customFormat="1" ht="33" customHeight="1">
      <c r="A218" s="31"/>
      <c r="B218" s="32"/>
      <c r="C218" s="206" t="s">
        <v>449</v>
      </c>
      <c r="D218" s="206" t="s">
        <v>193</v>
      </c>
      <c r="E218" s="207" t="s">
        <v>450</v>
      </c>
      <c r="F218" s="208" t="s">
        <v>451</v>
      </c>
      <c r="G218" s="209" t="s">
        <v>452</v>
      </c>
      <c r="H218" s="210">
        <v>1</v>
      </c>
      <c r="I218" s="211"/>
      <c r="J218" s="212">
        <f>ROUND(I218*H218,2)</f>
        <v>0</v>
      </c>
      <c r="K218" s="213"/>
      <c r="L218" s="36"/>
      <c r="M218" s="214" t="s">
        <v>1</v>
      </c>
      <c r="N218" s="215" t="s">
        <v>39</v>
      </c>
      <c r="O218" s="68"/>
      <c r="P218" s="216">
        <f>O218*H218</f>
        <v>0</v>
      </c>
      <c r="Q218" s="216">
        <v>0</v>
      </c>
      <c r="R218" s="216">
        <f>Q218*H218</f>
        <v>0</v>
      </c>
      <c r="S218" s="216">
        <v>0</v>
      </c>
      <c r="T218" s="217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8" t="s">
        <v>257</v>
      </c>
      <c r="AT218" s="218" t="s">
        <v>193</v>
      </c>
      <c r="AU218" s="218" t="s">
        <v>86</v>
      </c>
      <c r="AY218" s="14" t="s">
        <v>191</v>
      </c>
      <c r="BE218" s="219">
        <f>IF(N218="základná",J218,0)</f>
        <v>0</v>
      </c>
      <c r="BF218" s="219">
        <f>IF(N218="znížená",J218,0)</f>
        <v>0</v>
      </c>
      <c r="BG218" s="219">
        <f>IF(N218="zákl. prenesená",J218,0)</f>
        <v>0</v>
      </c>
      <c r="BH218" s="219">
        <f>IF(N218="zníž. prenesená",J218,0)</f>
        <v>0</v>
      </c>
      <c r="BI218" s="219">
        <f>IF(N218="nulová",J218,0)</f>
        <v>0</v>
      </c>
      <c r="BJ218" s="14" t="s">
        <v>86</v>
      </c>
      <c r="BK218" s="219">
        <f>ROUND(I218*H218,2)</f>
        <v>0</v>
      </c>
      <c r="BL218" s="14" t="s">
        <v>257</v>
      </c>
      <c r="BM218" s="218" t="s">
        <v>453</v>
      </c>
    </row>
    <row r="219" spans="1:65" s="2" customFormat="1" ht="33" customHeight="1">
      <c r="A219" s="31"/>
      <c r="B219" s="32"/>
      <c r="C219" s="206" t="s">
        <v>454</v>
      </c>
      <c r="D219" s="206" t="s">
        <v>193</v>
      </c>
      <c r="E219" s="207" t="s">
        <v>455</v>
      </c>
      <c r="F219" s="208" t="s">
        <v>456</v>
      </c>
      <c r="G219" s="209" t="s">
        <v>196</v>
      </c>
      <c r="H219" s="210">
        <v>7.26</v>
      </c>
      <c r="I219" s="211"/>
      <c r="J219" s="212">
        <f>ROUND(I219*H219,2)</f>
        <v>0</v>
      </c>
      <c r="K219" s="213"/>
      <c r="L219" s="36"/>
      <c r="M219" s="214" t="s">
        <v>1</v>
      </c>
      <c r="N219" s="215" t="s">
        <v>39</v>
      </c>
      <c r="O219" s="68"/>
      <c r="P219" s="216">
        <f>O219*H219</f>
        <v>0</v>
      </c>
      <c r="Q219" s="216">
        <v>2.3099999999999999E-2</v>
      </c>
      <c r="R219" s="216">
        <f>Q219*H219</f>
        <v>0.16770599999999999</v>
      </c>
      <c r="S219" s="216">
        <v>0</v>
      </c>
      <c r="T219" s="217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8" t="s">
        <v>257</v>
      </c>
      <c r="AT219" s="218" t="s">
        <v>193</v>
      </c>
      <c r="AU219" s="218" t="s">
        <v>86</v>
      </c>
      <c r="AY219" s="14" t="s">
        <v>191</v>
      </c>
      <c r="BE219" s="219">
        <f>IF(N219="základná",J219,0)</f>
        <v>0</v>
      </c>
      <c r="BF219" s="219">
        <f>IF(N219="znížená",J219,0)</f>
        <v>0</v>
      </c>
      <c r="BG219" s="219">
        <f>IF(N219="zákl. prenesená",J219,0)</f>
        <v>0</v>
      </c>
      <c r="BH219" s="219">
        <f>IF(N219="zníž. prenesená",J219,0)</f>
        <v>0</v>
      </c>
      <c r="BI219" s="219">
        <f>IF(N219="nulová",J219,0)</f>
        <v>0</v>
      </c>
      <c r="BJ219" s="14" t="s">
        <v>86</v>
      </c>
      <c r="BK219" s="219">
        <f>ROUND(I219*H219,2)</f>
        <v>0</v>
      </c>
      <c r="BL219" s="14" t="s">
        <v>257</v>
      </c>
      <c r="BM219" s="218" t="s">
        <v>457</v>
      </c>
    </row>
    <row r="220" spans="1:65" s="2" customFormat="1" ht="21.75" customHeight="1">
      <c r="A220" s="31"/>
      <c r="B220" s="32"/>
      <c r="C220" s="206" t="s">
        <v>458</v>
      </c>
      <c r="D220" s="206" t="s">
        <v>193</v>
      </c>
      <c r="E220" s="207" t="s">
        <v>459</v>
      </c>
      <c r="F220" s="208" t="s">
        <v>460</v>
      </c>
      <c r="G220" s="209" t="s">
        <v>213</v>
      </c>
      <c r="H220" s="210">
        <v>11.553000000000001</v>
      </c>
      <c r="I220" s="211"/>
      <c r="J220" s="212">
        <f>ROUND(I220*H220,2)</f>
        <v>0</v>
      </c>
      <c r="K220" s="213"/>
      <c r="L220" s="36"/>
      <c r="M220" s="214" t="s">
        <v>1</v>
      </c>
      <c r="N220" s="215" t="s">
        <v>39</v>
      </c>
      <c r="O220" s="68"/>
      <c r="P220" s="216">
        <f>O220*H220</f>
        <v>0</v>
      </c>
      <c r="Q220" s="216">
        <v>0</v>
      </c>
      <c r="R220" s="216">
        <f>Q220*H220</f>
        <v>0</v>
      </c>
      <c r="S220" s="216">
        <v>0</v>
      </c>
      <c r="T220" s="217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8" t="s">
        <v>257</v>
      </c>
      <c r="AT220" s="218" t="s">
        <v>193</v>
      </c>
      <c r="AU220" s="218" t="s">
        <v>86</v>
      </c>
      <c r="AY220" s="14" t="s">
        <v>191</v>
      </c>
      <c r="BE220" s="219">
        <f>IF(N220="základná",J220,0)</f>
        <v>0</v>
      </c>
      <c r="BF220" s="219">
        <f>IF(N220="znížená",J220,0)</f>
        <v>0</v>
      </c>
      <c r="BG220" s="219">
        <f>IF(N220="zákl. prenesená",J220,0)</f>
        <v>0</v>
      </c>
      <c r="BH220" s="219">
        <f>IF(N220="zníž. prenesená",J220,0)</f>
        <v>0</v>
      </c>
      <c r="BI220" s="219">
        <f>IF(N220="nulová",J220,0)</f>
        <v>0</v>
      </c>
      <c r="BJ220" s="14" t="s">
        <v>86</v>
      </c>
      <c r="BK220" s="219">
        <f>ROUND(I220*H220,2)</f>
        <v>0</v>
      </c>
      <c r="BL220" s="14" t="s">
        <v>257</v>
      </c>
      <c r="BM220" s="218" t="s">
        <v>461</v>
      </c>
    </row>
    <row r="221" spans="1:65" s="12" customFormat="1" ht="22.9" customHeight="1">
      <c r="B221" s="190"/>
      <c r="C221" s="191"/>
      <c r="D221" s="192" t="s">
        <v>72</v>
      </c>
      <c r="E221" s="204" t="s">
        <v>462</v>
      </c>
      <c r="F221" s="204" t="s">
        <v>463</v>
      </c>
      <c r="G221" s="191"/>
      <c r="H221" s="191"/>
      <c r="I221" s="194"/>
      <c r="J221" s="205">
        <f>BK221</f>
        <v>0</v>
      </c>
      <c r="K221" s="191"/>
      <c r="L221" s="196"/>
      <c r="M221" s="197"/>
      <c r="N221" s="198"/>
      <c r="O221" s="198"/>
      <c r="P221" s="199">
        <f>SUM(P222:P231)</f>
        <v>0</v>
      </c>
      <c r="Q221" s="198"/>
      <c r="R221" s="199">
        <f>SUM(R222:R231)</f>
        <v>7.405065239999999</v>
      </c>
      <c r="S221" s="198"/>
      <c r="T221" s="200">
        <f>SUM(T222:T231)</f>
        <v>0</v>
      </c>
      <c r="AR221" s="201" t="s">
        <v>86</v>
      </c>
      <c r="AT221" s="202" t="s">
        <v>72</v>
      </c>
      <c r="AU221" s="202" t="s">
        <v>80</v>
      </c>
      <c r="AY221" s="201" t="s">
        <v>191</v>
      </c>
      <c r="BK221" s="203">
        <f>SUM(BK222:BK231)</f>
        <v>0</v>
      </c>
    </row>
    <row r="222" spans="1:65" s="2" customFormat="1" ht="21.75" customHeight="1">
      <c r="A222" s="31"/>
      <c r="B222" s="32"/>
      <c r="C222" s="206" t="s">
        <v>464</v>
      </c>
      <c r="D222" s="206" t="s">
        <v>193</v>
      </c>
      <c r="E222" s="207" t="s">
        <v>465</v>
      </c>
      <c r="F222" s="208" t="s">
        <v>466</v>
      </c>
      <c r="G222" s="209" t="s">
        <v>278</v>
      </c>
      <c r="H222" s="210">
        <v>6</v>
      </c>
      <c r="I222" s="211"/>
      <c r="J222" s="212">
        <f t="shared" ref="J222:J231" si="60">ROUND(I222*H222,2)</f>
        <v>0</v>
      </c>
      <c r="K222" s="213"/>
      <c r="L222" s="36"/>
      <c r="M222" s="214" t="s">
        <v>1</v>
      </c>
      <c r="N222" s="215" t="s">
        <v>39</v>
      </c>
      <c r="O222" s="68"/>
      <c r="P222" s="216">
        <f t="shared" ref="P222:P231" si="61">O222*H222</f>
        <v>0</v>
      </c>
      <c r="Q222" s="216">
        <v>2.6780000000000002E-2</v>
      </c>
      <c r="R222" s="216">
        <f t="shared" ref="R222:R231" si="62">Q222*H222</f>
        <v>0.16068000000000002</v>
      </c>
      <c r="S222" s="216">
        <v>0</v>
      </c>
      <c r="T222" s="217">
        <f t="shared" ref="T222:T231" si="63"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8" t="s">
        <v>197</v>
      </c>
      <c r="AT222" s="218" t="s">
        <v>193</v>
      </c>
      <c r="AU222" s="218" t="s">
        <v>86</v>
      </c>
      <c r="AY222" s="14" t="s">
        <v>191</v>
      </c>
      <c r="BE222" s="219">
        <f t="shared" ref="BE222:BE231" si="64">IF(N222="základná",J222,0)</f>
        <v>0</v>
      </c>
      <c r="BF222" s="219">
        <f t="shared" ref="BF222:BF231" si="65">IF(N222="znížená",J222,0)</f>
        <v>0</v>
      </c>
      <c r="BG222" s="219">
        <f t="shared" ref="BG222:BG231" si="66">IF(N222="zákl. prenesená",J222,0)</f>
        <v>0</v>
      </c>
      <c r="BH222" s="219">
        <f t="shared" ref="BH222:BH231" si="67">IF(N222="zníž. prenesená",J222,0)</f>
        <v>0</v>
      </c>
      <c r="BI222" s="219">
        <f t="shared" ref="BI222:BI231" si="68">IF(N222="nulová",J222,0)</f>
        <v>0</v>
      </c>
      <c r="BJ222" s="14" t="s">
        <v>86</v>
      </c>
      <c r="BK222" s="219">
        <f t="shared" ref="BK222:BK231" si="69">ROUND(I222*H222,2)</f>
        <v>0</v>
      </c>
      <c r="BL222" s="14" t="s">
        <v>197</v>
      </c>
      <c r="BM222" s="218" t="s">
        <v>467</v>
      </c>
    </row>
    <row r="223" spans="1:65" s="2" customFormat="1" ht="21.75" customHeight="1">
      <c r="A223" s="31"/>
      <c r="B223" s="32"/>
      <c r="C223" s="206" t="s">
        <v>468</v>
      </c>
      <c r="D223" s="206" t="s">
        <v>193</v>
      </c>
      <c r="E223" s="207" t="s">
        <v>469</v>
      </c>
      <c r="F223" s="208" t="s">
        <v>470</v>
      </c>
      <c r="G223" s="209" t="s">
        <v>278</v>
      </c>
      <c r="H223" s="210">
        <v>5</v>
      </c>
      <c r="I223" s="211"/>
      <c r="J223" s="212">
        <f t="shared" si="60"/>
        <v>0</v>
      </c>
      <c r="K223" s="213"/>
      <c r="L223" s="36"/>
      <c r="M223" s="214" t="s">
        <v>1</v>
      </c>
      <c r="N223" s="215" t="s">
        <v>39</v>
      </c>
      <c r="O223" s="68"/>
      <c r="P223" s="216">
        <f t="shared" si="61"/>
        <v>0</v>
      </c>
      <c r="Q223" s="216">
        <v>2.7089999999999999E-2</v>
      </c>
      <c r="R223" s="216">
        <f t="shared" si="62"/>
        <v>0.13544999999999999</v>
      </c>
      <c r="S223" s="216">
        <v>0</v>
      </c>
      <c r="T223" s="217">
        <f t="shared" si="6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8" t="s">
        <v>257</v>
      </c>
      <c r="AT223" s="218" t="s">
        <v>193</v>
      </c>
      <c r="AU223" s="218" t="s">
        <v>86</v>
      </c>
      <c r="AY223" s="14" t="s">
        <v>191</v>
      </c>
      <c r="BE223" s="219">
        <f t="shared" si="64"/>
        <v>0</v>
      </c>
      <c r="BF223" s="219">
        <f t="shared" si="65"/>
        <v>0</v>
      </c>
      <c r="BG223" s="219">
        <f t="shared" si="66"/>
        <v>0</v>
      </c>
      <c r="BH223" s="219">
        <f t="shared" si="67"/>
        <v>0</v>
      </c>
      <c r="BI223" s="219">
        <f t="shared" si="68"/>
        <v>0</v>
      </c>
      <c r="BJ223" s="14" t="s">
        <v>86</v>
      </c>
      <c r="BK223" s="219">
        <f t="shared" si="69"/>
        <v>0</v>
      </c>
      <c r="BL223" s="14" t="s">
        <v>257</v>
      </c>
      <c r="BM223" s="218" t="s">
        <v>471</v>
      </c>
    </row>
    <row r="224" spans="1:65" s="2" customFormat="1" ht="21.75" customHeight="1">
      <c r="A224" s="31"/>
      <c r="B224" s="32"/>
      <c r="C224" s="206" t="s">
        <v>472</v>
      </c>
      <c r="D224" s="206" t="s">
        <v>193</v>
      </c>
      <c r="E224" s="207" t="s">
        <v>473</v>
      </c>
      <c r="F224" s="208" t="s">
        <v>474</v>
      </c>
      <c r="G224" s="209" t="s">
        <v>278</v>
      </c>
      <c r="H224" s="210">
        <v>11</v>
      </c>
      <c r="I224" s="211"/>
      <c r="J224" s="212">
        <f t="shared" si="60"/>
        <v>0</v>
      </c>
      <c r="K224" s="213"/>
      <c r="L224" s="36"/>
      <c r="M224" s="214" t="s">
        <v>1</v>
      </c>
      <c r="N224" s="215" t="s">
        <v>39</v>
      </c>
      <c r="O224" s="68"/>
      <c r="P224" s="216">
        <f t="shared" si="61"/>
        <v>0</v>
      </c>
      <c r="Q224" s="216">
        <v>2.733E-2</v>
      </c>
      <c r="R224" s="216">
        <f t="shared" si="62"/>
        <v>0.30063000000000001</v>
      </c>
      <c r="S224" s="216">
        <v>0</v>
      </c>
      <c r="T224" s="217">
        <f t="shared" si="6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8" t="s">
        <v>257</v>
      </c>
      <c r="AT224" s="218" t="s">
        <v>193</v>
      </c>
      <c r="AU224" s="218" t="s">
        <v>86</v>
      </c>
      <c r="AY224" s="14" t="s">
        <v>191</v>
      </c>
      <c r="BE224" s="219">
        <f t="shared" si="64"/>
        <v>0</v>
      </c>
      <c r="BF224" s="219">
        <f t="shared" si="65"/>
        <v>0</v>
      </c>
      <c r="BG224" s="219">
        <f t="shared" si="66"/>
        <v>0</v>
      </c>
      <c r="BH224" s="219">
        <f t="shared" si="67"/>
        <v>0</v>
      </c>
      <c r="BI224" s="219">
        <f t="shared" si="68"/>
        <v>0</v>
      </c>
      <c r="BJ224" s="14" t="s">
        <v>86</v>
      </c>
      <c r="BK224" s="219">
        <f t="shared" si="69"/>
        <v>0</v>
      </c>
      <c r="BL224" s="14" t="s">
        <v>257</v>
      </c>
      <c r="BM224" s="218" t="s">
        <v>475</v>
      </c>
    </row>
    <row r="225" spans="1:65" s="2" customFormat="1" ht="21.75" customHeight="1">
      <c r="A225" s="31"/>
      <c r="B225" s="32"/>
      <c r="C225" s="206" t="s">
        <v>476</v>
      </c>
      <c r="D225" s="206" t="s">
        <v>193</v>
      </c>
      <c r="E225" s="207" t="s">
        <v>477</v>
      </c>
      <c r="F225" s="208" t="s">
        <v>478</v>
      </c>
      <c r="G225" s="209" t="s">
        <v>223</v>
      </c>
      <c r="H225" s="210">
        <v>457.35</v>
      </c>
      <c r="I225" s="211"/>
      <c r="J225" s="212">
        <f t="shared" si="60"/>
        <v>0</v>
      </c>
      <c r="K225" s="213"/>
      <c r="L225" s="36"/>
      <c r="M225" s="214" t="s">
        <v>1</v>
      </c>
      <c r="N225" s="215" t="s">
        <v>39</v>
      </c>
      <c r="O225" s="68"/>
      <c r="P225" s="216">
        <f t="shared" si="61"/>
        <v>0</v>
      </c>
      <c r="Q225" s="216">
        <v>0</v>
      </c>
      <c r="R225" s="216">
        <f t="shared" si="62"/>
        <v>0</v>
      </c>
      <c r="S225" s="216">
        <v>0</v>
      </c>
      <c r="T225" s="217">
        <f t="shared" si="6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8" t="s">
        <v>257</v>
      </c>
      <c r="AT225" s="218" t="s">
        <v>193</v>
      </c>
      <c r="AU225" s="218" t="s">
        <v>86</v>
      </c>
      <c r="AY225" s="14" t="s">
        <v>191</v>
      </c>
      <c r="BE225" s="219">
        <f t="shared" si="64"/>
        <v>0</v>
      </c>
      <c r="BF225" s="219">
        <f t="shared" si="65"/>
        <v>0</v>
      </c>
      <c r="BG225" s="219">
        <f t="shared" si="66"/>
        <v>0</v>
      </c>
      <c r="BH225" s="219">
        <f t="shared" si="67"/>
        <v>0</v>
      </c>
      <c r="BI225" s="219">
        <f t="shared" si="68"/>
        <v>0</v>
      </c>
      <c r="BJ225" s="14" t="s">
        <v>86</v>
      </c>
      <c r="BK225" s="219">
        <f t="shared" si="69"/>
        <v>0</v>
      </c>
      <c r="BL225" s="14" t="s">
        <v>257</v>
      </c>
      <c r="BM225" s="218" t="s">
        <v>479</v>
      </c>
    </row>
    <row r="226" spans="1:65" s="2" customFormat="1" ht="16.5" customHeight="1">
      <c r="A226" s="31"/>
      <c r="B226" s="32"/>
      <c r="C226" s="206" t="s">
        <v>480</v>
      </c>
      <c r="D226" s="206" t="s">
        <v>193</v>
      </c>
      <c r="E226" s="207" t="s">
        <v>481</v>
      </c>
      <c r="F226" s="208" t="s">
        <v>482</v>
      </c>
      <c r="G226" s="209" t="s">
        <v>223</v>
      </c>
      <c r="H226" s="210">
        <v>340.423</v>
      </c>
      <c r="I226" s="211"/>
      <c r="J226" s="212">
        <f t="shared" si="60"/>
        <v>0</v>
      </c>
      <c r="K226" s="213"/>
      <c r="L226" s="36"/>
      <c r="M226" s="214" t="s">
        <v>1</v>
      </c>
      <c r="N226" s="215" t="s">
        <v>39</v>
      </c>
      <c r="O226" s="68"/>
      <c r="P226" s="216">
        <f t="shared" si="61"/>
        <v>0</v>
      </c>
      <c r="Q226" s="216">
        <v>0</v>
      </c>
      <c r="R226" s="216">
        <f t="shared" si="62"/>
        <v>0</v>
      </c>
      <c r="S226" s="216">
        <v>0</v>
      </c>
      <c r="T226" s="217">
        <f t="shared" si="6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8" t="s">
        <v>257</v>
      </c>
      <c r="AT226" s="218" t="s">
        <v>193</v>
      </c>
      <c r="AU226" s="218" t="s">
        <v>86</v>
      </c>
      <c r="AY226" s="14" t="s">
        <v>191</v>
      </c>
      <c r="BE226" s="219">
        <f t="shared" si="64"/>
        <v>0</v>
      </c>
      <c r="BF226" s="219">
        <f t="shared" si="65"/>
        <v>0</v>
      </c>
      <c r="BG226" s="219">
        <f t="shared" si="66"/>
        <v>0</v>
      </c>
      <c r="BH226" s="219">
        <f t="shared" si="67"/>
        <v>0</v>
      </c>
      <c r="BI226" s="219">
        <f t="shared" si="68"/>
        <v>0</v>
      </c>
      <c r="BJ226" s="14" t="s">
        <v>86</v>
      </c>
      <c r="BK226" s="219">
        <f t="shared" si="69"/>
        <v>0</v>
      </c>
      <c r="BL226" s="14" t="s">
        <v>257</v>
      </c>
      <c r="BM226" s="218" t="s">
        <v>483</v>
      </c>
    </row>
    <row r="227" spans="1:65" s="2" customFormat="1" ht="16.5" customHeight="1">
      <c r="A227" s="31"/>
      <c r="B227" s="32"/>
      <c r="C227" s="206" t="s">
        <v>484</v>
      </c>
      <c r="D227" s="206" t="s">
        <v>193</v>
      </c>
      <c r="E227" s="207" t="s">
        <v>485</v>
      </c>
      <c r="F227" s="208" t="s">
        <v>486</v>
      </c>
      <c r="G227" s="209" t="s">
        <v>223</v>
      </c>
      <c r="H227" s="210">
        <v>498.77100000000002</v>
      </c>
      <c r="I227" s="211"/>
      <c r="J227" s="212">
        <f t="shared" si="60"/>
        <v>0</v>
      </c>
      <c r="K227" s="213"/>
      <c r="L227" s="36"/>
      <c r="M227" s="214" t="s">
        <v>1</v>
      </c>
      <c r="N227" s="215" t="s">
        <v>39</v>
      </c>
      <c r="O227" s="68"/>
      <c r="P227" s="216">
        <f t="shared" si="61"/>
        <v>0</v>
      </c>
      <c r="Q227" s="216">
        <v>0</v>
      </c>
      <c r="R227" s="216">
        <f t="shared" si="62"/>
        <v>0</v>
      </c>
      <c r="S227" s="216">
        <v>0</v>
      </c>
      <c r="T227" s="217">
        <f t="shared" si="6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18" t="s">
        <v>257</v>
      </c>
      <c r="AT227" s="218" t="s">
        <v>193</v>
      </c>
      <c r="AU227" s="218" t="s">
        <v>86</v>
      </c>
      <c r="AY227" s="14" t="s">
        <v>191</v>
      </c>
      <c r="BE227" s="219">
        <f t="shared" si="64"/>
        <v>0</v>
      </c>
      <c r="BF227" s="219">
        <f t="shared" si="65"/>
        <v>0</v>
      </c>
      <c r="BG227" s="219">
        <f t="shared" si="66"/>
        <v>0</v>
      </c>
      <c r="BH227" s="219">
        <f t="shared" si="67"/>
        <v>0</v>
      </c>
      <c r="BI227" s="219">
        <f t="shared" si="68"/>
        <v>0</v>
      </c>
      <c r="BJ227" s="14" t="s">
        <v>86</v>
      </c>
      <c r="BK227" s="219">
        <f t="shared" si="69"/>
        <v>0</v>
      </c>
      <c r="BL227" s="14" t="s">
        <v>257</v>
      </c>
      <c r="BM227" s="218" t="s">
        <v>487</v>
      </c>
    </row>
    <row r="228" spans="1:65" s="2" customFormat="1" ht="21.75" customHeight="1">
      <c r="A228" s="31"/>
      <c r="B228" s="32"/>
      <c r="C228" s="206" t="s">
        <v>488</v>
      </c>
      <c r="D228" s="206" t="s">
        <v>193</v>
      </c>
      <c r="E228" s="207" t="s">
        <v>489</v>
      </c>
      <c r="F228" s="208" t="s">
        <v>490</v>
      </c>
      <c r="G228" s="209" t="s">
        <v>223</v>
      </c>
      <c r="H228" s="210">
        <v>51.802</v>
      </c>
      <c r="I228" s="211"/>
      <c r="J228" s="212">
        <f t="shared" si="60"/>
        <v>0</v>
      </c>
      <c r="K228" s="213"/>
      <c r="L228" s="36"/>
      <c r="M228" s="214" t="s">
        <v>1</v>
      </c>
      <c r="N228" s="215" t="s">
        <v>39</v>
      </c>
      <c r="O228" s="68"/>
      <c r="P228" s="216">
        <f t="shared" si="61"/>
        <v>0</v>
      </c>
      <c r="Q228" s="216">
        <v>3.712E-2</v>
      </c>
      <c r="R228" s="216">
        <f t="shared" si="62"/>
        <v>1.9228902400000001</v>
      </c>
      <c r="S228" s="216">
        <v>0</v>
      </c>
      <c r="T228" s="217">
        <f t="shared" si="6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18" t="s">
        <v>257</v>
      </c>
      <c r="AT228" s="218" t="s">
        <v>193</v>
      </c>
      <c r="AU228" s="218" t="s">
        <v>86</v>
      </c>
      <c r="AY228" s="14" t="s">
        <v>191</v>
      </c>
      <c r="BE228" s="219">
        <f t="shared" si="64"/>
        <v>0</v>
      </c>
      <c r="BF228" s="219">
        <f t="shared" si="65"/>
        <v>0</v>
      </c>
      <c r="BG228" s="219">
        <f t="shared" si="66"/>
        <v>0</v>
      </c>
      <c r="BH228" s="219">
        <f t="shared" si="67"/>
        <v>0</v>
      </c>
      <c r="BI228" s="219">
        <f t="shared" si="68"/>
        <v>0</v>
      </c>
      <c r="BJ228" s="14" t="s">
        <v>86</v>
      </c>
      <c r="BK228" s="219">
        <f t="shared" si="69"/>
        <v>0</v>
      </c>
      <c r="BL228" s="14" t="s">
        <v>257</v>
      </c>
      <c r="BM228" s="218" t="s">
        <v>491</v>
      </c>
    </row>
    <row r="229" spans="1:65" s="2" customFormat="1" ht="21.75" customHeight="1">
      <c r="A229" s="31"/>
      <c r="B229" s="32"/>
      <c r="C229" s="206" t="s">
        <v>492</v>
      </c>
      <c r="D229" s="206" t="s">
        <v>193</v>
      </c>
      <c r="E229" s="207" t="s">
        <v>493</v>
      </c>
      <c r="F229" s="208" t="s">
        <v>494</v>
      </c>
      <c r="G229" s="209" t="s">
        <v>223</v>
      </c>
      <c r="H229" s="210">
        <v>12.4</v>
      </c>
      <c r="I229" s="211"/>
      <c r="J229" s="212">
        <f t="shared" si="60"/>
        <v>0</v>
      </c>
      <c r="K229" s="213"/>
      <c r="L229" s="36"/>
      <c r="M229" s="214" t="s">
        <v>1</v>
      </c>
      <c r="N229" s="215" t="s">
        <v>39</v>
      </c>
      <c r="O229" s="68"/>
      <c r="P229" s="216">
        <f t="shared" si="61"/>
        <v>0</v>
      </c>
      <c r="Q229" s="216">
        <v>2.69E-2</v>
      </c>
      <c r="R229" s="216">
        <f t="shared" si="62"/>
        <v>0.33356000000000002</v>
      </c>
      <c r="S229" s="216">
        <v>0</v>
      </c>
      <c r="T229" s="217">
        <f t="shared" si="6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18" t="s">
        <v>257</v>
      </c>
      <c r="AT229" s="218" t="s">
        <v>193</v>
      </c>
      <c r="AU229" s="218" t="s">
        <v>86</v>
      </c>
      <c r="AY229" s="14" t="s">
        <v>191</v>
      </c>
      <c r="BE229" s="219">
        <f t="shared" si="64"/>
        <v>0</v>
      </c>
      <c r="BF229" s="219">
        <f t="shared" si="65"/>
        <v>0</v>
      </c>
      <c r="BG229" s="219">
        <f t="shared" si="66"/>
        <v>0</v>
      </c>
      <c r="BH229" s="219">
        <f t="shared" si="67"/>
        <v>0</v>
      </c>
      <c r="BI229" s="219">
        <f t="shared" si="68"/>
        <v>0</v>
      </c>
      <c r="BJ229" s="14" t="s">
        <v>86</v>
      </c>
      <c r="BK229" s="219">
        <f t="shared" si="69"/>
        <v>0</v>
      </c>
      <c r="BL229" s="14" t="s">
        <v>257</v>
      </c>
      <c r="BM229" s="218" t="s">
        <v>495</v>
      </c>
    </row>
    <row r="230" spans="1:65" s="2" customFormat="1" ht="21.75" customHeight="1">
      <c r="A230" s="31"/>
      <c r="B230" s="32"/>
      <c r="C230" s="206" t="s">
        <v>496</v>
      </c>
      <c r="D230" s="206" t="s">
        <v>193</v>
      </c>
      <c r="E230" s="207" t="s">
        <v>497</v>
      </c>
      <c r="F230" s="208" t="s">
        <v>498</v>
      </c>
      <c r="G230" s="209" t="s">
        <v>223</v>
      </c>
      <c r="H230" s="210">
        <v>404.25</v>
      </c>
      <c r="I230" s="211"/>
      <c r="J230" s="212">
        <f t="shared" si="60"/>
        <v>0</v>
      </c>
      <c r="K230" s="213"/>
      <c r="L230" s="36"/>
      <c r="M230" s="214" t="s">
        <v>1</v>
      </c>
      <c r="N230" s="215" t="s">
        <v>39</v>
      </c>
      <c r="O230" s="68"/>
      <c r="P230" s="216">
        <f t="shared" si="61"/>
        <v>0</v>
      </c>
      <c r="Q230" s="216">
        <v>1.1259999999999999E-2</v>
      </c>
      <c r="R230" s="216">
        <f t="shared" si="62"/>
        <v>4.5518549999999998</v>
      </c>
      <c r="S230" s="216">
        <v>0</v>
      </c>
      <c r="T230" s="217">
        <f t="shared" si="6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8" t="s">
        <v>257</v>
      </c>
      <c r="AT230" s="218" t="s">
        <v>193</v>
      </c>
      <c r="AU230" s="218" t="s">
        <v>86</v>
      </c>
      <c r="AY230" s="14" t="s">
        <v>191</v>
      </c>
      <c r="BE230" s="219">
        <f t="shared" si="64"/>
        <v>0</v>
      </c>
      <c r="BF230" s="219">
        <f t="shared" si="65"/>
        <v>0</v>
      </c>
      <c r="BG230" s="219">
        <f t="shared" si="66"/>
        <v>0</v>
      </c>
      <c r="BH230" s="219">
        <f t="shared" si="67"/>
        <v>0</v>
      </c>
      <c r="BI230" s="219">
        <f t="shared" si="68"/>
        <v>0</v>
      </c>
      <c r="BJ230" s="14" t="s">
        <v>86</v>
      </c>
      <c r="BK230" s="219">
        <f t="shared" si="69"/>
        <v>0</v>
      </c>
      <c r="BL230" s="14" t="s">
        <v>257</v>
      </c>
      <c r="BM230" s="218" t="s">
        <v>499</v>
      </c>
    </row>
    <row r="231" spans="1:65" s="2" customFormat="1" ht="16.5" customHeight="1">
      <c r="A231" s="31"/>
      <c r="B231" s="32"/>
      <c r="C231" s="206" t="s">
        <v>500</v>
      </c>
      <c r="D231" s="206" t="s">
        <v>193</v>
      </c>
      <c r="E231" s="207" t="s">
        <v>501</v>
      </c>
      <c r="F231" s="208" t="s">
        <v>502</v>
      </c>
      <c r="G231" s="209" t="s">
        <v>389</v>
      </c>
      <c r="H231" s="231">
        <v>617.928</v>
      </c>
      <c r="I231" s="211"/>
      <c r="J231" s="212">
        <f t="shared" si="60"/>
        <v>0</v>
      </c>
      <c r="K231" s="213"/>
      <c r="L231" s="36"/>
      <c r="M231" s="214" t="s">
        <v>1</v>
      </c>
      <c r="N231" s="215" t="s">
        <v>39</v>
      </c>
      <c r="O231" s="68"/>
      <c r="P231" s="216">
        <f t="shared" si="61"/>
        <v>0</v>
      </c>
      <c r="Q231" s="216">
        <v>0</v>
      </c>
      <c r="R231" s="216">
        <f t="shared" si="62"/>
        <v>0</v>
      </c>
      <c r="S231" s="216">
        <v>0</v>
      </c>
      <c r="T231" s="217">
        <f t="shared" si="6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218" t="s">
        <v>257</v>
      </c>
      <c r="AT231" s="218" t="s">
        <v>193</v>
      </c>
      <c r="AU231" s="218" t="s">
        <v>86</v>
      </c>
      <c r="AY231" s="14" t="s">
        <v>191</v>
      </c>
      <c r="BE231" s="219">
        <f t="shared" si="64"/>
        <v>0</v>
      </c>
      <c r="BF231" s="219">
        <f t="shared" si="65"/>
        <v>0</v>
      </c>
      <c r="BG231" s="219">
        <f t="shared" si="66"/>
        <v>0</v>
      </c>
      <c r="BH231" s="219">
        <f t="shared" si="67"/>
        <v>0</v>
      </c>
      <c r="BI231" s="219">
        <f t="shared" si="68"/>
        <v>0</v>
      </c>
      <c r="BJ231" s="14" t="s">
        <v>86</v>
      </c>
      <c r="BK231" s="219">
        <f t="shared" si="69"/>
        <v>0</v>
      </c>
      <c r="BL231" s="14" t="s">
        <v>257</v>
      </c>
      <c r="BM231" s="218" t="s">
        <v>503</v>
      </c>
    </row>
    <row r="232" spans="1:65" s="12" customFormat="1" ht="22.9" customHeight="1">
      <c r="B232" s="190"/>
      <c r="C232" s="191"/>
      <c r="D232" s="192" t="s">
        <v>72</v>
      </c>
      <c r="E232" s="204" t="s">
        <v>504</v>
      </c>
      <c r="F232" s="204" t="s">
        <v>505</v>
      </c>
      <c r="G232" s="191"/>
      <c r="H232" s="191"/>
      <c r="I232" s="194"/>
      <c r="J232" s="205">
        <f>BK232</f>
        <v>0</v>
      </c>
      <c r="K232" s="191"/>
      <c r="L232" s="196"/>
      <c r="M232" s="197"/>
      <c r="N232" s="198"/>
      <c r="O232" s="198"/>
      <c r="P232" s="199">
        <f>SUM(P233:P241)</f>
        <v>0</v>
      </c>
      <c r="Q232" s="198"/>
      <c r="R232" s="199">
        <f>SUM(R233:R241)</f>
        <v>2.6533802</v>
      </c>
      <c r="S232" s="198"/>
      <c r="T232" s="200">
        <f>SUM(T233:T241)</f>
        <v>0</v>
      </c>
      <c r="AR232" s="201" t="s">
        <v>86</v>
      </c>
      <c r="AT232" s="202" t="s">
        <v>72</v>
      </c>
      <c r="AU232" s="202" t="s">
        <v>80</v>
      </c>
      <c r="AY232" s="201" t="s">
        <v>191</v>
      </c>
      <c r="BK232" s="203">
        <f>SUM(BK233:BK241)</f>
        <v>0</v>
      </c>
    </row>
    <row r="233" spans="1:65" s="2" customFormat="1" ht="21.75" customHeight="1">
      <c r="A233" s="31"/>
      <c r="B233" s="32"/>
      <c r="C233" s="206" t="s">
        <v>506</v>
      </c>
      <c r="D233" s="206" t="s">
        <v>193</v>
      </c>
      <c r="E233" s="207" t="s">
        <v>507</v>
      </c>
      <c r="F233" s="208" t="s">
        <v>508</v>
      </c>
      <c r="G233" s="209" t="s">
        <v>223</v>
      </c>
      <c r="H233" s="210">
        <v>315</v>
      </c>
      <c r="I233" s="211"/>
      <c r="J233" s="212">
        <f t="shared" ref="J233:J241" si="70">ROUND(I233*H233,2)</f>
        <v>0</v>
      </c>
      <c r="K233" s="213"/>
      <c r="L233" s="36"/>
      <c r="M233" s="214" t="s">
        <v>1</v>
      </c>
      <c r="N233" s="215" t="s">
        <v>39</v>
      </c>
      <c r="O233" s="68"/>
      <c r="P233" s="216">
        <f t="shared" ref="P233:P241" si="71">O233*H233</f>
        <v>0</v>
      </c>
      <c r="Q233" s="216">
        <v>6.8399999999999997E-3</v>
      </c>
      <c r="R233" s="216">
        <f t="shared" ref="R233:R241" si="72">Q233*H233</f>
        <v>2.1545999999999998</v>
      </c>
      <c r="S233" s="216">
        <v>0</v>
      </c>
      <c r="T233" s="217">
        <f t="shared" ref="T233:T241" si="73"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18" t="s">
        <v>257</v>
      </c>
      <c r="AT233" s="218" t="s">
        <v>193</v>
      </c>
      <c r="AU233" s="218" t="s">
        <v>86</v>
      </c>
      <c r="AY233" s="14" t="s">
        <v>191</v>
      </c>
      <c r="BE233" s="219">
        <f t="shared" ref="BE233:BE241" si="74">IF(N233="základná",J233,0)</f>
        <v>0</v>
      </c>
      <c r="BF233" s="219">
        <f t="shared" ref="BF233:BF241" si="75">IF(N233="znížená",J233,0)</f>
        <v>0</v>
      </c>
      <c r="BG233" s="219">
        <f t="shared" ref="BG233:BG241" si="76">IF(N233="zákl. prenesená",J233,0)</f>
        <v>0</v>
      </c>
      <c r="BH233" s="219">
        <f t="shared" ref="BH233:BH241" si="77">IF(N233="zníž. prenesená",J233,0)</f>
        <v>0</v>
      </c>
      <c r="BI233" s="219">
        <f t="shared" ref="BI233:BI241" si="78">IF(N233="nulová",J233,0)</f>
        <v>0</v>
      </c>
      <c r="BJ233" s="14" t="s">
        <v>86</v>
      </c>
      <c r="BK233" s="219">
        <f t="shared" ref="BK233:BK241" si="79">ROUND(I233*H233,2)</f>
        <v>0</v>
      </c>
      <c r="BL233" s="14" t="s">
        <v>257</v>
      </c>
      <c r="BM233" s="218" t="s">
        <v>509</v>
      </c>
    </row>
    <row r="234" spans="1:65" s="2" customFormat="1" ht="16.5" customHeight="1">
      <c r="A234" s="31"/>
      <c r="B234" s="32"/>
      <c r="C234" s="206" t="s">
        <v>510</v>
      </c>
      <c r="D234" s="206" t="s">
        <v>193</v>
      </c>
      <c r="E234" s="207" t="s">
        <v>511</v>
      </c>
      <c r="F234" s="208" t="s">
        <v>512</v>
      </c>
      <c r="G234" s="209" t="s">
        <v>274</v>
      </c>
      <c r="H234" s="210">
        <v>35.6</v>
      </c>
      <c r="I234" s="211"/>
      <c r="J234" s="212">
        <f t="shared" si="70"/>
        <v>0</v>
      </c>
      <c r="K234" s="213"/>
      <c r="L234" s="36"/>
      <c r="M234" s="214" t="s">
        <v>1</v>
      </c>
      <c r="N234" s="215" t="s">
        <v>39</v>
      </c>
      <c r="O234" s="68"/>
      <c r="P234" s="216">
        <f t="shared" si="71"/>
        <v>0</v>
      </c>
      <c r="Q234" s="216">
        <v>3.5699999999999998E-3</v>
      </c>
      <c r="R234" s="216">
        <f t="shared" si="72"/>
        <v>0.12709200000000001</v>
      </c>
      <c r="S234" s="216">
        <v>0</v>
      </c>
      <c r="T234" s="217">
        <f t="shared" si="7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18" t="s">
        <v>257</v>
      </c>
      <c r="AT234" s="218" t="s">
        <v>193</v>
      </c>
      <c r="AU234" s="218" t="s">
        <v>86</v>
      </c>
      <c r="AY234" s="14" t="s">
        <v>191</v>
      </c>
      <c r="BE234" s="219">
        <f t="shared" si="74"/>
        <v>0</v>
      </c>
      <c r="BF234" s="219">
        <f t="shared" si="75"/>
        <v>0</v>
      </c>
      <c r="BG234" s="219">
        <f t="shared" si="76"/>
        <v>0</v>
      </c>
      <c r="BH234" s="219">
        <f t="shared" si="77"/>
        <v>0</v>
      </c>
      <c r="BI234" s="219">
        <f t="shared" si="78"/>
        <v>0</v>
      </c>
      <c r="BJ234" s="14" t="s">
        <v>86</v>
      </c>
      <c r="BK234" s="219">
        <f t="shared" si="79"/>
        <v>0</v>
      </c>
      <c r="BL234" s="14" t="s">
        <v>257</v>
      </c>
      <c r="BM234" s="218" t="s">
        <v>513</v>
      </c>
    </row>
    <row r="235" spans="1:65" s="2" customFormat="1" ht="16.5" customHeight="1">
      <c r="A235" s="31"/>
      <c r="B235" s="32"/>
      <c r="C235" s="206" t="s">
        <v>514</v>
      </c>
      <c r="D235" s="206" t="s">
        <v>193</v>
      </c>
      <c r="E235" s="207" t="s">
        <v>515</v>
      </c>
      <c r="F235" s="208" t="s">
        <v>516</v>
      </c>
      <c r="G235" s="209" t="s">
        <v>274</v>
      </c>
      <c r="H235" s="210">
        <v>24</v>
      </c>
      <c r="I235" s="211"/>
      <c r="J235" s="212">
        <f t="shared" si="70"/>
        <v>0</v>
      </c>
      <c r="K235" s="213"/>
      <c r="L235" s="36"/>
      <c r="M235" s="214" t="s">
        <v>1</v>
      </c>
      <c r="N235" s="215" t="s">
        <v>39</v>
      </c>
      <c r="O235" s="68"/>
      <c r="P235" s="216">
        <f t="shared" si="71"/>
        <v>0</v>
      </c>
      <c r="Q235" s="216">
        <v>2.7000000000000001E-3</v>
      </c>
      <c r="R235" s="216">
        <f t="shared" si="72"/>
        <v>6.4799999999999996E-2</v>
      </c>
      <c r="S235" s="216">
        <v>0</v>
      </c>
      <c r="T235" s="217">
        <f t="shared" si="7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18" t="s">
        <v>257</v>
      </c>
      <c r="AT235" s="218" t="s">
        <v>193</v>
      </c>
      <c r="AU235" s="218" t="s">
        <v>86</v>
      </c>
      <c r="AY235" s="14" t="s">
        <v>191</v>
      </c>
      <c r="BE235" s="219">
        <f t="shared" si="74"/>
        <v>0</v>
      </c>
      <c r="BF235" s="219">
        <f t="shared" si="75"/>
        <v>0</v>
      </c>
      <c r="BG235" s="219">
        <f t="shared" si="76"/>
        <v>0</v>
      </c>
      <c r="BH235" s="219">
        <f t="shared" si="77"/>
        <v>0</v>
      </c>
      <c r="BI235" s="219">
        <f t="shared" si="78"/>
        <v>0</v>
      </c>
      <c r="BJ235" s="14" t="s">
        <v>86</v>
      </c>
      <c r="BK235" s="219">
        <f t="shared" si="79"/>
        <v>0</v>
      </c>
      <c r="BL235" s="14" t="s">
        <v>257</v>
      </c>
      <c r="BM235" s="218" t="s">
        <v>517</v>
      </c>
    </row>
    <row r="236" spans="1:65" s="2" customFormat="1" ht="16.5" customHeight="1">
      <c r="A236" s="31"/>
      <c r="B236" s="32"/>
      <c r="C236" s="206" t="s">
        <v>518</v>
      </c>
      <c r="D236" s="206" t="s">
        <v>193</v>
      </c>
      <c r="E236" s="207" t="s">
        <v>519</v>
      </c>
      <c r="F236" s="208" t="s">
        <v>520</v>
      </c>
      <c r="G236" s="209" t="s">
        <v>278</v>
      </c>
      <c r="H236" s="210">
        <v>8</v>
      </c>
      <c r="I236" s="211"/>
      <c r="J236" s="212">
        <f t="shared" si="70"/>
        <v>0</v>
      </c>
      <c r="K236" s="213"/>
      <c r="L236" s="36"/>
      <c r="M236" s="214" t="s">
        <v>1</v>
      </c>
      <c r="N236" s="215" t="s">
        <v>39</v>
      </c>
      <c r="O236" s="68"/>
      <c r="P236" s="216">
        <f t="shared" si="71"/>
        <v>0</v>
      </c>
      <c r="Q236" s="216">
        <v>3.8999999999999999E-4</v>
      </c>
      <c r="R236" s="216">
        <f t="shared" si="72"/>
        <v>3.1199999999999999E-3</v>
      </c>
      <c r="S236" s="216">
        <v>0</v>
      </c>
      <c r="T236" s="217">
        <f t="shared" si="7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8" t="s">
        <v>257</v>
      </c>
      <c r="AT236" s="218" t="s">
        <v>193</v>
      </c>
      <c r="AU236" s="218" t="s">
        <v>86</v>
      </c>
      <c r="AY236" s="14" t="s">
        <v>191</v>
      </c>
      <c r="BE236" s="219">
        <f t="shared" si="74"/>
        <v>0</v>
      </c>
      <c r="BF236" s="219">
        <f t="shared" si="75"/>
        <v>0</v>
      </c>
      <c r="BG236" s="219">
        <f t="shared" si="76"/>
        <v>0</v>
      </c>
      <c r="BH236" s="219">
        <f t="shared" si="77"/>
        <v>0</v>
      </c>
      <c r="BI236" s="219">
        <f t="shared" si="78"/>
        <v>0</v>
      </c>
      <c r="BJ236" s="14" t="s">
        <v>86</v>
      </c>
      <c r="BK236" s="219">
        <f t="shared" si="79"/>
        <v>0</v>
      </c>
      <c r="BL236" s="14" t="s">
        <v>257</v>
      </c>
      <c r="BM236" s="218" t="s">
        <v>521</v>
      </c>
    </row>
    <row r="237" spans="1:65" s="2" customFormat="1" ht="16.5" customHeight="1">
      <c r="A237" s="31"/>
      <c r="B237" s="32"/>
      <c r="C237" s="206" t="s">
        <v>522</v>
      </c>
      <c r="D237" s="206" t="s">
        <v>193</v>
      </c>
      <c r="E237" s="207" t="s">
        <v>523</v>
      </c>
      <c r="F237" s="208" t="s">
        <v>524</v>
      </c>
      <c r="G237" s="209" t="s">
        <v>278</v>
      </c>
      <c r="H237" s="210">
        <v>4</v>
      </c>
      <c r="I237" s="211"/>
      <c r="J237" s="212">
        <f t="shared" si="70"/>
        <v>0</v>
      </c>
      <c r="K237" s="213"/>
      <c r="L237" s="36"/>
      <c r="M237" s="214" t="s">
        <v>1</v>
      </c>
      <c r="N237" s="215" t="s">
        <v>39</v>
      </c>
      <c r="O237" s="68"/>
      <c r="P237" s="216">
        <f t="shared" si="71"/>
        <v>0</v>
      </c>
      <c r="Q237" s="216">
        <v>3.2000000000000003E-4</v>
      </c>
      <c r="R237" s="216">
        <f t="shared" si="72"/>
        <v>1.2800000000000001E-3</v>
      </c>
      <c r="S237" s="216">
        <v>0</v>
      </c>
      <c r="T237" s="217">
        <f t="shared" si="7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18" t="s">
        <v>257</v>
      </c>
      <c r="AT237" s="218" t="s">
        <v>193</v>
      </c>
      <c r="AU237" s="218" t="s">
        <v>86</v>
      </c>
      <c r="AY237" s="14" t="s">
        <v>191</v>
      </c>
      <c r="BE237" s="219">
        <f t="shared" si="74"/>
        <v>0</v>
      </c>
      <c r="BF237" s="219">
        <f t="shared" si="75"/>
        <v>0</v>
      </c>
      <c r="BG237" s="219">
        <f t="shared" si="76"/>
        <v>0</v>
      </c>
      <c r="BH237" s="219">
        <f t="shared" si="77"/>
        <v>0</v>
      </c>
      <c r="BI237" s="219">
        <f t="shared" si="78"/>
        <v>0</v>
      </c>
      <c r="BJ237" s="14" t="s">
        <v>86</v>
      </c>
      <c r="BK237" s="219">
        <f t="shared" si="79"/>
        <v>0</v>
      </c>
      <c r="BL237" s="14" t="s">
        <v>257</v>
      </c>
      <c r="BM237" s="218" t="s">
        <v>525</v>
      </c>
    </row>
    <row r="238" spans="1:65" s="2" customFormat="1" ht="21.75" customHeight="1">
      <c r="A238" s="31"/>
      <c r="B238" s="32"/>
      <c r="C238" s="206" t="s">
        <v>526</v>
      </c>
      <c r="D238" s="206" t="s">
        <v>193</v>
      </c>
      <c r="E238" s="207" t="s">
        <v>527</v>
      </c>
      <c r="F238" s="208" t="s">
        <v>528</v>
      </c>
      <c r="G238" s="209" t="s">
        <v>274</v>
      </c>
      <c r="H238" s="210">
        <v>35.6</v>
      </c>
      <c r="I238" s="211"/>
      <c r="J238" s="212">
        <f t="shared" si="70"/>
        <v>0</v>
      </c>
      <c r="K238" s="213"/>
      <c r="L238" s="36"/>
      <c r="M238" s="214" t="s">
        <v>1</v>
      </c>
      <c r="N238" s="215" t="s">
        <v>39</v>
      </c>
      <c r="O238" s="68"/>
      <c r="P238" s="216">
        <f t="shared" si="71"/>
        <v>0</v>
      </c>
      <c r="Q238" s="216">
        <v>1.6800000000000001E-3</v>
      </c>
      <c r="R238" s="216">
        <f t="shared" si="72"/>
        <v>5.9808000000000007E-2</v>
      </c>
      <c r="S238" s="216">
        <v>0</v>
      </c>
      <c r="T238" s="217">
        <f t="shared" si="7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8" t="s">
        <v>257</v>
      </c>
      <c r="AT238" s="218" t="s">
        <v>193</v>
      </c>
      <c r="AU238" s="218" t="s">
        <v>86</v>
      </c>
      <c r="AY238" s="14" t="s">
        <v>191</v>
      </c>
      <c r="BE238" s="219">
        <f t="shared" si="74"/>
        <v>0</v>
      </c>
      <c r="BF238" s="219">
        <f t="shared" si="75"/>
        <v>0</v>
      </c>
      <c r="BG238" s="219">
        <f t="shared" si="76"/>
        <v>0</v>
      </c>
      <c r="BH238" s="219">
        <f t="shared" si="77"/>
        <v>0</v>
      </c>
      <c r="BI238" s="219">
        <f t="shared" si="78"/>
        <v>0</v>
      </c>
      <c r="BJ238" s="14" t="s">
        <v>86</v>
      </c>
      <c r="BK238" s="219">
        <f t="shared" si="79"/>
        <v>0</v>
      </c>
      <c r="BL238" s="14" t="s">
        <v>257</v>
      </c>
      <c r="BM238" s="218" t="s">
        <v>529</v>
      </c>
    </row>
    <row r="239" spans="1:65" s="2" customFormat="1" ht="16.5" customHeight="1">
      <c r="A239" s="31"/>
      <c r="B239" s="32"/>
      <c r="C239" s="206" t="s">
        <v>530</v>
      </c>
      <c r="D239" s="206" t="s">
        <v>193</v>
      </c>
      <c r="E239" s="207" t="s">
        <v>531</v>
      </c>
      <c r="F239" s="208" t="s">
        <v>532</v>
      </c>
      <c r="G239" s="209" t="s">
        <v>278</v>
      </c>
      <c r="H239" s="210">
        <v>4</v>
      </c>
      <c r="I239" s="211"/>
      <c r="J239" s="212">
        <f t="shared" si="70"/>
        <v>0</v>
      </c>
      <c r="K239" s="213"/>
      <c r="L239" s="36"/>
      <c r="M239" s="214" t="s">
        <v>1</v>
      </c>
      <c r="N239" s="215" t="s">
        <v>39</v>
      </c>
      <c r="O239" s="68"/>
      <c r="P239" s="216">
        <f t="shared" si="71"/>
        <v>0</v>
      </c>
      <c r="Q239" s="216">
        <v>3.6000000000000002E-4</v>
      </c>
      <c r="R239" s="216">
        <f t="shared" si="72"/>
        <v>1.4400000000000001E-3</v>
      </c>
      <c r="S239" s="216">
        <v>0</v>
      </c>
      <c r="T239" s="217">
        <f t="shared" si="7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8" t="s">
        <v>257</v>
      </c>
      <c r="AT239" s="218" t="s">
        <v>193</v>
      </c>
      <c r="AU239" s="218" t="s">
        <v>86</v>
      </c>
      <c r="AY239" s="14" t="s">
        <v>191</v>
      </c>
      <c r="BE239" s="219">
        <f t="shared" si="74"/>
        <v>0</v>
      </c>
      <c r="BF239" s="219">
        <f t="shared" si="75"/>
        <v>0</v>
      </c>
      <c r="BG239" s="219">
        <f t="shared" si="76"/>
        <v>0</v>
      </c>
      <c r="BH239" s="219">
        <f t="shared" si="77"/>
        <v>0</v>
      </c>
      <c r="BI239" s="219">
        <f t="shared" si="78"/>
        <v>0</v>
      </c>
      <c r="BJ239" s="14" t="s">
        <v>86</v>
      </c>
      <c r="BK239" s="219">
        <f t="shared" si="79"/>
        <v>0</v>
      </c>
      <c r="BL239" s="14" t="s">
        <v>257</v>
      </c>
      <c r="BM239" s="218" t="s">
        <v>533</v>
      </c>
    </row>
    <row r="240" spans="1:65" s="2" customFormat="1" ht="21.75" customHeight="1">
      <c r="A240" s="31"/>
      <c r="B240" s="32"/>
      <c r="C240" s="206" t="s">
        <v>534</v>
      </c>
      <c r="D240" s="206" t="s">
        <v>193</v>
      </c>
      <c r="E240" s="207" t="s">
        <v>535</v>
      </c>
      <c r="F240" s="208" t="s">
        <v>536</v>
      </c>
      <c r="G240" s="209" t="s">
        <v>274</v>
      </c>
      <c r="H240" s="210">
        <v>70.953000000000003</v>
      </c>
      <c r="I240" s="211"/>
      <c r="J240" s="212">
        <f t="shared" si="70"/>
        <v>0</v>
      </c>
      <c r="K240" s="213"/>
      <c r="L240" s="36"/>
      <c r="M240" s="214" t="s">
        <v>1</v>
      </c>
      <c r="N240" s="215" t="s">
        <v>39</v>
      </c>
      <c r="O240" s="68"/>
      <c r="P240" s="216">
        <f t="shared" si="71"/>
        <v>0</v>
      </c>
      <c r="Q240" s="216">
        <v>3.3999999999999998E-3</v>
      </c>
      <c r="R240" s="216">
        <f t="shared" si="72"/>
        <v>0.24124019999999999</v>
      </c>
      <c r="S240" s="216">
        <v>0</v>
      </c>
      <c r="T240" s="217">
        <f t="shared" si="7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8" t="s">
        <v>257</v>
      </c>
      <c r="AT240" s="218" t="s">
        <v>193</v>
      </c>
      <c r="AU240" s="218" t="s">
        <v>86</v>
      </c>
      <c r="AY240" s="14" t="s">
        <v>191</v>
      </c>
      <c r="BE240" s="219">
        <f t="shared" si="74"/>
        <v>0</v>
      </c>
      <c r="BF240" s="219">
        <f t="shared" si="75"/>
        <v>0</v>
      </c>
      <c r="BG240" s="219">
        <f t="shared" si="76"/>
        <v>0</v>
      </c>
      <c r="BH240" s="219">
        <f t="shared" si="77"/>
        <v>0</v>
      </c>
      <c r="BI240" s="219">
        <f t="shared" si="78"/>
        <v>0</v>
      </c>
      <c r="BJ240" s="14" t="s">
        <v>86</v>
      </c>
      <c r="BK240" s="219">
        <f t="shared" si="79"/>
        <v>0</v>
      </c>
      <c r="BL240" s="14" t="s">
        <v>257</v>
      </c>
      <c r="BM240" s="218" t="s">
        <v>537</v>
      </c>
    </row>
    <row r="241" spans="1:65" s="2" customFormat="1" ht="21.75" customHeight="1">
      <c r="A241" s="31"/>
      <c r="B241" s="32"/>
      <c r="C241" s="206" t="s">
        <v>538</v>
      </c>
      <c r="D241" s="206" t="s">
        <v>193</v>
      </c>
      <c r="E241" s="207" t="s">
        <v>539</v>
      </c>
      <c r="F241" s="208" t="s">
        <v>540</v>
      </c>
      <c r="G241" s="209" t="s">
        <v>389</v>
      </c>
      <c r="H241" s="231">
        <v>101.01</v>
      </c>
      <c r="I241" s="211"/>
      <c r="J241" s="212">
        <f t="shared" si="70"/>
        <v>0</v>
      </c>
      <c r="K241" s="213"/>
      <c r="L241" s="36"/>
      <c r="M241" s="214" t="s">
        <v>1</v>
      </c>
      <c r="N241" s="215" t="s">
        <v>39</v>
      </c>
      <c r="O241" s="68"/>
      <c r="P241" s="216">
        <f t="shared" si="71"/>
        <v>0</v>
      </c>
      <c r="Q241" s="216">
        <v>0</v>
      </c>
      <c r="R241" s="216">
        <f t="shared" si="72"/>
        <v>0</v>
      </c>
      <c r="S241" s="216">
        <v>0</v>
      </c>
      <c r="T241" s="217">
        <f t="shared" si="7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18" t="s">
        <v>257</v>
      </c>
      <c r="AT241" s="218" t="s">
        <v>193</v>
      </c>
      <c r="AU241" s="218" t="s">
        <v>86</v>
      </c>
      <c r="AY241" s="14" t="s">
        <v>191</v>
      </c>
      <c r="BE241" s="219">
        <f t="shared" si="74"/>
        <v>0</v>
      </c>
      <c r="BF241" s="219">
        <f t="shared" si="75"/>
        <v>0</v>
      </c>
      <c r="BG241" s="219">
        <f t="shared" si="76"/>
        <v>0</v>
      </c>
      <c r="BH241" s="219">
        <f t="shared" si="77"/>
        <v>0</v>
      </c>
      <c r="BI241" s="219">
        <f t="shared" si="78"/>
        <v>0</v>
      </c>
      <c r="BJ241" s="14" t="s">
        <v>86</v>
      </c>
      <c r="BK241" s="219">
        <f t="shared" si="79"/>
        <v>0</v>
      </c>
      <c r="BL241" s="14" t="s">
        <v>257</v>
      </c>
      <c r="BM241" s="218" t="s">
        <v>541</v>
      </c>
    </row>
    <row r="242" spans="1:65" s="12" customFormat="1" ht="22.9" customHeight="1">
      <c r="B242" s="190"/>
      <c r="C242" s="191"/>
      <c r="D242" s="192" t="s">
        <v>72</v>
      </c>
      <c r="E242" s="204" t="s">
        <v>542</v>
      </c>
      <c r="F242" s="204" t="s">
        <v>543</v>
      </c>
      <c r="G242" s="191"/>
      <c r="H242" s="191"/>
      <c r="I242" s="194"/>
      <c r="J242" s="205">
        <f>BK242</f>
        <v>0</v>
      </c>
      <c r="K242" s="191"/>
      <c r="L242" s="196"/>
      <c r="M242" s="197"/>
      <c r="N242" s="198"/>
      <c r="O242" s="198"/>
      <c r="P242" s="199">
        <f>SUM(P243:P281)</f>
        <v>0</v>
      </c>
      <c r="Q242" s="198"/>
      <c r="R242" s="199">
        <f>SUM(R243:R281)</f>
        <v>4.3874072599999998</v>
      </c>
      <c r="S242" s="198"/>
      <c r="T242" s="200">
        <f>SUM(T243:T281)</f>
        <v>0</v>
      </c>
      <c r="AR242" s="201" t="s">
        <v>86</v>
      </c>
      <c r="AT242" s="202" t="s">
        <v>72</v>
      </c>
      <c r="AU242" s="202" t="s">
        <v>80</v>
      </c>
      <c r="AY242" s="201" t="s">
        <v>191</v>
      </c>
      <c r="BK242" s="203">
        <f>SUM(BK243:BK281)</f>
        <v>0</v>
      </c>
    </row>
    <row r="243" spans="1:65" s="2" customFormat="1" ht="16.5" customHeight="1">
      <c r="A243" s="31"/>
      <c r="B243" s="32"/>
      <c r="C243" s="206" t="s">
        <v>544</v>
      </c>
      <c r="D243" s="206" t="s">
        <v>193</v>
      </c>
      <c r="E243" s="207" t="s">
        <v>545</v>
      </c>
      <c r="F243" s="208" t="s">
        <v>546</v>
      </c>
      <c r="G243" s="209" t="s">
        <v>223</v>
      </c>
      <c r="H243" s="210">
        <v>7.2</v>
      </c>
      <c r="I243" s="211"/>
      <c r="J243" s="212">
        <f t="shared" ref="J243:J281" si="80">ROUND(I243*H243,2)</f>
        <v>0</v>
      </c>
      <c r="K243" s="213"/>
      <c r="L243" s="36"/>
      <c r="M243" s="214" t="s">
        <v>1</v>
      </c>
      <c r="N243" s="215" t="s">
        <v>39</v>
      </c>
      <c r="O243" s="68"/>
      <c r="P243" s="216">
        <f t="shared" ref="P243:P281" si="81">O243*H243</f>
        <v>0</v>
      </c>
      <c r="Q243" s="216">
        <v>8.0000000000000002E-3</v>
      </c>
      <c r="R243" s="216">
        <f t="shared" ref="R243:R281" si="82">Q243*H243</f>
        <v>5.7600000000000005E-2</v>
      </c>
      <c r="S243" s="216">
        <v>0</v>
      </c>
      <c r="T243" s="217">
        <f t="shared" ref="T243:T281" si="83"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18" t="s">
        <v>257</v>
      </c>
      <c r="AT243" s="218" t="s">
        <v>193</v>
      </c>
      <c r="AU243" s="218" t="s">
        <v>86</v>
      </c>
      <c r="AY243" s="14" t="s">
        <v>191</v>
      </c>
      <c r="BE243" s="219">
        <f t="shared" ref="BE243:BE281" si="84">IF(N243="základná",J243,0)</f>
        <v>0</v>
      </c>
      <c r="BF243" s="219">
        <f t="shared" ref="BF243:BF281" si="85">IF(N243="znížená",J243,0)</f>
        <v>0</v>
      </c>
      <c r="BG243" s="219">
        <f t="shared" ref="BG243:BG281" si="86">IF(N243="zákl. prenesená",J243,0)</f>
        <v>0</v>
      </c>
      <c r="BH243" s="219">
        <f t="shared" ref="BH243:BH281" si="87">IF(N243="zníž. prenesená",J243,0)</f>
        <v>0</v>
      </c>
      <c r="BI243" s="219">
        <f t="shared" ref="BI243:BI281" si="88">IF(N243="nulová",J243,0)</f>
        <v>0</v>
      </c>
      <c r="BJ243" s="14" t="s">
        <v>86</v>
      </c>
      <c r="BK243" s="219">
        <f t="shared" ref="BK243:BK281" si="89">ROUND(I243*H243,2)</f>
        <v>0</v>
      </c>
      <c r="BL243" s="14" t="s">
        <v>257</v>
      </c>
      <c r="BM243" s="218" t="s">
        <v>547</v>
      </c>
    </row>
    <row r="244" spans="1:65" s="2" customFormat="1" ht="16.5" customHeight="1">
      <c r="A244" s="31"/>
      <c r="B244" s="32"/>
      <c r="C244" s="220" t="s">
        <v>548</v>
      </c>
      <c r="D244" s="220" t="s">
        <v>210</v>
      </c>
      <c r="E244" s="221" t="s">
        <v>549</v>
      </c>
      <c r="F244" s="222" t="s">
        <v>550</v>
      </c>
      <c r="G244" s="223" t="s">
        <v>278</v>
      </c>
      <c r="H244" s="224">
        <v>10</v>
      </c>
      <c r="I244" s="225"/>
      <c r="J244" s="226">
        <f t="shared" si="80"/>
        <v>0</v>
      </c>
      <c r="K244" s="227"/>
      <c r="L244" s="228"/>
      <c r="M244" s="229" t="s">
        <v>1</v>
      </c>
      <c r="N244" s="230" t="s">
        <v>39</v>
      </c>
      <c r="O244" s="68"/>
      <c r="P244" s="216">
        <f t="shared" si="81"/>
        <v>0</v>
      </c>
      <c r="Q244" s="216">
        <v>3.3E-3</v>
      </c>
      <c r="R244" s="216">
        <f t="shared" si="82"/>
        <v>3.3000000000000002E-2</v>
      </c>
      <c r="S244" s="216">
        <v>0</v>
      </c>
      <c r="T244" s="217">
        <f t="shared" si="8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18" t="s">
        <v>326</v>
      </c>
      <c r="AT244" s="218" t="s">
        <v>210</v>
      </c>
      <c r="AU244" s="218" t="s">
        <v>86</v>
      </c>
      <c r="AY244" s="14" t="s">
        <v>191</v>
      </c>
      <c r="BE244" s="219">
        <f t="shared" si="84"/>
        <v>0</v>
      </c>
      <c r="BF244" s="219">
        <f t="shared" si="85"/>
        <v>0</v>
      </c>
      <c r="BG244" s="219">
        <f t="shared" si="86"/>
        <v>0</v>
      </c>
      <c r="BH244" s="219">
        <f t="shared" si="87"/>
        <v>0</v>
      </c>
      <c r="BI244" s="219">
        <f t="shared" si="88"/>
        <v>0</v>
      </c>
      <c r="BJ244" s="14" t="s">
        <v>86</v>
      </c>
      <c r="BK244" s="219">
        <f t="shared" si="89"/>
        <v>0</v>
      </c>
      <c r="BL244" s="14" t="s">
        <v>257</v>
      </c>
      <c r="BM244" s="218" t="s">
        <v>551</v>
      </c>
    </row>
    <row r="245" spans="1:65" s="2" customFormat="1" ht="16.5" customHeight="1">
      <c r="A245" s="31"/>
      <c r="B245" s="32"/>
      <c r="C245" s="206" t="s">
        <v>552</v>
      </c>
      <c r="D245" s="206" t="s">
        <v>193</v>
      </c>
      <c r="E245" s="207" t="s">
        <v>553</v>
      </c>
      <c r="F245" s="208" t="s">
        <v>554</v>
      </c>
      <c r="G245" s="209" t="s">
        <v>274</v>
      </c>
      <c r="H245" s="210">
        <v>10.8</v>
      </c>
      <c r="I245" s="211"/>
      <c r="J245" s="212">
        <f t="shared" si="80"/>
        <v>0</v>
      </c>
      <c r="K245" s="213"/>
      <c r="L245" s="36"/>
      <c r="M245" s="214" t="s">
        <v>1</v>
      </c>
      <c r="N245" s="215" t="s">
        <v>39</v>
      </c>
      <c r="O245" s="68"/>
      <c r="P245" s="216">
        <f t="shared" si="81"/>
        <v>0</v>
      </c>
      <c r="Q245" s="216">
        <v>1.8000000000000001E-4</v>
      </c>
      <c r="R245" s="216">
        <f t="shared" si="82"/>
        <v>1.9440000000000002E-3</v>
      </c>
      <c r="S245" s="216">
        <v>0</v>
      </c>
      <c r="T245" s="217">
        <f t="shared" si="8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18" t="s">
        <v>257</v>
      </c>
      <c r="AT245" s="218" t="s">
        <v>193</v>
      </c>
      <c r="AU245" s="218" t="s">
        <v>86</v>
      </c>
      <c r="AY245" s="14" t="s">
        <v>191</v>
      </c>
      <c r="BE245" s="219">
        <f t="shared" si="84"/>
        <v>0</v>
      </c>
      <c r="BF245" s="219">
        <f t="shared" si="85"/>
        <v>0</v>
      </c>
      <c r="BG245" s="219">
        <f t="shared" si="86"/>
        <v>0</v>
      </c>
      <c r="BH245" s="219">
        <f t="shared" si="87"/>
        <v>0</v>
      </c>
      <c r="BI245" s="219">
        <f t="shared" si="88"/>
        <v>0</v>
      </c>
      <c r="BJ245" s="14" t="s">
        <v>86</v>
      </c>
      <c r="BK245" s="219">
        <f t="shared" si="89"/>
        <v>0</v>
      </c>
      <c r="BL245" s="14" t="s">
        <v>257</v>
      </c>
      <c r="BM245" s="218" t="s">
        <v>555</v>
      </c>
    </row>
    <row r="246" spans="1:65" s="2" customFormat="1" ht="16.5" customHeight="1">
      <c r="A246" s="31"/>
      <c r="B246" s="32"/>
      <c r="C246" s="220" t="s">
        <v>556</v>
      </c>
      <c r="D246" s="220" t="s">
        <v>210</v>
      </c>
      <c r="E246" s="221" t="s">
        <v>557</v>
      </c>
      <c r="F246" s="222" t="s">
        <v>558</v>
      </c>
      <c r="G246" s="223" t="s">
        <v>278</v>
      </c>
      <c r="H246" s="224">
        <v>2</v>
      </c>
      <c r="I246" s="225"/>
      <c r="J246" s="226">
        <f t="shared" si="80"/>
        <v>0</v>
      </c>
      <c r="K246" s="227"/>
      <c r="L246" s="228"/>
      <c r="M246" s="229" t="s">
        <v>1</v>
      </c>
      <c r="N246" s="230" t="s">
        <v>39</v>
      </c>
      <c r="O246" s="68"/>
      <c r="P246" s="216">
        <f t="shared" si="81"/>
        <v>0</v>
      </c>
      <c r="Q246" s="216">
        <v>7.2999999999999995E-2</v>
      </c>
      <c r="R246" s="216">
        <f t="shared" si="82"/>
        <v>0.14599999999999999</v>
      </c>
      <c r="S246" s="216">
        <v>0</v>
      </c>
      <c r="T246" s="217">
        <f t="shared" si="8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18" t="s">
        <v>326</v>
      </c>
      <c r="AT246" s="218" t="s">
        <v>210</v>
      </c>
      <c r="AU246" s="218" t="s">
        <v>86</v>
      </c>
      <c r="AY246" s="14" t="s">
        <v>191</v>
      </c>
      <c r="BE246" s="219">
        <f t="shared" si="84"/>
        <v>0</v>
      </c>
      <c r="BF246" s="219">
        <f t="shared" si="85"/>
        <v>0</v>
      </c>
      <c r="BG246" s="219">
        <f t="shared" si="86"/>
        <v>0</v>
      </c>
      <c r="BH246" s="219">
        <f t="shared" si="87"/>
        <v>0</v>
      </c>
      <c r="BI246" s="219">
        <f t="shared" si="88"/>
        <v>0</v>
      </c>
      <c r="BJ246" s="14" t="s">
        <v>86</v>
      </c>
      <c r="BK246" s="219">
        <f t="shared" si="89"/>
        <v>0</v>
      </c>
      <c r="BL246" s="14" t="s">
        <v>257</v>
      </c>
      <c r="BM246" s="218" t="s">
        <v>559</v>
      </c>
    </row>
    <row r="247" spans="1:65" s="2" customFormat="1" ht="21.75" customHeight="1">
      <c r="A247" s="31"/>
      <c r="B247" s="32"/>
      <c r="C247" s="206" t="s">
        <v>560</v>
      </c>
      <c r="D247" s="206" t="s">
        <v>193</v>
      </c>
      <c r="E247" s="207" t="s">
        <v>561</v>
      </c>
      <c r="F247" s="208" t="s">
        <v>562</v>
      </c>
      <c r="G247" s="209" t="s">
        <v>274</v>
      </c>
      <c r="H247" s="210">
        <v>258.15600000000001</v>
      </c>
      <c r="I247" s="211"/>
      <c r="J247" s="212">
        <f t="shared" si="80"/>
        <v>0</v>
      </c>
      <c r="K247" s="213"/>
      <c r="L247" s="36"/>
      <c r="M247" s="214" t="s">
        <v>1</v>
      </c>
      <c r="N247" s="215" t="s">
        <v>39</v>
      </c>
      <c r="O247" s="68"/>
      <c r="P247" s="216">
        <f t="shared" si="81"/>
        <v>0</v>
      </c>
      <c r="Q247" s="216">
        <v>2.1000000000000001E-4</v>
      </c>
      <c r="R247" s="216">
        <f t="shared" si="82"/>
        <v>5.4212760000000006E-2</v>
      </c>
      <c r="S247" s="216">
        <v>0</v>
      </c>
      <c r="T247" s="217">
        <f t="shared" si="8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18" t="s">
        <v>257</v>
      </c>
      <c r="AT247" s="218" t="s">
        <v>193</v>
      </c>
      <c r="AU247" s="218" t="s">
        <v>86</v>
      </c>
      <c r="AY247" s="14" t="s">
        <v>191</v>
      </c>
      <c r="BE247" s="219">
        <f t="shared" si="84"/>
        <v>0</v>
      </c>
      <c r="BF247" s="219">
        <f t="shared" si="85"/>
        <v>0</v>
      </c>
      <c r="BG247" s="219">
        <f t="shared" si="86"/>
        <v>0</v>
      </c>
      <c r="BH247" s="219">
        <f t="shared" si="87"/>
        <v>0</v>
      </c>
      <c r="BI247" s="219">
        <f t="shared" si="88"/>
        <v>0</v>
      </c>
      <c r="BJ247" s="14" t="s">
        <v>86</v>
      </c>
      <c r="BK247" s="219">
        <f t="shared" si="89"/>
        <v>0</v>
      </c>
      <c r="BL247" s="14" t="s">
        <v>257</v>
      </c>
      <c r="BM247" s="218" t="s">
        <v>563</v>
      </c>
    </row>
    <row r="248" spans="1:65" s="2" customFormat="1" ht="21.75" customHeight="1">
      <c r="A248" s="31"/>
      <c r="B248" s="32"/>
      <c r="C248" s="220" t="s">
        <v>564</v>
      </c>
      <c r="D248" s="220" t="s">
        <v>210</v>
      </c>
      <c r="E248" s="221" t="s">
        <v>565</v>
      </c>
      <c r="F248" s="222" t="s">
        <v>566</v>
      </c>
      <c r="G248" s="223" t="s">
        <v>278</v>
      </c>
      <c r="H248" s="224">
        <v>4</v>
      </c>
      <c r="I248" s="225"/>
      <c r="J248" s="226">
        <f t="shared" si="80"/>
        <v>0</v>
      </c>
      <c r="K248" s="227"/>
      <c r="L248" s="228"/>
      <c r="M248" s="229" t="s">
        <v>1</v>
      </c>
      <c r="N248" s="230" t="s">
        <v>39</v>
      </c>
      <c r="O248" s="68"/>
      <c r="P248" s="216">
        <f t="shared" si="81"/>
        <v>0</v>
      </c>
      <c r="Q248" s="216">
        <v>8.7999999999999995E-2</v>
      </c>
      <c r="R248" s="216">
        <f t="shared" si="82"/>
        <v>0.35199999999999998</v>
      </c>
      <c r="S248" s="216">
        <v>0</v>
      </c>
      <c r="T248" s="217">
        <f t="shared" si="8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18" t="s">
        <v>326</v>
      </c>
      <c r="AT248" s="218" t="s">
        <v>210</v>
      </c>
      <c r="AU248" s="218" t="s">
        <v>86</v>
      </c>
      <c r="AY248" s="14" t="s">
        <v>191</v>
      </c>
      <c r="BE248" s="219">
        <f t="shared" si="84"/>
        <v>0</v>
      </c>
      <c r="BF248" s="219">
        <f t="shared" si="85"/>
        <v>0</v>
      </c>
      <c r="BG248" s="219">
        <f t="shared" si="86"/>
        <v>0</v>
      </c>
      <c r="BH248" s="219">
        <f t="shared" si="87"/>
        <v>0</v>
      </c>
      <c r="BI248" s="219">
        <f t="shared" si="88"/>
        <v>0</v>
      </c>
      <c r="BJ248" s="14" t="s">
        <v>86</v>
      </c>
      <c r="BK248" s="219">
        <f t="shared" si="89"/>
        <v>0</v>
      </c>
      <c r="BL248" s="14" t="s">
        <v>257</v>
      </c>
      <c r="BM248" s="218" t="s">
        <v>567</v>
      </c>
    </row>
    <row r="249" spans="1:65" s="2" customFormat="1" ht="21.75" customHeight="1">
      <c r="A249" s="31"/>
      <c r="B249" s="32"/>
      <c r="C249" s="220" t="s">
        <v>568</v>
      </c>
      <c r="D249" s="220" t="s">
        <v>210</v>
      </c>
      <c r="E249" s="221" t="s">
        <v>569</v>
      </c>
      <c r="F249" s="222" t="s">
        <v>570</v>
      </c>
      <c r="G249" s="223" t="s">
        <v>278</v>
      </c>
      <c r="H249" s="224">
        <v>4</v>
      </c>
      <c r="I249" s="225"/>
      <c r="J249" s="226">
        <f t="shared" si="80"/>
        <v>0</v>
      </c>
      <c r="K249" s="227"/>
      <c r="L249" s="228"/>
      <c r="M249" s="229" t="s">
        <v>1</v>
      </c>
      <c r="N249" s="230" t="s">
        <v>39</v>
      </c>
      <c r="O249" s="68"/>
      <c r="P249" s="216">
        <f t="shared" si="81"/>
        <v>0</v>
      </c>
      <c r="Q249" s="216">
        <v>4.2999999999999997E-2</v>
      </c>
      <c r="R249" s="216">
        <f t="shared" si="82"/>
        <v>0.17199999999999999</v>
      </c>
      <c r="S249" s="216">
        <v>0</v>
      </c>
      <c r="T249" s="217">
        <f t="shared" si="8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18" t="s">
        <v>326</v>
      </c>
      <c r="AT249" s="218" t="s">
        <v>210</v>
      </c>
      <c r="AU249" s="218" t="s">
        <v>86</v>
      </c>
      <c r="AY249" s="14" t="s">
        <v>191</v>
      </c>
      <c r="BE249" s="219">
        <f t="shared" si="84"/>
        <v>0</v>
      </c>
      <c r="BF249" s="219">
        <f t="shared" si="85"/>
        <v>0</v>
      </c>
      <c r="BG249" s="219">
        <f t="shared" si="86"/>
        <v>0</v>
      </c>
      <c r="BH249" s="219">
        <f t="shared" si="87"/>
        <v>0</v>
      </c>
      <c r="BI249" s="219">
        <f t="shared" si="88"/>
        <v>0</v>
      </c>
      <c r="BJ249" s="14" t="s">
        <v>86</v>
      </c>
      <c r="BK249" s="219">
        <f t="shared" si="89"/>
        <v>0</v>
      </c>
      <c r="BL249" s="14" t="s">
        <v>257</v>
      </c>
      <c r="BM249" s="218" t="s">
        <v>571</v>
      </c>
    </row>
    <row r="250" spans="1:65" s="2" customFormat="1" ht="21.75" customHeight="1">
      <c r="A250" s="31"/>
      <c r="B250" s="32"/>
      <c r="C250" s="220" t="s">
        <v>572</v>
      </c>
      <c r="D250" s="220" t="s">
        <v>210</v>
      </c>
      <c r="E250" s="221" t="s">
        <v>573</v>
      </c>
      <c r="F250" s="222" t="s">
        <v>574</v>
      </c>
      <c r="G250" s="223" t="s">
        <v>278</v>
      </c>
      <c r="H250" s="224">
        <v>1</v>
      </c>
      <c r="I250" s="225"/>
      <c r="J250" s="226">
        <f t="shared" si="80"/>
        <v>0</v>
      </c>
      <c r="K250" s="227"/>
      <c r="L250" s="228"/>
      <c r="M250" s="229" t="s">
        <v>1</v>
      </c>
      <c r="N250" s="230" t="s">
        <v>39</v>
      </c>
      <c r="O250" s="68"/>
      <c r="P250" s="216">
        <f t="shared" si="81"/>
        <v>0</v>
      </c>
      <c r="Q250" s="216">
        <v>5.3999999999999999E-2</v>
      </c>
      <c r="R250" s="216">
        <f t="shared" si="82"/>
        <v>5.3999999999999999E-2</v>
      </c>
      <c r="S250" s="216">
        <v>0</v>
      </c>
      <c r="T250" s="217">
        <f t="shared" si="8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18" t="s">
        <v>326</v>
      </c>
      <c r="AT250" s="218" t="s">
        <v>210</v>
      </c>
      <c r="AU250" s="218" t="s">
        <v>86</v>
      </c>
      <c r="AY250" s="14" t="s">
        <v>191</v>
      </c>
      <c r="BE250" s="219">
        <f t="shared" si="84"/>
        <v>0</v>
      </c>
      <c r="BF250" s="219">
        <f t="shared" si="85"/>
        <v>0</v>
      </c>
      <c r="BG250" s="219">
        <f t="shared" si="86"/>
        <v>0</v>
      </c>
      <c r="BH250" s="219">
        <f t="shared" si="87"/>
        <v>0</v>
      </c>
      <c r="BI250" s="219">
        <f t="shared" si="88"/>
        <v>0</v>
      </c>
      <c r="BJ250" s="14" t="s">
        <v>86</v>
      </c>
      <c r="BK250" s="219">
        <f t="shared" si="89"/>
        <v>0</v>
      </c>
      <c r="BL250" s="14" t="s">
        <v>257</v>
      </c>
      <c r="BM250" s="218" t="s">
        <v>575</v>
      </c>
    </row>
    <row r="251" spans="1:65" s="2" customFormat="1" ht="21.75" customHeight="1">
      <c r="A251" s="31"/>
      <c r="B251" s="32"/>
      <c r="C251" s="220" t="s">
        <v>576</v>
      </c>
      <c r="D251" s="220" t="s">
        <v>210</v>
      </c>
      <c r="E251" s="221" t="s">
        <v>577</v>
      </c>
      <c r="F251" s="222" t="s">
        <v>578</v>
      </c>
      <c r="G251" s="223" t="s">
        <v>278</v>
      </c>
      <c r="H251" s="224">
        <v>6</v>
      </c>
      <c r="I251" s="225"/>
      <c r="J251" s="226">
        <f t="shared" si="80"/>
        <v>0</v>
      </c>
      <c r="K251" s="227"/>
      <c r="L251" s="228"/>
      <c r="M251" s="229" t="s">
        <v>1</v>
      </c>
      <c r="N251" s="230" t="s">
        <v>39</v>
      </c>
      <c r="O251" s="68"/>
      <c r="P251" s="216">
        <f t="shared" si="81"/>
        <v>0</v>
      </c>
      <c r="Q251" s="216">
        <v>9.1999999999999998E-2</v>
      </c>
      <c r="R251" s="216">
        <f t="shared" si="82"/>
        <v>0.55200000000000005</v>
      </c>
      <c r="S251" s="216">
        <v>0</v>
      </c>
      <c r="T251" s="217">
        <f t="shared" si="8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18" t="s">
        <v>326</v>
      </c>
      <c r="AT251" s="218" t="s">
        <v>210</v>
      </c>
      <c r="AU251" s="218" t="s">
        <v>86</v>
      </c>
      <c r="AY251" s="14" t="s">
        <v>191</v>
      </c>
      <c r="BE251" s="219">
        <f t="shared" si="84"/>
        <v>0</v>
      </c>
      <c r="BF251" s="219">
        <f t="shared" si="85"/>
        <v>0</v>
      </c>
      <c r="BG251" s="219">
        <f t="shared" si="86"/>
        <v>0</v>
      </c>
      <c r="BH251" s="219">
        <f t="shared" si="87"/>
        <v>0</v>
      </c>
      <c r="BI251" s="219">
        <f t="shared" si="88"/>
        <v>0</v>
      </c>
      <c r="BJ251" s="14" t="s">
        <v>86</v>
      </c>
      <c r="BK251" s="219">
        <f t="shared" si="89"/>
        <v>0</v>
      </c>
      <c r="BL251" s="14" t="s">
        <v>257</v>
      </c>
      <c r="BM251" s="218" t="s">
        <v>579</v>
      </c>
    </row>
    <row r="252" spans="1:65" s="2" customFormat="1" ht="21.75" customHeight="1">
      <c r="A252" s="31"/>
      <c r="B252" s="32"/>
      <c r="C252" s="220" t="s">
        <v>580</v>
      </c>
      <c r="D252" s="220" t="s">
        <v>210</v>
      </c>
      <c r="E252" s="221" t="s">
        <v>581</v>
      </c>
      <c r="F252" s="222" t="s">
        <v>582</v>
      </c>
      <c r="G252" s="223" t="s">
        <v>278</v>
      </c>
      <c r="H252" s="224">
        <v>4</v>
      </c>
      <c r="I252" s="225"/>
      <c r="J252" s="226">
        <f t="shared" si="80"/>
        <v>0</v>
      </c>
      <c r="K252" s="227"/>
      <c r="L252" s="228"/>
      <c r="M252" s="229" t="s">
        <v>1</v>
      </c>
      <c r="N252" s="230" t="s">
        <v>39</v>
      </c>
      <c r="O252" s="68"/>
      <c r="P252" s="216">
        <f t="shared" si="81"/>
        <v>0</v>
      </c>
      <c r="Q252" s="216">
        <v>5.1999999999999998E-2</v>
      </c>
      <c r="R252" s="216">
        <f t="shared" si="82"/>
        <v>0.20799999999999999</v>
      </c>
      <c r="S252" s="216">
        <v>0</v>
      </c>
      <c r="T252" s="217">
        <f t="shared" si="8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18" t="s">
        <v>326</v>
      </c>
      <c r="AT252" s="218" t="s">
        <v>210</v>
      </c>
      <c r="AU252" s="218" t="s">
        <v>86</v>
      </c>
      <c r="AY252" s="14" t="s">
        <v>191</v>
      </c>
      <c r="BE252" s="219">
        <f t="shared" si="84"/>
        <v>0</v>
      </c>
      <c r="BF252" s="219">
        <f t="shared" si="85"/>
        <v>0</v>
      </c>
      <c r="BG252" s="219">
        <f t="shared" si="86"/>
        <v>0</v>
      </c>
      <c r="BH252" s="219">
        <f t="shared" si="87"/>
        <v>0</v>
      </c>
      <c r="BI252" s="219">
        <f t="shared" si="88"/>
        <v>0</v>
      </c>
      <c r="BJ252" s="14" t="s">
        <v>86</v>
      </c>
      <c r="BK252" s="219">
        <f t="shared" si="89"/>
        <v>0</v>
      </c>
      <c r="BL252" s="14" t="s">
        <v>257</v>
      </c>
      <c r="BM252" s="218" t="s">
        <v>583</v>
      </c>
    </row>
    <row r="253" spans="1:65" s="2" customFormat="1" ht="21.75" customHeight="1">
      <c r="A253" s="31"/>
      <c r="B253" s="32"/>
      <c r="C253" s="220" t="s">
        <v>584</v>
      </c>
      <c r="D253" s="220" t="s">
        <v>210</v>
      </c>
      <c r="E253" s="221" t="s">
        <v>585</v>
      </c>
      <c r="F253" s="222" t="s">
        <v>586</v>
      </c>
      <c r="G253" s="223" t="s">
        <v>278</v>
      </c>
      <c r="H253" s="224">
        <v>2</v>
      </c>
      <c r="I253" s="225"/>
      <c r="J253" s="226">
        <f t="shared" si="80"/>
        <v>0</v>
      </c>
      <c r="K253" s="227"/>
      <c r="L253" s="228"/>
      <c r="M253" s="229" t="s">
        <v>1</v>
      </c>
      <c r="N253" s="230" t="s">
        <v>39</v>
      </c>
      <c r="O253" s="68"/>
      <c r="P253" s="216">
        <f t="shared" si="81"/>
        <v>0</v>
      </c>
      <c r="Q253" s="216">
        <v>4.8820000000000002E-2</v>
      </c>
      <c r="R253" s="216">
        <f t="shared" si="82"/>
        <v>9.7640000000000005E-2</v>
      </c>
      <c r="S253" s="216">
        <v>0</v>
      </c>
      <c r="T253" s="217">
        <f t="shared" si="8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218" t="s">
        <v>326</v>
      </c>
      <c r="AT253" s="218" t="s">
        <v>210</v>
      </c>
      <c r="AU253" s="218" t="s">
        <v>86</v>
      </c>
      <c r="AY253" s="14" t="s">
        <v>191</v>
      </c>
      <c r="BE253" s="219">
        <f t="shared" si="84"/>
        <v>0</v>
      </c>
      <c r="BF253" s="219">
        <f t="shared" si="85"/>
        <v>0</v>
      </c>
      <c r="BG253" s="219">
        <f t="shared" si="86"/>
        <v>0</v>
      </c>
      <c r="BH253" s="219">
        <f t="shared" si="87"/>
        <v>0</v>
      </c>
      <c r="BI253" s="219">
        <f t="shared" si="88"/>
        <v>0</v>
      </c>
      <c r="BJ253" s="14" t="s">
        <v>86</v>
      </c>
      <c r="BK253" s="219">
        <f t="shared" si="89"/>
        <v>0</v>
      </c>
      <c r="BL253" s="14" t="s">
        <v>257</v>
      </c>
      <c r="BM253" s="218" t="s">
        <v>587</v>
      </c>
    </row>
    <row r="254" spans="1:65" s="2" customFormat="1" ht="21.75" customHeight="1">
      <c r="A254" s="31"/>
      <c r="B254" s="32"/>
      <c r="C254" s="220" t="s">
        <v>588</v>
      </c>
      <c r="D254" s="220" t="s">
        <v>210</v>
      </c>
      <c r="E254" s="221" t="s">
        <v>589</v>
      </c>
      <c r="F254" s="222" t="s">
        <v>590</v>
      </c>
      <c r="G254" s="223" t="s">
        <v>278</v>
      </c>
      <c r="H254" s="224">
        <v>2</v>
      </c>
      <c r="I254" s="225"/>
      <c r="J254" s="226">
        <f t="shared" si="80"/>
        <v>0</v>
      </c>
      <c r="K254" s="227"/>
      <c r="L254" s="228"/>
      <c r="M254" s="229" t="s">
        <v>1</v>
      </c>
      <c r="N254" s="230" t="s">
        <v>39</v>
      </c>
      <c r="O254" s="68"/>
      <c r="P254" s="216">
        <f t="shared" si="81"/>
        <v>0</v>
      </c>
      <c r="Q254" s="216">
        <v>7.0000000000000007E-2</v>
      </c>
      <c r="R254" s="216">
        <f t="shared" si="82"/>
        <v>0.14000000000000001</v>
      </c>
      <c r="S254" s="216">
        <v>0</v>
      </c>
      <c r="T254" s="217">
        <f t="shared" si="8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18" t="s">
        <v>326</v>
      </c>
      <c r="AT254" s="218" t="s">
        <v>210</v>
      </c>
      <c r="AU254" s="218" t="s">
        <v>86</v>
      </c>
      <c r="AY254" s="14" t="s">
        <v>191</v>
      </c>
      <c r="BE254" s="219">
        <f t="shared" si="84"/>
        <v>0</v>
      </c>
      <c r="BF254" s="219">
        <f t="shared" si="85"/>
        <v>0</v>
      </c>
      <c r="BG254" s="219">
        <f t="shared" si="86"/>
        <v>0</v>
      </c>
      <c r="BH254" s="219">
        <f t="shared" si="87"/>
        <v>0</v>
      </c>
      <c r="BI254" s="219">
        <f t="shared" si="88"/>
        <v>0</v>
      </c>
      <c r="BJ254" s="14" t="s">
        <v>86</v>
      </c>
      <c r="BK254" s="219">
        <f t="shared" si="89"/>
        <v>0</v>
      </c>
      <c r="BL254" s="14" t="s">
        <v>257</v>
      </c>
      <c r="BM254" s="218" t="s">
        <v>591</v>
      </c>
    </row>
    <row r="255" spans="1:65" s="2" customFormat="1" ht="21.75" customHeight="1">
      <c r="A255" s="31"/>
      <c r="B255" s="32"/>
      <c r="C255" s="220" t="s">
        <v>592</v>
      </c>
      <c r="D255" s="220" t="s">
        <v>210</v>
      </c>
      <c r="E255" s="221" t="s">
        <v>593</v>
      </c>
      <c r="F255" s="222" t="s">
        <v>594</v>
      </c>
      <c r="G255" s="223" t="s">
        <v>278</v>
      </c>
      <c r="H255" s="224">
        <v>4</v>
      </c>
      <c r="I255" s="225"/>
      <c r="J255" s="226">
        <f t="shared" si="80"/>
        <v>0</v>
      </c>
      <c r="K255" s="227"/>
      <c r="L255" s="228"/>
      <c r="M255" s="229" t="s">
        <v>1</v>
      </c>
      <c r="N255" s="230" t="s">
        <v>39</v>
      </c>
      <c r="O255" s="68"/>
      <c r="P255" s="216">
        <f t="shared" si="81"/>
        <v>0</v>
      </c>
      <c r="Q255" s="216">
        <v>6.8000000000000005E-2</v>
      </c>
      <c r="R255" s="216">
        <f t="shared" si="82"/>
        <v>0.27200000000000002</v>
      </c>
      <c r="S255" s="216">
        <v>0</v>
      </c>
      <c r="T255" s="217">
        <f t="shared" si="8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18" t="s">
        <v>326</v>
      </c>
      <c r="AT255" s="218" t="s">
        <v>210</v>
      </c>
      <c r="AU255" s="218" t="s">
        <v>86</v>
      </c>
      <c r="AY255" s="14" t="s">
        <v>191</v>
      </c>
      <c r="BE255" s="219">
        <f t="shared" si="84"/>
        <v>0</v>
      </c>
      <c r="BF255" s="219">
        <f t="shared" si="85"/>
        <v>0</v>
      </c>
      <c r="BG255" s="219">
        <f t="shared" si="86"/>
        <v>0</v>
      </c>
      <c r="BH255" s="219">
        <f t="shared" si="87"/>
        <v>0</v>
      </c>
      <c r="BI255" s="219">
        <f t="shared" si="88"/>
        <v>0</v>
      </c>
      <c r="BJ255" s="14" t="s">
        <v>86</v>
      </c>
      <c r="BK255" s="219">
        <f t="shared" si="89"/>
        <v>0</v>
      </c>
      <c r="BL255" s="14" t="s">
        <v>257</v>
      </c>
      <c r="BM255" s="218" t="s">
        <v>595</v>
      </c>
    </row>
    <row r="256" spans="1:65" s="2" customFormat="1" ht="21.75" customHeight="1">
      <c r="A256" s="31"/>
      <c r="B256" s="32"/>
      <c r="C256" s="220" t="s">
        <v>596</v>
      </c>
      <c r="D256" s="220" t="s">
        <v>210</v>
      </c>
      <c r="E256" s="221" t="s">
        <v>597</v>
      </c>
      <c r="F256" s="222" t="s">
        <v>598</v>
      </c>
      <c r="G256" s="223" t="s">
        <v>278</v>
      </c>
      <c r="H256" s="224">
        <v>4</v>
      </c>
      <c r="I256" s="225"/>
      <c r="J256" s="226">
        <f t="shared" si="80"/>
        <v>0</v>
      </c>
      <c r="K256" s="227"/>
      <c r="L256" s="228"/>
      <c r="M256" s="229" t="s">
        <v>1</v>
      </c>
      <c r="N256" s="230" t="s">
        <v>39</v>
      </c>
      <c r="O256" s="68"/>
      <c r="P256" s="216">
        <f t="shared" si="81"/>
        <v>0</v>
      </c>
      <c r="Q256" s="216">
        <v>7.7289999999999998E-2</v>
      </c>
      <c r="R256" s="216">
        <f t="shared" si="82"/>
        <v>0.30915999999999999</v>
      </c>
      <c r="S256" s="216">
        <v>0</v>
      </c>
      <c r="T256" s="217">
        <f t="shared" si="8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18" t="s">
        <v>326</v>
      </c>
      <c r="AT256" s="218" t="s">
        <v>210</v>
      </c>
      <c r="AU256" s="218" t="s">
        <v>86</v>
      </c>
      <c r="AY256" s="14" t="s">
        <v>191</v>
      </c>
      <c r="BE256" s="219">
        <f t="shared" si="84"/>
        <v>0</v>
      </c>
      <c r="BF256" s="219">
        <f t="shared" si="85"/>
        <v>0</v>
      </c>
      <c r="BG256" s="219">
        <f t="shared" si="86"/>
        <v>0</v>
      </c>
      <c r="BH256" s="219">
        <f t="shared" si="87"/>
        <v>0</v>
      </c>
      <c r="BI256" s="219">
        <f t="shared" si="88"/>
        <v>0</v>
      </c>
      <c r="BJ256" s="14" t="s">
        <v>86</v>
      </c>
      <c r="BK256" s="219">
        <f t="shared" si="89"/>
        <v>0</v>
      </c>
      <c r="BL256" s="14" t="s">
        <v>257</v>
      </c>
      <c r="BM256" s="218" t="s">
        <v>599</v>
      </c>
    </row>
    <row r="257" spans="1:65" s="2" customFormat="1" ht="21.75" customHeight="1">
      <c r="A257" s="31"/>
      <c r="B257" s="32"/>
      <c r="C257" s="220" t="s">
        <v>600</v>
      </c>
      <c r="D257" s="220" t="s">
        <v>210</v>
      </c>
      <c r="E257" s="221" t="s">
        <v>601</v>
      </c>
      <c r="F257" s="222" t="s">
        <v>602</v>
      </c>
      <c r="G257" s="223" t="s">
        <v>278</v>
      </c>
      <c r="H257" s="224">
        <v>1</v>
      </c>
      <c r="I257" s="225"/>
      <c r="J257" s="226">
        <f t="shared" si="80"/>
        <v>0</v>
      </c>
      <c r="K257" s="227"/>
      <c r="L257" s="228"/>
      <c r="M257" s="229" t="s">
        <v>1</v>
      </c>
      <c r="N257" s="230" t="s">
        <v>39</v>
      </c>
      <c r="O257" s="68"/>
      <c r="P257" s="216">
        <f t="shared" si="81"/>
        <v>0</v>
      </c>
      <c r="Q257" s="216">
        <v>7.7289999999999998E-2</v>
      </c>
      <c r="R257" s="216">
        <f t="shared" si="82"/>
        <v>7.7289999999999998E-2</v>
      </c>
      <c r="S257" s="216">
        <v>0</v>
      </c>
      <c r="T257" s="217">
        <f t="shared" si="8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18" t="s">
        <v>326</v>
      </c>
      <c r="AT257" s="218" t="s">
        <v>210</v>
      </c>
      <c r="AU257" s="218" t="s">
        <v>86</v>
      </c>
      <c r="AY257" s="14" t="s">
        <v>191</v>
      </c>
      <c r="BE257" s="219">
        <f t="shared" si="84"/>
        <v>0</v>
      </c>
      <c r="BF257" s="219">
        <f t="shared" si="85"/>
        <v>0</v>
      </c>
      <c r="BG257" s="219">
        <f t="shared" si="86"/>
        <v>0</v>
      </c>
      <c r="BH257" s="219">
        <f t="shared" si="87"/>
        <v>0</v>
      </c>
      <c r="BI257" s="219">
        <f t="shared" si="88"/>
        <v>0</v>
      </c>
      <c r="BJ257" s="14" t="s">
        <v>86</v>
      </c>
      <c r="BK257" s="219">
        <f t="shared" si="89"/>
        <v>0</v>
      </c>
      <c r="BL257" s="14" t="s">
        <v>257</v>
      </c>
      <c r="BM257" s="218" t="s">
        <v>603</v>
      </c>
    </row>
    <row r="258" spans="1:65" s="2" customFormat="1" ht="21.75" customHeight="1">
      <c r="A258" s="31"/>
      <c r="B258" s="32"/>
      <c r="C258" s="220" t="s">
        <v>604</v>
      </c>
      <c r="D258" s="220" t="s">
        <v>210</v>
      </c>
      <c r="E258" s="221" t="s">
        <v>605</v>
      </c>
      <c r="F258" s="222" t="s">
        <v>606</v>
      </c>
      <c r="G258" s="223" t="s">
        <v>278</v>
      </c>
      <c r="H258" s="224">
        <v>1</v>
      </c>
      <c r="I258" s="225"/>
      <c r="J258" s="226">
        <f t="shared" si="80"/>
        <v>0</v>
      </c>
      <c r="K258" s="227"/>
      <c r="L258" s="228"/>
      <c r="M258" s="229" t="s">
        <v>1</v>
      </c>
      <c r="N258" s="230" t="s">
        <v>39</v>
      </c>
      <c r="O258" s="68"/>
      <c r="P258" s="216">
        <f t="shared" si="81"/>
        <v>0</v>
      </c>
      <c r="Q258" s="216">
        <v>0.10577</v>
      </c>
      <c r="R258" s="216">
        <f t="shared" si="82"/>
        <v>0.10577</v>
      </c>
      <c r="S258" s="216">
        <v>0</v>
      </c>
      <c r="T258" s="217">
        <f t="shared" si="8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18" t="s">
        <v>326</v>
      </c>
      <c r="AT258" s="218" t="s">
        <v>210</v>
      </c>
      <c r="AU258" s="218" t="s">
        <v>86</v>
      </c>
      <c r="AY258" s="14" t="s">
        <v>191</v>
      </c>
      <c r="BE258" s="219">
        <f t="shared" si="84"/>
        <v>0</v>
      </c>
      <c r="BF258" s="219">
        <f t="shared" si="85"/>
        <v>0</v>
      </c>
      <c r="BG258" s="219">
        <f t="shared" si="86"/>
        <v>0</v>
      </c>
      <c r="BH258" s="219">
        <f t="shared" si="87"/>
        <v>0</v>
      </c>
      <c r="BI258" s="219">
        <f t="shared" si="88"/>
        <v>0</v>
      </c>
      <c r="BJ258" s="14" t="s">
        <v>86</v>
      </c>
      <c r="BK258" s="219">
        <f t="shared" si="89"/>
        <v>0</v>
      </c>
      <c r="BL258" s="14" t="s">
        <v>257</v>
      </c>
      <c r="BM258" s="218" t="s">
        <v>607</v>
      </c>
    </row>
    <row r="259" spans="1:65" s="2" customFormat="1" ht="21.75" customHeight="1">
      <c r="A259" s="31"/>
      <c r="B259" s="32"/>
      <c r="C259" s="220" t="s">
        <v>608</v>
      </c>
      <c r="D259" s="220" t="s">
        <v>210</v>
      </c>
      <c r="E259" s="221" t="s">
        <v>609</v>
      </c>
      <c r="F259" s="222" t="s">
        <v>610</v>
      </c>
      <c r="G259" s="223" t="s">
        <v>278</v>
      </c>
      <c r="H259" s="224">
        <v>3</v>
      </c>
      <c r="I259" s="225"/>
      <c r="J259" s="226">
        <f t="shared" si="80"/>
        <v>0</v>
      </c>
      <c r="K259" s="227"/>
      <c r="L259" s="228"/>
      <c r="M259" s="229" t="s">
        <v>1</v>
      </c>
      <c r="N259" s="230" t="s">
        <v>39</v>
      </c>
      <c r="O259" s="68"/>
      <c r="P259" s="216">
        <f t="shared" si="81"/>
        <v>0</v>
      </c>
      <c r="Q259" s="216">
        <v>7.0000000000000007E-2</v>
      </c>
      <c r="R259" s="216">
        <f t="shared" si="82"/>
        <v>0.21000000000000002</v>
      </c>
      <c r="S259" s="216">
        <v>0</v>
      </c>
      <c r="T259" s="217">
        <f t="shared" si="8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18" t="s">
        <v>326</v>
      </c>
      <c r="AT259" s="218" t="s">
        <v>210</v>
      </c>
      <c r="AU259" s="218" t="s">
        <v>86</v>
      </c>
      <c r="AY259" s="14" t="s">
        <v>191</v>
      </c>
      <c r="BE259" s="219">
        <f t="shared" si="84"/>
        <v>0</v>
      </c>
      <c r="BF259" s="219">
        <f t="shared" si="85"/>
        <v>0</v>
      </c>
      <c r="BG259" s="219">
        <f t="shared" si="86"/>
        <v>0</v>
      </c>
      <c r="BH259" s="219">
        <f t="shared" si="87"/>
        <v>0</v>
      </c>
      <c r="BI259" s="219">
        <f t="shared" si="88"/>
        <v>0</v>
      </c>
      <c r="BJ259" s="14" t="s">
        <v>86</v>
      </c>
      <c r="BK259" s="219">
        <f t="shared" si="89"/>
        <v>0</v>
      </c>
      <c r="BL259" s="14" t="s">
        <v>257</v>
      </c>
      <c r="BM259" s="218" t="s">
        <v>611</v>
      </c>
    </row>
    <row r="260" spans="1:65" s="2" customFormat="1" ht="21.75" customHeight="1">
      <c r="A260" s="31"/>
      <c r="B260" s="32"/>
      <c r="C260" s="220" t="s">
        <v>612</v>
      </c>
      <c r="D260" s="220" t="s">
        <v>210</v>
      </c>
      <c r="E260" s="221" t="s">
        <v>613</v>
      </c>
      <c r="F260" s="222" t="s">
        <v>614</v>
      </c>
      <c r="G260" s="223" t="s">
        <v>278</v>
      </c>
      <c r="H260" s="224">
        <v>1</v>
      </c>
      <c r="I260" s="225"/>
      <c r="J260" s="226">
        <f t="shared" si="80"/>
        <v>0</v>
      </c>
      <c r="K260" s="227"/>
      <c r="L260" s="228"/>
      <c r="M260" s="229" t="s">
        <v>1</v>
      </c>
      <c r="N260" s="230" t="s">
        <v>39</v>
      </c>
      <c r="O260" s="68"/>
      <c r="P260" s="216">
        <f t="shared" si="81"/>
        <v>0</v>
      </c>
      <c r="Q260" s="216">
        <v>6.5089999999999995E-2</v>
      </c>
      <c r="R260" s="216">
        <f t="shared" si="82"/>
        <v>6.5089999999999995E-2</v>
      </c>
      <c r="S260" s="216">
        <v>0</v>
      </c>
      <c r="T260" s="217">
        <f t="shared" si="8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18" t="s">
        <v>326</v>
      </c>
      <c r="AT260" s="218" t="s">
        <v>210</v>
      </c>
      <c r="AU260" s="218" t="s">
        <v>86</v>
      </c>
      <c r="AY260" s="14" t="s">
        <v>191</v>
      </c>
      <c r="BE260" s="219">
        <f t="shared" si="84"/>
        <v>0</v>
      </c>
      <c r="BF260" s="219">
        <f t="shared" si="85"/>
        <v>0</v>
      </c>
      <c r="BG260" s="219">
        <f t="shared" si="86"/>
        <v>0</v>
      </c>
      <c r="BH260" s="219">
        <f t="shared" si="87"/>
        <v>0</v>
      </c>
      <c r="BI260" s="219">
        <f t="shared" si="88"/>
        <v>0</v>
      </c>
      <c r="BJ260" s="14" t="s">
        <v>86</v>
      </c>
      <c r="BK260" s="219">
        <f t="shared" si="89"/>
        <v>0</v>
      </c>
      <c r="BL260" s="14" t="s">
        <v>257</v>
      </c>
      <c r="BM260" s="218" t="s">
        <v>615</v>
      </c>
    </row>
    <row r="261" spans="1:65" s="2" customFormat="1" ht="21.75" customHeight="1">
      <c r="A261" s="31"/>
      <c r="B261" s="32"/>
      <c r="C261" s="220" t="s">
        <v>616</v>
      </c>
      <c r="D261" s="220" t="s">
        <v>210</v>
      </c>
      <c r="E261" s="221" t="s">
        <v>617</v>
      </c>
      <c r="F261" s="222" t="s">
        <v>618</v>
      </c>
      <c r="G261" s="223" t="s">
        <v>278</v>
      </c>
      <c r="H261" s="224">
        <v>4</v>
      </c>
      <c r="I261" s="225"/>
      <c r="J261" s="226">
        <f t="shared" si="80"/>
        <v>0</v>
      </c>
      <c r="K261" s="227"/>
      <c r="L261" s="228"/>
      <c r="M261" s="229" t="s">
        <v>1</v>
      </c>
      <c r="N261" s="230" t="s">
        <v>39</v>
      </c>
      <c r="O261" s="68"/>
      <c r="P261" s="216">
        <f t="shared" si="81"/>
        <v>0</v>
      </c>
      <c r="Q261" s="216">
        <v>7.5999999999999998E-2</v>
      </c>
      <c r="R261" s="216">
        <f t="shared" si="82"/>
        <v>0.30399999999999999</v>
      </c>
      <c r="S261" s="216">
        <v>0</v>
      </c>
      <c r="T261" s="217">
        <f t="shared" si="8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18" t="s">
        <v>326</v>
      </c>
      <c r="AT261" s="218" t="s">
        <v>210</v>
      </c>
      <c r="AU261" s="218" t="s">
        <v>86</v>
      </c>
      <c r="AY261" s="14" t="s">
        <v>191</v>
      </c>
      <c r="BE261" s="219">
        <f t="shared" si="84"/>
        <v>0</v>
      </c>
      <c r="BF261" s="219">
        <f t="shared" si="85"/>
        <v>0</v>
      </c>
      <c r="BG261" s="219">
        <f t="shared" si="86"/>
        <v>0</v>
      </c>
      <c r="BH261" s="219">
        <f t="shared" si="87"/>
        <v>0</v>
      </c>
      <c r="BI261" s="219">
        <f t="shared" si="88"/>
        <v>0</v>
      </c>
      <c r="BJ261" s="14" t="s">
        <v>86</v>
      </c>
      <c r="BK261" s="219">
        <f t="shared" si="89"/>
        <v>0</v>
      </c>
      <c r="BL261" s="14" t="s">
        <v>257</v>
      </c>
      <c r="BM261" s="218" t="s">
        <v>619</v>
      </c>
    </row>
    <row r="262" spans="1:65" s="2" customFormat="1" ht="21.75" customHeight="1">
      <c r="A262" s="31"/>
      <c r="B262" s="32"/>
      <c r="C262" s="220" t="s">
        <v>330</v>
      </c>
      <c r="D262" s="220" t="s">
        <v>210</v>
      </c>
      <c r="E262" s="221" t="s">
        <v>620</v>
      </c>
      <c r="F262" s="222" t="s">
        <v>621</v>
      </c>
      <c r="G262" s="223" t="s">
        <v>278</v>
      </c>
      <c r="H262" s="224">
        <v>5</v>
      </c>
      <c r="I262" s="225"/>
      <c r="J262" s="226">
        <f t="shared" si="80"/>
        <v>0</v>
      </c>
      <c r="K262" s="227"/>
      <c r="L262" s="228"/>
      <c r="M262" s="229" t="s">
        <v>1</v>
      </c>
      <c r="N262" s="230" t="s">
        <v>39</v>
      </c>
      <c r="O262" s="68"/>
      <c r="P262" s="216">
        <f t="shared" si="81"/>
        <v>0</v>
      </c>
      <c r="Q262" s="216">
        <v>7.3219999999999993E-2</v>
      </c>
      <c r="R262" s="216">
        <f t="shared" si="82"/>
        <v>0.36609999999999998</v>
      </c>
      <c r="S262" s="216">
        <v>0</v>
      </c>
      <c r="T262" s="217">
        <f t="shared" si="8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18" t="s">
        <v>326</v>
      </c>
      <c r="AT262" s="218" t="s">
        <v>210</v>
      </c>
      <c r="AU262" s="218" t="s">
        <v>86</v>
      </c>
      <c r="AY262" s="14" t="s">
        <v>191</v>
      </c>
      <c r="BE262" s="219">
        <f t="shared" si="84"/>
        <v>0</v>
      </c>
      <c r="BF262" s="219">
        <f t="shared" si="85"/>
        <v>0</v>
      </c>
      <c r="BG262" s="219">
        <f t="shared" si="86"/>
        <v>0</v>
      </c>
      <c r="BH262" s="219">
        <f t="shared" si="87"/>
        <v>0</v>
      </c>
      <c r="BI262" s="219">
        <f t="shared" si="88"/>
        <v>0</v>
      </c>
      <c r="BJ262" s="14" t="s">
        <v>86</v>
      </c>
      <c r="BK262" s="219">
        <f t="shared" si="89"/>
        <v>0</v>
      </c>
      <c r="BL262" s="14" t="s">
        <v>257</v>
      </c>
      <c r="BM262" s="218" t="s">
        <v>622</v>
      </c>
    </row>
    <row r="263" spans="1:65" s="2" customFormat="1" ht="21.75" customHeight="1">
      <c r="A263" s="31"/>
      <c r="B263" s="32"/>
      <c r="C263" s="206" t="s">
        <v>623</v>
      </c>
      <c r="D263" s="206" t="s">
        <v>193</v>
      </c>
      <c r="E263" s="207" t="s">
        <v>624</v>
      </c>
      <c r="F263" s="208" t="s">
        <v>625</v>
      </c>
      <c r="G263" s="209" t="s">
        <v>274</v>
      </c>
      <c r="H263" s="210">
        <v>7.4</v>
      </c>
      <c r="I263" s="211"/>
      <c r="J263" s="212">
        <f t="shared" si="80"/>
        <v>0</v>
      </c>
      <c r="K263" s="213"/>
      <c r="L263" s="36"/>
      <c r="M263" s="214" t="s">
        <v>1</v>
      </c>
      <c r="N263" s="215" t="s">
        <v>39</v>
      </c>
      <c r="O263" s="68"/>
      <c r="P263" s="216">
        <f t="shared" si="81"/>
        <v>0</v>
      </c>
      <c r="Q263" s="216">
        <v>2.1000000000000001E-4</v>
      </c>
      <c r="R263" s="216">
        <f t="shared" si="82"/>
        <v>1.554E-3</v>
      </c>
      <c r="S263" s="216">
        <v>0</v>
      </c>
      <c r="T263" s="217">
        <f t="shared" si="8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18" t="s">
        <v>257</v>
      </c>
      <c r="AT263" s="218" t="s">
        <v>193</v>
      </c>
      <c r="AU263" s="218" t="s">
        <v>86</v>
      </c>
      <c r="AY263" s="14" t="s">
        <v>191</v>
      </c>
      <c r="BE263" s="219">
        <f t="shared" si="84"/>
        <v>0</v>
      </c>
      <c r="BF263" s="219">
        <f t="shared" si="85"/>
        <v>0</v>
      </c>
      <c r="BG263" s="219">
        <f t="shared" si="86"/>
        <v>0</v>
      </c>
      <c r="BH263" s="219">
        <f t="shared" si="87"/>
        <v>0</v>
      </c>
      <c r="BI263" s="219">
        <f t="shared" si="88"/>
        <v>0</v>
      </c>
      <c r="BJ263" s="14" t="s">
        <v>86</v>
      </c>
      <c r="BK263" s="219">
        <f t="shared" si="89"/>
        <v>0</v>
      </c>
      <c r="BL263" s="14" t="s">
        <v>257</v>
      </c>
      <c r="BM263" s="218" t="s">
        <v>626</v>
      </c>
    </row>
    <row r="264" spans="1:65" s="2" customFormat="1" ht="16.5" customHeight="1">
      <c r="A264" s="31"/>
      <c r="B264" s="32"/>
      <c r="C264" s="220" t="s">
        <v>627</v>
      </c>
      <c r="D264" s="220" t="s">
        <v>210</v>
      </c>
      <c r="E264" s="221" t="s">
        <v>628</v>
      </c>
      <c r="F264" s="222" t="s">
        <v>629</v>
      </c>
      <c r="G264" s="223" t="s">
        <v>278</v>
      </c>
      <c r="H264" s="224">
        <v>1</v>
      </c>
      <c r="I264" s="225"/>
      <c r="J264" s="226">
        <f t="shared" si="80"/>
        <v>0</v>
      </c>
      <c r="K264" s="227"/>
      <c r="L264" s="228"/>
      <c r="M264" s="229" t="s">
        <v>1</v>
      </c>
      <c r="N264" s="230" t="s">
        <v>39</v>
      </c>
      <c r="O264" s="68"/>
      <c r="P264" s="216">
        <f t="shared" si="81"/>
        <v>0</v>
      </c>
      <c r="Q264" s="216">
        <v>6.9610000000000005E-2</v>
      </c>
      <c r="R264" s="216">
        <f t="shared" si="82"/>
        <v>6.9610000000000005E-2</v>
      </c>
      <c r="S264" s="216">
        <v>0</v>
      </c>
      <c r="T264" s="217">
        <f t="shared" si="8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18" t="s">
        <v>326</v>
      </c>
      <c r="AT264" s="218" t="s">
        <v>210</v>
      </c>
      <c r="AU264" s="218" t="s">
        <v>86</v>
      </c>
      <c r="AY264" s="14" t="s">
        <v>191</v>
      </c>
      <c r="BE264" s="219">
        <f t="shared" si="84"/>
        <v>0</v>
      </c>
      <c r="BF264" s="219">
        <f t="shared" si="85"/>
        <v>0</v>
      </c>
      <c r="BG264" s="219">
        <f t="shared" si="86"/>
        <v>0</v>
      </c>
      <c r="BH264" s="219">
        <f t="shared" si="87"/>
        <v>0</v>
      </c>
      <c r="BI264" s="219">
        <f t="shared" si="88"/>
        <v>0</v>
      </c>
      <c r="BJ264" s="14" t="s">
        <v>86</v>
      </c>
      <c r="BK264" s="219">
        <f t="shared" si="89"/>
        <v>0</v>
      </c>
      <c r="BL264" s="14" t="s">
        <v>257</v>
      </c>
      <c r="BM264" s="218" t="s">
        <v>630</v>
      </c>
    </row>
    <row r="265" spans="1:65" s="2" customFormat="1" ht="33" customHeight="1">
      <c r="A265" s="31"/>
      <c r="B265" s="32"/>
      <c r="C265" s="206" t="s">
        <v>631</v>
      </c>
      <c r="D265" s="206" t="s">
        <v>193</v>
      </c>
      <c r="E265" s="207" t="s">
        <v>632</v>
      </c>
      <c r="F265" s="208" t="s">
        <v>633</v>
      </c>
      <c r="G265" s="209" t="s">
        <v>278</v>
      </c>
      <c r="H265" s="210">
        <v>1</v>
      </c>
      <c r="I265" s="211"/>
      <c r="J265" s="212">
        <f t="shared" si="80"/>
        <v>0</v>
      </c>
      <c r="K265" s="213"/>
      <c r="L265" s="36"/>
      <c r="M265" s="214" t="s">
        <v>1</v>
      </c>
      <c r="N265" s="215" t="s">
        <v>39</v>
      </c>
      <c r="O265" s="68"/>
      <c r="P265" s="216">
        <f t="shared" si="81"/>
        <v>0</v>
      </c>
      <c r="Q265" s="216">
        <v>1.0499999999999999E-3</v>
      </c>
      <c r="R265" s="216">
        <f t="shared" si="82"/>
        <v>1.0499999999999999E-3</v>
      </c>
      <c r="S265" s="216">
        <v>0</v>
      </c>
      <c r="T265" s="217">
        <f t="shared" si="8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18" t="s">
        <v>257</v>
      </c>
      <c r="AT265" s="218" t="s">
        <v>193</v>
      </c>
      <c r="AU265" s="218" t="s">
        <v>86</v>
      </c>
      <c r="AY265" s="14" t="s">
        <v>191</v>
      </c>
      <c r="BE265" s="219">
        <f t="shared" si="84"/>
        <v>0</v>
      </c>
      <c r="BF265" s="219">
        <f t="shared" si="85"/>
        <v>0</v>
      </c>
      <c r="BG265" s="219">
        <f t="shared" si="86"/>
        <v>0</v>
      </c>
      <c r="BH265" s="219">
        <f t="shared" si="87"/>
        <v>0</v>
      </c>
      <c r="BI265" s="219">
        <f t="shared" si="88"/>
        <v>0</v>
      </c>
      <c r="BJ265" s="14" t="s">
        <v>86</v>
      </c>
      <c r="BK265" s="219">
        <f t="shared" si="89"/>
        <v>0</v>
      </c>
      <c r="BL265" s="14" t="s">
        <v>257</v>
      </c>
      <c r="BM265" s="218" t="s">
        <v>634</v>
      </c>
    </row>
    <row r="266" spans="1:65" s="2" customFormat="1" ht="21.75" customHeight="1">
      <c r="A266" s="31"/>
      <c r="B266" s="32"/>
      <c r="C266" s="220" t="s">
        <v>635</v>
      </c>
      <c r="D266" s="220" t="s">
        <v>210</v>
      </c>
      <c r="E266" s="221" t="s">
        <v>636</v>
      </c>
      <c r="F266" s="222" t="s">
        <v>637</v>
      </c>
      <c r="G266" s="223" t="s">
        <v>278</v>
      </c>
      <c r="H266" s="224">
        <v>1</v>
      </c>
      <c r="I266" s="225"/>
      <c r="J266" s="226">
        <f t="shared" si="80"/>
        <v>0</v>
      </c>
      <c r="K266" s="227"/>
      <c r="L266" s="228"/>
      <c r="M266" s="229" t="s">
        <v>1</v>
      </c>
      <c r="N266" s="230" t="s">
        <v>39</v>
      </c>
      <c r="O266" s="68"/>
      <c r="P266" s="216">
        <f t="shared" si="81"/>
        <v>0</v>
      </c>
      <c r="Q266" s="216">
        <v>4.7299999999999998E-3</v>
      </c>
      <c r="R266" s="216">
        <f t="shared" si="82"/>
        <v>4.7299999999999998E-3</v>
      </c>
      <c r="S266" s="216">
        <v>0</v>
      </c>
      <c r="T266" s="217">
        <f t="shared" si="8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18" t="s">
        <v>326</v>
      </c>
      <c r="AT266" s="218" t="s">
        <v>210</v>
      </c>
      <c r="AU266" s="218" t="s">
        <v>86</v>
      </c>
      <c r="AY266" s="14" t="s">
        <v>191</v>
      </c>
      <c r="BE266" s="219">
        <f t="shared" si="84"/>
        <v>0</v>
      </c>
      <c r="BF266" s="219">
        <f t="shared" si="85"/>
        <v>0</v>
      </c>
      <c r="BG266" s="219">
        <f t="shared" si="86"/>
        <v>0</v>
      </c>
      <c r="BH266" s="219">
        <f t="shared" si="87"/>
        <v>0</v>
      </c>
      <c r="BI266" s="219">
        <f t="shared" si="88"/>
        <v>0</v>
      </c>
      <c r="BJ266" s="14" t="s">
        <v>86</v>
      </c>
      <c r="BK266" s="219">
        <f t="shared" si="89"/>
        <v>0</v>
      </c>
      <c r="BL266" s="14" t="s">
        <v>257</v>
      </c>
      <c r="BM266" s="218" t="s">
        <v>638</v>
      </c>
    </row>
    <row r="267" spans="1:65" s="2" customFormat="1" ht="16.5" customHeight="1">
      <c r="A267" s="31"/>
      <c r="B267" s="32"/>
      <c r="C267" s="220" t="s">
        <v>639</v>
      </c>
      <c r="D267" s="220" t="s">
        <v>210</v>
      </c>
      <c r="E267" s="221" t="s">
        <v>640</v>
      </c>
      <c r="F267" s="222" t="s">
        <v>641</v>
      </c>
      <c r="G267" s="223" t="s">
        <v>642</v>
      </c>
      <c r="H267" s="224">
        <v>1</v>
      </c>
      <c r="I267" s="225"/>
      <c r="J267" s="226">
        <f t="shared" si="80"/>
        <v>0</v>
      </c>
      <c r="K267" s="227"/>
      <c r="L267" s="228"/>
      <c r="M267" s="229" t="s">
        <v>1</v>
      </c>
      <c r="N267" s="230" t="s">
        <v>39</v>
      </c>
      <c r="O267" s="68"/>
      <c r="P267" s="216">
        <f t="shared" si="81"/>
        <v>0</v>
      </c>
      <c r="Q267" s="216">
        <v>2.2000000000000001E-3</v>
      </c>
      <c r="R267" s="216">
        <f t="shared" si="82"/>
        <v>2.2000000000000001E-3</v>
      </c>
      <c r="S267" s="216">
        <v>0</v>
      </c>
      <c r="T267" s="217">
        <f t="shared" si="8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18" t="s">
        <v>326</v>
      </c>
      <c r="AT267" s="218" t="s">
        <v>210</v>
      </c>
      <c r="AU267" s="218" t="s">
        <v>86</v>
      </c>
      <c r="AY267" s="14" t="s">
        <v>191</v>
      </c>
      <c r="BE267" s="219">
        <f t="shared" si="84"/>
        <v>0</v>
      </c>
      <c r="BF267" s="219">
        <f t="shared" si="85"/>
        <v>0</v>
      </c>
      <c r="BG267" s="219">
        <f t="shared" si="86"/>
        <v>0</v>
      </c>
      <c r="BH267" s="219">
        <f t="shared" si="87"/>
        <v>0</v>
      </c>
      <c r="BI267" s="219">
        <f t="shared" si="88"/>
        <v>0</v>
      </c>
      <c r="BJ267" s="14" t="s">
        <v>86</v>
      </c>
      <c r="BK267" s="219">
        <f t="shared" si="89"/>
        <v>0</v>
      </c>
      <c r="BL267" s="14" t="s">
        <v>257</v>
      </c>
      <c r="BM267" s="218" t="s">
        <v>643</v>
      </c>
    </row>
    <row r="268" spans="1:65" s="2" customFormat="1" ht="33" customHeight="1">
      <c r="A268" s="31"/>
      <c r="B268" s="32"/>
      <c r="C268" s="206" t="s">
        <v>644</v>
      </c>
      <c r="D268" s="206" t="s">
        <v>193</v>
      </c>
      <c r="E268" s="207" t="s">
        <v>645</v>
      </c>
      <c r="F268" s="208" t="s">
        <v>646</v>
      </c>
      <c r="G268" s="209" t="s">
        <v>278</v>
      </c>
      <c r="H268" s="210">
        <v>2</v>
      </c>
      <c r="I268" s="211"/>
      <c r="J268" s="212">
        <f t="shared" si="80"/>
        <v>0</v>
      </c>
      <c r="K268" s="213"/>
      <c r="L268" s="36"/>
      <c r="M268" s="214" t="s">
        <v>1</v>
      </c>
      <c r="N268" s="215" t="s">
        <v>39</v>
      </c>
      <c r="O268" s="68"/>
      <c r="P268" s="216">
        <f t="shared" si="81"/>
        <v>0</v>
      </c>
      <c r="Q268" s="216">
        <v>1.3500000000000001E-3</v>
      </c>
      <c r="R268" s="216">
        <f t="shared" si="82"/>
        <v>2.7000000000000001E-3</v>
      </c>
      <c r="S268" s="216">
        <v>0</v>
      </c>
      <c r="T268" s="217">
        <f t="shared" si="8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18" t="s">
        <v>257</v>
      </c>
      <c r="AT268" s="218" t="s">
        <v>193</v>
      </c>
      <c r="AU268" s="218" t="s">
        <v>86</v>
      </c>
      <c r="AY268" s="14" t="s">
        <v>191</v>
      </c>
      <c r="BE268" s="219">
        <f t="shared" si="84"/>
        <v>0</v>
      </c>
      <c r="BF268" s="219">
        <f t="shared" si="85"/>
        <v>0</v>
      </c>
      <c r="BG268" s="219">
        <f t="shared" si="86"/>
        <v>0</v>
      </c>
      <c r="BH268" s="219">
        <f t="shared" si="87"/>
        <v>0</v>
      </c>
      <c r="BI268" s="219">
        <f t="shared" si="88"/>
        <v>0</v>
      </c>
      <c r="BJ268" s="14" t="s">
        <v>86</v>
      </c>
      <c r="BK268" s="219">
        <f t="shared" si="89"/>
        <v>0</v>
      </c>
      <c r="BL268" s="14" t="s">
        <v>257</v>
      </c>
      <c r="BM268" s="218" t="s">
        <v>647</v>
      </c>
    </row>
    <row r="269" spans="1:65" s="2" customFormat="1" ht="21.75" customHeight="1">
      <c r="A269" s="31"/>
      <c r="B269" s="32"/>
      <c r="C269" s="220" t="s">
        <v>648</v>
      </c>
      <c r="D269" s="220" t="s">
        <v>210</v>
      </c>
      <c r="E269" s="221" t="s">
        <v>649</v>
      </c>
      <c r="F269" s="222" t="s">
        <v>650</v>
      </c>
      <c r="G269" s="223" t="s">
        <v>278</v>
      </c>
      <c r="H269" s="224">
        <v>2</v>
      </c>
      <c r="I269" s="225"/>
      <c r="J269" s="226">
        <f t="shared" si="80"/>
        <v>0</v>
      </c>
      <c r="K269" s="227"/>
      <c r="L269" s="228"/>
      <c r="M269" s="229" t="s">
        <v>1</v>
      </c>
      <c r="N269" s="230" t="s">
        <v>39</v>
      </c>
      <c r="O269" s="68"/>
      <c r="P269" s="216">
        <f t="shared" si="81"/>
        <v>0</v>
      </c>
      <c r="Q269" s="216">
        <v>6.4400000000000004E-3</v>
      </c>
      <c r="R269" s="216">
        <f t="shared" si="82"/>
        <v>1.2880000000000001E-2</v>
      </c>
      <c r="S269" s="216">
        <v>0</v>
      </c>
      <c r="T269" s="217">
        <f t="shared" si="8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18" t="s">
        <v>326</v>
      </c>
      <c r="AT269" s="218" t="s">
        <v>210</v>
      </c>
      <c r="AU269" s="218" t="s">
        <v>86</v>
      </c>
      <c r="AY269" s="14" t="s">
        <v>191</v>
      </c>
      <c r="BE269" s="219">
        <f t="shared" si="84"/>
        <v>0</v>
      </c>
      <c r="BF269" s="219">
        <f t="shared" si="85"/>
        <v>0</v>
      </c>
      <c r="BG269" s="219">
        <f t="shared" si="86"/>
        <v>0</v>
      </c>
      <c r="BH269" s="219">
        <f t="shared" si="87"/>
        <v>0</v>
      </c>
      <c r="BI269" s="219">
        <f t="shared" si="88"/>
        <v>0</v>
      </c>
      <c r="BJ269" s="14" t="s">
        <v>86</v>
      </c>
      <c r="BK269" s="219">
        <f t="shared" si="89"/>
        <v>0</v>
      </c>
      <c r="BL269" s="14" t="s">
        <v>257</v>
      </c>
      <c r="BM269" s="218" t="s">
        <v>651</v>
      </c>
    </row>
    <row r="270" spans="1:65" s="2" customFormat="1" ht="16.5" customHeight="1">
      <c r="A270" s="31"/>
      <c r="B270" s="32"/>
      <c r="C270" s="220" t="s">
        <v>652</v>
      </c>
      <c r="D270" s="220" t="s">
        <v>210</v>
      </c>
      <c r="E270" s="221" t="s">
        <v>640</v>
      </c>
      <c r="F270" s="222" t="s">
        <v>641</v>
      </c>
      <c r="G270" s="223" t="s">
        <v>642</v>
      </c>
      <c r="H270" s="224">
        <v>2</v>
      </c>
      <c r="I270" s="225"/>
      <c r="J270" s="226">
        <f t="shared" si="80"/>
        <v>0</v>
      </c>
      <c r="K270" s="227"/>
      <c r="L270" s="228"/>
      <c r="M270" s="229" t="s">
        <v>1</v>
      </c>
      <c r="N270" s="230" t="s">
        <v>39</v>
      </c>
      <c r="O270" s="68"/>
      <c r="P270" s="216">
        <f t="shared" si="81"/>
        <v>0</v>
      </c>
      <c r="Q270" s="216">
        <v>2.2000000000000001E-3</v>
      </c>
      <c r="R270" s="216">
        <f t="shared" si="82"/>
        <v>4.4000000000000003E-3</v>
      </c>
      <c r="S270" s="216">
        <v>0</v>
      </c>
      <c r="T270" s="217">
        <f t="shared" si="8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18" t="s">
        <v>326</v>
      </c>
      <c r="AT270" s="218" t="s">
        <v>210</v>
      </c>
      <c r="AU270" s="218" t="s">
        <v>86</v>
      </c>
      <c r="AY270" s="14" t="s">
        <v>191</v>
      </c>
      <c r="BE270" s="219">
        <f t="shared" si="84"/>
        <v>0</v>
      </c>
      <c r="BF270" s="219">
        <f t="shared" si="85"/>
        <v>0</v>
      </c>
      <c r="BG270" s="219">
        <f t="shared" si="86"/>
        <v>0</v>
      </c>
      <c r="BH270" s="219">
        <f t="shared" si="87"/>
        <v>0</v>
      </c>
      <c r="BI270" s="219">
        <f t="shared" si="88"/>
        <v>0</v>
      </c>
      <c r="BJ270" s="14" t="s">
        <v>86</v>
      </c>
      <c r="BK270" s="219">
        <f t="shared" si="89"/>
        <v>0</v>
      </c>
      <c r="BL270" s="14" t="s">
        <v>257</v>
      </c>
      <c r="BM270" s="218" t="s">
        <v>653</v>
      </c>
    </row>
    <row r="271" spans="1:65" s="2" customFormat="1" ht="21.75" customHeight="1">
      <c r="A271" s="31"/>
      <c r="B271" s="32"/>
      <c r="C271" s="206" t="s">
        <v>654</v>
      </c>
      <c r="D271" s="206" t="s">
        <v>193</v>
      </c>
      <c r="E271" s="207" t="s">
        <v>655</v>
      </c>
      <c r="F271" s="208" t="s">
        <v>656</v>
      </c>
      <c r="G271" s="209" t="s">
        <v>278</v>
      </c>
      <c r="H271" s="210">
        <v>1</v>
      </c>
      <c r="I271" s="211"/>
      <c r="J271" s="212">
        <f t="shared" si="80"/>
        <v>0</v>
      </c>
      <c r="K271" s="213"/>
      <c r="L271" s="36"/>
      <c r="M271" s="214" t="s">
        <v>1</v>
      </c>
      <c r="N271" s="215" t="s">
        <v>39</v>
      </c>
      <c r="O271" s="68"/>
      <c r="P271" s="216">
        <f t="shared" si="81"/>
        <v>0</v>
      </c>
      <c r="Q271" s="216">
        <v>0</v>
      </c>
      <c r="R271" s="216">
        <f t="shared" si="82"/>
        <v>0</v>
      </c>
      <c r="S271" s="216">
        <v>0</v>
      </c>
      <c r="T271" s="217">
        <f t="shared" si="8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18" t="s">
        <v>257</v>
      </c>
      <c r="AT271" s="218" t="s">
        <v>193</v>
      </c>
      <c r="AU271" s="218" t="s">
        <v>86</v>
      </c>
      <c r="AY271" s="14" t="s">
        <v>191</v>
      </c>
      <c r="BE271" s="219">
        <f t="shared" si="84"/>
        <v>0</v>
      </c>
      <c r="BF271" s="219">
        <f t="shared" si="85"/>
        <v>0</v>
      </c>
      <c r="BG271" s="219">
        <f t="shared" si="86"/>
        <v>0</v>
      </c>
      <c r="BH271" s="219">
        <f t="shared" si="87"/>
        <v>0</v>
      </c>
      <c r="BI271" s="219">
        <f t="shared" si="88"/>
        <v>0</v>
      </c>
      <c r="BJ271" s="14" t="s">
        <v>86</v>
      </c>
      <c r="BK271" s="219">
        <f t="shared" si="89"/>
        <v>0</v>
      </c>
      <c r="BL271" s="14" t="s">
        <v>257</v>
      </c>
      <c r="BM271" s="218" t="s">
        <v>657</v>
      </c>
    </row>
    <row r="272" spans="1:65" s="2" customFormat="1" ht="16.5" customHeight="1">
      <c r="A272" s="31"/>
      <c r="B272" s="32"/>
      <c r="C272" s="220" t="s">
        <v>658</v>
      </c>
      <c r="D272" s="220" t="s">
        <v>210</v>
      </c>
      <c r="E272" s="221" t="s">
        <v>659</v>
      </c>
      <c r="F272" s="222" t="s">
        <v>660</v>
      </c>
      <c r="G272" s="223" t="s">
        <v>661</v>
      </c>
      <c r="H272" s="224">
        <v>115</v>
      </c>
      <c r="I272" s="225"/>
      <c r="J272" s="226">
        <f t="shared" si="80"/>
        <v>0</v>
      </c>
      <c r="K272" s="227"/>
      <c r="L272" s="228"/>
      <c r="M272" s="229" t="s">
        <v>1</v>
      </c>
      <c r="N272" s="230" t="s">
        <v>39</v>
      </c>
      <c r="O272" s="68"/>
      <c r="P272" s="216">
        <f t="shared" si="81"/>
        <v>0</v>
      </c>
      <c r="Q272" s="216">
        <v>0</v>
      </c>
      <c r="R272" s="216">
        <f t="shared" si="82"/>
        <v>0</v>
      </c>
      <c r="S272" s="216">
        <v>0</v>
      </c>
      <c r="T272" s="217">
        <f t="shared" si="8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18" t="s">
        <v>326</v>
      </c>
      <c r="AT272" s="218" t="s">
        <v>210</v>
      </c>
      <c r="AU272" s="218" t="s">
        <v>86</v>
      </c>
      <c r="AY272" s="14" t="s">
        <v>191</v>
      </c>
      <c r="BE272" s="219">
        <f t="shared" si="84"/>
        <v>0</v>
      </c>
      <c r="BF272" s="219">
        <f t="shared" si="85"/>
        <v>0</v>
      </c>
      <c r="BG272" s="219">
        <f t="shared" si="86"/>
        <v>0</v>
      </c>
      <c r="BH272" s="219">
        <f t="shared" si="87"/>
        <v>0</v>
      </c>
      <c r="BI272" s="219">
        <f t="shared" si="88"/>
        <v>0</v>
      </c>
      <c r="BJ272" s="14" t="s">
        <v>86</v>
      </c>
      <c r="BK272" s="219">
        <f t="shared" si="89"/>
        <v>0</v>
      </c>
      <c r="BL272" s="14" t="s">
        <v>257</v>
      </c>
      <c r="BM272" s="218" t="s">
        <v>662</v>
      </c>
    </row>
    <row r="273" spans="1:65" s="2" customFormat="1" ht="21.75" customHeight="1">
      <c r="A273" s="31"/>
      <c r="B273" s="32"/>
      <c r="C273" s="220" t="s">
        <v>663</v>
      </c>
      <c r="D273" s="220" t="s">
        <v>210</v>
      </c>
      <c r="E273" s="221" t="s">
        <v>664</v>
      </c>
      <c r="F273" s="222" t="s">
        <v>665</v>
      </c>
      <c r="G273" s="223" t="s">
        <v>278</v>
      </c>
      <c r="H273" s="224">
        <v>1</v>
      </c>
      <c r="I273" s="225"/>
      <c r="J273" s="226">
        <f t="shared" si="80"/>
        <v>0</v>
      </c>
      <c r="K273" s="227"/>
      <c r="L273" s="228"/>
      <c r="M273" s="229" t="s">
        <v>1</v>
      </c>
      <c r="N273" s="230" t="s">
        <v>39</v>
      </c>
      <c r="O273" s="68"/>
      <c r="P273" s="216">
        <f t="shared" si="81"/>
        <v>0</v>
      </c>
      <c r="Q273" s="216">
        <v>2.5000000000000001E-2</v>
      </c>
      <c r="R273" s="216">
        <f t="shared" si="82"/>
        <v>2.5000000000000001E-2</v>
      </c>
      <c r="S273" s="216">
        <v>0</v>
      </c>
      <c r="T273" s="217">
        <f t="shared" si="8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18" t="s">
        <v>326</v>
      </c>
      <c r="AT273" s="218" t="s">
        <v>210</v>
      </c>
      <c r="AU273" s="218" t="s">
        <v>86</v>
      </c>
      <c r="AY273" s="14" t="s">
        <v>191</v>
      </c>
      <c r="BE273" s="219">
        <f t="shared" si="84"/>
        <v>0</v>
      </c>
      <c r="BF273" s="219">
        <f t="shared" si="85"/>
        <v>0</v>
      </c>
      <c r="BG273" s="219">
        <f t="shared" si="86"/>
        <v>0</v>
      </c>
      <c r="BH273" s="219">
        <f t="shared" si="87"/>
        <v>0</v>
      </c>
      <c r="BI273" s="219">
        <f t="shared" si="88"/>
        <v>0</v>
      </c>
      <c r="BJ273" s="14" t="s">
        <v>86</v>
      </c>
      <c r="BK273" s="219">
        <f t="shared" si="89"/>
        <v>0</v>
      </c>
      <c r="BL273" s="14" t="s">
        <v>257</v>
      </c>
      <c r="BM273" s="218" t="s">
        <v>666</v>
      </c>
    </row>
    <row r="274" spans="1:65" s="2" customFormat="1" ht="21.75" customHeight="1">
      <c r="A274" s="31"/>
      <c r="B274" s="32"/>
      <c r="C274" s="206" t="s">
        <v>667</v>
      </c>
      <c r="D274" s="206" t="s">
        <v>193</v>
      </c>
      <c r="E274" s="207" t="s">
        <v>668</v>
      </c>
      <c r="F274" s="208" t="s">
        <v>669</v>
      </c>
      <c r="G274" s="209" t="s">
        <v>278</v>
      </c>
      <c r="H274" s="210">
        <v>2</v>
      </c>
      <c r="I274" s="211"/>
      <c r="J274" s="212">
        <f t="shared" si="80"/>
        <v>0</v>
      </c>
      <c r="K274" s="213"/>
      <c r="L274" s="36"/>
      <c r="M274" s="214" t="s">
        <v>1</v>
      </c>
      <c r="N274" s="215" t="s">
        <v>39</v>
      </c>
      <c r="O274" s="68"/>
      <c r="P274" s="216">
        <f t="shared" si="81"/>
        <v>0</v>
      </c>
      <c r="Q274" s="216">
        <v>0</v>
      </c>
      <c r="R274" s="216">
        <f t="shared" si="82"/>
        <v>0</v>
      </c>
      <c r="S274" s="216">
        <v>0</v>
      </c>
      <c r="T274" s="217">
        <f t="shared" si="8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18" t="s">
        <v>257</v>
      </c>
      <c r="AT274" s="218" t="s">
        <v>193</v>
      </c>
      <c r="AU274" s="218" t="s">
        <v>86</v>
      </c>
      <c r="AY274" s="14" t="s">
        <v>191</v>
      </c>
      <c r="BE274" s="219">
        <f t="shared" si="84"/>
        <v>0</v>
      </c>
      <c r="BF274" s="219">
        <f t="shared" si="85"/>
        <v>0</v>
      </c>
      <c r="BG274" s="219">
        <f t="shared" si="86"/>
        <v>0</v>
      </c>
      <c r="BH274" s="219">
        <f t="shared" si="87"/>
        <v>0</v>
      </c>
      <c r="BI274" s="219">
        <f t="shared" si="88"/>
        <v>0</v>
      </c>
      <c r="BJ274" s="14" t="s">
        <v>86</v>
      </c>
      <c r="BK274" s="219">
        <f t="shared" si="89"/>
        <v>0</v>
      </c>
      <c r="BL274" s="14" t="s">
        <v>257</v>
      </c>
      <c r="BM274" s="218" t="s">
        <v>670</v>
      </c>
    </row>
    <row r="275" spans="1:65" s="2" customFormat="1" ht="16.5" customHeight="1">
      <c r="A275" s="31"/>
      <c r="B275" s="32"/>
      <c r="C275" s="220" t="s">
        <v>671</v>
      </c>
      <c r="D275" s="220" t="s">
        <v>210</v>
      </c>
      <c r="E275" s="221" t="s">
        <v>659</v>
      </c>
      <c r="F275" s="222" t="s">
        <v>660</v>
      </c>
      <c r="G275" s="223" t="s">
        <v>661</v>
      </c>
      <c r="H275" s="224">
        <v>230</v>
      </c>
      <c r="I275" s="225"/>
      <c r="J275" s="226">
        <f t="shared" si="80"/>
        <v>0</v>
      </c>
      <c r="K275" s="227"/>
      <c r="L275" s="228"/>
      <c r="M275" s="229" t="s">
        <v>1</v>
      </c>
      <c r="N275" s="230" t="s">
        <v>39</v>
      </c>
      <c r="O275" s="68"/>
      <c r="P275" s="216">
        <f t="shared" si="81"/>
        <v>0</v>
      </c>
      <c r="Q275" s="216">
        <v>0</v>
      </c>
      <c r="R275" s="216">
        <f t="shared" si="82"/>
        <v>0</v>
      </c>
      <c r="S275" s="216">
        <v>0</v>
      </c>
      <c r="T275" s="217">
        <f t="shared" si="8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18" t="s">
        <v>326</v>
      </c>
      <c r="AT275" s="218" t="s">
        <v>210</v>
      </c>
      <c r="AU275" s="218" t="s">
        <v>86</v>
      </c>
      <c r="AY275" s="14" t="s">
        <v>191</v>
      </c>
      <c r="BE275" s="219">
        <f t="shared" si="84"/>
        <v>0</v>
      </c>
      <c r="BF275" s="219">
        <f t="shared" si="85"/>
        <v>0</v>
      </c>
      <c r="BG275" s="219">
        <f t="shared" si="86"/>
        <v>0</v>
      </c>
      <c r="BH275" s="219">
        <f t="shared" si="87"/>
        <v>0</v>
      </c>
      <c r="BI275" s="219">
        <f t="shared" si="88"/>
        <v>0</v>
      </c>
      <c r="BJ275" s="14" t="s">
        <v>86</v>
      </c>
      <c r="BK275" s="219">
        <f t="shared" si="89"/>
        <v>0</v>
      </c>
      <c r="BL275" s="14" t="s">
        <v>257</v>
      </c>
      <c r="BM275" s="218" t="s">
        <v>672</v>
      </c>
    </row>
    <row r="276" spans="1:65" s="2" customFormat="1" ht="21.75" customHeight="1">
      <c r="A276" s="31"/>
      <c r="B276" s="32"/>
      <c r="C276" s="220" t="s">
        <v>673</v>
      </c>
      <c r="D276" s="220" t="s">
        <v>210</v>
      </c>
      <c r="E276" s="221" t="s">
        <v>674</v>
      </c>
      <c r="F276" s="222" t="s">
        <v>675</v>
      </c>
      <c r="G276" s="223" t="s">
        <v>278</v>
      </c>
      <c r="H276" s="224">
        <v>4</v>
      </c>
      <c r="I276" s="225"/>
      <c r="J276" s="226">
        <f t="shared" si="80"/>
        <v>0</v>
      </c>
      <c r="K276" s="227"/>
      <c r="L276" s="228"/>
      <c r="M276" s="229" t="s">
        <v>1</v>
      </c>
      <c r="N276" s="230" t="s">
        <v>39</v>
      </c>
      <c r="O276" s="68"/>
      <c r="P276" s="216">
        <f t="shared" si="81"/>
        <v>0</v>
      </c>
      <c r="Q276" s="216">
        <v>2.5000000000000001E-2</v>
      </c>
      <c r="R276" s="216">
        <f t="shared" si="82"/>
        <v>0.1</v>
      </c>
      <c r="S276" s="216">
        <v>0</v>
      </c>
      <c r="T276" s="217">
        <f t="shared" si="8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18" t="s">
        <v>326</v>
      </c>
      <c r="AT276" s="218" t="s">
        <v>210</v>
      </c>
      <c r="AU276" s="218" t="s">
        <v>86</v>
      </c>
      <c r="AY276" s="14" t="s">
        <v>191</v>
      </c>
      <c r="BE276" s="219">
        <f t="shared" si="84"/>
        <v>0</v>
      </c>
      <c r="BF276" s="219">
        <f t="shared" si="85"/>
        <v>0</v>
      </c>
      <c r="BG276" s="219">
        <f t="shared" si="86"/>
        <v>0</v>
      </c>
      <c r="BH276" s="219">
        <f t="shared" si="87"/>
        <v>0</v>
      </c>
      <c r="BI276" s="219">
        <f t="shared" si="88"/>
        <v>0</v>
      </c>
      <c r="BJ276" s="14" t="s">
        <v>86</v>
      </c>
      <c r="BK276" s="219">
        <f t="shared" si="89"/>
        <v>0</v>
      </c>
      <c r="BL276" s="14" t="s">
        <v>257</v>
      </c>
      <c r="BM276" s="218" t="s">
        <v>676</v>
      </c>
    </row>
    <row r="277" spans="1:65" s="2" customFormat="1" ht="21.75" customHeight="1">
      <c r="A277" s="31"/>
      <c r="B277" s="32"/>
      <c r="C277" s="206" t="s">
        <v>677</v>
      </c>
      <c r="D277" s="206" t="s">
        <v>193</v>
      </c>
      <c r="E277" s="207" t="s">
        <v>678</v>
      </c>
      <c r="F277" s="208" t="s">
        <v>679</v>
      </c>
      <c r="G277" s="209" t="s">
        <v>278</v>
      </c>
      <c r="H277" s="210">
        <v>22</v>
      </c>
      <c r="I277" s="211"/>
      <c r="J277" s="212">
        <f t="shared" si="80"/>
        <v>0</v>
      </c>
      <c r="K277" s="213"/>
      <c r="L277" s="36"/>
      <c r="M277" s="214" t="s">
        <v>1</v>
      </c>
      <c r="N277" s="215" t="s">
        <v>39</v>
      </c>
      <c r="O277" s="68"/>
      <c r="P277" s="216">
        <f t="shared" si="81"/>
        <v>0</v>
      </c>
      <c r="Q277" s="216">
        <v>0</v>
      </c>
      <c r="R277" s="216">
        <f t="shared" si="82"/>
        <v>0</v>
      </c>
      <c r="S277" s="216">
        <v>0</v>
      </c>
      <c r="T277" s="217">
        <f t="shared" si="8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18" t="s">
        <v>257</v>
      </c>
      <c r="AT277" s="218" t="s">
        <v>193</v>
      </c>
      <c r="AU277" s="218" t="s">
        <v>86</v>
      </c>
      <c r="AY277" s="14" t="s">
        <v>191</v>
      </c>
      <c r="BE277" s="219">
        <f t="shared" si="84"/>
        <v>0</v>
      </c>
      <c r="BF277" s="219">
        <f t="shared" si="85"/>
        <v>0</v>
      </c>
      <c r="BG277" s="219">
        <f t="shared" si="86"/>
        <v>0</v>
      </c>
      <c r="BH277" s="219">
        <f t="shared" si="87"/>
        <v>0</v>
      </c>
      <c r="BI277" s="219">
        <f t="shared" si="88"/>
        <v>0</v>
      </c>
      <c r="BJ277" s="14" t="s">
        <v>86</v>
      </c>
      <c r="BK277" s="219">
        <f t="shared" si="89"/>
        <v>0</v>
      </c>
      <c r="BL277" s="14" t="s">
        <v>257</v>
      </c>
      <c r="BM277" s="218" t="s">
        <v>680</v>
      </c>
    </row>
    <row r="278" spans="1:65" s="2" customFormat="1" ht="21.75" customHeight="1">
      <c r="A278" s="31"/>
      <c r="B278" s="32"/>
      <c r="C278" s="220" t="s">
        <v>681</v>
      </c>
      <c r="D278" s="220" t="s">
        <v>210</v>
      </c>
      <c r="E278" s="221" t="s">
        <v>682</v>
      </c>
      <c r="F278" s="222" t="s">
        <v>683</v>
      </c>
      <c r="G278" s="223" t="s">
        <v>278</v>
      </c>
      <c r="H278" s="224">
        <v>22</v>
      </c>
      <c r="I278" s="225"/>
      <c r="J278" s="226">
        <f t="shared" si="80"/>
        <v>0</v>
      </c>
      <c r="K278" s="227"/>
      <c r="L278" s="228"/>
      <c r="M278" s="229" t="s">
        <v>1</v>
      </c>
      <c r="N278" s="230" t="s">
        <v>39</v>
      </c>
      <c r="O278" s="68"/>
      <c r="P278" s="216">
        <f t="shared" si="81"/>
        <v>0</v>
      </c>
      <c r="Q278" s="216">
        <v>2.5000000000000001E-2</v>
      </c>
      <c r="R278" s="216">
        <f t="shared" si="82"/>
        <v>0.55000000000000004</v>
      </c>
      <c r="S278" s="216">
        <v>0</v>
      </c>
      <c r="T278" s="217">
        <f t="shared" si="8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18" t="s">
        <v>326</v>
      </c>
      <c r="AT278" s="218" t="s">
        <v>210</v>
      </c>
      <c r="AU278" s="218" t="s">
        <v>86</v>
      </c>
      <c r="AY278" s="14" t="s">
        <v>191</v>
      </c>
      <c r="BE278" s="219">
        <f t="shared" si="84"/>
        <v>0</v>
      </c>
      <c r="BF278" s="219">
        <f t="shared" si="85"/>
        <v>0</v>
      </c>
      <c r="BG278" s="219">
        <f t="shared" si="86"/>
        <v>0</v>
      </c>
      <c r="BH278" s="219">
        <f t="shared" si="87"/>
        <v>0</v>
      </c>
      <c r="BI278" s="219">
        <f t="shared" si="88"/>
        <v>0</v>
      </c>
      <c r="BJ278" s="14" t="s">
        <v>86</v>
      </c>
      <c r="BK278" s="219">
        <f t="shared" si="89"/>
        <v>0</v>
      </c>
      <c r="BL278" s="14" t="s">
        <v>257</v>
      </c>
      <c r="BM278" s="218" t="s">
        <v>684</v>
      </c>
    </row>
    <row r="279" spans="1:65" s="2" customFormat="1" ht="16.5" customHeight="1">
      <c r="A279" s="31"/>
      <c r="B279" s="32"/>
      <c r="C279" s="206" t="s">
        <v>685</v>
      </c>
      <c r="D279" s="206" t="s">
        <v>193</v>
      </c>
      <c r="E279" s="207" t="s">
        <v>686</v>
      </c>
      <c r="F279" s="208" t="s">
        <v>687</v>
      </c>
      <c r="G279" s="209" t="s">
        <v>274</v>
      </c>
      <c r="H279" s="210">
        <v>70.953000000000003</v>
      </c>
      <c r="I279" s="211"/>
      <c r="J279" s="212">
        <f t="shared" si="80"/>
        <v>0</v>
      </c>
      <c r="K279" s="213"/>
      <c r="L279" s="36"/>
      <c r="M279" s="214" t="s">
        <v>1</v>
      </c>
      <c r="N279" s="215" t="s">
        <v>39</v>
      </c>
      <c r="O279" s="68"/>
      <c r="P279" s="216">
        <f t="shared" si="81"/>
        <v>0</v>
      </c>
      <c r="Q279" s="216">
        <v>4.0999999999999999E-4</v>
      </c>
      <c r="R279" s="216">
        <f t="shared" si="82"/>
        <v>2.9090730000000002E-2</v>
      </c>
      <c r="S279" s="216">
        <v>0</v>
      </c>
      <c r="T279" s="217">
        <f t="shared" si="8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18" t="s">
        <v>257</v>
      </c>
      <c r="AT279" s="218" t="s">
        <v>193</v>
      </c>
      <c r="AU279" s="218" t="s">
        <v>86</v>
      </c>
      <c r="AY279" s="14" t="s">
        <v>191</v>
      </c>
      <c r="BE279" s="219">
        <f t="shared" si="84"/>
        <v>0</v>
      </c>
      <c r="BF279" s="219">
        <f t="shared" si="85"/>
        <v>0</v>
      </c>
      <c r="BG279" s="219">
        <f t="shared" si="86"/>
        <v>0</v>
      </c>
      <c r="BH279" s="219">
        <f t="shared" si="87"/>
        <v>0</v>
      </c>
      <c r="BI279" s="219">
        <f t="shared" si="88"/>
        <v>0</v>
      </c>
      <c r="BJ279" s="14" t="s">
        <v>86</v>
      </c>
      <c r="BK279" s="219">
        <f t="shared" si="89"/>
        <v>0</v>
      </c>
      <c r="BL279" s="14" t="s">
        <v>257</v>
      </c>
      <c r="BM279" s="218" t="s">
        <v>688</v>
      </c>
    </row>
    <row r="280" spans="1:65" s="2" customFormat="1" ht="16.5" customHeight="1">
      <c r="A280" s="31"/>
      <c r="B280" s="32"/>
      <c r="C280" s="220" t="s">
        <v>689</v>
      </c>
      <c r="D280" s="220" t="s">
        <v>210</v>
      </c>
      <c r="E280" s="221" t="s">
        <v>690</v>
      </c>
      <c r="F280" s="222" t="s">
        <v>691</v>
      </c>
      <c r="G280" s="223" t="s">
        <v>274</v>
      </c>
      <c r="H280" s="224">
        <v>70.953000000000003</v>
      </c>
      <c r="I280" s="225"/>
      <c r="J280" s="226">
        <f t="shared" si="80"/>
        <v>0</v>
      </c>
      <c r="K280" s="227"/>
      <c r="L280" s="228"/>
      <c r="M280" s="229" t="s">
        <v>1</v>
      </c>
      <c r="N280" s="230" t="s">
        <v>39</v>
      </c>
      <c r="O280" s="68"/>
      <c r="P280" s="216">
        <f t="shared" si="81"/>
        <v>0</v>
      </c>
      <c r="Q280" s="216">
        <v>9.0000000000000006E-5</v>
      </c>
      <c r="R280" s="216">
        <f t="shared" si="82"/>
        <v>6.3857700000000007E-3</v>
      </c>
      <c r="S280" s="216">
        <v>0</v>
      </c>
      <c r="T280" s="217">
        <f t="shared" si="8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18" t="s">
        <v>326</v>
      </c>
      <c r="AT280" s="218" t="s">
        <v>210</v>
      </c>
      <c r="AU280" s="218" t="s">
        <v>86</v>
      </c>
      <c r="AY280" s="14" t="s">
        <v>191</v>
      </c>
      <c r="BE280" s="219">
        <f t="shared" si="84"/>
        <v>0</v>
      </c>
      <c r="BF280" s="219">
        <f t="shared" si="85"/>
        <v>0</v>
      </c>
      <c r="BG280" s="219">
        <f t="shared" si="86"/>
        <v>0</v>
      </c>
      <c r="BH280" s="219">
        <f t="shared" si="87"/>
        <v>0</v>
      </c>
      <c r="BI280" s="219">
        <f t="shared" si="88"/>
        <v>0</v>
      </c>
      <c r="BJ280" s="14" t="s">
        <v>86</v>
      </c>
      <c r="BK280" s="219">
        <f t="shared" si="89"/>
        <v>0</v>
      </c>
      <c r="BL280" s="14" t="s">
        <v>257</v>
      </c>
      <c r="BM280" s="218" t="s">
        <v>692</v>
      </c>
    </row>
    <row r="281" spans="1:65" s="2" customFormat="1" ht="21.75" customHeight="1">
      <c r="A281" s="31"/>
      <c r="B281" s="32"/>
      <c r="C281" s="206" t="s">
        <v>693</v>
      </c>
      <c r="D281" s="206" t="s">
        <v>193</v>
      </c>
      <c r="E281" s="207" t="s">
        <v>694</v>
      </c>
      <c r="F281" s="208" t="s">
        <v>695</v>
      </c>
      <c r="G281" s="209" t="s">
        <v>389</v>
      </c>
      <c r="H281" s="231">
        <v>229.53399999999999</v>
      </c>
      <c r="I281" s="211"/>
      <c r="J281" s="212">
        <f t="shared" si="80"/>
        <v>0</v>
      </c>
      <c r="K281" s="213"/>
      <c r="L281" s="36"/>
      <c r="M281" s="214" t="s">
        <v>1</v>
      </c>
      <c r="N281" s="215" t="s">
        <v>39</v>
      </c>
      <c r="O281" s="68"/>
      <c r="P281" s="216">
        <f t="shared" si="81"/>
        <v>0</v>
      </c>
      <c r="Q281" s="216">
        <v>0</v>
      </c>
      <c r="R281" s="216">
        <f t="shared" si="82"/>
        <v>0</v>
      </c>
      <c r="S281" s="216">
        <v>0</v>
      </c>
      <c r="T281" s="217">
        <f t="shared" si="8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18" t="s">
        <v>257</v>
      </c>
      <c r="AT281" s="218" t="s">
        <v>193</v>
      </c>
      <c r="AU281" s="218" t="s">
        <v>86</v>
      </c>
      <c r="AY281" s="14" t="s">
        <v>191</v>
      </c>
      <c r="BE281" s="219">
        <f t="shared" si="84"/>
        <v>0</v>
      </c>
      <c r="BF281" s="219">
        <f t="shared" si="85"/>
        <v>0</v>
      </c>
      <c r="BG281" s="219">
        <f t="shared" si="86"/>
        <v>0</v>
      </c>
      <c r="BH281" s="219">
        <f t="shared" si="87"/>
        <v>0</v>
      </c>
      <c r="BI281" s="219">
        <f t="shared" si="88"/>
        <v>0</v>
      </c>
      <c r="BJ281" s="14" t="s">
        <v>86</v>
      </c>
      <c r="BK281" s="219">
        <f t="shared" si="89"/>
        <v>0</v>
      </c>
      <c r="BL281" s="14" t="s">
        <v>257</v>
      </c>
      <c r="BM281" s="218" t="s">
        <v>696</v>
      </c>
    </row>
    <row r="282" spans="1:65" s="12" customFormat="1" ht="22.9" customHeight="1">
      <c r="B282" s="190"/>
      <c r="C282" s="191"/>
      <c r="D282" s="192" t="s">
        <v>72</v>
      </c>
      <c r="E282" s="204" t="s">
        <v>697</v>
      </c>
      <c r="F282" s="204" t="s">
        <v>698</v>
      </c>
      <c r="G282" s="191"/>
      <c r="H282" s="191"/>
      <c r="I282" s="194"/>
      <c r="J282" s="205">
        <f>BK282</f>
        <v>0</v>
      </c>
      <c r="K282" s="191"/>
      <c r="L282" s="196"/>
      <c r="M282" s="197"/>
      <c r="N282" s="198"/>
      <c r="O282" s="198"/>
      <c r="P282" s="199">
        <f>SUM(P283:P291)</f>
        <v>0</v>
      </c>
      <c r="Q282" s="198"/>
      <c r="R282" s="199">
        <f>SUM(R283:R291)</f>
        <v>0.19092599999999998</v>
      </c>
      <c r="S282" s="198"/>
      <c r="T282" s="200">
        <f>SUM(T283:T291)</f>
        <v>0</v>
      </c>
      <c r="AR282" s="201" t="s">
        <v>86</v>
      </c>
      <c r="AT282" s="202" t="s">
        <v>72</v>
      </c>
      <c r="AU282" s="202" t="s">
        <v>80</v>
      </c>
      <c r="AY282" s="201" t="s">
        <v>191</v>
      </c>
      <c r="BK282" s="203">
        <f>SUM(BK283:BK291)</f>
        <v>0</v>
      </c>
    </row>
    <row r="283" spans="1:65" s="2" customFormat="1" ht="16.5" customHeight="1">
      <c r="A283" s="31"/>
      <c r="B283" s="32"/>
      <c r="C283" s="206" t="s">
        <v>699</v>
      </c>
      <c r="D283" s="206" t="s">
        <v>193</v>
      </c>
      <c r="E283" s="207" t="s">
        <v>700</v>
      </c>
      <c r="F283" s="208" t="s">
        <v>701</v>
      </c>
      <c r="G283" s="209" t="s">
        <v>223</v>
      </c>
      <c r="H283" s="210">
        <v>797.77300000000002</v>
      </c>
      <c r="I283" s="211"/>
      <c r="J283" s="212">
        <f t="shared" ref="J283:J291" si="90">ROUND(I283*H283,2)</f>
        <v>0</v>
      </c>
      <c r="K283" s="213"/>
      <c r="L283" s="36"/>
      <c r="M283" s="214" t="s">
        <v>1</v>
      </c>
      <c r="N283" s="215" t="s">
        <v>39</v>
      </c>
      <c r="O283" s="68"/>
      <c r="P283" s="216">
        <f t="shared" ref="P283:P291" si="91">O283*H283</f>
        <v>0</v>
      </c>
      <c r="Q283" s="216">
        <v>0</v>
      </c>
      <c r="R283" s="216">
        <f t="shared" ref="R283:R291" si="92">Q283*H283</f>
        <v>0</v>
      </c>
      <c r="S283" s="216">
        <v>0</v>
      </c>
      <c r="T283" s="217">
        <f t="shared" ref="T283:T291" si="93"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18" t="s">
        <v>257</v>
      </c>
      <c r="AT283" s="218" t="s">
        <v>193</v>
      </c>
      <c r="AU283" s="218" t="s">
        <v>86</v>
      </c>
      <c r="AY283" s="14" t="s">
        <v>191</v>
      </c>
      <c r="BE283" s="219">
        <f t="shared" ref="BE283:BE291" si="94">IF(N283="základná",J283,0)</f>
        <v>0</v>
      </c>
      <c r="BF283" s="219">
        <f t="shared" ref="BF283:BF291" si="95">IF(N283="znížená",J283,0)</f>
        <v>0</v>
      </c>
      <c r="BG283" s="219">
        <f t="shared" ref="BG283:BG291" si="96">IF(N283="zákl. prenesená",J283,0)</f>
        <v>0</v>
      </c>
      <c r="BH283" s="219">
        <f t="shared" ref="BH283:BH291" si="97">IF(N283="zníž. prenesená",J283,0)</f>
        <v>0</v>
      </c>
      <c r="BI283" s="219">
        <f t="shared" ref="BI283:BI291" si="98">IF(N283="nulová",J283,0)</f>
        <v>0</v>
      </c>
      <c r="BJ283" s="14" t="s">
        <v>86</v>
      </c>
      <c r="BK283" s="219">
        <f t="shared" ref="BK283:BK291" si="99">ROUND(I283*H283,2)</f>
        <v>0</v>
      </c>
      <c r="BL283" s="14" t="s">
        <v>257</v>
      </c>
      <c r="BM283" s="218" t="s">
        <v>702</v>
      </c>
    </row>
    <row r="284" spans="1:65" s="2" customFormat="1" ht="33" customHeight="1">
      <c r="A284" s="31"/>
      <c r="B284" s="32"/>
      <c r="C284" s="206" t="s">
        <v>703</v>
      </c>
      <c r="D284" s="206" t="s">
        <v>193</v>
      </c>
      <c r="E284" s="207" t="s">
        <v>704</v>
      </c>
      <c r="F284" s="208" t="s">
        <v>705</v>
      </c>
      <c r="G284" s="209" t="s">
        <v>278</v>
      </c>
      <c r="H284" s="210">
        <v>1</v>
      </c>
      <c r="I284" s="211"/>
      <c r="J284" s="212">
        <f t="shared" si="90"/>
        <v>0</v>
      </c>
      <c r="K284" s="213"/>
      <c r="L284" s="36"/>
      <c r="M284" s="214" t="s">
        <v>1</v>
      </c>
      <c r="N284" s="215" t="s">
        <v>39</v>
      </c>
      <c r="O284" s="68"/>
      <c r="P284" s="216">
        <f t="shared" si="91"/>
        <v>0</v>
      </c>
      <c r="Q284" s="216">
        <v>0</v>
      </c>
      <c r="R284" s="216">
        <f t="shared" si="92"/>
        <v>0</v>
      </c>
      <c r="S284" s="216">
        <v>0</v>
      </c>
      <c r="T284" s="217">
        <f t="shared" si="9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18" t="s">
        <v>257</v>
      </c>
      <c r="AT284" s="218" t="s">
        <v>193</v>
      </c>
      <c r="AU284" s="218" t="s">
        <v>86</v>
      </c>
      <c r="AY284" s="14" t="s">
        <v>191</v>
      </c>
      <c r="BE284" s="219">
        <f t="shared" si="94"/>
        <v>0</v>
      </c>
      <c r="BF284" s="219">
        <f t="shared" si="95"/>
        <v>0</v>
      </c>
      <c r="BG284" s="219">
        <f t="shared" si="96"/>
        <v>0</v>
      </c>
      <c r="BH284" s="219">
        <f t="shared" si="97"/>
        <v>0</v>
      </c>
      <c r="BI284" s="219">
        <f t="shared" si="98"/>
        <v>0</v>
      </c>
      <c r="BJ284" s="14" t="s">
        <v>86</v>
      </c>
      <c r="BK284" s="219">
        <f t="shared" si="99"/>
        <v>0</v>
      </c>
      <c r="BL284" s="14" t="s">
        <v>257</v>
      </c>
      <c r="BM284" s="218" t="s">
        <v>706</v>
      </c>
    </row>
    <row r="285" spans="1:65" s="2" customFormat="1" ht="21.75" customHeight="1">
      <c r="A285" s="31"/>
      <c r="B285" s="32"/>
      <c r="C285" s="206" t="s">
        <v>707</v>
      </c>
      <c r="D285" s="206" t="s">
        <v>193</v>
      </c>
      <c r="E285" s="207" t="s">
        <v>708</v>
      </c>
      <c r="F285" s="208" t="s">
        <v>709</v>
      </c>
      <c r="G285" s="209" t="s">
        <v>278</v>
      </c>
      <c r="H285" s="210">
        <v>1</v>
      </c>
      <c r="I285" s="211"/>
      <c r="J285" s="212">
        <f t="shared" si="90"/>
        <v>0</v>
      </c>
      <c r="K285" s="213"/>
      <c r="L285" s="36"/>
      <c r="M285" s="214" t="s">
        <v>1</v>
      </c>
      <c r="N285" s="215" t="s">
        <v>39</v>
      </c>
      <c r="O285" s="68"/>
      <c r="P285" s="216">
        <f t="shared" si="91"/>
        <v>0</v>
      </c>
      <c r="Q285" s="216">
        <v>0</v>
      </c>
      <c r="R285" s="216">
        <f t="shared" si="92"/>
        <v>0</v>
      </c>
      <c r="S285" s="216">
        <v>0</v>
      </c>
      <c r="T285" s="217">
        <f t="shared" si="9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18" t="s">
        <v>257</v>
      </c>
      <c r="AT285" s="218" t="s">
        <v>193</v>
      </c>
      <c r="AU285" s="218" t="s">
        <v>86</v>
      </c>
      <c r="AY285" s="14" t="s">
        <v>191</v>
      </c>
      <c r="BE285" s="219">
        <f t="shared" si="94"/>
        <v>0</v>
      </c>
      <c r="BF285" s="219">
        <f t="shared" si="95"/>
        <v>0</v>
      </c>
      <c r="BG285" s="219">
        <f t="shared" si="96"/>
        <v>0</v>
      </c>
      <c r="BH285" s="219">
        <f t="shared" si="97"/>
        <v>0</v>
      </c>
      <c r="BI285" s="219">
        <f t="shared" si="98"/>
        <v>0</v>
      </c>
      <c r="BJ285" s="14" t="s">
        <v>86</v>
      </c>
      <c r="BK285" s="219">
        <f t="shared" si="99"/>
        <v>0</v>
      </c>
      <c r="BL285" s="14" t="s">
        <v>257</v>
      </c>
      <c r="BM285" s="218" t="s">
        <v>710</v>
      </c>
    </row>
    <row r="286" spans="1:65" s="2" customFormat="1" ht="33" customHeight="1">
      <c r="A286" s="31"/>
      <c r="B286" s="32"/>
      <c r="C286" s="206" t="s">
        <v>711</v>
      </c>
      <c r="D286" s="206" t="s">
        <v>193</v>
      </c>
      <c r="E286" s="207" t="s">
        <v>712</v>
      </c>
      <c r="F286" s="208" t="s">
        <v>713</v>
      </c>
      <c r="G286" s="209" t="s">
        <v>278</v>
      </c>
      <c r="H286" s="210">
        <v>1</v>
      </c>
      <c r="I286" s="211"/>
      <c r="J286" s="212">
        <f t="shared" si="90"/>
        <v>0</v>
      </c>
      <c r="K286" s="213"/>
      <c r="L286" s="36"/>
      <c r="M286" s="214" t="s">
        <v>1</v>
      </c>
      <c r="N286" s="215" t="s">
        <v>39</v>
      </c>
      <c r="O286" s="68"/>
      <c r="P286" s="216">
        <f t="shared" si="91"/>
        <v>0</v>
      </c>
      <c r="Q286" s="216">
        <v>5.8E-4</v>
      </c>
      <c r="R286" s="216">
        <f t="shared" si="92"/>
        <v>5.8E-4</v>
      </c>
      <c r="S286" s="216">
        <v>0</v>
      </c>
      <c r="T286" s="217">
        <f t="shared" si="9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18" t="s">
        <v>257</v>
      </c>
      <c r="AT286" s="218" t="s">
        <v>193</v>
      </c>
      <c r="AU286" s="218" t="s">
        <v>86</v>
      </c>
      <c r="AY286" s="14" t="s">
        <v>191</v>
      </c>
      <c r="BE286" s="219">
        <f t="shared" si="94"/>
        <v>0</v>
      </c>
      <c r="BF286" s="219">
        <f t="shared" si="95"/>
        <v>0</v>
      </c>
      <c r="BG286" s="219">
        <f t="shared" si="96"/>
        <v>0</v>
      </c>
      <c r="BH286" s="219">
        <f t="shared" si="97"/>
        <v>0</v>
      </c>
      <c r="BI286" s="219">
        <f t="shared" si="98"/>
        <v>0</v>
      </c>
      <c r="BJ286" s="14" t="s">
        <v>86</v>
      </c>
      <c r="BK286" s="219">
        <f t="shared" si="99"/>
        <v>0</v>
      </c>
      <c r="BL286" s="14" t="s">
        <v>257</v>
      </c>
      <c r="BM286" s="218" t="s">
        <v>714</v>
      </c>
    </row>
    <row r="287" spans="1:65" s="2" customFormat="1" ht="16.5" customHeight="1">
      <c r="A287" s="31"/>
      <c r="B287" s="32"/>
      <c r="C287" s="220" t="s">
        <v>715</v>
      </c>
      <c r="D287" s="220" t="s">
        <v>210</v>
      </c>
      <c r="E287" s="221" t="s">
        <v>716</v>
      </c>
      <c r="F287" s="222" t="s">
        <v>717</v>
      </c>
      <c r="G287" s="223" t="s">
        <v>278</v>
      </c>
      <c r="H287" s="224">
        <v>1</v>
      </c>
      <c r="I287" s="225"/>
      <c r="J287" s="226">
        <f t="shared" si="90"/>
        <v>0</v>
      </c>
      <c r="K287" s="227"/>
      <c r="L287" s="228"/>
      <c r="M287" s="229" t="s">
        <v>1</v>
      </c>
      <c r="N287" s="230" t="s">
        <v>39</v>
      </c>
      <c r="O287" s="68"/>
      <c r="P287" s="216">
        <f t="shared" si="91"/>
        <v>0</v>
      </c>
      <c r="Q287" s="216">
        <v>1.4300000000000001E-3</v>
      </c>
      <c r="R287" s="216">
        <f t="shared" si="92"/>
        <v>1.4300000000000001E-3</v>
      </c>
      <c r="S287" s="216">
        <v>0</v>
      </c>
      <c r="T287" s="217">
        <f t="shared" si="9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18" t="s">
        <v>326</v>
      </c>
      <c r="AT287" s="218" t="s">
        <v>210</v>
      </c>
      <c r="AU287" s="218" t="s">
        <v>86</v>
      </c>
      <c r="AY287" s="14" t="s">
        <v>191</v>
      </c>
      <c r="BE287" s="219">
        <f t="shared" si="94"/>
        <v>0</v>
      </c>
      <c r="BF287" s="219">
        <f t="shared" si="95"/>
        <v>0</v>
      </c>
      <c r="BG287" s="219">
        <f t="shared" si="96"/>
        <v>0</v>
      </c>
      <c r="BH287" s="219">
        <f t="shared" si="97"/>
        <v>0</v>
      </c>
      <c r="BI287" s="219">
        <f t="shared" si="98"/>
        <v>0</v>
      </c>
      <c r="BJ287" s="14" t="s">
        <v>86</v>
      </c>
      <c r="BK287" s="219">
        <f t="shared" si="99"/>
        <v>0</v>
      </c>
      <c r="BL287" s="14" t="s">
        <v>257</v>
      </c>
      <c r="BM287" s="218" t="s">
        <v>718</v>
      </c>
    </row>
    <row r="288" spans="1:65" s="2" customFormat="1" ht="21.75" customHeight="1">
      <c r="A288" s="31"/>
      <c r="B288" s="32"/>
      <c r="C288" s="206" t="s">
        <v>719</v>
      </c>
      <c r="D288" s="206" t="s">
        <v>193</v>
      </c>
      <c r="E288" s="207" t="s">
        <v>720</v>
      </c>
      <c r="F288" s="208" t="s">
        <v>721</v>
      </c>
      <c r="G288" s="209" t="s">
        <v>223</v>
      </c>
      <c r="H288" s="210">
        <v>89.96</v>
      </c>
      <c r="I288" s="211"/>
      <c r="J288" s="212">
        <f t="shared" si="90"/>
        <v>0</v>
      </c>
      <c r="K288" s="213"/>
      <c r="L288" s="36"/>
      <c r="M288" s="214" t="s">
        <v>1</v>
      </c>
      <c r="N288" s="215" t="s">
        <v>39</v>
      </c>
      <c r="O288" s="68"/>
      <c r="P288" s="216">
        <f t="shared" si="91"/>
        <v>0</v>
      </c>
      <c r="Q288" s="216">
        <v>1E-4</v>
      </c>
      <c r="R288" s="216">
        <f t="shared" si="92"/>
        <v>8.9960000000000005E-3</v>
      </c>
      <c r="S288" s="216">
        <v>0</v>
      </c>
      <c r="T288" s="217">
        <f t="shared" si="9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18" t="s">
        <v>257</v>
      </c>
      <c r="AT288" s="218" t="s">
        <v>193</v>
      </c>
      <c r="AU288" s="218" t="s">
        <v>86</v>
      </c>
      <c r="AY288" s="14" t="s">
        <v>191</v>
      </c>
      <c r="BE288" s="219">
        <f t="shared" si="94"/>
        <v>0</v>
      </c>
      <c r="BF288" s="219">
        <f t="shared" si="95"/>
        <v>0</v>
      </c>
      <c r="BG288" s="219">
        <f t="shared" si="96"/>
        <v>0</v>
      </c>
      <c r="BH288" s="219">
        <f t="shared" si="97"/>
        <v>0</v>
      </c>
      <c r="BI288" s="219">
        <f t="shared" si="98"/>
        <v>0</v>
      </c>
      <c r="BJ288" s="14" t="s">
        <v>86</v>
      </c>
      <c r="BK288" s="219">
        <f t="shared" si="99"/>
        <v>0</v>
      </c>
      <c r="BL288" s="14" t="s">
        <v>257</v>
      </c>
      <c r="BM288" s="218" t="s">
        <v>722</v>
      </c>
    </row>
    <row r="289" spans="1:65" s="2" customFormat="1" ht="21.75" customHeight="1">
      <c r="A289" s="31"/>
      <c r="B289" s="32"/>
      <c r="C289" s="220" t="s">
        <v>723</v>
      </c>
      <c r="D289" s="220" t="s">
        <v>210</v>
      </c>
      <c r="E289" s="221" t="s">
        <v>724</v>
      </c>
      <c r="F289" s="222" t="s">
        <v>725</v>
      </c>
      <c r="G289" s="223" t="s">
        <v>223</v>
      </c>
      <c r="H289" s="224">
        <v>89.96</v>
      </c>
      <c r="I289" s="225"/>
      <c r="J289" s="226">
        <f t="shared" si="90"/>
        <v>0</v>
      </c>
      <c r="K289" s="227"/>
      <c r="L289" s="228"/>
      <c r="M289" s="229" t="s">
        <v>1</v>
      </c>
      <c r="N289" s="230" t="s">
        <v>39</v>
      </c>
      <c r="O289" s="68"/>
      <c r="P289" s="216">
        <f t="shared" si="91"/>
        <v>0</v>
      </c>
      <c r="Q289" s="216">
        <v>2E-3</v>
      </c>
      <c r="R289" s="216">
        <f t="shared" si="92"/>
        <v>0.17992</v>
      </c>
      <c r="S289" s="216">
        <v>0</v>
      </c>
      <c r="T289" s="217">
        <f t="shared" si="9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218" t="s">
        <v>326</v>
      </c>
      <c r="AT289" s="218" t="s">
        <v>210</v>
      </c>
      <c r="AU289" s="218" t="s">
        <v>86</v>
      </c>
      <c r="AY289" s="14" t="s">
        <v>191</v>
      </c>
      <c r="BE289" s="219">
        <f t="shared" si="94"/>
        <v>0</v>
      </c>
      <c r="BF289" s="219">
        <f t="shared" si="95"/>
        <v>0</v>
      </c>
      <c r="BG289" s="219">
        <f t="shared" si="96"/>
        <v>0</v>
      </c>
      <c r="BH289" s="219">
        <f t="shared" si="97"/>
        <v>0</v>
      </c>
      <c r="BI289" s="219">
        <f t="shared" si="98"/>
        <v>0</v>
      </c>
      <c r="BJ289" s="14" t="s">
        <v>86</v>
      </c>
      <c r="BK289" s="219">
        <f t="shared" si="99"/>
        <v>0</v>
      </c>
      <c r="BL289" s="14" t="s">
        <v>257</v>
      </c>
      <c r="BM289" s="218" t="s">
        <v>726</v>
      </c>
    </row>
    <row r="290" spans="1:65" s="2" customFormat="1" ht="33" customHeight="1">
      <c r="A290" s="31"/>
      <c r="B290" s="32"/>
      <c r="C290" s="206" t="s">
        <v>727</v>
      </c>
      <c r="D290" s="206" t="s">
        <v>193</v>
      </c>
      <c r="E290" s="207" t="s">
        <v>728</v>
      </c>
      <c r="F290" s="208" t="s">
        <v>729</v>
      </c>
      <c r="G290" s="209" t="s">
        <v>452</v>
      </c>
      <c r="H290" s="210">
        <v>1</v>
      </c>
      <c r="I290" s="211"/>
      <c r="J290" s="212">
        <f t="shared" si="90"/>
        <v>0</v>
      </c>
      <c r="K290" s="213"/>
      <c r="L290" s="36"/>
      <c r="M290" s="214" t="s">
        <v>1</v>
      </c>
      <c r="N290" s="215" t="s">
        <v>39</v>
      </c>
      <c r="O290" s="68"/>
      <c r="P290" s="216">
        <f t="shared" si="91"/>
        <v>0</v>
      </c>
      <c r="Q290" s="216">
        <v>0</v>
      </c>
      <c r="R290" s="216">
        <f t="shared" si="92"/>
        <v>0</v>
      </c>
      <c r="S290" s="216">
        <v>0</v>
      </c>
      <c r="T290" s="217">
        <f t="shared" si="9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18" t="s">
        <v>257</v>
      </c>
      <c r="AT290" s="218" t="s">
        <v>193</v>
      </c>
      <c r="AU290" s="218" t="s">
        <v>86</v>
      </c>
      <c r="AY290" s="14" t="s">
        <v>191</v>
      </c>
      <c r="BE290" s="219">
        <f t="shared" si="94"/>
        <v>0</v>
      </c>
      <c r="BF290" s="219">
        <f t="shared" si="95"/>
        <v>0</v>
      </c>
      <c r="BG290" s="219">
        <f t="shared" si="96"/>
        <v>0</v>
      </c>
      <c r="BH290" s="219">
        <f t="shared" si="97"/>
        <v>0</v>
      </c>
      <c r="BI290" s="219">
        <f t="shared" si="98"/>
        <v>0</v>
      </c>
      <c r="BJ290" s="14" t="s">
        <v>86</v>
      </c>
      <c r="BK290" s="219">
        <f t="shared" si="99"/>
        <v>0</v>
      </c>
      <c r="BL290" s="14" t="s">
        <v>257</v>
      </c>
      <c r="BM290" s="218" t="s">
        <v>730</v>
      </c>
    </row>
    <row r="291" spans="1:65" s="2" customFormat="1" ht="21.75" customHeight="1">
      <c r="A291" s="31"/>
      <c r="B291" s="32"/>
      <c r="C291" s="206" t="s">
        <v>731</v>
      </c>
      <c r="D291" s="206" t="s">
        <v>193</v>
      </c>
      <c r="E291" s="207" t="s">
        <v>732</v>
      </c>
      <c r="F291" s="208" t="s">
        <v>733</v>
      </c>
      <c r="G291" s="209" t="s">
        <v>213</v>
      </c>
      <c r="H291" s="210">
        <v>0.191</v>
      </c>
      <c r="I291" s="211"/>
      <c r="J291" s="212">
        <f t="shared" si="90"/>
        <v>0</v>
      </c>
      <c r="K291" s="213"/>
      <c r="L291" s="36"/>
      <c r="M291" s="214" t="s">
        <v>1</v>
      </c>
      <c r="N291" s="215" t="s">
        <v>39</v>
      </c>
      <c r="O291" s="68"/>
      <c r="P291" s="216">
        <f t="shared" si="91"/>
        <v>0</v>
      </c>
      <c r="Q291" s="216">
        <v>0</v>
      </c>
      <c r="R291" s="216">
        <f t="shared" si="92"/>
        <v>0</v>
      </c>
      <c r="S291" s="216">
        <v>0</v>
      </c>
      <c r="T291" s="217">
        <f t="shared" si="9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218" t="s">
        <v>257</v>
      </c>
      <c r="AT291" s="218" t="s">
        <v>193</v>
      </c>
      <c r="AU291" s="218" t="s">
        <v>86</v>
      </c>
      <c r="AY291" s="14" t="s">
        <v>191</v>
      </c>
      <c r="BE291" s="219">
        <f t="shared" si="94"/>
        <v>0</v>
      </c>
      <c r="BF291" s="219">
        <f t="shared" si="95"/>
        <v>0</v>
      </c>
      <c r="BG291" s="219">
        <f t="shared" si="96"/>
        <v>0</v>
      </c>
      <c r="BH291" s="219">
        <f t="shared" si="97"/>
        <v>0</v>
      </c>
      <c r="BI291" s="219">
        <f t="shared" si="98"/>
        <v>0</v>
      </c>
      <c r="BJ291" s="14" t="s">
        <v>86</v>
      </c>
      <c r="BK291" s="219">
        <f t="shared" si="99"/>
        <v>0</v>
      </c>
      <c r="BL291" s="14" t="s">
        <v>257</v>
      </c>
      <c r="BM291" s="218" t="s">
        <v>734</v>
      </c>
    </row>
    <row r="292" spans="1:65" s="12" customFormat="1" ht="22.9" customHeight="1">
      <c r="B292" s="190"/>
      <c r="C292" s="191"/>
      <c r="D292" s="192" t="s">
        <v>72</v>
      </c>
      <c r="E292" s="204" t="s">
        <v>735</v>
      </c>
      <c r="F292" s="204" t="s">
        <v>736</v>
      </c>
      <c r="G292" s="191"/>
      <c r="H292" s="191"/>
      <c r="I292" s="194"/>
      <c r="J292" s="205">
        <f>BK292</f>
        <v>0</v>
      </c>
      <c r="K292" s="191"/>
      <c r="L292" s="196"/>
      <c r="M292" s="197"/>
      <c r="N292" s="198"/>
      <c r="O292" s="198"/>
      <c r="P292" s="199">
        <f>SUM(P293:P297)</f>
        <v>0</v>
      </c>
      <c r="Q292" s="198"/>
      <c r="R292" s="199">
        <f>SUM(R293:R297)</f>
        <v>2.7795475400000003</v>
      </c>
      <c r="S292" s="198"/>
      <c r="T292" s="200">
        <f>SUM(T293:T297)</f>
        <v>0</v>
      </c>
      <c r="AR292" s="201" t="s">
        <v>86</v>
      </c>
      <c r="AT292" s="202" t="s">
        <v>72</v>
      </c>
      <c r="AU292" s="202" t="s">
        <v>80</v>
      </c>
      <c r="AY292" s="201" t="s">
        <v>191</v>
      </c>
      <c r="BK292" s="203">
        <f>SUM(BK293:BK297)</f>
        <v>0</v>
      </c>
    </row>
    <row r="293" spans="1:65" s="2" customFormat="1" ht="16.5" customHeight="1">
      <c r="A293" s="31"/>
      <c r="B293" s="32"/>
      <c r="C293" s="206" t="s">
        <v>737</v>
      </c>
      <c r="D293" s="206" t="s">
        <v>193</v>
      </c>
      <c r="E293" s="207" t="s">
        <v>738</v>
      </c>
      <c r="F293" s="208" t="s">
        <v>739</v>
      </c>
      <c r="G293" s="209" t="s">
        <v>274</v>
      </c>
      <c r="H293" s="210">
        <v>105.246</v>
      </c>
      <c r="I293" s="211"/>
      <c r="J293" s="212">
        <f>ROUND(I293*H293,2)</f>
        <v>0</v>
      </c>
      <c r="K293" s="213"/>
      <c r="L293" s="36"/>
      <c r="M293" s="214" t="s">
        <v>1</v>
      </c>
      <c r="N293" s="215" t="s">
        <v>39</v>
      </c>
      <c r="O293" s="68"/>
      <c r="P293" s="216">
        <f>O293*H293</f>
        <v>0</v>
      </c>
      <c r="Q293" s="216">
        <v>2.49E-3</v>
      </c>
      <c r="R293" s="216">
        <f>Q293*H293</f>
        <v>0.26206254000000001</v>
      </c>
      <c r="S293" s="216">
        <v>0</v>
      </c>
      <c r="T293" s="217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218" t="s">
        <v>257</v>
      </c>
      <c r="AT293" s="218" t="s">
        <v>193</v>
      </c>
      <c r="AU293" s="218" t="s">
        <v>86</v>
      </c>
      <c r="AY293" s="14" t="s">
        <v>191</v>
      </c>
      <c r="BE293" s="219">
        <f>IF(N293="základná",J293,0)</f>
        <v>0</v>
      </c>
      <c r="BF293" s="219">
        <f>IF(N293="znížená",J293,0)</f>
        <v>0</v>
      </c>
      <c r="BG293" s="219">
        <f>IF(N293="zákl. prenesená",J293,0)</f>
        <v>0</v>
      </c>
      <c r="BH293" s="219">
        <f>IF(N293="zníž. prenesená",J293,0)</f>
        <v>0</v>
      </c>
      <c r="BI293" s="219">
        <f>IF(N293="nulová",J293,0)</f>
        <v>0</v>
      </c>
      <c r="BJ293" s="14" t="s">
        <v>86</v>
      </c>
      <c r="BK293" s="219">
        <f>ROUND(I293*H293,2)</f>
        <v>0</v>
      </c>
      <c r="BL293" s="14" t="s">
        <v>257</v>
      </c>
      <c r="BM293" s="218" t="s">
        <v>740</v>
      </c>
    </row>
    <row r="294" spans="1:65" s="2" customFormat="1" ht="16.5" customHeight="1">
      <c r="A294" s="31"/>
      <c r="B294" s="32"/>
      <c r="C294" s="220" t="s">
        <v>741</v>
      </c>
      <c r="D294" s="220" t="s">
        <v>210</v>
      </c>
      <c r="E294" s="221" t="s">
        <v>742</v>
      </c>
      <c r="F294" s="222" t="s">
        <v>743</v>
      </c>
      <c r="G294" s="223" t="s">
        <v>223</v>
      </c>
      <c r="H294" s="224">
        <v>6.9779999999999998</v>
      </c>
      <c r="I294" s="225"/>
      <c r="J294" s="226">
        <f>ROUND(I294*H294,2)</f>
        <v>0</v>
      </c>
      <c r="K294" s="227"/>
      <c r="L294" s="228"/>
      <c r="M294" s="229" t="s">
        <v>1</v>
      </c>
      <c r="N294" s="230" t="s">
        <v>39</v>
      </c>
      <c r="O294" s="68"/>
      <c r="P294" s="216">
        <f>O294*H294</f>
        <v>0</v>
      </c>
      <c r="Q294" s="216">
        <v>2.3E-2</v>
      </c>
      <c r="R294" s="216">
        <f>Q294*H294</f>
        <v>0.160494</v>
      </c>
      <c r="S294" s="216">
        <v>0</v>
      </c>
      <c r="T294" s="217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18" t="s">
        <v>326</v>
      </c>
      <c r="AT294" s="218" t="s">
        <v>210</v>
      </c>
      <c r="AU294" s="218" t="s">
        <v>86</v>
      </c>
      <c r="AY294" s="14" t="s">
        <v>191</v>
      </c>
      <c r="BE294" s="219">
        <f>IF(N294="základná",J294,0)</f>
        <v>0</v>
      </c>
      <c r="BF294" s="219">
        <f>IF(N294="znížená",J294,0)</f>
        <v>0</v>
      </c>
      <c r="BG294" s="219">
        <f>IF(N294="zákl. prenesená",J294,0)</f>
        <v>0</v>
      </c>
      <c r="BH294" s="219">
        <f>IF(N294="zníž. prenesená",J294,0)</f>
        <v>0</v>
      </c>
      <c r="BI294" s="219">
        <f>IF(N294="nulová",J294,0)</f>
        <v>0</v>
      </c>
      <c r="BJ294" s="14" t="s">
        <v>86</v>
      </c>
      <c r="BK294" s="219">
        <f>ROUND(I294*H294,2)</f>
        <v>0</v>
      </c>
      <c r="BL294" s="14" t="s">
        <v>257</v>
      </c>
      <c r="BM294" s="218" t="s">
        <v>744</v>
      </c>
    </row>
    <row r="295" spans="1:65" s="2" customFormat="1" ht="21.75" customHeight="1">
      <c r="A295" s="31"/>
      <c r="B295" s="32"/>
      <c r="C295" s="206" t="s">
        <v>745</v>
      </c>
      <c r="D295" s="206" t="s">
        <v>193</v>
      </c>
      <c r="E295" s="207" t="s">
        <v>746</v>
      </c>
      <c r="F295" s="208" t="s">
        <v>747</v>
      </c>
      <c r="G295" s="209" t="s">
        <v>223</v>
      </c>
      <c r="H295" s="210">
        <v>125.76</v>
      </c>
      <c r="I295" s="211"/>
      <c r="J295" s="212">
        <f>ROUND(I295*H295,2)</f>
        <v>0</v>
      </c>
      <c r="K295" s="213"/>
      <c r="L295" s="36"/>
      <c r="M295" s="214" t="s">
        <v>1</v>
      </c>
      <c r="N295" s="215" t="s">
        <v>39</v>
      </c>
      <c r="O295" s="68"/>
      <c r="P295" s="216">
        <f>O295*H295</f>
        <v>0</v>
      </c>
      <c r="Q295" s="216">
        <v>3.8500000000000001E-3</v>
      </c>
      <c r="R295" s="216">
        <f>Q295*H295</f>
        <v>0.48417600000000005</v>
      </c>
      <c r="S295" s="216">
        <v>0</v>
      </c>
      <c r="T295" s="217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218" t="s">
        <v>257</v>
      </c>
      <c r="AT295" s="218" t="s">
        <v>193</v>
      </c>
      <c r="AU295" s="218" t="s">
        <v>86</v>
      </c>
      <c r="AY295" s="14" t="s">
        <v>191</v>
      </c>
      <c r="BE295" s="219">
        <f>IF(N295="základná",J295,0)</f>
        <v>0</v>
      </c>
      <c r="BF295" s="219">
        <f>IF(N295="znížená",J295,0)</f>
        <v>0</v>
      </c>
      <c r="BG295" s="219">
        <f>IF(N295="zákl. prenesená",J295,0)</f>
        <v>0</v>
      </c>
      <c r="BH295" s="219">
        <f>IF(N295="zníž. prenesená",J295,0)</f>
        <v>0</v>
      </c>
      <c r="BI295" s="219">
        <f>IF(N295="nulová",J295,0)</f>
        <v>0</v>
      </c>
      <c r="BJ295" s="14" t="s">
        <v>86</v>
      </c>
      <c r="BK295" s="219">
        <f>ROUND(I295*H295,2)</f>
        <v>0</v>
      </c>
      <c r="BL295" s="14" t="s">
        <v>257</v>
      </c>
      <c r="BM295" s="218" t="s">
        <v>748</v>
      </c>
    </row>
    <row r="296" spans="1:65" s="2" customFormat="1" ht="16.5" customHeight="1">
      <c r="A296" s="31"/>
      <c r="B296" s="32"/>
      <c r="C296" s="220" t="s">
        <v>749</v>
      </c>
      <c r="D296" s="220" t="s">
        <v>210</v>
      </c>
      <c r="E296" s="221" t="s">
        <v>750</v>
      </c>
      <c r="F296" s="222" t="s">
        <v>751</v>
      </c>
      <c r="G296" s="223" t="s">
        <v>223</v>
      </c>
      <c r="H296" s="224">
        <v>128.27500000000001</v>
      </c>
      <c r="I296" s="225"/>
      <c r="J296" s="226">
        <f>ROUND(I296*H296,2)</f>
        <v>0</v>
      </c>
      <c r="K296" s="227"/>
      <c r="L296" s="228"/>
      <c r="M296" s="229" t="s">
        <v>1</v>
      </c>
      <c r="N296" s="230" t="s">
        <v>39</v>
      </c>
      <c r="O296" s="68"/>
      <c r="P296" s="216">
        <f>O296*H296</f>
        <v>0</v>
      </c>
      <c r="Q296" s="216">
        <v>1.46E-2</v>
      </c>
      <c r="R296" s="216">
        <f>Q296*H296</f>
        <v>1.8728150000000001</v>
      </c>
      <c r="S296" s="216">
        <v>0</v>
      </c>
      <c r="T296" s="217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218" t="s">
        <v>326</v>
      </c>
      <c r="AT296" s="218" t="s">
        <v>210</v>
      </c>
      <c r="AU296" s="218" t="s">
        <v>86</v>
      </c>
      <c r="AY296" s="14" t="s">
        <v>191</v>
      </c>
      <c r="BE296" s="219">
        <f>IF(N296="základná",J296,0)</f>
        <v>0</v>
      </c>
      <c r="BF296" s="219">
        <f>IF(N296="znížená",J296,0)</f>
        <v>0</v>
      </c>
      <c r="BG296" s="219">
        <f>IF(N296="zákl. prenesená",J296,0)</f>
        <v>0</v>
      </c>
      <c r="BH296" s="219">
        <f>IF(N296="zníž. prenesená",J296,0)</f>
        <v>0</v>
      </c>
      <c r="BI296" s="219">
        <f>IF(N296="nulová",J296,0)</f>
        <v>0</v>
      </c>
      <c r="BJ296" s="14" t="s">
        <v>86</v>
      </c>
      <c r="BK296" s="219">
        <f>ROUND(I296*H296,2)</f>
        <v>0</v>
      </c>
      <c r="BL296" s="14" t="s">
        <v>257</v>
      </c>
      <c r="BM296" s="218" t="s">
        <v>752</v>
      </c>
    </row>
    <row r="297" spans="1:65" s="2" customFormat="1" ht="21.75" customHeight="1">
      <c r="A297" s="31"/>
      <c r="B297" s="32"/>
      <c r="C297" s="206" t="s">
        <v>753</v>
      </c>
      <c r="D297" s="206" t="s">
        <v>193</v>
      </c>
      <c r="E297" s="207" t="s">
        <v>754</v>
      </c>
      <c r="F297" s="208" t="s">
        <v>755</v>
      </c>
      <c r="G297" s="209" t="s">
        <v>389</v>
      </c>
      <c r="H297" s="231">
        <v>40.853000000000002</v>
      </c>
      <c r="I297" s="211"/>
      <c r="J297" s="212">
        <f>ROUND(I297*H297,2)</f>
        <v>0</v>
      </c>
      <c r="K297" s="213"/>
      <c r="L297" s="36"/>
      <c r="M297" s="214" t="s">
        <v>1</v>
      </c>
      <c r="N297" s="215" t="s">
        <v>39</v>
      </c>
      <c r="O297" s="68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218" t="s">
        <v>257</v>
      </c>
      <c r="AT297" s="218" t="s">
        <v>193</v>
      </c>
      <c r="AU297" s="218" t="s">
        <v>86</v>
      </c>
      <c r="AY297" s="14" t="s">
        <v>191</v>
      </c>
      <c r="BE297" s="219">
        <f>IF(N297="základná",J297,0)</f>
        <v>0</v>
      </c>
      <c r="BF297" s="219">
        <f>IF(N297="znížená",J297,0)</f>
        <v>0</v>
      </c>
      <c r="BG297" s="219">
        <f>IF(N297="zákl. prenesená",J297,0)</f>
        <v>0</v>
      </c>
      <c r="BH297" s="219">
        <f>IF(N297="zníž. prenesená",J297,0)</f>
        <v>0</v>
      </c>
      <c r="BI297" s="219">
        <f>IF(N297="nulová",J297,0)</f>
        <v>0</v>
      </c>
      <c r="BJ297" s="14" t="s">
        <v>86</v>
      </c>
      <c r="BK297" s="219">
        <f>ROUND(I297*H297,2)</f>
        <v>0</v>
      </c>
      <c r="BL297" s="14" t="s">
        <v>257</v>
      </c>
      <c r="BM297" s="218" t="s">
        <v>756</v>
      </c>
    </row>
    <row r="298" spans="1:65" s="12" customFormat="1" ht="22.9" customHeight="1">
      <c r="B298" s="190"/>
      <c r="C298" s="191"/>
      <c r="D298" s="192" t="s">
        <v>72</v>
      </c>
      <c r="E298" s="204" t="s">
        <v>757</v>
      </c>
      <c r="F298" s="204" t="s">
        <v>758</v>
      </c>
      <c r="G298" s="191"/>
      <c r="H298" s="191"/>
      <c r="I298" s="194"/>
      <c r="J298" s="205">
        <f>BK298</f>
        <v>0</v>
      </c>
      <c r="K298" s="191"/>
      <c r="L298" s="196"/>
      <c r="M298" s="197"/>
      <c r="N298" s="198"/>
      <c r="O298" s="198"/>
      <c r="P298" s="199">
        <f>SUM(P299:P307)</f>
        <v>0</v>
      </c>
      <c r="Q298" s="198"/>
      <c r="R298" s="199">
        <f>SUM(R299:R307)</f>
        <v>3.5233621999999993</v>
      </c>
      <c r="S298" s="198"/>
      <c r="T298" s="200">
        <f>SUM(T299:T307)</f>
        <v>0</v>
      </c>
      <c r="AR298" s="201" t="s">
        <v>86</v>
      </c>
      <c r="AT298" s="202" t="s">
        <v>72</v>
      </c>
      <c r="AU298" s="202" t="s">
        <v>80</v>
      </c>
      <c r="AY298" s="201" t="s">
        <v>191</v>
      </c>
      <c r="BK298" s="203">
        <f>SUM(BK299:BK307)</f>
        <v>0</v>
      </c>
    </row>
    <row r="299" spans="1:65" s="2" customFormat="1" ht="16.5" customHeight="1">
      <c r="A299" s="31"/>
      <c r="B299" s="32"/>
      <c r="C299" s="206" t="s">
        <v>759</v>
      </c>
      <c r="D299" s="206" t="s">
        <v>193</v>
      </c>
      <c r="E299" s="207" t="s">
        <v>760</v>
      </c>
      <c r="F299" s="208" t="s">
        <v>761</v>
      </c>
      <c r="G299" s="209" t="s">
        <v>274</v>
      </c>
      <c r="H299" s="210">
        <v>155.55000000000001</v>
      </c>
      <c r="I299" s="211"/>
      <c r="J299" s="212">
        <f t="shared" ref="J299:J307" si="100">ROUND(I299*H299,2)</f>
        <v>0</v>
      </c>
      <c r="K299" s="213"/>
      <c r="L299" s="36"/>
      <c r="M299" s="214" t="s">
        <v>1</v>
      </c>
      <c r="N299" s="215" t="s">
        <v>39</v>
      </c>
      <c r="O299" s="68"/>
      <c r="P299" s="216">
        <f t="shared" ref="P299:P307" si="101">O299*H299</f>
        <v>0</v>
      </c>
      <c r="Q299" s="216">
        <v>4.0000000000000003E-5</v>
      </c>
      <c r="R299" s="216">
        <f t="shared" ref="R299:R307" si="102">Q299*H299</f>
        <v>6.222000000000001E-3</v>
      </c>
      <c r="S299" s="216">
        <v>0</v>
      </c>
      <c r="T299" s="217">
        <f t="shared" ref="T299:T307" si="103"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218" t="s">
        <v>257</v>
      </c>
      <c r="AT299" s="218" t="s">
        <v>193</v>
      </c>
      <c r="AU299" s="218" t="s">
        <v>86</v>
      </c>
      <c r="AY299" s="14" t="s">
        <v>191</v>
      </c>
      <c r="BE299" s="219">
        <f t="shared" ref="BE299:BE307" si="104">IF(N299="základná",J299,0)</f>
        <v>0</v>
      </c>
      <c r="BF299" s="219">
        <f t="shared" ref="BF299:BF307" si="105">IF(N299="znížená",J299,0)</f>
        <v>0</v>
      </c>
      <c r="BG299" s="219">
        <f t="shared" ref="BG299:BG307" si="106">IF(N299="zákl. prenesená",J299,0)</f>
        <v>0</v>
      </c>
      <c r="BH299" s="219">
        <f t="shared" ref="BH299:BH307" si="107">IF(N299="zníž. prenesená",J299,0)</f>
        <v>0</v>
      </c>
      <c r="BI299" s="219">
        <f t="shared" ref="BI299:BI307" si="108">IF(N299="nulová",J299,0)</f>
        <v>0</v>
      </c>
      <c r="BJ299" s="14" t="s">
        <v>86</v>
      </c>
      <c r="BK299" s="219">
        <f t="shared" ref="BK299:BK307" si="109">ROUND(I299*H299,2)</f>
        <v>0</v>
      </c>
      <c r="BL299" s="14" t="s">
        <v>257</v>
      </c>
      <c r="BM299" s="218" t="s">
        <v>762</v>
      </c>
    </row>
    <row r="300" spans="1:65" s="2" customFormat="1" ht="16.5" customHeight="1">
      <c r="A300" s="31"/>
      <c r="B300" s="32"/>
      <c r="C300" s="220" t="s">
        <v>763</v>
      </c>
      <c r="D300" s="220" t="s">
        <v>210</v>
      </c>
      <c r="E300" s="221" t="s">
        <v>764</v>
      </c>
      <c r="F300" s="222" t="s">
        <v>765</v>
      </c>
      <c r="G300" s="223" t="s">
        <v>223</v>
      </c>
      <c r="H300" s="224">
        <v>15.866</v>
      </c>
      <c r="I300" s="225"/>
      <c r="J300" s="226">
        <f t="shared" si="100"/>
        <v>0</v>
      </c>
      <c r="K300" s="227"/>
      <c r="L300" s="228"/>
      <c r="M300" s="229" t="s">
        <v>1</v>
      </c>
      <c r="N300" s="230" t="s">
        <v>39</v>
      </c>
      <c r="O300" s="68"/>
      <c r="P300" s="216">
        <f t="shared" si="101"/>
        <v>0</v>
      </c>
      <c r="Q300" s="216">
        <v>2.3999999999999998E-3</v>
      </c>
      <c r="R300" s="216">
        <f t="shared" si="102"/>
        <v>3.8078399999999998E-2</v>
      </c>
      <c r="S300" s="216">
        <v>0</v>
      </c>
      <c r="T300" s="217">
        <f t="shared" si="10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218" t="s">
        <v>326</v>
      </c>
      <c r="AT300" s="218" t="s">
        <v>210</v>
      </c>
      <c r="AU300" s="218" t="s">
        <v>86</v>
      </c>
      <c r="AY300" s="14" t="s">
        <v>191</v>
      </c>
      <c r="BE300" s="219">
        <f t="shared" si="104"/>
        <v>0</v>
      </c>
      <c r="BF300" s="219">
        <f t="shared" si="105"/>
        <v>0</v>
      </c>
      <c r="BG300" s="219">
        <f t="shared" si="106"/>
        <v>0</v>
      </c>
      <c r="BH300" s="219">
        <f t="shared" si="107"/>
        <v>0</v>
      </c>
      <c r="BI300" s="219">
        <f t="shared" si="108"/>
        <v>0</v>
      </c>
      <c r="BJ300" s="14" t="s">
        <v>86</v>
      </c>
      <c r="BK300" s="219">
        <f t="shared" si="109"/>
        <v>0</v>
      </c>
      <c r="BL300" s="14" t="s">
        <v>257</v>
      </c>
      <c r="BM300" s="218" t="s">
        <v>766</v>
      </c>
    </row>
    <row r="301" spans="1:65" s="2" customFormat="1" ht="16.5" customHeight="1">
      <c r="A301" s="31"/>
      <c r="B301" s="32"/>
      <c r="C301" s="206" t="s">
        <v>767</v>
      </c>
      <c r="D301" s="206" t="s">
        <v>193</v>
      </c>
      <c r="E301" s="207" t="s">
        <v>768</v>
      </c>
      <c r="F301" s="208" t="s">
        <v>769</v>
      </c>
      <c r="G301" s="209" t="s">
        <v>223</v>
      </c>
      <c r="H301" s="210">
        <v>285.16899999999998</v>
      </c>
      <c r="I301" s="211"/>
      <c r="J301" s="212">
        <f t="shared" si="100"/>
        <v>0</v>
      </c>
      <c r="K301" s="213"/>
      <c r="L301" s="36"/>
      <c r="M301" s="214" t="s">
        <v>1</v>
      </c>
      <c r="N301" s="215" t="s">
        <v>39</v>
      </c>
      <c r="O301" s="68"/>
      <c r="P301" s="216">
        <f t="shared" si="101"/>
        <v>0</v>
      </c>
      <c r="Q301" s="216">
        <v>2.3000000000000001E-4</v>
      </c>
      <c r="R301" s="216">
        <f t="shared" si="102"/>
        <v>6.5588869999999994E-2</v>
      </c>
      <c r="S301" s="216">
        <v>0</v>
      </c>
      <c r="T301" s="217">
        <f t="shared" si="10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218" t="s">
        <v>257</v>
      </c>
      <c r="AT301" s="218" t="s">
        <v>193</v>
      </c>
      <c r="AU301" s="218" t="s">
        <v>86</v>
      </c>
      <c r="AY301" s="14" t="s">
        <v>191</v>
      </c>
      <c r="BE301" s="219">
        <f t="shared" si="104"/>
        <v>0</v>
      </c>
      <c r="BF301" s="219">
        <f t="shared" si="105"/>
        <v>0</v>
      </c>
      <c r="BG301" s="219">
        <f t="shared" si="106"/>
        <v>0</v>
      </c>
      <c r="BH301" s="219">
        <f t="shared" si="107"/>
        <v>0</v>
      </c>
      <c r="BI301" s="219">
        <f t="shared" si="108"/>
        <v>0</v>
      </c>
      <c r="BJ301" s="14" t="s">
        <v>86</v>
      </c>
      <c r="BK301" s="219">
        <f t="shared" si="109"/>
        <v>0</v>
      </c>
      <c r="BL301" s="14" t="s">
        <v>257</v>
      </c>
      <c r="BM301" s="218" t="s">
        <v>770</v>
      </c>
    </row>
    <row r="302" spans="1:65" s="2" customFormat="1" ht="16.5" customHeight="1">
      <c r="A302" s="31"/>
      <c r="B302" s="32"/>
      <c r="C302" s="220" t="s">
        <v>771</v>
      </c>
      <c r="D302" s="220" t="s">
        <v>210</v>
      </c>
      <c r="E302" s="221" t="s">
        <v>772</v>
      </c>
      <c r="F302" s="222" t="s">
        <v>773</v>
      </c>
      <c r="G302" s="223" t="s">
        <v>223</v>
      </c>
      <c r="H302" s="224">
        <v>285.16899999999998</v>
      </c>
      <c r="I302" s="225"/>
      <c r="J302" s="226">
        <f t="shared" si="100"/>
        <v>0</v>
      </c>
      <c r="K302" s="227"/>
      <c r="L302" s="228"/>
      <c r="M302" s="229" t="s">
        <v>1</v>
      </c>
      <c r="N302" s="230" t="s">
        <v>39</v>
      </c>
      <c r="O302" s="68"/>
      <c r="P302" s="216">
        <f t="shared" si="101"/>
        <v>0</v>
      </c>
      <c r="Q302" s="216">
        <v>3.3E-3</v>
      </c>
      <c r="R302" s="216">
        <f t="shared" si="102"/>
        <v>0.94105769999999989</v>
      </c>
      <c r="S302" s="216">
        <v>0</v>
      </c>
      <c r="T302" s="217">
        <f t="shared" si="10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18" t="s">
        <v>326</v>
      </c>
      <c r="AT302" s="218" t="s">
        <v>210</v>
      </c>
      <c r="AU302" s="218" t="s">
        <v>86</v>
      </c>
      <c r="AY302" s="14" t="s">
        <v>191</v>
      </c>
      <c r="BE302" s="219">
        <f t="shared" si="104"/>
        <v>0</v>
      </c>
      <c r="BF302" s="219">
        <f t="shared" si="105"/>
        <v>0</v>
      </c>
      <c r="BG302" s="219">
        <f t="shared" si="106"/>
        <v>0</v>
      </c>
      <c r="BH302" s="219">
        <f t="shared" si="107"/>
        <v>0</v>
      </c>
      <c r="BI302" s="219">
        <f t="shared" si="108"/>
        <v>0</v>
      </c>
      <c r="BJ302" s="14" t="s">
        <v>86</v>
      </c>
      <c r="BK302" s="219">
        <f t="shared" si="109"/>
        <v>0</v>
      </c>
      <c r="BL302" s="14" t="s">
        <v>257</v>
      </c>
      <c r="BM302" s="218" t="s">
        <v>774</v>
      </c>
    </row>
    <row r="303" spans="1:65" s="2" customFormat="1" ht="21.75" customHeight="1">
      <c r="A303" s="31"/>
      <c r="B303" s="32"/>
      <c r="C303" s="206" t="s">
        <v>775</v>
      </c>
      <c r="D303" s="206" t="s">
        <v>193</v>
      </c>
      <c r="E303" s="207" t="s">
        <v>776</v>
      </c>
      <c r="F303" s="208" t="s">
        <v>777</v>
      </c>
      <c r="G303" s="209" t="s">
        <v>223</v>
      </c>
      <c r="H303" s="210">
        <v>285.16899999999998</v>
      </c>
      <c r="I303" s="211"/>
      <c r="J303" s="212">
        <f t="shared" si="100"/>
        <v>0</v>
      </c>
      <c r="K303" s="213"/>
      <c r="L303" s="36"/>
      <c r="M303" s="214" t="s">
        <v>1</v>
      </c>
      <c r="N303" s="215" t="s">
        <v>39</v>
      </c>
      <c r="O303" s="68"/>
      <c r="P303" s="216">
        <f t="shared" si="101"/>
        <v>0</v>
      </c>
      <c r="Q303" s="216">
        <v>2.9999999999999997E-4</v>
      </c>
      <c r="R303" s="216">
        <f t="shared" si="102"/>
        <v>8.5550699999999993E-2</v>
      </c>
      <c r="S303" s="216">
        <v>0</v>
      </c>
      <c r="T303" s="217">
        <f t="shared" si="10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218" t="s">
        <v>257</v>
      </c>
      <c r="AT303" s="218" t="s">
        <v>193</v>
      </c>
      <c r="AU303" s="218" t="s">
        <v>86</v>
      </c>
      <c r="AY303" s="14" t="s">
        <v>191</v>
      </c>
      <c r="BE303" s="219">
        <f t="shared" si="104"/>
        <v>0</v>
      </c>
      <c r="BF303" s="219">
        <f t="shared" si="105"/>
        <v>0</v>
      </c>
      <c r="BG303" s="219">
        <f t="shared" si="106"/>
        <v>0</v>
      </c>
      <c r="BH303" s="219">
        <f t="shared" si="107"/>
        <v>0</v>
      </c>
      <c r="BI303" s="219">
        <f t="shared" si="108"/>
        <v>0</v>
      </c>
      <c r="BJ303" s="14" t="s">
        <v>86</v>
      </c>
      <c r="BK303" s="219">
        <f t="shared" si="109"/>
        <v>0</v>
      </c>
      <c r="BL303" s="14" t="s">
        <v>257</v>
      </c>
      <c r="BM303" s="218" t="s">
        <v>778</v>
      </c>
    </row>
    <row r="304" spans="1:65" s="2" customFormat="1" ht="16.5" customHeight="1">
      <c r="A304" s="31"/>
      <c r="B304" s="32"/>
      <c r="C304" s="220" t="s">
        <v>779</v>
      </c>
      <c r="D304" s="220" t="s">
        <v>210</v>
      </c>
      <c r="E304" s="221" t="s">
        <v>780</v>
      </c>
      <c r="F304" s="222" t="s">
        <v>781</v>
      </c>
      <c r="G304" s="223" t="s">
        <v>223</v>
      </c>
      <c r="H304" s="224">
        <v>285.16899999999998</v>
      </c>
      <c r="I304" s="225"/>
      <c r="J304" s="226">
        <f t="shared" si="100"/>
        <v>0</v>
      </c>
      <c r="K304" s="227"/>
      <c r="L304" s="228"/>
      <c r="M304" s="229" t="s">
        <v>1</v>
      </c>
      <c r="N304" s="230" t="s">
        <v>39</v>
      </c>
      <c r="O304" s="68"/>
      <c r="P304" s="216">
        <f t="shared" si="101"/>
        <v>0</v>
      </c>
      <c r="Q304" s="216">
        <v>2.8999999999999998E-3</v>
      </c>
      <c r="R304" s="216">
        <f t="shared" si="102"/>
        <v>0.82699009999999984</v>
      </c>
      <c r="S304" s="216">
        <v>0</v>
      </c>
      <c r="T304" s="217">
        <f t="shared" si="10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218" t="s">
        <v>326</v>
      </c>
      <c r="AT304" s="218" t="s">
        <v>210</v>
      </c>
      <c r="AU304" s="218" t="s">
        <v>86</v>
      </c>
      <c r="AY304" s="14" t="s">
        <v>191</v>
      </c>
      <c r="BE304" s="219">
        <f t="shared" si="104"/>
        <v>0</v>
      </c>
      <c r="BF304" s="219">
        <f t="shared" si="105"/>
        <v>0</v>
      </c>
      <c r="BG304" s="219">
        <f t="shared" si="106"/>
        <v>0</v>
      </c>
      <c r="BH304" s="219">
        <f t="shared" si="107"/>
        <v>0</v>
      </c>
      <c r="BI304" s="219">
        <f t="shared" si="108"/>
        <v>0</v>
      </c>
      <c r="BJ304" s="14" t="s">
        <v>86</v>
      </c>
      <c r="BK304" s="219">
        <f t="shared" si="109"/>
        <v>0</v>
      </c>
      <c r="BL304" s="14" t="s">
        <v>257</v>
      </c>
      <c r="BM304" s="218" t="s">
        <v>782</v>
      </c>
    </row>
    <row r="305" spans="1:65" s="2" customFormat="1" ht="16.5" customHeight="1">
      <c r="A305" s="31"/>
      <c r="B305" s="32"/>
      <c r="C305" s="206" t="s">
        <v>783</v>
      </c>
      <c r="D305" s="206" t="s">
        <v>193</v>
      </c>
      <c r="E305" s="207" t="s">
        <v>784</v>
      </c>
      <c r="F305" s="208" t="s">
        <v>785</v>
      </c>
      <c r="G305" s="209" t="s">
        <v>223</v>
      </c>
      <c r="H305" s="210">
        <v>285.16899999999998</v>
      </c>
      <c r="I305" s="211"/>
      <c r="J305" s="212">
        <f t="shared" si="100"/>
        <v>0</v>
      </c>
      <c r="K305" s="213"/>
      <c r="L305" s="36"/>
      <c r="M305" s="214" t="s">
        <v>1</v>
      </c>
      <c r="N305" s="215" t="s">
        <v>39</v>
      </c>
      <c r="O305" s="68"/>
      <c r="P305" s="216">
        <f t="shared" si="101"/>
        <v>0</v>
      </c>
      <c r="Q305" s="216">
        <v>2.2000000000000001E-4</v>
      </c>
      <c r="R305" s="216">
        <f t="shared" si="102"/>
        <v>6.2737180000000003E-2</v>
      </c>
      <c r="S305" s="216">
        <v>0</v>
      </c>
      <c r="T305" s="217">
        <f t="shared" si="10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218" t="s">
        <v>257</v>
      </c>
      <c r="AT305" s="218" t="s">
        <v>193</v>
      </c>
      <c r="AU305" s="218" t="s">
        <v>86</v>
      </c>
      <c r="AY305" s="14" t="s">
        <v>191</v>
      </c>
      <c r="BE305" s="219">
        <f t="shared" si="104"/>
        <v>0</v>
      </c>
      <c r="BF305" s="219">
        <f t="shared" si="105"/>
        <v>0</v>
      </c>
      <c r="BG305" s="219">
        <f t="shared" si="106"/>
        <v>0</v>
      </c>
      <c r="BH305" s="219">
        <f t="shared" si="107"/>
        <v>0</v>
      </c>
      <c r="BI305" s="219">
        <f t="shared" si="108"/>
        <v>0</v>
      </c>
      <c r="BJ305" s="14" t="s">
        <v>86</v>
      </c>
      <c r="BK305" s="219">
        <f t="shared" si="109"/>
        <v>0</v>
      </c>
      <c r="BL305" s="14" t="s">
        <v>257</v>
      </c>
      <c r="BM305" s="218" t="s">
        <v>786</v>
      </c>
    </row>
    <row r="306" spans="1:65" s="2" customFormat="1" ht="16.5" customHeight="1">
      <c r="A306" s="31"/>
      <c r="B306" s="32"/>
      <c r="C306" s="220" t="s">
        <v>787</v>
      </c>
      <c r="D306" s="220" t="s">
        <v>210</v>
      </c>
      <c r="E306" s="221" t="s">
        <v>788</v>
      </c>
      <c r="F306" s="222" t="s">
        <v>789</v>
      </c>
      <c r="G306" s="223" t="s">
        <v>223</v>
      </c>
      <c r="H306" s="224">
        <v>285.16899999999998</v>
      </c>
      <c r="I306" s="225"/>
      <c r="J306" s="226">
        <f t="shared" si="100"/>
        <v>0</v>
      </c>
      <c r="K306" s="227"/>
      <c r="L306" s="228"/>
      <c r="M306" s="229" t="s">
        <v>1</v>
      </c>
      <c r="N306" s="230" t="s">
        <v>39</v>
      </c>
      <c r="O306" s="68"/>
      <c r="P306" s="216">
        <f t="shared" si="101"/>
        <v>0</v>
      </c>
      <c r="Q306" s="216">
        <v>5.2500000000000003E-3</v>
      </c>
      <c r="R306" s="216">
        <f t="shared" si="102"/>
        <v>1.49713725</v>
      </c>
      <c r="S306" s="216">
        <v>0</v>
      </c>
      <c r="T306" s="217">
        <f t="shared" si="10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218" t="s">
        <v>326</v>
      </c>
      <c r="AT306" s="218" t="s">
        <v>210</v>
      </c>
      <c r="AU306" s="218" t="s">
        <v>86</v>
      </c>
      <c r="AY306" s="14" t="s">
        <v>191</v>
      </c>
      <c r="BE306" s="219">
        <f t="shared" si="104"/>
        <v>0</v>
      </c>
      <c r="BF306" s="219">
        <f t="shared" si="105"/>
        <v>0</v>
      </c>
      <c r="BG306" s="219">
        <f t="shared" si="106"/>
        <v>0</v>
      </c>
      <c r="BH306" s="219">
        <f t="shared" si="107"/>
        <v>0</v>
      </c>
      <c r="BI306" s="219">
        <f t="shared" si="108"/>
        <v>0</v>
      </c>
      <c r="BJ306" s="14" t="s">
        <v>86</v>
      </c>
      <c r="BK306" s="219">
        <f t="shared" si="109"/>
        <v>0</v>
      </c>
      <c r="BL306" s="14" t="s">
        <v>257</v>
      </c>
      <c r="BM306" s="218" t="s">
        <v>790</v>
      </c>
    </row>
    <row r="307" spans="1:65" s="2" customFormat="1" ht="21.75" customHeight="1">
      <c r="A307" s="31"/>
      <c r="B307" s="32"/>
      <c r="C307" s="206" t="s">
        <v>791</v>
      </c>
      <c r="D307" s="206" t="s">
        <v>193</v>
      </c>
      <c r="E307" s="207" t="s">
        <v>792</v>
      </c>
      <c r="F307" s="208" t="s">
        <v>793</v>
      </c>
      <c r="G307" s="209" t="s">
        <v>389</v>
      </c>
      <c r="H307" s="231">
        <v>131.12100000000001</v>
      </c>
      <c r="I307" s="211"/>
      <c r="J307" s="212">
        <f t="shared" si="100"/>
        <v>0</v>
      </c>
      <c r="K307" s="213"/>
      <c r="L307" s="36"/>
      <c r="M307" s="214" t="s">
        <v>1</v>
      </c>
      <c r="N307" s="215" t="s">
        <v>39</v>
      </c>
      <c r="O307" s="68"/>
      <c r="P307" s="216">
        <f t="shared" si="101"/>
        <v>0</v>
      </c>
      <c r="Q307" s="216">
        <v>0</v>
      </c>
      <c r="R307" s="216">
        <f t="shared" si="102"/>
        <v>0</v>
      </c>
      <c r="S307" s="216">
        <v>0</v>
      </c>
      <c r="T307" s="217">
        <f t="shared" si="10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218" t="s">
        <v>257</v>
      </c>
      <c r="AT307" s="218" t="s">
        <v>193</v>
      </c>
      <c r="AU307" s="218" t="s">
        <v>86</v>
      </c>
      <c r="AY307" s="14" t="s">
        <v>191</v>
      </c>
      <c r="BE307" s="219">
        <f t="shared" si="104"/>
        <v>0</v>
      </c>
      <c r="BF307" s="219">
        <f t="shared" si="105"/>
        <v>0</v>
      </c>
      <c r="BG307" s="219">
        <f t="shared" si="106"/>
        <v>0</v>
      </c>
      <c r="BH307" s="219">
        <f t="shared" si="107"/>
        <v>0</v>
      </c>
      <c r="BI307" s="219">
        <f t="shared" si="108"/>
        <v>0</v>
      </c>
      <c r="BJ307" s="14" t="s">
        <v>86</v>
      </c>
      <c r="BK307" s="219">
        <f t="shared" si="109"/>
        <v>0</v>
      </c>
      <c r="BL307" s="14" t="s">
        <v>257</v>
      </c>
      <c r="BM307" s="218" t="s">
        <v>794</v>
      </c>
    </row>
    <row r="308" spans="1:65" s="12" customFormat="1" ht="22.9" customHeight="1">
      <c r="B308" s="190"/>
      <c r="C308" s="191"/>
      <c r="D308" s="192" t="s">
        <v>72</v>
      </c>
      <c r="E308" s="204" t="s">
        <v>795</v>
      </c>
      <c r="F308" s="204" t="s">
        <v>796</v>
      </c>
      <c r="G308" s="191"/>
      <c r="H308" s="191"/>
      <c r="I308" s="194"/>
      <c r="J308" s="205">
        <f>BK308</f>
        <v>0</v>
      </c>
      <c r="K308" s="191"/>
      <c r="L308" s="196"/>
      <c r="M308" s="197"/>
      <c r="N308" s="198"/>
      <c r="O308" s="198"/>
      <c r="P308" s="199">
        <f>SUM(P309:P311)</f>
        <v>0</v>
      </c>
      <c r="Q308" s="198"/>
      <c r="R308" s="199">
        <f>SUM(R309:R311)</f>
        <v>3.7169544499999998</v>
      </c>
      <c r="S308" s="198"/>
      <c r="T308" s="200">
        <f>SUM(T309:T311)</f>
        <v>0</v>
      </c>
      <c r="AR308" s="201" t="s">
        <v>86</v>
      </c>
      <c r="AT308" s="202" t="s">
        <v>72</v>
      </c>
      <c r="AU308" s="202" t="s">
        <v>80</v>
      </c>
      <c r="AY308" s="201" t="s">
        <v>191</v>
      </c>
      <c r="BK308" s="203">
        <f>SUM(BK309:BK311)</f>
        <v>0</v>
      </c>
    </row>
    <row r="309" spans="1:65" s="2" customFormat="1" ht="21.75" customHeight="1">
      <c r="A309" s="31"/>
      <c r="B309" s="32"/>
      <c r="C309" s="206" t="s">
        <v>797</v>
      </c>
      <c r="D309" s="206" t="s">
        <v>193</v>
      </c>
      <c r="E309" s="207" t="s">
        <v>798</v>
      </c>
      <c r="F309" s="208" t="s">
        <v>799</v>
      </c>
      <c r="G309" s="209" t="s">
        <v>223</v>
      </c>
      <c r="H309" s="210">
        <v>152.64699999999999</v>
      </c>
      <c r="I309" s="211"/>
      <c r="J309" s="212">
        <f>ROUND(I309*H309,2)</f>
        <v>0</v>
      </c>
      <c r="K309" s="213"/>
      <c r="L309" s="36"/>
      <c r="M309" s="214" t="s">
        <v>1</v>
      </c>
      <c r="N309" s="215" t="s">
        <v>39</v>
      </c>
      <c r="O309" s="68"/>
      <c r="P309" s="216">
        <f>O309*H309</f>
        <v>0</v>
      </c>
      <c r="Q309" s="216">
        <v>3.3500000000000001E-3</v>
      </c>
      <c r="R309" s="216">
        <f>Q309*H309</f>
        <v>0.51136744999999995</v>
      </c>
      <c r="S309" s="216">
        <v>0</v>
      </c>
      <c r="T309" s="217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218" t="s">
        <v>257</v>
      </c>
      <c r="AT309" s="218" t="s">
        <v>193</v>
      </c>
      <c r="AU309" s="218" t="s">
        <v>86</v>
      </c>
      <c r="AY309" s="14" t="s">
        <v>191</v>
      </c>
      <c r="BE309" s="219">
        <f>IF(N309="základná",J309,0)</f>
        <v>0</v>
      </c>
      <c r="BF309" s="219">
        <f>IF(N309="znížená",J309,0)</f>
        <v>0</v>
      </c>
      <c r="BG309" s="219">
        <f>IF(N309="zákl. prenesená",J309,0)</f>
        <v>0</v>
      </c>
      <c r="BH309" s="219">
        <f>IF(N309="zníž. prenesená",J309,0)</f>
        <v>0</v>
      </c>
      <c r="BI309" s="219">
        <f>IF(N309="nulová",J309,0)</f>
        <v>0</v>
      </c>
      <c r="BJ309" s="14" t="s">
        <v>86</v>
      </c>
      <c r="BK309" s="219">
        <f>ROUND(I309*H309,2)</f>
        <v>0</v>
      </c>
      <c r="BL309" s="14" t="s">
        <v>257</v>
      </c>
      <c r="BM309" s="218" t="s">
        <v>800</v>
      </c>
    </row>
    <row r="310" spans="1:65" s="2" customFormat="1" ht="16.5" customHeight="1">
      <c r="A310" s="31"/>
      <c r="B310" s="32"/>
      <c r="C310" s="220" t="s">
        <v>801</v>
      </c>
      <c r="D310" s="220" t="s">
        <v>210</v>
      </c>
      <c r="E310" s="221" t="s">
        <v>802</v>
      </c>
      <c r="F310" s="222" t="s">
        <v>803</v>
      </c>
      <c r="G310" s="223" t="s">
        <v>223</v>
      </c>
      <c r="H310" s="224">
        <v>152.64699999999999</v>
      </c>
      <c r="I310" s="225"/>
      <c r="J310" s="226">
        <f>ROUND(I310*H310,2)</f>
        <v>0</v>
      </c>
      <c r="K310" s="227"/>
      <c r="L310" s="228"/>
      <c r="M310" s="229" t="s">
        <v>1</v>
      </c>
      <c r="N310" s="230" t="s">
        <v>39</v>
      </c>
      <c r="O310" s="68"/>
      <c r="P310" s="216">
        <f>O310*H310</f>
        <v>0</v>
      </c>
      <c r="Q310" s="216">
        <v>2.1000000000000001E-2</v>
      </c>
      <c r="R310" s="216">
        <f>Q310*H310</f>
        <v>3.205587</v>
      </c>
      <c r="S310" s="216">
        <v>0</v>
      </c>
      <c r="T310" s="217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218" t="s">
        <v>326</v>
      </c>
      <c r="AT310" s="218" t="s">
        <v>210</v>
      </c>
      <c r="AU310" s="218" t="s">
        <v>86</v>
      </c>
      <c r="AY310" s="14" t="s">
        <v>191</v>
      </c>
      <c r="BE310" s="219">
        <f>IF(N310="základná",J310,0)</f>
        <v>0</v>
      </c>
      <c r="BF310" s="219">
        <f>IF(N310="znížená",J310,0)</f>
        <v>0</v>
      </c>
      <c r="BG310" s="219">
        <f>IF(N310="zákl. prenesená",J310,0)</f>
        <v>0</v>
      </c>
      <c r="BH310" s="219">
        <f>IF(N310="zníž. prenesená",J310,0)</f>
        <v>0</v>
      </c>
      <c r="BI310" s="219">
        <f>IF(N310="nulová",J310,0)</f>
        <v>0</v>
      </c>
      <c r="BJ310" s="14" t="s">
        <v>86</v>
      </c>
      <c r="BK310" s="219">
        <f>ROUND(I310*H310,2)</f>
        <v>0</v>
      </c>
      <c r="BL310" s="14" t="s">
        <v>257</v>
      </c>
      <c r="BM310" s="218" t="s">
        <v>804</v>
      </c>
    </row>
    <row r="311" spans="1:65" s="2" customFormat="1" ht="21.75" customHeight="1">
      <c r="A311" s="31"/>
      <c r="B311" s="32"/>
      <c r="C311" s="206" t="s">
        <v>805</v>
      </c>
      <c r="D311" s="206" t="s">
        <v>193</v>
      </c>
      <c r="E311" s="207" t="s">
        <v>806</v>
      </c>
      <c r="F311" s="208" t="s">
        <v>807</v>
      </c>
      <c r="G311" s="209" t="s">
        <v>389</v>
      </c>
      <c r="H311" s="231">
        <v>47.396999999999998</v>
      </c>
      <c r="I311" s="211"/>
      <c r="J311" s="212">
        <f>ROUND(I311*H311,2)</f>
        <v>0</v>
      </c>
      <c r="K311" s="213"/>
      <c r="L311" s="36"/>
      <c r="M311" s="214" t="s">
        <v>1</v>
      </c>
      <c r="N311" s="215" t="s">
        <v>39</v>
      </c>
      <c r="O311" s="68"/>
      <c r="P311" s="216">
        <f>O311*H311</f>
        <v>0</v>
      </c>
      <c r="Q311" s="216">
        <v>0</v>
      </c>
      <c r="R311" s="216">
        <f>Q311*H311</f>
        <v>0</v>
      </c>
      <c r="S311" s="216">
        <v>0</v>
      </c>
      <c r="T311" s="217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218" t="s">
        <v>257</v>
      </c>
      <c r="AT311" s="218" t="s">
        <v>193</v>
      </c>
      <c r="AU311" s="218" t="s">
        <v>86</v>
      </c>
      <c r="AY311" s="14" t="s">
        <v>191</v>
      </c>
      <c r="BE311" s="219">
        <f>IF(N311="základná",J311,0)</f>
        <v>0</v>
      </c>
      <c r="BF311" s="219">
        <f>IF(N311="znížená",J311,0)</f>
        <v>0</v>
      </c>
      <c r="BG311" s="219">
        <f>IF(N311="zákl. prenesená",J311,0)</f>
        <v>0</v>
      </c>
      <c r="BH311" s="219">
        <f>IF(N311="zníž. prenesená",J311,0)</f>
        <v>0</v>
      </c>
      <c r="BI311" s="219">
        <f>IF(N311="nulová",J311,0)</f>
        <v>0</v>
      </c>
      <c r="BJ311" s="14" t="s">
        <v>86</v>
      </c>
      <c r="BK311" s="219">
        <f>ROUND(I311*H311,2)</f>
        <v>0</v>
      </c>
      <c r="BL311" s="14" t="s">
        <v>257</v>
      </c>
      <c r="BM311" s="218" t="s">
        <v>808</v>
      </c>
    </row>
    <row r="312" spans="1:65" s="12" customFormat="1" ht="22.9" customHeight="1">
      <c r="B312" s="190"/>
      <c r="C312" s="191"/>
      <c r="D312" s="192" t="s">
        <v>72</v>
      </c>
      <c r="E312" s="204" t="s">
        <v>809</v>
      </c>
      <c r="F312" s="204" t="s">
        <v>810</v>
      </c>
      <c r="G312" s="191"/>
      <c r="H312" s="191"/>
      <c r="I312" s="194"/>
      <c r="J312" s="205">
        <f>BK312</f>
        <v>0</v>
      </c>
      <c r="K312" s="191"/>
      <c r="L312" s="196"/>
      <c r="M312" s="197"/>
      <c r="N312" s="198"/>
      <c r="O312" s="198"/>
      <c r="P312" s="199">
        <f>SUM(P313:P315)</f>
        <v>0</v>
      </c>
      <c r="Q312" s="198"/>
      <c r="R312" s="199">
        <f>SUM(R313:R315)</f>
        <v>0.381496</v>
      </c>
      <c r="S312" s="198"/>
      <c r="T312" s="200">
        <f>SUM(T313:T315)</f>
        <v>0</v>
      </c>
      <c r="AR312" s="201" t="s">
        <v>86</v>
      </c>
      <c r="AT312" s="202" t="s">
        <v>72</v>
      </c>
      <c r="AU312" s="202" t="s">
        <v>80</v>
      </c>
      <c r="AY312" s="201" t="s">
        <v>191</v>
      </c>
      <c r="BK312" s="203">
        <f>SUM(BK313:BK315)</f>
        <v>0</v>
      </c>
    </row>
    <row r="313" spans="1:65" s="2" customFormat="1" ht="21.75" customHeight="1">
      <c r="A313" s="31"/>
      <c r="B313" s="32"/>
      <c r="C313" s="206" t="s">
        <v>811</v>
      </c>
      <c r="D313" s="206" t="s">
        <v>193</v>
      </c>
      <c r="E313" s="207" t="s">
        <v>812</v>
      </c>
      <c r="F313" s="208" t="s">
        <v>813</v>
      </c>
      <c r="G313" s="209" t="s">
        <v>223</v>
      </c>
      <c r="H313" s="210">
        <v>55.74</v>
      </c>
      <c r="I313" s="211"/>
      <c r="J313" s="212">
        <f>ROUND(I313*H313,2)</f>
        <v>0</v>
      </c>
      <c r="K313" s="213"/>
      <c r="L313" s="36"/>
      <c r="M313" s="214" t="s">
        <v>1</v>
      </c>
      <c r="N313" s="215" t="s">
        <v>39</v>
      </c>
      <c r="O313" s="68"/>
      <c r="P313" s="216">
        <f>O313*H313</f>
        <v>0</v>
      </c>
      <c r="Q313" s="216">
        <v>4.0000000000000002E-4</v>
      </c>
      <c r="R313" s="216">
        <f>Q313*H313</f>
        <v>2.2296000000000003E-2</v>
      </c>
      <c r="S313" s="216">
        <v>0</v>
      </c>
      <c r="T313" s="217">
        <f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218" t="s">
        <v>257</v>
      </c>
      <c r="AT313" s="218" t="s">
        <v>193</v>
      </c>
      <c r="AU313" s="218" t="s">
        <v>86</v>
      </c>
      <c r="AY313" s="14" t="s">
        <v>191</v>
      </c>
      <c r="BE313" s="219">
        <f>IF(N313="základná",J313,0)</f>
        <v>0</v>
      </c>
      <c r="BF313" s="219">
        <f>IF(N313="znížená",J313,0)</f>
        <v>0</v>
      </c>
      <c r="BG313" s="219">
        <f>IF(N313="zákl. prenesená",J313,0)</f>
        <v>0</v>
      </c>
      <c r="BH313" s="219">
        <f>IF(N313="zníž. prenesená",J313,0)</f>
        <v>0</v>
      </c>
      <c r="BI313" s="219">
        <f>IF(N313="nulová",J313,0)</f>
        <v>0</v>
      </c>
      <c r="BJ313" s="14" t="s">
        <v>86</v>
      </c>
      <c r="BK313" s="219">
        <f>ROUND(I313*H313,2)</f>
        <v>0</v>
      </c>
      <c r="BL313" s="14" t="s">
        <v>257</v>
      </c>
      <c r="BM313" s="218" t="s">
        <v>814</v>
      </c>
    </row>
    <row r="314" spans="1:65" s="2" customFormat="1" ht="21.75" customHeight="1">
      <c r="A314" s="31"/>
      <c r="B314" s="32"/>
      <c r="C314" s="206" t="s">
        <v>815</v>
      </c>
      <c r="D314" s="206" t="s">
        <v>193</v>
      </c>
      <c r="E314" s="207" t="s">
        <v>816</v>
      </c>
      <c r="F314" s="208" t="s">
        <v>817</v>
      </c>
      <c r="G314" s="209" t="s">
        <v>223</v>
      </c>
      <c r="H314" s="210">
        <v>300</v>
      </c>
      <c r="I314" s="211"/>
      <c r="J314" s="212">
        <f>ROUND(I314*H314,2)</f>
        <v>0</v>
      </c>
      <c r="K314" s="213"/>
      <c r="L314" s="36"/>
      <c r="M314" s="214" t="s">
        <v>1</v>
      </c>
      <c r="N314" s="215" t="s">
        <v>39</v>
      </c>
      <c r="O314" s="68"/>
      <c r="P314" s="216">
        <f>O314*H314</f>
        <v>0</v>
      </c>
      <c r="Q314" s="216">
        <v>3.2000000000000003E-4</v>
      </c>
      <c r="R314" s="216">
        <f>Q314*H314</f>
        <v>9.6000000000000002E-2</v>
      </c>
      <c r="S314" s="216">
        <v>0</v>
      </c>
      <c r="T314" s="217">
        <f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218" t="s">
        <v>257</v>
      </c>
      <c r="AT314" s="218" t="s">
        <v>193</v>
      </c>
      <c r="AU314" s="218" t="s">
        <v>86</v>
      </c>
      <c r="AY314" s="14" t="s">
        <v>191</v>
      </c>
      <c r="BE314" s="219">
        <f>IF(N314="základná",J314,0)</f>
        <v>0</v>
      </c>
      <c r="BF314" s="219">
        <f>IF(N314="znížená",J314,0)</f>
        <v>0</v>
      </c>
      <c r="BG314" s="219">
        <f>IF(N314="zákl. prenesená",J314,0)</f>
        <v>0</v>
      </c>
      <c r="BH314" s="219">
        <f>IF(N314="zníž. prenesená",J314,0)</f>
        <v>0</v>
      </c>
      <c r="BI314" s="219">
        <f>IF(N314="nulová",J314,0)</f>
        <v>0</v>
      </c>
      <c r="BJ314" s="14" t="s">
        <v>86</v>
      </c>
      <c r="BK314" s="219">
        <f>ROUND(I314*H314,2)</f>
        <v>0</v>
      </c>
      <c r="BL314" s="14" t="s">
        <v>257</v>
      </c>
      <c r="BM314" s="218" t="s">
        <v>818</v>
      </c>
    </row>
    <row r="315" spans="1:65" s="2" customFormat="1" ht="21.75" customHeight="1">
      <c r="A315" s="31"/>
      <c r="B315" s="32"/>
      <c r="C315" s="206" t="s">
        <v>819</v>
      </c>
      <c r="D315" s="206" t="s">
        <v>193</v>
      </c>
      <c r="E315" s="207" t="s">
        <v>820</v>
      </c>
      <c r="F315" s="208" t="s">
        <v>821</v>
      </c>
      <c r="G315" s="209" t="s">
        <v>223</v>
      </c>
      <c r="H315" s="210">
        <v>263.2</v>
      </c>
      <c r="I315" s="211"/>
      <c r="J315" s="212">
        <f>ROUND(I315*H315,2)</f>
        <v>0</v>
      </c>
      <c r="K315" s="213"/>
      <c r="L315" s="36"/>
      <c r="M315" s="214" t="s">
        <v>1</v>
      </c>
      <c r="N315" s="215" t="s">
        <v>39</v>
      </c>
      <c r="O315" s="68"/>
      <c r="P315" s="216">
        <f>O315*H315</f>
        <v>0</v>
      </c>
      <c r="Q315" s="216">
        <v>1E-3</v>
      </c>
      <c r="R315" s="216">
        <f>Q315*H315</f>
        <v>0.26319999999999999</v>
      </c>
      <c r="S315" s="216">
        <v>0</v>
      </c>
      <c r="T315" s="217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218" t="s">
        <v>257</v>
      </c>
      <c r="AT315" s="218" t="s">
        <v>193</v>
      </c>
      <c r="AU315" s="218" t="s">
        <v>86</v>
      </c>
      <c r="AY315" s="14" t="s">
        <v>191</v>
      </c>
      <c r="BE315" s="219">
        <f>IF(N315="základná",J315,0)</f>
        <v>0</v>
      </c>
      <c r="BF315" s="219">
        <f>IF(N315="znížená",J315,0)</f>
        <v>0</v>
      </c>
      <c r="BG315" s="219">
        <f>IF(N315="zákl. prenesená",J315,0)</f>
        <v>0</v>
      </c>
      <c r="BH315" s="219">
        <f>IF(N315="zníž. prenesená",J315,0)</f>
        <v>0</v>
      </c>
      <c r="BI315" s="219">
        <f>IF(N315="nulová",J315,0)</f>
        <v>0</v>
      </c>
      <c r="BJ315" s="14" t="s">
        <v>86</v>
      </c>
      <c r="BK315" s="219">
        <f>ROUND(I315*H315,2)</f>
        <v>0</v>
      </c>
      <c r="BL315" s="14" t="s">
        <v>257</v>
      </c>
      <c r="BM315" s="218" t="s">
        <v>822</v>
      </c>
    </row>
    <row r="316" spans="1:65" s="12" customFormat="1" ht="22.9" customHeight="1">
      <c r="B316" s="190"/>
      <c r="C316" s="191"/>
      <c r="D316" s="192" t="s">
        <v>72</v>
      </c>
      <c r="E316" s="204" t="s">
        <v>823</v>
      </c>
      <c r="F316" s="204" t="s">
        <v>824</v>
      </c>
      <c r="G316" s="191"/>
      <c r="H316" s="191"/>
      <c r="I316" s="194"/>
      <c r="J316" s="205">
        <f>BK316</f>
        <v>0</v>
      </c>
      <c r="K316" s="191"/>
      <c r="L316" s="196"/>
      <c r="M316" s="197"/>
      <c r="N316" s="198"/>
      <c r="O316" s="198"/>
      <c r="P316" s="199">
        <f>SUM(P317:P318)</f>
        <v>0</v>
      </c>
      <c r="Q316" s="198"/>
      <c r="R316" s="199">
        <f>SUM(R317:R318)</f>
        <v>0.27351411000000003</v>
      </c>
      <c r="S316" s="198"/>
      <c r="T316" s="200">
        <f>SUM(T317:T318)</f>
        <v>0</v>
      </c>
      <c r="AR316" s="201" t="s">
        <v>86</v>
      </c>
      <c r="AT316" s="202" t="s">
        <v>72</v>
      </c>
      <c r="AU316" s="202" t="s">
        <v>80</v>
      </c>
      <c r="AY316" s="201" t="s">
        <v>191</v>
      </c>
      <c r="BK316" s="203">
        <f>SUM(BK317:BK318)</f>
        <v>0</v>
      </c>
    </row>
    <row r="317" spans="1:65" s="2" customFormat="1" ht="21.75" customHeight="1">
      <c r="A317" s="31"/>
      <c r="B317" s="32"/>
      <c r="C317" s="206" t="s">
        <v>825</v>
      </c>
      <c r="D317" s="206" t="s">
        <v>193</v>
      </c>
      <c r="E317" s="207" t="s">
        <v>826</v>
      </c>
      <c r="F317" s="208" t="s">
        <v>827</v>
      </c>
      <c r="G317" s="209" t="s">
        <v>223</v>
      </c>
      <c r="H317" s="210">
        <v>941.86500000000001</v>
      </c>
      <c r="I317" s="211"/>
      <c r="J317" s="212">
        <f>ROUND(I317*H317,2)</f>
        <v>0</v>
      </c>
      <c r="K317" s="213"/>
      <c r="L317" s="36"/>
      <c r="M317" s="214" t="s">
        <v>1</v>
      </c>
      <c r="N317" s="215" t="s">
        <v>39</v>
      </c>
      <c r="O317" s="68"/>
      <c r="P317" s="216">
        <f>O317*H317</f>
        <v>0</v>
      </c>
      <c r="Q317" s="216">
        <v>1E-4</v>
      </c>
      <c r="R317" s="216">
        <f>Q317*H317</f>
        <v>9.4186500000000006E-2</v>
      </c>
      <c r="S317" s="216">
        <v>0</v>
      </c>
      <c r="T317" s="217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218" t="s">
        <v>257</v>
      </c>
      <c r="AT317" s="218" t="s">
        <v>193</v>
      </c>
      <c r="AU317" s="218" t="s">
        <v>86</v>
      </c>
      <c r="AY317" s="14" t="s">
        <v>191</v>
      </c>
      <c r="BE317" s="219">
        <f>IF(N317="základná",J317,0)</f>
        <v>0</v>
      </c>
      <c r="BF317" s="219">
        <f>IF(N317="znížená",J317,0)</f>
        <v>0</v>
      </c>
      <c r="BG317" s="219">
        <f>IF(N317="zákl. prenesená",J317,0)</f>
        <v>0</v>
      </c>
      <c r="BH317" s="219">
        <f>IF(N317="zníž. prenesená",J317,0)</f>
        <v>0</v>
      </c>
      <c r="BI317" s="219">
        <f>IF(N317="nulová",J317,0)</f>
        <v>0</v>
      </c>
      <c r="BJ317" s="14" t="s">
        <v>86</v>
      </c>
      <c r="BK317" s="219">
        <f>ROUND(I317*H317,2)</f>
        <v>0</v>
      </c>
      <c r="BL317" s="14" t="s">
        <v>257</v>
      </c>
      <c r="BM317" s="218" t="s">
        <v>828</v>
      </c>
    </row>
    <row r="318" spans="1:65" s="2" customFormat="1" ht="33" customHeight="1">
      <c r="A318" s="31"/>
      <c r="B318" s="32"/>
      <c r="C318" s="206" t="s">
        <v>829</v>
      </c>
      <c r="D318" s="206" t="s">
        <v>193</v>
      </c>
      <c r="E318" s="207" t="s">
        <v>830</v>
      </c>
      <c r="F318" s="208" t="s">
        <v>831</v>
      </c>
      <c r="G318" s="209" t="s">
        <v>223</v>
      </c>
      <c r="H318" s="210">
        <v>543.41700000000003</v>
      </c>
      <c r="I318" s="211"/>
      <c r="J318" s="212">
        <f>ROUND(I318*H318,2)</f>
        <v>0</v>
      </c>
      <c r="K318" s="213"/>
      <c r="L318" s="36"/>
      <c r="M318" s="214" t="s">
        <v>1</v>
      </c>
      <c r="N318" s="215" t="s">
        <v>39</v>
      </c>
      <c r="O318" s="68"/>
      <c r="P318" s="216">
        <f>O318*H318</f>
        <v>0</v>
      </c>
      <c r="Q318" s="216">
        <v>3.3E-4</v>
      </c>
      <c r="R318" s="216">
        <f>Q318*H318</f>
        <v>0.17932761</v>
      </c>
      <c r="S318" s="216">
        <v>0</v>
      </c>
      <c r="T318" s="217">
        <f>S318*H318</f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218" t="s">
        <v>257</v>
      </c>
      <c r="AT318" s="218" t="s">
        <v>193</v>
      </c>
      <c r="AU318" s="218" t="s">
        <v>86</v>
      </c>
      <c r="AY318" s="14" t="s">
        <v>191</v>
      </c>
      <c r="BE318" s="219">
        <f>IF(N318="základná",J318,0)</f>
        <v>0</v>
      </c>
      <c r="BF318" s="219">
        <f>IF(N318="znížená",J318,0)</f>
        <v>0</v>
      </c>
      <c r="BG318" s="219">
        <f>IF(N318="zákl. prenesená",J318,0)</f>
        <v>0</v>
      </c>
      <c r="BH318" s="219">
        <f>IF(N318="zníž. prenesená",J318,0)</f>
        <v>0</v>
      </c>
      <c r="BI318" s="219">
        <f>IF(N318="nulová",J318,0)</f>
        <v>0</v>
      </c>
      <c r="BJ318" s="14" t="s">
        <v>86</v>
      </c>
      <c r="BK318" s="219">
        <f>ROUND(I318*H318,2)</f>
        <v>0</v>
      </c>
      <c r="BL318" s="14" t="s">
        <v>257</v>
      </c>
      <c r="BM318" s="218" t="s">
        <v>832</v>
      </c>
    </row>
    <row r="319" spans="1:65" s="12" customFormat="1" ht="25.9" customHeight="1">
      <c r="B319" s="190"/>
      <c r="C319" s="191"/>
      <c r="D319" s="192" t="s">
        <v>72</v>
      </c>
      <c r="E319" s="193" t="s">
        <v>210</v>
      </c>
      <c r="F319" s="193" t="s">
        <v>833</v>
      </c>
      <c r="G319" s="191"/>
      <c r="H319" s="191"/>
      <c r="I319" s="194"/>
      <c r="J319" s="195">
        <f>BK319</f>
        <v>0</v>
      </c>
      <c r="K319" s="191"/>
      <c r="L319" s="196"/>
      <c r="M319" s="197"/>
      <c r="N319" s="198"/>
      <c r="O319" s="198"/>
      <c r="P319" s="199">
        <f>P320+P321+P325</f>
        <v>0</v>
      </c>
      <c r="Q319" s="198"/>
      <c r="R319" s="199">
        <f>R320+R321+R325</f>
        <v>2.0000000000000001E-4</v>
      </c>
      <c r="S319" s="198"/>
      <c r="T319" s="200">
        <f>T320+T321+T325</f>
        <v>0</v>
      </c>
      <c r="AR319" s="201" t="s">
        <v>202</v>
      </c>
      <c r="AT319" s="202" t="s">
        <v>72</v>
      </c>
      <c r="AU319" s="202" t="s">
        <v>73</v>
      </c>
      <c r="AY319" s="201" t="s">
        <v>191</v>
      </c>
      <c r="BK319" s="203">
        <f>BK320+BK321+BK325</f>
        <v>0</v>
      </c>
    </row>
    <row r="320" spans="1:65" s="2" customFormat="1" ht="21.75" customHeight="1">
      <c r="A320" s="31"/>
      <c r="B320" s="32"/>
      <c r="C320" s="206" t="s">
        <v>834</v>
      </c>
      <c r="D320" s="206" t="s">
        <v>193</v>
      </c>
      <c r="E320" s="207" t="s">
        <v>835</v>
      </c>
      <c r="F320" s="208" t="s">
        <v>836</v>
      </c>
      <c r="G320" s="209" t="s">
        <v>642</v>
      </c>
      <c r="H320" s="210">
        <v>1</v>
      </c>
      <c r="I320" s="211"/>
      <c r="J320" s="212">
        <f>ROUND(I320*H320,2)</f>
        <v>0</v>
      </c>
      <c r="K320" s="213"/>
      <c r="L320" s="36"/>
      <c r="M320" s="214" t="s">
        <v>1</v>
      </c>
      <c r="N320" s="215" t="s">
        <v>39</v>
      </c>
      <c r="O320" s="68"/>
      <c r="P320" s="216">
        <f>O320*H320</f>
        <v>0</v>
      </c>
      <c r="Q320" s="216">
        <v>0</v>
      </c>
      <c r="R320" s="216">
        <f>Q320*H320</f>
        <v>0</v>
      </c>
      <c r="S320" s="216">
        <v>0</v>
      </c>
      <c r="T320" s="217">
        <f>S320*H320</f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218" t="s">
        <v>472</v>
      </c>
      <c r="AT320" s="218" t="s">
        <v>193</v>
      </c>
      <c r="AU320" s="218" t="s">
        <v>80</v>
      </c>
      <c r="AY320" s="14" t="s">
        <v>191</v>
      </c>
      <c r="BE320" s="219">
        <f>IF(N320="základná",J320,0)</f>
        <v>0</v>
      </c>
      <c r="BF320" s="219">
        <f>IF(N320="znížená",J320,0)</f>
        <v>0</v>
      </c>
      <c r="BG320" s="219">
        <f>IF(N320="zákl. prenesená",J320,0)</f>
        <v>0</v>
      </c>
      <c r="BH320" s="219">
        <f>IF(N320="zníž. prenesená",J320,0)</f>
        <v>0</v>
      </c>
      <c r="BI320" s="219">
        <f>IF(N320="nulová",J320,0)</f>
        <v>0</v>
      </c>
      <c r="BJ320" s="14" t="s">
        <v>86</v>
      </c>
      <c r="BK320" s="219">
        <f>ROUND(I320*H320,2)</f>
        <v>0</v>
      </c>
      <c r="BL320" s="14" t="s">
        <v>472</v>
      </c>
      <c r="BM320" s="218" t="s">
        <v>837</v>
      </c>
    </row>
    <row r="321" spans="1:65" s="12" customFormat="1" ht="22.9" customHeight="1">
      <c r="B321" s="190"/>
      <c r="C321" s="191"/>
      <c r="D321" s="192" t="s">
        <v>72</v>
      </c>
      <c r="E321" s="204" t="s">
        <v>838</v>
      </c>
      <c r="F321" s="204" t="s">
        <v>839</v>
      </c>
      <c r="G321" s="191"/>
      <c r="H321" s="191"/>
      <c r="I321" s="194"/>
      <c r="J321" s="205">
        <f>BK321</f>
        <v>0</v>
      </c>
      <c r="K321" s="191"/>
      <c r="L321" s="196"/>
      <c r="M321" s="197"/>
      <c r="N321" s="198"/>
      <c r="O321" s="198"/>
      <c r="P321" s="199">
        <f>SUM(P322:P324)</f>
        <v>0</v>
      </c>
      <c r="Q321" s="198"/>
      <c r="R321" s="199">
        <f>SUM(R322:R324)</f>
        <v>2.0000000000000001E-4</v>
      </c>
      <c r="S321" s="198"/>
      <c r="T321" s="200">
        <f>SUM(T322:T324)</f>
        <v>0</v>
      </c>
      <c r="AR321" s="201" t="s">
        <v>202</v>
      </c>
      <c r="AT321" s="202" t="s">
        <v>72</v>
      </c>
      <c r="AU321" s="202" t="s">
        <v>80</v>
      </c>
      <c r="AY321" s="201" t="s">
        <v>191</v>
      </c>
      <c r="BK321" s="203">
        <f>SUM(BK322:BK324)</f>
        <v>0</v>
      </c>
    </row>
    <row r="322" spans="1:65" s="2" customFormat="1" ht="16.5" customHeight="1">
      <c r="A322" s="31"/>
      <c r="B322" s="32"/>
      <c r="C322" s="206" t="s">
        <v>840</v>
      </c>
      <c r="D322" s="206" t="s">
        <v>193</v>
      </c>
      <c r="E322" s="207" t="s">
        <v>715</v>
      </c>
      <c r="F322" s="208" t="s">
        <v>841</v>
      </c>
      <c r="G322" s="209" t="s">
        <v>452</v>
      </c>
      <c r="H322" s="210">
        <v>1</v>
      </c>
      <c r="I322" s="211"/>
      <c r="J322" s="212">
        <f>ROUND(I322*H322,2)</f>
        <v>0</v>
      </c>
      <c r="K322" s="213"/>
      <c r="L322" s="36"/>
      <c r="M322" s="214" t="s">
        <v>1</v>
      </c>
      <c r="N322" s="215" t="s">
        <v>39</v>
      </c>
      <c r="O322" s="68"/>
      <c r="P322" s="216">
        <f>O322*H322</f>
        <v>0</v>
      </c>
      <c r="Q322" s="216">
        <v>0</v>
      </c>
      <c r="R322" s="216">
        <f>Q322*H322</f>
        <v>0</v>
      </c>
      <c r="S322" s="216">
        <v>0</v>
      </c>
      <c r="T322" s="217">
        <f>S322*H322</f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218" t="s">
        <v>472</v>
      </c>
      <c r="AT322" s="218" t="s">
        <v>193</v>
      </c>
      <c r="AU322" s="218" t="s">
        <v>86</v>
      </c>
      <c r="AY322" s="14" t="s">
        <v>191</v>
      </c>
      <c r="BE322" s="219">
        <f>IF(N322="základná",J322,0)</f>
        <v>0</v>
      </c>
      <c r="BF322" s="219">
        <f>IF(N322="znížená",J322,0)</f>
        <v>0</v>
      </c>
      <c r="BG322" s="219">
        <f>IF(N322="zákl. prenesená",J322,0)</f>
        <v>0</v>
      </c>
      <c r="BH322" s="219">
        <f>IF(N322="zníž. prenesená",J322,0)</f>
        <v>0</v>
      </c>
      <c r="BI322" s="219">
        <f>IF(N322="nulová",J322,0)</f>
        <v>0</v>
      </c>
      <c r="BJ322" s="14" t="s">
        <v>86</v>
      </c>
      <c r="BK322" s="219">
        <f>ROUND(I322*H322,2)</f>
        <v>0</v>
      </c>
      <c r="BL322" s="14" t="s">
        <v>472</v>
      </c>
      <c r="BM322" s="218" t="s">
        <v>842</v>
      </c>
    </row>
    <row r="323" spans="1:65" s="2" customFormat="1" ht="16.5" customHeight="1">
      <c r="A323" s="31"/>
      <c r="B323" s="32"/>
      <c r="C323" s="206" t="s">
        <v>843</v>
      </c>
      <c r="D323" s="206" t="s">
        <v>193</v>
      </c>
      <c r="E323" s="207" t="s">
        <v>844</v>
      </c>
      <c r="F323" s="208" t="s">
        <v>845</v>
      </c>
      <c r="G323" s="209" t="s">
        <v>278</v>
      </c>
      <c r="H323" s="210">
        <v>2</v>
      </c>
      <c r="I323" s="211"/>
      <c r="J323" s="212">
        <f>ROUND(I323*H323,2)</f>
        <v>0</v>
      </c>
      <c r="K323" s="213"/>
      <c r="L323" s="36"/>
      <c r="M323" s="214" t="s">
        <v>1</v>
      </c>
      <c r="N323" s="215" t="s">
        <v>39</v>
      </c>
      <c r="O323" s="68"/>
      <c r="P323" s="216">
        <f>O323*H323</f>
        <v>0</v>
      </c>
      <c r="Q323" s="216">
        <v>0</v>
      </c>
      <c r="R323" s="216">
        <f>Q323*H323</f>
        <v>0</v>
      </c>
      <c r="S323" s="216">
        <v>0</v>
      </c>
      <c r="T323" s="217">
        <f>S323*H323</f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218" t="s">
        <v>472</v>
      </c>
      <c r="AT323" s="218" t="s">
        <v>193</v>
      </c>
      <c r="AU323" s="218" t="s">
        <v>86</v>
      </c>
      <c r="AY323" s="14" t="s">
        <v>191</v>
      </c>
      <c r="BE323" s="219">
        <f>IF(N323="základná",J323,0)</f>
        <v>0</v>
      </c>
      <c r="BF323" s="219">
        <f>IF(N323="znížená",J323,0)</f>
        <v>0</v>
      </c>
      <c r="BG323" s="219">
        <f>IF(N323="zákl. prenesená",J323,0)</f>
        <v>0</v>
      </c>
      <c r="BH323" s="219">
        <f>IF(N323="zníž. prenesená",J323,0)</f>
        <v>0</v>
      </c>
      <c r="BI323" s="219">
        <f>IF(N323="nulová",J323,0)</f>
        <v>0</v>
      </c>
      <c r="BJ323" s="14" t="s">
        <v>86</v>
      </c>
      <c r="BK323" s="219">
        <f>ROUND(I323*H323,2)</f>
        <v>0</v>
      </c>
      <c r="BL323" s="14" t="s">
        <v>472</v>
      </c>
      <c r="BM323" s="218" t="s">
        <v>846</v>
      </c>
    </row>
    <row r="324" spans="1:65" s="2" customFormat="1" ht="16.5" customHeight="1">
      <c r="A324" s="31"/>
      <c r="B324" s="32"/>
      <c r="C324" s="220" t="s">
        <v>847</v>
      </c>
      <c r="D324" s="220" t="s">
        <v>210</v>
      </c>
      <c r="E324" s="221" t="s">
        <v>848</v>
      </c>
      <c r="F324" s="222" t="s">
        <v>849</v>
      </c>
      <c r="G324" s="223" t="s">
        <v>278</v>
      </c>
      <c r="H324" s="224">
        <v>2</v>
      </c>
      <c r="I324" s="225"/>
      <c r="J324" s="226">
        <f>ROUND(I324*H324,2)</f>
        <v>0</v>
      </c>
      <c r="K324" s="227"/>
      <c r="L324" s="228"/>
      <c r="M324" s="229" t="s">
        <v>1</v>
      </c>
      <c r="N324" s="230" t="s">
        <v>39</v>
      </c>
      <c r="O324" s="68"/>
      <c r="P324" s="216">
        <f>O324*H324</f>
        <v>0</v>
      </c>
      <c r="Q324" s="216">
        <v>1E-4</v>
      </c>
      <c r="R324" s="216">
        <f>Q324*H324</f>
        <v>2.0000000000000001E-4</v>
      </c>
      <c r="S324" s="216">
        <v>0</v>
      </c>
      <c r="T324" s="217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218" t="s">
        <v>737</v>
      </c>
      <c r="AT324" s="218" t="s">
        <v>210</v>
      </c>
      <c r="AU324" s="218" t="s">
        <v>86</v>
      </c>
      <c r="AY324" s="14" t="s">
        <v>191</v>
      </c>
      <c r="BE324" s="219">
        <f>IF(N324="základná",J324,0)</f>
        <v>0</v>
      </c>
      <c r="BF324" s="219">
        <f>IF(N324="znížená",J324,0)</f>
        <v>0</v>
      </c>
      <c r="BG324" s="219">
        <f>IF(N324="zákl. prenesená",J324,0)</f>
        <v>0</v>
      </c>
      <c r="BH324" s="219">
        <f>IF(N324="zníž. prenesená",J324,0)</f>
        <v>0</v>
      </c>
      <c r="BI324" s="219">
        <f>IF(N324="nulová",J324,0)</f>
        <v>0</v>
      </c>
      <c r="BJ324" s="14" t="s">
        <v>86</v>
      </c>
      <c r="BK324" s="219">
        <f>ROUND(I324*H324,2)</f>
        <v>0</v>
      </c>
      <c r="BL324" s="14" t="s">
        <v>737</v>
      </c>
      <c r="BM324" s="218" t="s">
        <v>850</v>
      </c>
    </row>
    <row r="325" spans="1:65" s="12" customFormat="1" ht="22.9" customHeight="1">
      <c r="B325" s="190"/>
      <c r="C325" s="191"/>
      <c r="D325" s="192" t="s">
        <v>72</v>
      </c>
      <c r="E325" s="204" t="s">
        <v>851</v>
      </c>
      <c r="F325" s="204" t="s">
        <v>852</v>
      </c>
      <c r="G325" s="191"/>
      <c r="H325" s="191"/>
      <c r="I325" s="194"/>
      <c r="J325" s="205">
        <f>BK325</f>
        <v>0</v>
      </c>
      <c r="K325" s="191"/>
      <c r="L325" s="196"/>
      <c r="M325" s="197"/>
      <c r="N325" s="198"/>
      <c r="O325" s="198"/>
      <c r="P325" s="199">
        <f>SUM(P326:P327)</f>
        <v>0</v>
      </c>
      <c r="Q325" s="198"/>
      <c r="R325" s="199">
        <f>SUM(R326:R327)</f>
        <v>0</v>
      </c>
      <c r="S325" s="198"/>
      <c r="T325" s="200">
        <f>SUM(T326:T327)</f>
        <v>0</v>
      </c>
      <c r="AR325" s="201" t="s">
        <v>202</v>
      </c>
      <c r="AT325" s="202" t="s">
        <v>72</v>
      </c>
      <c r="AU325" s="202" t="s">
        <v>80</v>
      </c>
      <c r="AY325" s="201" t="s">
        <v>191</v>
      </c>
      <c r="BK325" s="203">
        <f>SUM(BK326:BK327)</f>
        <v>0</v>
      </c>
    </row>
    <row r="326" spans="1:65" s="2" customFormat="1" ht="16.5" customHeight="1">
      <c r="A326" s="31"/>
      <c r="B326" s="32"/>
      <c r="C326" s="206" t="s">
        <v>853</v>
      </c>
      <c r="D326" s="206" t="s">
        <v>193</v>
      </c>
      <c r="E326" s="207" t="s">
        <v>854</v>
      </c>
      <c r="F326" s="208" t="s">
        <v>855</v>
      </c>
      <c r="G326" s="209" t="s">
        <v>278</v>
      </c>
      <c r="H326" s="210">
        <v>16</v>
      </c>
      <c r="I326" s="211"/>
      <c r="J326" s="212">
        <f>ROUND(I326*H326,2)</f>
        <v>0</v>
      </c>
      <c r="K326" s="213"/>
      <c r="L326" s="36"/>
      <c r="M326" s="214" t="s">
        <v>1</v>
      </c>
      <c r="N326" s="215" t="s">
        <v>39</v>
      </c>
      <c r="O326" s="68"/>
      <c r="P326" s="216">
        <f>O326*H326</f>
        <v>0</v>
      </c>
      <c r="Q326" s="216">
        <v>0</v>
      </c>
      <c r="R326" s="216">
        <f>Q326*H326</f>
        <v>0</v>
      </c>
      <c r="S326" s="216">
        <v>0</v>
      </c>
      <c r="T326" s="217">
        <f>S326*H326</f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218" t="s">
        <v>472</v>
      </c>
      <c r="AT326" s="218" t="s">
        <v>193</v>
      </c>
      <c r="AU326" s="218" t="s">
        <v>86</v>
      </c>
      <c r="AY326" s="14" t="s">
        <v>191</v>
      </c>
      <c r="BE326" s="219">
        <f>IF(N326="základná",J326,0)</f>
        <v>0</v>
      </c>
      <c r="BF326" s="219">
        <f>IF(N326="znížená",J326,0)</f>
        <v>0</v>
      </c>
      <c r="BG326" s="219">
        <f>IF(N326="zákl. prenesená",J326,0)</f>
        <v>0</v>
      </c>
      <c r="BH326" s="219">
        <f>IF(N326="zníž. prenesená",J326,0)</f>
        <v>0</v>
      </c>
      <c r="BI326" s="219">
        <f>IF(N326="nulová",J326,0)</f>
        <v>0</v>
      </c>
      <c r="BJ326" s="14" t="s">
        <v>86</v>
      </c>
      <c r="BK326" s="219">
        <f>ROUND(I326*H326,2)</f>
        <v>0</v>
      </c>
      <c r="BL326" s="14" t="s">
        <v>472</v>
      </c>
      <c r="BM326" s="218" t="s">
        <v>856</v>
      </c>
    </row>
    <row r="327" spans="1:65" s="2" customFormat="1" ht="16.5" customHeight="1">
      <c r="A327" s="31"/>
      <c r="B327" s="32"/>
      <c r="C327" s="220" t="s">
        <v>857</v>
      </c>
      <c r="D327" s="220" t="s">
        <v>210</v>
      </c>
      <c r="E327" s="221" t="s">
        <v>858</v>
      </c>
      <c r="F327" s="222" t="s">
        <v>859</v>
      </c>
      <c r="G327" s="223" t="s">
        <v>278</v>
      </c>
      <c r="H327" s="224">
        <v>16</v>
      </c>
      <c r="I327" s="225"/>
      <c r="J327" s="226">
        <f>ROUND(I327*H327,2)</f>
        <v>0</v>
      </c>
      <c r="K327" s="227"/>
      <c r="L327" s="228"/>
      <c r="M327" s="232" t="s">
        <v>1</v>
      </c>
      <c r="N327" s="233" t="s">
        <v>39</v>
      </c>
      <c r="O327" s="234"/>
      <c r="P327" s="235">
        <f>O327*H327</f>
        <v>0</v>
      </c>
      <c r="Q327" s="235">
        <v>0</v>
      </c>
      <c r="R327" s="235">
        <f>Q327*H327</f>
        <v>0</v>
      </c>
      <c r="S327" s="235">
        <v>0</v>
      </c>
      <c r="T327" s="236">
        <f>S327*H327</f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218" t="s">
        <v>860</v>
      </c>
      <c r="AT327" s="218" t="s">
        <v>210</v>
      </c>
      <c r="AU327" s="218" t="s">
        <v>86</v>
      </c>
      <c r="AY327" s="14" t="s">
        <v>191</v>
      </c>
      <c r="BE327" s="219">
        <f>IF(N327="základná",J327,0)</f>
        <v>0</v>
      </c>
      <c r="BF327" s="219">
        <f>IF(N327="znížená",J327,0)</f>
        <v>0</v>
      </c>
      <c r="BG327" s="219">
        <f>IF(N327="zákl. prenesená",J327,0)</f>
        <v>0</v>
      </c>
      <c r="BH327" s="219">
        <f>IF(N327="zníž. prenesená",J327,0)</f>
        <v>0</v>
      </c>
      <c r="BI327" s="219">
        <f>IF(N327="nulová",J327,0)</f>
        <v>0</v>
      </c>
      <c r="BJ327" s="14" t="s">
        <v>86</v>
      </c>
      <c r="BK327" s="219">
        <f>ROUND(I327*H327,2)</f>
        <v>0</v>
      </c>
      <c r="BL327" s="14" t="s">
        <v>472</v>
      </c>
      <c r="BM327" s="218" t="s">
        <v>861</v>
      </c>
    </row>
    <row r="328" spans="1:65" s="2" customFormat="1" ht="6.95" customHeight="1">
      <c r="A328" s="31"/>
      <c r="B328" s="51"/>
      <c r="C328" s="52"/>
      <c r="D328" s="52"/>
      <c r="E328" s="52"/>
      <c r="F328" s="52"/>
      <c r="G328" s="52"/>
      <c r="H328" s="52"/>
      <c r="I328" s="155"/>
      <c r="J328" s="52"/>
      <c r="K328" s="52"/>
      <c r="L328" s="36"/>
      <c r="M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</row>
  </sheetData>
  <sheetProtection algorithmName="SHA-512" hashValue="zo6abDDUNFfpd/EECdYF7iUTBnhN/0pZlnbBGanvFqfiX4rp5oVp6Qwgs+rLF1lXOLkQVS8FCCMBfVZ6T+0Cgg==" saltValue="gSSEHGY52JHqO/+bjP5HsGTlAi7ONFXPo2Iu/i7He2iUJmr1lm0YZ8JiRau+PmLWqBhc+aVlOcaD+hH+OZz2zQ==" spinCount="100000" sheet="1" objects="1" scenarios="1" formatColumns="0" formatRows="0" autoFilter="0"/>
  <autoFilter ref="C144:K327" xr:uid="{00000000-0009-0000-0000-000001000000}"/>
  <mergeCells count="12">
    <mergeCell ref="E137:H137"/>
    <mergeCell ref="L2:V2"/>
    <mergeCell ref="E85:H85"/>
    <mergeCell ref="E87:H87"/>
    <mergeCell ref="E89:H89"/>
    <mergeCell ref="E133:H133"/>
    <mergeCell ref="E135:H13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20"/>
  <sheetViews>
    <sheetView showGridLines="0" topLeftCell="A280" workbookViewId="0">
      <selection activeCell="H320" sqref="H320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90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144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862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863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864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ROUND(J136,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ROUND((SUM(BE136:BE319)),  2)</f>
        <v>0</v>
      </c>
      <c r="G35" s="31"/>
      <c r="H35" s="31"/>
      <c r="I35" s="134">
        <v>0.2</v>
      </c>
      <c r="J35" s="133">
        <f>ROUND(((SUM(BE136:BE319))*I35),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ROUND((SUM(BF136:BF319)),  2)</f>
        <v>0</v>
      </c>
      <c r="G36" s="31"/>
      <c r="H36" s="31"/>
      <c r="I36" s="134">
        <v>0.2</v>
      </c>
      <c r="J36" s="133">
        <f>ROUND(((SUM(BF136:BF319))*I36),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ROUND((SUM(BG136:BG319)),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ROUND((SUM(BH136:BH319)),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ROUND((SUM(BI136:BI319)),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144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SO-01.3 - SO 01.3 - Zdravotechnika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Ing. Miroslav Remiš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Ing. Juraj Barčiak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J136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152</v>
      </c>
      <c r="E99" s="167"/>
      <c r="F99" s="167"/>
      <c r="G99" s="167"/>
      <c r="H99" s="167"/>
      <c r="I99" s="168"/>
      <c r="J99" s="169">
        <f>J137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153</v>
      </c>
      <c r="E100" s="173"/>
      <c r="F100" s="173"/>
      <c r="G100" s="173"/>
      <c r="H100" s="173"/>
      <c r="I100" s="174"/>
      <c r="J100" s="175">
        <f>J138</f>
        <v>0</v>
      </c>
      <c r="K100" s="101"/>
      <c r="L100" s="176"/>
    </row>
    <row r="101" spans="1:47" s="10" customFormat="1" ht="19.899999999999999" customHeight="1">
      <c r="B101" s="171"/>
      <c r="C101" s="101"/>
      <c r="D101" s="172" t="s">
        <v>154</v>
      </c>
      <c r="E101" s="173"/>
      <c r="F101" s="173"/>
      <c r="G101" s="173"/>
      <c r="H101" s="173"/>
      <c r="I101" s="174"/>
      <c r="J101" s="175">
        <f>J150</f>
        <v>0</v>
      </c>
      <c r="K101" s="101"/>
      <c r="L101" s="176"/>
    </row>
    <row r="102" spans="1:47" s="10" customFormat="1" ht="19.899999999999999" customHeight="1">
      <c r="B102" s="171"/>
      <c r="C102" s="101"/>
      <c r="D102" s="172" t="s">
        <v>155</v>
      </c>
      <c r="E102" s="173"/>
      <c r="F102" s="173"/>
      <c r="G102" s="173"/>
      <c r="H102" s="173"/>
      <c r="I102" s="174"/>
      <c r="J102" s="175">
        <f>J155</f>
        <v>0</v>
      </c>
      <c r="K102" s="101"/>
      <c r="L102" s="176"/>
    </row>
    <row r="103" spans="1:47" s="10" customFormat="1" ht="19.899999999999999" customHeight="1">
      <c r="B103" s="171"/>
      <c r="C103" s="101"/>
      <c r="D103" s="172" t="s">
        <v>865</v>
      </c>
      <c r="E103" s="173"/>
      <c r="F103" s="173"/>
      <c r="G103" s="173"/>
      <c r="H103" s="173"/>
      <c r="I103" s="174"/>
      <c r="J103" s="175">
        <f>J157</f>
        <v>0</v>
      </c>
      <c r="K103" s="101"/>
      <c r="L103" s="176"/>
    </row>
    <row r="104" spans="1:47" s="10" customFormat="1" ht="19.899999999999999" customHeight="1">
      <c r="B104" s="171"/>
      <c r="C104" s="101"/>
      <c r="D104" s="172" t="s">
        <v>158</v>
      </c>
      <c r="E104" s="173"/>
      <c r="F104" s="173"/>
      <c r="G104" s="173"/>
      <c r="H104" s="173"/>
      <c r="I104" s="174"/>
      <c r="J104" s="175">
        <f>J189</f>
        <v>0</v>
      </c>
      <c r="K104" s="101"/>
      <c r="L104" s="176"/>
    </row>
    <row r="105" spans="1:47" s="10" customFormat="1" ht="19.899999999999999" customHeight="1">
      <c r="B105" s="171"/>
      <c r="C105" s="101"/>
      <c r="D105" s="172" t="s">
        <v>866</v>
      </c>
      <c r="E105" s="173"/>
      <c r="F105" s="173"/>
      <c r="G105" s="173"/>
      <c r="H105" s="173"/>
      <c r="I105" s="174"/>
      <c r="J105" s="175">
        <f>J197</f>
        <v>0</v>
      </c>
      <c r="K105" s="101"/>
      <c r="L105" s="176"/>
    </row>
    <row r="106" spans="1:47" s="9" customFormat="1" ht="24.95" customHeight="1">
      <c r="B106" s="164"/>
      <c r="C106" s="165"/>
      <c r="D106" s="166" t="s">
        <v>160</v>
      </c>
      <c r="E106" s="167"/>
      <c r="F106" s="167"/>
      <c r="G106" s="167"/>
      <c r="H106" s="167"/>
      <c r="I106" s="168"/>
      <c r="J106" s="169">
        <f>J199</f>
        <v>0</v>
      </c>
      <c r="K106" s="165"/>
      <c r="L106" s="170"/>
    </row>
    <row r="107" spans="1:47" s="10" customFormat="1" ht="19.899999999999999" customHeight="1">
      <c r="B107" s="171"/>
      <c r="C107" s="101"/>
      <c r="D107" s="172" t="s">
        <v>163</v>
      </c>
      <c r="E107" s="173"/>
      <c r="F107" s="173"/>
      <c r="G107" s="173"/>
      <c r="H107" s="173"/>
      <c r="I107" s="174"/>
      <c r="J107" s="175">
        <f>J200</f>
        <v>0</v>
      </c>
      <c r="K107" s="101"/>
      <c r="L107" s="176"/>
    </row>
    <row r="108" spans="1:47" s="10" customFormat="1" ht="19.899999999999999" customHeight="1">
      <c r="B108" s="171"/>
      <c r="C108" s="101"/>
      <c r="D108" s="172" t="s">
        <v>867</v>
      </c>
      <c r="E108" s="173"/>
      <c r="F108" s="173"/>
      <c r="G108" s="173"/>
      <c r="H108" s="173"/>
      <c r="I108" s="174"/>
      <c r="J108" s="175">
        <f>J210</f>
        <v>0</v>
      </c>
      <c r="K108" s="101"/>
      <c r="L108" s="176"/>
    </row>
    <row r="109" spans="1:47" s="10" customFormat="1" ht="19.899999999999999" customHeight="1">
      <c r="B109" s="171"/>
      <c r="C109" s="101"/>
      <c r="D109" s="172" t="s">
        <v>868</v>
      </c>
      <c r="E109" s="173"/>
      <c r="F109" s="173"/>
      <c r="G109" s="173"/>
      <c r="H109" s="173"/>
      <c r="I109" s="174"/>
      <c r="J109" s="175">
        <f>J231</f>
        <v>0</v>
      </c>
      <c r="K109" s="101"/>
      <c r="L109" s="176"/>
    </row>
    <row r="110" spans="1:47" s="10" customFormat="1" ht="19.899999999999999" customHeight="1">
      <c r="B110" s="171"/>
      <c r="C110" s="101"/>
      <c r="D110" s="172" t="s">
        <v>869</v>
      </c>
      <c r="E110" s="173"/>
      <c r="F110" s="173"/>
      <c r="G110" s="173"/>
      <c r="H110" s="173"/>
      <c r="I110" s="174"/>
      <c r="J110" s="175">
        <f>J253</f>
        <v>0</v>
      </c>
      <c r="K110" s="101"/>
      <c r="L110" s="176"/>
    </row>
    <row r="111" spans="1:47" s="10" customFormat="1" ht="19.899999999999999" customHeight="1">
      <c r="B111" s="171"/>
      <c r="C111" s="101"/>
      <c r="D111" s="172" t="s">
        <v>870</v>
      </c>
      <c r="E111" s="173"/>
      <c r="F111" s="173"/>
      <c r="G111" s="173"/>
      <c r="H111" s="173"/>
      <c r="I111" s="174"/>
      <c r="J111" s="175">
        <f>J300</f>
        <v>0</v>
      </c>
      <c r="K111" s="101"/>
      <c r="L111" s="176"/>
    </row>
    <row r="112" spans="1:47" s="10" customFormat="1" ht="19.899999999999999" customHeight="1">
      <c r="B112" s="171"/>
      <c r="C112" s="101"/>
      <c r="D112" s="172" t="s">
        <v>871</v>
      </c>
      <c r="E112" s="173"/>
      <c r="F112" s="173"/>
      <c r="G112" s="173"/>
      <c r="H112" s="173"/>
      <c r="I112" s="174"/>
      <c r="J112" s="175">
        <f>J307</f>
        <v>0</v>
      </c>
      <c r="K112" s="101"/>
      <c r="L112" s="176"/>
    </row>
    <row r="113" spans="1:31" s="10" customFormat="1" ht="19.899999999999999" customHeight="1">
      <c r="B113" s="171"/>
      <c r="C113" s="101"/>
      <c r="D113" s="172" t="s">
        <v>872</v>
      </c>
      <c r="E113" s="173"/>
      <c r="F113" s="173"/>
      <c r="G113" s="173"/>
      <c r="H113" s="173"/>
      <c r="I113" s="174"/>
      <c r="J113" s="175">
        <f>J309</f>
        <v>0</v>
      </c>
      <c r="K113" s="101"/>
      <c r="L113" s="176"/>
    </row>
    <row r="114" spans="1:31" s="10" customFormat="1" ht="19.899999999999999" customHeight="1">
      <c r="B114" s="171"/>
      <c r="C114" s="101"/>
      <c r="D114" s="172" t="s">
        <v>873</v>
      </c>
      <c r="E114" s="173"/>
      <c r="F114" s="173"/>
      <c r="G114" s="173"/>
      <c r="H114" s="173"/>
      <c r="I114" s="174"/>
      <c r="J114" s="175">
        <f>J313</f>
        <v>0</v>
      </c>
      <c r="K114" s="101"/>
      <c r="L114" s="176"/>
    </row>
    <row r="115" spans="1:31" s="2" customFormat="1" ht="21.75" customHeight="1">
      <c r="A115" s="31"/>
      <c r="B115" s="32"/>
      <c r="C115" s="33"/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155"/>
      <c r="J116" s="52"/>
      <c r="K116" s="52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20" spans="1:31" s="2" customFormat="1" ht="6.95" customHeight="1">
      <c r="A120" s="31"/>
      <c r="B120" s="53"/>
      <c r="C120" s="54"/>
      <c r="D120" s="54"/>
      <c r="E120" s="54"/>
      <c r="F120" s="54"/>
      <c r="G120" s="54"/>
      <c r="H120" s="54"/>
      <c r="I120" s="158"/>
      <c r="J120" s="54"/>
      <c r="K120" s="54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24.95" customHeight="1">
      <c r="A121" s="31"/>
      <c r="B121" s="32"/>
      <c r="C121" s="20" t="s">
        <v>177</v>
      </c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15</v>
      </c>
      <c r="D123" s="33"/>
      <c r="E123" s="33"/>
      <c r="F123" s="33"/>
      <c r="G123" s="33"/>
      <c r="H123" s="3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3.25" customHeight="1">
      <c r="A124" s="31"/>
      <c r="B124" s="32"/>
      <c r="C124" s="33"/>
      <c r="D124" s="33"/>
      <c r="E124" s="291" t="str">
        <f>E7</f>
        <v>PRÍSTAVBA A STAVEBNÉ ÚPRAVY MŠ OKRUŽNÁ 53/5, ILAVA-KLOBUŠICE</v>
      </c>
      <c r="F124" s="292"/>
      <c r="G124" s="292"/>
      <c r="H124" s="292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" customFormat="1" ht="12" customHeight="1">
      <c r="B125" s="18"/>
      <c r="C125" s="26" t="s">
        <v>143</v>
      </c>
      <c r="D125" s="19"/>
      <c r="E125" s="19"/>
      <c r="F125" s="19"/>
      <c r="G125" s="19"/>
      <c r="H125" s="19"/>
      <c r="I125" s="112"/>
      <c r="J125" s="19"/>
      <c r="K125" s="19"/>
      <c r="L125" s="17"/>
    </row>
    <row r="126" spans="1:31" s="2" customFormat="1" ht="16.5" customHeight="1">
      <c r="A126" s="31"/>
      <c r="B126" s="32"/>
      <c r="C126" s="33"/>
      <c r="D126" s="33"/>
      <c r="E126" s="291" t="s">
        <v>144</v>
      </c>
      <c r="F126" s="293"/>
      <c r="G126" s="293"/>
      <c r="H126" s="293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145</v>
      </c>
      <c r="D127" s="33"/>
      <c r="E127" s="33"/>
      <c r="F127" s="33"/>
      <c r="G127" s="33"/>
      <c r="H127" s="33"/>
      <c r="I127" s="119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6.5" customHeight="1">
      <c r="A128" s="31"/>
      <c r="B128" s="32"/>
      <c r="C128" s="33"/>
      <c r="D128" s="33"/>
      <c r="E128" s="244" t="str">
        <f>E11</f>
        <v>SO-01.3 - SO 01.3 - Zdravotechnika</v>
      </c>
      <c r="F128" s="293"/>
      <c r="G128" s="293"/>
      <c r="H128" s="293"/>
      <c r="I128" s="119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3"/>
      <c r="D129" s="33"/>
      <c r="E129" s="33"/>
      <c r="F129" s="33"/>
      <c r="G129" s="33"/>
      <c r="H129" s="33"/>
      <c r="I129" s="119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19</v>
      </c>
      <c r="D130" s="33"/>
      <c r="E130" s="33"/>
      <c r="F130" s="24" t="str">
        <f>F14</f>
        <v>Ilava- Klobušice</v>
      </c>
      <c r="G130" s="33"/>
      <c r="H130" s="33"/>
      <c r="I130" s="120" t="s">
        <v>21</v>
      </c>
      <c r="J130" s="63" t="str">
        <f>IF(J14="","",J14)</f>
        <v>02, 2020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3"/>
      <c r="D131" s="33"/>
      <c r="E131" s="33"/>
      <c r="F131" s="33"/>
      <c r="G131" s="33"/>
      <c r="H131" s="33"/>
      <c r="I131" s="119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22</v>
      </c>
      <c r="D132" s="33"/>
      <c r="E132" s="33"/>
      <c r="F132" s="24" t="str">
        <f>E17</f>
        <v>Mesto Ilava, Mierové nám. 16/31,01901</v>
      </c>
      <c r="G132" s="33"/>
      <c r="H132" s="33"/>
      <c r="I132" s="120" t="s">
        <v>28</v>
      </c>
      <c r="J132" s="29" t="str">
        <f>E23</f>
        <v>Ing. Miroslav Remiš</v>
      </c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5.2" customHeight="1">
      <c r="A133" s="31"/>
      <c r="B133" s="32"/>
      <c r="C133" s="26" t="s">
        <v>26</v>
      </c>
      <c r="D133" s="33"/>
      <c r="E133" s="33"/>
      <c r="F133" s="24" t="str">
        <f>IF(E20="","",E20)</f>
        <v>Vyplň údaj</v>
      </c>
      <c r="G133" s="33"/>
      <c r="H133" s="33"/>
      <c r="I133" s="120" t="s">
        <v>31</v>
      </c>
      <c r="J133" s="29" t="str">
        <f>E26</f>
        <v>Ing. Juraj Barčiak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0.35" customHeight="1">
      <c r="A134" s="31"/>
      <c r="B134" s="32"/>
      <c r="C134" s="33"/>
      <c r="D134" s="33"/>
      <c r="E134" s="33"/>
      <c r="F134" s="33"/>
      <c r="G134" s="33"/>
      <c r="H134" s="33"/>
      <c r="I134" s="119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11" customFormat="1" ht="29.25" customHeight="1">
      <c r="A135" s="177"/>
      <c r="B135" s="178"/>
      <c r="C135" s="179" t="s">
        <v>178</v>
      </c>
      <c r="D135" s="180" t="s">
        <v>58</v>
      </c>
      <c r="E135" s="180" t="s">
        <v>54</v>
      </c>
      <c r="F135" s="180" t="s">
        <v>55</v>
      </c>
      <c r="G135" s="180" t="s">
        <v>179</v>
      </c>
      <c r="H135" s="180" t="s">
        <v>180</v>
      </c>
      <c r="I135" s="181" t="s">
        <v>181</v>
      </c>
      <c r="J135" s="182" t="s">
        <v>149</v>
      </c>
      <c r="K135" s="183" t="s">
        <v>182</v>
      </c>
      <c r="L135" s="184"/>
      <c r="M135" s="72" t="s">
        <v>1</v>
      </c>
      <c r="N135" s="73" t="s">
        <v>37</v>
      </c>
      <c r="O135" s="73" t="s">
        <v>183</v>
      </c>
      <c r="P135" s="73" t="s">
        <v>184</v>
      </c>
      <c r="Q135" s="73" t="s">
        <v>185</v>
      </c>
      <c r="R135" s="73" t="s">
        <v>186</v>
      </c>
      <c r="S135" s="73" t="s">
        <v>187</v>
      </c>
      <c r="T135" s="74" t="s">
        <v>188</v>
      </c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</row>
    <row r="136" spans="1:65" s="2" customFormat="1" ht="22.9" customHeight="1">
      <c r="A136" s="31"/>
      <c r="B136" s="32"/>
      <c r="C136" s="79" t="s">
        <v>150</v>
      </c>
      <c r="D136" s="33"/>
      <c r="E136" s="33"/>
      <c r="F136" s="33"/>
      <c r="G136" s="33"/>
      <c r="H136" s="33"/>
      <c r="I136" s="119"/>
      <c r="J136" s="185">
        <f>BK136</f>
        <v>0</v>
      </c>
      <c r="K136" s="33"/>
      <c r="L136" s="36"/>
      <c r="M136" s="75"/>
      <c r="N136" s="186"/>
      <c r="O136" s="76"/>
      <c r="P136" s="187">
        <f>P137+P199</f>
        <v>0</v>
      </c>
      <c r="Q136" s="76"/>
      <c r="R136" s="187">
        <f>R137+R199</f>
        <v>20.992600000000003</v>
      </c>
      <c r="S136" s="76"/>
      <c r="T136" s="188">
        <f>T137+T199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72</v>
      </c>
      <c r="AU136" s="14" t="s">
        <v>151</v>
      </c>
      <c r="BK136" s="189">
        <f>BK137+BK199</f>
        <v>0</v>
      </c>
    </row>
    <row r="137" spans="1:65" s="12" customFormat="1" ht="25.9" customHeight="1">
      <c r="B137" s="190"/>
      <c r="C137" s="191"/>
      <c r="D137" s="192" t="s">
        <v>72</v>
      </c>
      <c r="E137" s="193" t="s">
        <v>189</v>
      </c>
      <c r="F137" s="193" t="s">
        <v>190</v>
      </c>
      <c r="G137" s="191"/>
      <c r="H137" s="191"/>
      <c r="I137" s="194"/>
      <c r="J137" s="195">
        <f>BK137</f>
        <v>0</v>
      </c>
      <c r="K137" s="191"/>
      <c r="L137" s="196"/>
      <c r="M137" s="197"/>
      <c r="N137" s="198"/>
      <c r="O137" s="198"/>
      <c r="P137" s="199">
        <f>P138+P150+P155+P157+P189+P197</f>
        <v>0</v>
      </c>
      <c r="Q137" s="198"/>
      <c r="R137" s="199">
        <f>R138+R150+R155+R157+R189+R197</f>
        <v>20.992600000000003</v>
      </c>
      <c r="S137" s="198"/>
      <c r="T137" s="200">
        <f>T138+T150+T155+T157+T189+T197</f>
        <v>0</v>
      </c>
      <c r="AR137" s="201" t="s">
        <v>80</v>
      </c>
      <c r="AT137" s="202" t="s">
        <v>72</v>
      </c>
      <c r="AU137" s="202" t="s">
        <v>73</v>
      </c>
      <c r="AY137" s="201" t="s">
        <v>191</v>
      </c>
      <c r="BK137" s="203">
        <f>BK138+BK150+BK155+BK157+BK189+BK197</f>
        <v>0</v>
      </c>
    </row>
    <row r="138" spans="1:65" s="12" customFormat="1" ht="22.9" customHeight="1">
      <c r="B138" s="190"/>
      <c r="C138" s="191"/>
      <c r="D138" s="192" t="s">
        <v>72</v>
      </c>
      <c r="E138" s="204" t="s">
        <v>80</v>
      </c>
      <c r="F138" s="204" t="s">
        <v>192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SUM(P139:P149)</f>
        <v>0</v>
      </c>
      <c r="Q138" s="198"/>
      <c r="R138" s="199">
        <f>SUM(R139:R149)</f>
        <v>0</v>
      </c>
      <c r="S138" s="198"/>
      <c r="T138" s="200">
        <f>SUM(T139:T149)</f>
        <v>0</v>
      </c>
      <c r="AR138" s="201" t="s">
        <v>80</v>
      </c>
      <c r="AT138" s="202" t="s">
        <v>72</v>
      </c>
      <c r="AU138" s="202" t="s">
        <v>80</v>
      </c>
      <c r="AY138" s="201" t="s">
        <v>191</v>
      </c>
      <c r="BK138" s="203">
        <f>SUM(BK139:BK149)</f>
        <v>0</v>
      </c>
    </row>
    <row r="139" spans="1:65" s="2" customFormat="1" ht="16.5" customHeight="1">
      <c r="A139" s="31"/>
      <c r="B139" s="32"/>
      <c r="C139" s="206" t="s">
        <v>874</v>
      </c>
      <c r="D139" s="206" t="s">
        <v>193</v>
      </c>
      <c r="E139" s="207" t="s">
        <v>875</v>
      </c>
      <c r="F139" s="208" t="s">
        <v>876</v>
      </c>
      <c r="G139" s="209" t="s">
        <v>196</v>
      </c>
      <c r="H139" s="210">
        <v>48.6</v>
      </c>
      <c r="I139" s="211"/>
      <c r="J139" s="212">
        <f t="shared" ref="J139:J149" si="0">ROUND(I139*H139,2)</f>
        <v>0</v>
      </c>
      <c r="K139" s="213"/>
      <c r="L139" s="36"/>
      <c r="M139" s="214" t="s">
        <v>1</v>
      </c>
      <c r="N139" s="215" t="s">
        <v>39</v>
      </c>
      <c r="O139" s="68"/>
      <c r="P139" s="216">
        <f t="shared" ref="P139:P149" si="1">O139*H139</f>
        <v>0</v>
      </c>
      <c r="Q139" s="216">
        <v>0</v>
      </c>
      <c r="R139" s="216">
        <f t="shared" ref="R139:R149" si="2">Q139*H139</f>
        <v>0</v>
      </c>
      <c r="S139" s="216">
        <v>0</v>
      </c>
      <c r="T139" s="217">
        <f t="shared" ref="T139:T149" si="3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197</v>
      </c>
      <c r="AT139" s="218" t="s">
        <v>193</v>
      </c>
      <c r="AU139" s="218" t="s">
        <v>86</v>
      </c>
      <c r="AY139" s="14" t="s">
        <v>191</v>
      </c>
      <c r="BE139" s="219">
        <f t="shared" ref="BE139:BE149" si="4">IF(N139="základná",J139,0)</f>
        <v>0</v>
      </c>
      <c r="BF139" s="219">
        <f t="shared" ref="BF139:BF149" si="5">IF(N139="znížená",J139,0)</f>
        <v>0</v>
      </c>
      <c r="BG139" s="219">
        <f t="shared" ref="BG139:BG149" si="6">IF(N139="zákl. prenesená",J139,0)</f>
        <v>0</v>
      </c>
      <c r="BH139" s="219">
        <f t="shared" ref="BH139:BH149" si="7">IF(N139="zníž. prenesená",J139,0)</f>
        <v>0</v>
      </c>
      <c r="BI139" s="219">
        <f t="shared" ref="BI139:BI149" si="8">IF(N139="nulová",J139,0)</f>
        <v>0</v>
      </c>
      <c r="BJ139" s="14" t="s">
        <v>86</v>
      </c>
      <c r="BK139" s="219">
        <f t="shared" ref="BK139:BK149" si="9">ROUND(I139*H139,2)</f>
        <v>0</v>
      </c>
      <c r="BL139" s="14" t="s">
        <v>197</v>
      </c>
      <c r="BM139" s="218" t="s">
        <v>86</v>
      </c>
    </row>
    <row r="140" spans="1:65" s="2" customFormat="1" ht="16.5" customHeight="1">
      <c r="A140" s="31"/>
      <c r="B140" s="32"/>
      <c r="C140" s="206" t="s">
        <v>877</v>
      </c>
      <c r="D140" s="206" t="s">
        <v>193</v>
      </c>
      <c r="E140" s="207" t="s">
        <v>878</v>
      </c>
      <c r="F140" s="208" t="s">
        <v>879</v>
      </c>
      <c r="G140" s="209" t="s">
        <v>196</v>
      </c>
      <c r="H140" s="210">
        <v>48.6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39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197</v>
      </c>
      <c r="AT140" s="218" t="s">
        <v>193</v>
      </c>
      <c r="AU140" s="218" t="s">
        <v>86</v>
      </c>
      <c r="AY140" s="14" t="s">
        <v>191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86</v>
      </c>
      <c r="BK140" s="219">
        <f t="shared" si="9"/>
        <v>0</v>
      </c>
      <c r="BL140" s="14" t="s">
        <v>197</v>
      </c>
      <c r="BM140" s="218" t="s">
        <v>197</v>
      </c>
    </row>
    <row r="141" spans="1:65" s="2" customFormat="1" ht="21.75" customHeight="1">
      <c r="A141" s="31"/>
      <c r="B141" s="32"/>
      <c r="C141" s="206" t="s">
        <v>880</v>
      </c>
      <c r="D141" s="206" t="s">
        <v>193</v>
      </c>
      <c r="E141" s="207" t="s">
        <v>881</v>
      </c>
      <c r="F141" s="208" t="s">
        <v>882</v>
      </c>
      <c r="G141" s="209" t="s">
        <v>223</v>
      </c>
      <c r="H141" s="210">
        <v>44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39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197</v>
      </c>
      <c r="AT141" s="218" t="s">
        <v>193</v>
      </c>
      <c r="AU141" s="218" t="s">
        <v>86</v>
      </c>
      <c r="AY141" s="14" t="s">
        <v>191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86</v>
      </c>
      <c r="BK141" s="219">
        <f t="shared" si="9"/>
        <v>0</v>
      </c>
      <c r="BL141" s="14" t="s">
        <v>197</v>
      </c>
      <c r="BM141" s="218" t="s">
        <v>216</v>
      </c>
    </row>
    <row r="142" spans="1:65" s="2" customFormat="1" ht="21.75" customHeight="1">
      <c r="A142" s="31"/>
      <c r="B142" s="32"/>
      <c r="C142" s="206" t="s">
        <v>883</v>
      </c>
      <c r="D142" s="206" t="s">
        <v>193</v>
      </c>
      <c r="E142" s="207" t="s">
        <v>884</v>
      </c>
      <c r="F142" s="208" t="s">
        <v>885</v>
      </c>
      <c r="G142" s="209" t="s">
        <v>223</v>
      </c>
      <c r="H142" s="210">
        <v>44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39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197</v>
      </c>
      <c r="AT142" s="218" t="s">
        <v>193</v>
      </c>
      <c r="AU142" s="218" t="s">
        <v>86</v>
      </c>
      <c r="AY142" s="14" t="s">
        <v>191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86</v>
      </c>
      <c r="BK142" s="219">
        <f t="shared" si="9"/>
        <v>0</v>
      </c>
      <c r="BL142" s="14" t="s">
        <v>197</v>
      </c>
      <c r="BM142" s="218" t="s">
        <v>214</v>
      </c>
    </row>
    <row r="143" spans="1:65" s="2" customFormat="1" ht="16.5" customHeight="1">
      <c r="A143" s="31"/>
      <c r="B143" s="32"/>
      <c r="C143" s="206" t="s">
        <v>886</v>
      </c>
      <c r="D143" s="206" t="s">
        <v>193</v>
      </c>
      <c r="E143" s="207" t="s">
        <v>887</v>
      </c>
      <c r="F143" s="208" t="s">
        <v>888</v>
      </c>
      <c r="G143" s="209" t="s">
        <v>196</v>
      </c>
      <c r="H143" s="210">
        <v>28.7</v>
      </c>
      <c r="I143" s="211"/>
      <c r="J143" s="212">
        <f t="shared" si="0"/>
        <v>0</v>
      </c>
      <c r="K143" s="213"/>
      <c r="L143" s="36"/>
      <c r="M143" s="214" t="s">
        <v>1</v>
      </c>
      <c r="N143" s="215" t="s">
        <v>39</v>
      </c>
      <c r="O143" s="68"/>
      <c r="P143" s="216">
        <f t="shared" si="1"/>
        <v>0</v>
      </c>
      <c r="Q143" s="216">
        <v>0</v>
      </c>
      <c r="R143" s="216">
        <f t="shared" si="2"/>
        <v>0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197</v>
      </c>
      <c r="AT143" s="218" t="s">
        <v>193</v>
      </c>
      <c r="AU143" s="218" t="s">
        <v>86</v>
      </c>
      <c r="AY143" s="14" t="s">
        <v>191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86</v>
      </c>
      <c r="BK143" s="219">
        <f t="shared" si="9"/>
        <v>0</v>
      </c>
      <c r="BL143" s="14" t="s">
        <v>197</v>
      </c>
      <c r="BM143" s="218" t="s">
        <v>232</v>
      </c>
    </row>
    <row r="144" spans="1:65" s="2" customFormat="1" ht="21.75" customHeight="1">
      <c r="A144" s="31"/>
      <c r="B144" s="32"/>
      <c r="C144" s="206" t="s">
        <v>889</v>
      </c>
      <c r="D144" s="206" t="s">
        <v>193</v>
      </c>
      <c r="E144" s="207" t="s">
        <v>890</v>
      </c>
      <c r="F144" s="208" t="s">
        <v>891</v>
      </c>
      <c r="G144" s="209" t="s">
        <v>196</v>
      </c>
      <c r="H144" s="210">
        <v>28.7</v>
      </c>
      <c r="I144" s="211"/>
      <c r="J144" s="212">
        <f t="shared" si="0"/>
        <v>0</v>
      </c>
      <c r="K144" s="213"/>
      <c r="L144" s="36"/>
      <c r="M144" s="214" t="s">
        <v>1</v>
      </c>
      <c r="N144" s="215" t="s">
        <v>39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197</v>
      </c>
      <c r="AT144" s="218" t="s">
        <v>193</v>
      </c>
      <c r="AU144" s="218" t="s">
        <v>86</v>
      </c>
      <c r="AY144" s="14" t="s">
        <v>191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86</v>
      </c>
      <c r="BK144" s="219">
        <f t="shared" si="9"/>
        <v>0</v>
      </c>
      <c r="BL144" s="14" t="s">
        <v>197</v>
      </c>
      <c r="BM144" s="218" t="s">
        <v>241</v>
      </c>
    </row>
    <row r="145" spans="1:65" s="2" customFormat="1" ht="16.5" customHeight="1">
      <c r="A145" s="31"/>
      <c r="B145" s="32"/>
      <c r="C145" s="206" t="s">
        <v>892</v>
      </c>
      <c r="D145" s="206" t="s">
        <v>193</v>
      </c>
      <c r="E145" s="207" t="s">
        <v>893</v>
      </c>
      <c r="F145" s="208" t="s">
        <v>894</v>
      </c>
      <c r="G145" s="209" t="s">
        <v>196</v>
      </c>
      <c r="H145" s="210">
        <v>28.7</v>
      </c>
      <c r="I145" s="211"/>
      <c r="J145" s="212">
        <f t="shared" si="0"/>
        <v>0</v>
      </c>
      <c r="K145" s="213"/>
      <c r="L145" s="36"/>
      <c r="M145" s="214" t="s">
        <v>1</v>
      </c>
      <c r="N145" s="215" t="s">
        <v>39</v>
      </c>
      <c r="O145" s="68"/>
      <c r="P145" s="216">
        <f t="shared" si="1"/>
        <v>0</v>
      </c>
      <c r="Q145" s="216">
        <v>0</v>
      </c>
      <c r="R145" s="216">
        <f t="shared" si="2"/>
        <v>0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197</v>
      </c>
      <c r="AT145" s="218" t="s">
        <v>193</v>
      </c>
      <c r="AU145" s="218" t="s">
        <v>86</v>
      </c>
      <c r="AY145" s="14" t="s">
        <v>191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86</v>
      </c>
      <c r="BK145" s="219">
        <f t="shared" si="9"/>
        <v>0</v>
      </c>
      <c r="BL145" s="14" t="s">
        <v>197</v>
      </c>
      <c r="BM145" s="218" t="s">
        <v>249</v>
      </c>
    </row>
    <row r="146" spans="1:65" s="2" customFormat="1" ht="21.75" customHeight="1">
      <c r="A146" s="31"/>
      <c r="B146" s="32"/>
      <c r="C146" s="206" t="s">
        <v>895</v>
      </c>
      <c r="D146" s="206" t="s">
        <v>193</v>
      </c>
      <c r="E146" s="207" t="s">
        <v>206</v>
      </c>
      <c r="F146" s="208" t="s">
        <v>896</v>
      </c>
      <c r="G146" s="209" t="s">
        <v>196</v>
      </c>
      <c r="H146" s="210">
        <v>19.899999999999999</v>
      </c>
      <c r="I146" s="211"/>
      <c r="J146" s="212">
        <f t="shared" si="0"/>
        <v>0</v>
      </c>
      <c r="K146" s="213"/>
      <c r="L146" s="36"/>
      <c r="M146" s="214" t="s">
        <v>1</v>
      </c>
      <c r="N146" s="215" t="s">
        <v>39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197</v>
      </c>
      <c r="AT146" s="218" t="s">
        <v>193</v>
      </c>
      <c r="AU146" s="218" t="s">
        <v>86</v>
      </c>
      <c r="AY146" s="14" t="s">
        <v>191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86</v>
      </c>
      <c r="BK146" s="219">
        <f t="shared" si="9"/>
        <v>0</v>
      </c>
      <c r="BL146" s="14" t="s">
        <v>197</v>
      </c>
      <c r="BM146" s="218" t="s">
        <v>257</v>
      </c>
    </row>
    <row r="147" spans="1:65" s="2" customFormat="1" ht="16.5" customHeight="1">
      <c r="A147" s="31"/>
      <c r="B147" s="32"/>
      <c r="C147" s="206" t="s">
        <v>897</v>
      </c>
      <c r="D147" s="206" t="s">
        <v>193</v>
      </c>
      <c r="E147" s="207" t="s">
        <v>898</v>
      </c>
      <c r="F147" s="208" t="s">
        <v>899</v>
      </c>
      <c r="G147" s="209" t="s">
        <v>196</v>
      </c>
      <c r="H147" s="210">
        <v>21.5</v>
      </c>
      <c r="I147" s="211"/>
      <c r="J147" s="212">
        <f t="shared" si="0"/>
        <v>0</v>
      </c>
      <c r="K147" s="213"/>
      <c r="L147" s="36"/>
      <c r="M147" s="214" t="s">
        <v>1</v>
      </c>
      <c r="N147" s="215" t="s">
        <v>39</v>
      </c>
      <c r="O147" s="68"/>
      <c r="P147" s="216">
        <f t="shared" si="1"/>
        <v>0</v>
      </c>
      <c r="Q147" s="216">
        <v>0</v>
      </c>
      <c r="R147" s="216">
        <f t="shared" si="2"/>
        <v>0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197</v>
      </c>
      <c r="AT147" s="218" t="s">
        <v>193</v>
      </c>
      <c r="AU147" s="218" t="s">
        <v>86</v>
      </c>
      <c r="AY147" s="14" t="s">
        <v>191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86</v>
      </c>
      <c r="BK147" s="219">
        <f t="shared" si="9"/>
        <v>0</v>
      </c>
      <c r="BL147" s="14" t="s">
        <v>197</v>
      </c>
      <c r="BM147" s="218" t="s">
        <v>266</v>
      </c>
    </row>
    <row r="148" spans="1:65" s="2" customFormat="1" ht="16.5" customHeight="1">
      <c r="A148" s="31"/>
      <c r="B148" s="32"/>
      <c r="C148" s="220" t="s">
        <v>900</v>
      </c>
      <c r="D148" s="220" t="s">
        <v>210</v>
      </c>
      <c r="E148" s="221" t="s">
        <v>901</v>
      </c>
      <c r="F148" s="222" t="s">
        <v>902</v>
      </c>
      <c r="G148" s="223" t="s">
        <v>196</v>
      </c>
      <c r="H148" s="224">
        <v>21.5</v>
      </c>
      <c r="I148" s="225"/>
      <c r="J148" s="226">
        <f t="shared" si="0"/>
        <v>0</v>
      </c>
      <c r="K148" s="227"/>
      <c r="L148" s="228"/>
      <c r="M148" s="229" t="s">
        <v>1</v>
      </c>
      <c r="N148" s="230" t="s">
        <v>39</v>
      </c>
      <c r="O148" s="68"/>
      <c r="P148" s="216">
        <f t="shared" si="1"/>
        <v>0</v>
      </c>
      <c r="Q148" s="216">
        <v>0</v>
      </c>
      <c r="R148" s="216">
        <f t="shared" si="2"/>
        <v>0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214</v>
      </c>
      <c r="AT148" s="218" t="s">
        <v>210</v>
      </c>
      <c r="AU148" s="218" t="s">
        <v>86</v>
      </c>
      <c r="AY148" s="14" t="s">
        <v>191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86</v>
      </c>
      <c r="BK148" s="219">
        <f t="shared" si="9"/>
        <v>0</v>
      </c>
      <c r="BL148" s="14" t="s">
        <v>197</v>
      </c>
      <c r="BM148" s="218" t="s">
        <v>7</v>
      </c>
    </row>
    <row r="149" spans="1:65" s="2" customFormat="1" ht="16.5" customHeight="1">
      <c r="A149" s="31"/>
      <c r="B149" s="32"/>
      <c r="C149" s="206" t="s">
        <v>903</v>
      </c>
      <c r="D149" s="206" t="s">
        <v>193</v>
      </c>
      <c r="E149" s="207" t="s">
        <v>221</v>
      </c>
      <c r="F149" s="208" t="s">
        <v>222</v>
      </c>
      <c r="G149" s="209" t="s">
        <v>223</v>
      </c>
      <c r="H149" s="210">
        <v>48</v>
      </c>
      <c r="I149" s="211"/>
      <c r="J149" s="212">
        <f t="shared" si="0"/>
        <v>0</v>
      </c>
      <c r="K149" s="213"/>
      <c r="L149" s="36"/>
      <c r="M149" s="214" t="s">
        <v>1</v>
      </c>
      <c r="N149" s="215" t="s">
        <v>39</v>
      </c>
      <c r="O149" s="68"/>
      <c r="P149" s="216">
        <f t="shared" si="1"/>
        <v>0</v>
      </c>
      <c r="Q149" s="216">
        <v>0</v>
      </c>
      <c r="R149" s="216">
        <f t="shared" si="2"/>
        <v>0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197</v>
      </c>
      <c r="AT149" s="218" t="s">
        <v>193</v>
      </c>
      <c r="AU149" s="218" t="s">
        <v>86</v>
      </c>
      <c r="AY149" s="14" t="s">
        <v>191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86</v>
      </c>
      <c r="BK149" s="219">
        <f t="shared" si="9"/>
        <v>0</v>
      </c>
      <c r="BL149" s="14" t="s">
        <v>197</v>
      </c>
      <c r="BM149" s="218" t="s">
        <v>285</v>
      </c>
    </row>
    <row r="150" spans="1:65" s="12" customFormat="1" ht="22.9" customHeight="1">
      <c r="B150" s="190"/>
      <c r="C150" s="191"/>
      <c r="D150" s="192" t="s">
        <v>72</v>
      </c>
      <c r="E150" s="204" t="s">
        <v>86</v>
      </c>
      <c r="F150" s="204" t="s">
        <v>236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SUM(P151:P154)</f>
        <v>0</v>
      </c>
      <c r="Q150" s="198"/>
      <c r="R150" s="199">
        <f>SUM(R151:R154)</f>
        <v>20.992600000000003</v>
      </c>
      <c r="S150" s="198"/>
      <c r="T150" s="200">
        <f>SUM(T151:T154)</f>
        <v>0</v>
      </c>
      <c r="AR150" s="201" t="s">
        <v>80</v>
      </c>
      <c r="AT150" s="202" t="s">
        <v>72</v>
      </c>
      <c r="AU150" s="202" t="s">
        <v>80</v>
      </c>
      <c r="AY150" s="201" t="s">
        <v>191</v>
      </c>
      <c r="BK150" s="203">
        <f>SUM(BK151:BK154)</f>
        <v>0</v>
      </c>
    </row>
    <row r="151" spans="1:65" s="2" customFormat="1" ht="16.5" customHeight="1">
      <c r="A151" s="31"/>
      <c r="B151" s="32"/>
      <c r="C151" s="206" t="s">
        <v>904</v>
      </c>
      <c r="D151" s="206" t="s">
        <v>193</v>
      </c>
      <c r="E151" s="207" t="s">
        <v>905</v>
      </c>
      <c r="F151" s="208" t="s">
        <v>906</v>
      </c>
      <c r="G151" s="209" t="s">
        <v>196</v>
      </c>
      <c r="H151" s="210">
        <v>10.32</v>
      </c>
      <c r="I151" s="211"/>
      <c r="J151" s="212">
        <f>ROUND(I151*H151,2)</f>
        <v>0</v>
      </c>
      <c r="K151" s="213"/>
      <c r="L151" s="36"/>
      <c r="M151" s="214" t="s">
        <v>1</v>
      </c>
      <c r="N151" s="215" t="s">
        <v>39</v>
      </c>
      <c r="O151" s="68"/>
      <c r="P151" s="216">
        <f>O151*H151</f>
        <v>0</v>
      </c>
      <c r="Q151" s="216">
        <v>1.9205000000000001</v>
      </c>
      <c r="R151" s="216">
        <f>Q151*H151</f>
        <v>19.819560000000003</v>
      </c>
      <c r="S151" s="216">
        <v>0</v>
      </c>
      <c r="T151" s="217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197</v>
      </c>
      <c r="AT151" s="218" t="s">
        <v>193</v>
      </c>
      <c r="AU151" s="218" t="s">
        <v>86</v>
      </c>
      <c r="AY151" s="14" t="s">
        <v>191</v>
      </c>
      <c r="BE151" s="219">
        <f>IF(N151="základná",J151,0)</f>
        <v>0</v>
      </c>
      <c r="BF151" s="219">
        <f>IF(N151="znížená",J151,0)</f>
        <v>0</v>
      </c>
      <c r="BG151" s="219">
        <f>IF(N151="zákl. prenesená",J151,0)</f>
        <v>0</v>
      </c>
      <c r="BH151" s="219">
        <f>IF(N151="zníž. prenesená",J151,0)</f>
        <v>0</v>
      </c>
      <c r="BI151" s="219">
        <f>IF(N151="nulová",J151,0)</f>
        <v>0</v>
      </c>
      <c r="BJ151" s="14" t="s">
        <v>86</v>
      </c>
      <c r="BK151" s="219">
        <f>ROUND(I151*H151,2)</f>
        <v>0</v>
      </c>
      <c r="BL151" s="14" t="s">
        <v>197</v>
      </c>
      <c r="BM151" s="218" t="s">
        <v>907</v>
      </c>
    </row>
    <row r="152" spans="1:65" s="2" customFormat="1" ht="21.75" customHeight="1">
      <c r="A152" s="31"/>
      <c r="B152" s="32"/>
      <c r="C152" s="206" t="s">
        <v>908</v>
      </c>
      <c r="D152" s="206" t="s">
        <v>193</v>
      </c>
      <c r="E152" s="207" t="s">
        <v>909</v>
      </c>
      <c r="F152" s="208" t="s">
        <v>910</v>
      </c>
      <c r="G152" s="209" t="s">
        <v>274</v>
      </c>
      <c r="H152" s="210">
        <v>86</v>
      </c>
      <c r="I152" s="211"/>
      <c r="J152" s="212">
        <f>ROUND(I152*H152,2)</f>
        <v>0</v>
      </c>
      <c r="K152" s="213"/>
      <c r="L152" s="36"/>
      <c r="M152" s="214" t="s">
        <v>1</v>
      </c>
      <c r="N152" s="215" t="s">
        <v>39</v>
      </c>
      <c r="O152" s="68"/>
      <c r="P152" s="216">
        <f>O152*H152</f>
        <v>0</v>
      </c>
      <c r="Q152" s="216">
        <v>1.3639999999999999E-2</v>
      </c>
      <c r="R152" s="216">
        <f>Q152*H152</f>
        <v>1.1730399999999999</v>
      </c>
      <c r="S152" s="216">
        <v>0</v>
      </c>
      <c r="T152" s="217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197</v>
      </c>
      <c r="AT152" s="218" t="s">
        <v>193</v>
      </c>
      <c r="AU152" s="218" t="s">
        <v>86</v>
      </c>
      <c r="AY152" s="14" t="s">
        <v>191</v>
      </c>
      <c r="BE152" s="219">
        <f>IF(N152="základná",J152,0)</f>
        <v>0</v>
      </c>
      <c r="BF152" s="219">
        <f>IF(N152="znížená",J152,0)</f>
        <v>0</v>
      </c>
      <c r="BG152" s="219">
        <f>IF(N152="zákl. prenesená",J152,0)</f>
        <v>0</v>
      </c>
      <c r="BH152" s="219">
        <f>IF(N152="zníž. prenesená",J152,0)</f>
        <v>0</v>
      </c>
      <c r="BI152" s="219">
        <f>IF(N152="nulová",J152,0)</f>
        <v>0</v>
      </c>
      <c r="BJ152" s="14" t="s">
        <v>86</v>
      </c>
      <c r="BK152" s="219">
        <f>ROUND(I152*H152,2)</f>
        <v>0</v>
      </c>
      <c r="BL152" s="14" t="s">
        <v>197</v>
      </c>
      <c r="BM152" s="218" t="s">
        <v>911</v>
      </c>
    </row>
    <row r="153" spans="1:65" s="2" customFormat="1" ht="21.75" customHeight="1">
      <c r="A153" s="31"/>
      <c r="B153" s="32"/>
      <c r="C153" s="206" t="s">
        <v>753</v>
      </c>
      <c r="D153" s="206" t="s">
        <v>193</v>
      </c>
      <c r="E153" s="207" t="s">
        <v>912</v>
      </c>
      <c r="F153" s="208" t="s">
        <v>913</v>
      </c>
      <c r="G153" s="209" t="s">
        <v>278</v>
      </c>
      <c r="H153" s="210">
        <v>2</v>
      </c>
      <c r="I153" s="211"/>
      <c r="J153" s="212">
        <f>ROUND(I153*H153,2)</f>
        <v>0</v>
      </c>
      <c r="K153" s="213"/>
      <c r="L153" s="36"/>
      <c r="M153" s="214" t="s">
        <v>1</v>
      </c>
      <c r="N153" s="215" t="s">
        <v>39</v>
      </c>
      <c r="O153" s="68"/>
      <c r="P153" s="216">
        <f>O153*H153</f>
        <v>0</v>
      </c>
      <c r="Q153" s="216">
        <v>0</v>
      </c>
      <c r="R153" s="216">
        <f>Q153*H153</f>
        <v>0</v>
      </c>
      <c r="S153" s="216">
        <v>0</v>
      </c>
      <c r="T153" s="217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197</v>
      </c>
      <c r="AT153" s="218" t="s">
        <v>193</v>
      </c>
      <c r="AU153" s="218" t="s">
        <v>86</v>
      </c>
      <c r="AY153" s="14" t="s">
        <v>191</v>
      </c>
      <c r="BE153" s="219">
        <f>IF(N153="základná",J153,0)</f>
        <v>0</v>
      </c>
      <c r="BF153" s="219">
        <f>IF(N153="znížená",J153,0)</f>
        <v>0</v>
      </c>
      <c r="BG153" s="219">
        <f>IF(N153="zákl. prenesená",J153,0)</f>
        <v>0</v>
      </c>
      <c r="BH153" s="219">
        <f>IF(N153="zníž. prenesená",J153,0)</f>
        <v>0</v>
      </c>
      <c r="BI153" s="219">
        <f>IF(N153="nulová",J153,0)</f>
        <v>0</v>
      </c>
      <c r="BJ153" s="14" t="s">
        <v>86</v>
      </c>
      <c r="BK153" s="219">
        <f>ROUND(I153*H153,2)</f>
        <v>0</v>
      </c>
      <c r="BL153" s="14" t="s">
        <v>197</v>
      </c>
      <c r="BM153" s="218" t="s">
        <v>293</v>
      </c>
    </row>
    <row r="154" spans="1:65" s="2" customFormat="1" ht="21.75" customHeight="1">
      <c r="A154" s="31"/>
      <c r="B154" s="32"/>
      <c r="C154" s="206" t="s">
        <v>749</v>
      </c>
      <c r="D154" s="206" t="s">
        <v>193</v>
      </c>
      <c r="E154" s="207" t="s">
        <v>914</v>
      </c>
      <c r="F154" s="208" t="s">
        <v>915</v>
      </c>
      <c r="G154" s="209" t="s">
        <v>278</v>
      </c>
      <c r="H154" s="210">
        <v>2</v>
      </c>
      <c r="I154" s="211"/>
      <c r="J154" s="212">
        <f>ROUND(I154*H154,2)</f>
        <v>0</v>
      </c>
      <c r="K154" s="213"/>
      <c r="L154" s="36"/>
      <c r="M154" s="214" t="s">
        <v>1</v>
      </c>
      <c r="N154" s="215" t="s">
        <v>39</v>
      </c>
      <c r="O154" s="68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197</v>
      </c>
      <c r="AT154" s="218" t="s">
        <v>193</v>
      </c>
      <c r="AU154" s="218" t="s">
        <v>86</v>
      </c>
      <c r="AY154" s="14" t="s">
        <v>191</v>
      </c>
      <c r="BE154" s="219">
        <f>IF(N154="základná",J154,0)</f>
        <v>0</v>
      </c>
      <c r="BF154" s="219">
        <f>IF(N154="znížená",J154,0)</f>
        <v>0</v>
      </c>
      <c r="BG154" s="219">
        <f>IF(N154="zákl. prenesená",J154,0)</f>
        <v>0</v>
      </c>
      <c r="BH154" s="219">
        <f>IF(N154="zníž. prenesená",J154,0)</f>
        <v>0</v>
      </c>
      <c r="BI154" s="219">
        <f>IF(N154="nulová",J154,0)</f>
        <v>0</v>
      </c>
      <c r="BJ154" s="14" t="s">
        <v>86</v>
      </c>
      <c r="BK154" s="219">
        <f>ROUND(I154*H154,2)</f>
        <v>0</v>
      </c>
      <c r="BL154" s="14" t="s">
        <v>197</v>
      </c>
      <c r="BM154" s="218" t="s">
        <v>301</v>
      </c>
    </row>
    <row r="155" spans="1:65" s="12" customFormat="1" ht="22.9" customHeight="1">
      <c r="B155" s="190"/>
      <c r="C155" s="191"/>
      <c r="D155" s="192" t="s">
        <v>72</v>
      </c>
      <c r="E155" s="204" t="s">
        <v>197</v>
      </c>
      <c r="F155" s="204" t="s">
        <v>261</v>
      </c>
      <c r="G155" s="191"/>
      <c r="H155" s="191"/>
      <c r="I155" s="194"/>
      <c r="J155" s="205">
        <f>BK155</f>
        <v>0</v>
      </c>
      <c r="K155" s="191"/>
      <c r="L155" s="196"/>
      <c r="M155" s="197"/>
      <c r="N155" s="198"/>
      <c r="O155" s="198"/>
      <c r="P155" s="199">
        <f>P156</f>
        <v>0</v>
      </c>
      <c r="Q155" s="198"/>
      <c r="R155" s="199">
        <f>R156</f>
        <v>0</v>
      </c>
      <c r="S155" s="198"/>
      <c r="T155" s="200">
        <f>T156</f>
        <v>0</v>
      </c>
      <c r="AR155" s="201" t="s">
        <v>80</v>
      </c>
      <c r="AT155" s="202" t="s">
        <v>72</v>
      </c>
      <c r="AU155" s="202" t="s">
        <v>80</v>
      </c>
      <c r="AY155" s="201" t="s">
        <v>191</v>
      </c>
      <c r="BK155" s="203">
        <f>BK156</f>
        <v>0</v>
      </c>
    </row>
    <row r="156" spans="1:65" s="2" customFormat="1" ht="21.75" customHeight="1">
      <c r="A156" s="31"/>
      <c r="B156" s="32"/>
      <c r="C156" s="206" t="s">
        <v>916</v>
      </c>
      <c r="D156" s="206" t="s">
        <v>193</v>
      </c>
      <c r="E156" s="207" t="s">
        <v>917</v>
      </c>
      <c r="F156" s="208" t="s">
        <v>918</v>
      </c>
      <c r="G156" s="209" t="s">
        <v>196</v>
      </c>
      <c r="H156" s="210">
        <v>7.2</v>
      </c>
      <c r="I156" s="211"/>
      <c r="J156" s="212">
        <f>ROUND(I156*H156,2)</f>
        <v>0</v>
      </c>
      <c r="K156" s="213"/>
      <c r="L156" s="36"/>
      <c r="M156" s="214" t="s">
        <v>1</v>
      </c>
      <c r="N156" s="215" t="s">
        <v>39</v>
      </c>
      <c r="O156" s="6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197</v>
      </c>
      <c r="AT156" s="218" t="s">
        <v>193</v>
      </c>
      <c r="AU156" s="218" t="s">
        <v>86</v>
      </c>
      <c r="AY156" s="14" t="s">
        <v>191</v>
      </c>
      <c r="BE156" s="219">
        <f>IF(N156="základná",J156,0)</f>
        <v>0</v>
      </c>
      <c r="BF156" s="219">
        <f>IF(N156="znížená",J156,0)</f>
        <v>0</v>
      </c>
      <c r="BG156" s="219">
        <f>IF(N156="zákl. prenesená",J156,0)</f>
        <v>0</v>
      </c>
      <c r="BH156" s="219">
        <f>IF(N156="zníž. prenesená",J156,0)</f>
        <v>0</v>
      </c>
      <c r="BI156" s="219">
        <f>IF(N156="nulová",J156,0)</f>
        <v>0</v>
      </c>
      <c r="BJ156" s="14" t="s">
        <v>86</v>
      </c>
      <c r="BK156" s="219">
        <f>ROUND(I156*H156,2)</f>
        <v>0</v>
      </c>
      <c r="BL156" s="14" t="s">
        <v>197</v>
      </c>
      <c r="BM156" s="218" t="s">
        <v>310</v>
      </c>
    </row>
    <row r="157" spans="1:65" s="12" customFormat="1" ht="22.9" customHeight="1">
      <c r="B157" s="190"/>
      <c r="C157" s="191"/>
      <c r="D157" s="192" t="s">
        <v>72</v>
      </c>
      <c r="E157" s="204" t="s">
        <v>214</v>
      </c>
      <c r="F157" s="204" t="s">
        <v>919</v>
      </c>
      <c r="G157" s="191"/>
      <c r="H157" s="191"/>
      <c r="I157" s="194"/>
      <c r="J157" s="205">
        <f>BK157</f>
        <v>0</v>
      </c>
      <c r="K157" s="191"/>
      <c r="L157" s="196"/>
      <c r="M157" s="197"/>
      <c r="N157" s="198"/>
      <c r="O157" s="198"/>
      <c r="P157" s="199">
        <f>SUM(P158:P188)</f>
        <v>0</v>
      </c>
      <c r="Q157" s="198"/>
      <c r="R157" s="199">
        <f>SUM(R158:R188)</f>
        <v>0</v>
      </c>
      <c r="S157" s="198"/>
      <c r="T157" s="200">
        <f>SUM(T158:T188)</f>
        <v>0</v>
      </c>
      <c r="AR157" s="201" t="s">
        <v>80</v>
      </c>
      <c r="AT157" s="202" t="s">
        <v>72</v>
      </c>
      <c r="AU157" s="202" t="s">
        <v>80</v>
      </c>
      <c r="AY157" s="201" t="s">
        <v>191</v>
      </c>
      <c r="BK157" s="203">
        <f>SUM(BK158:BK188)</f>
        <v>0</v>
      </c>
    </row>
    <row r="158" spans="1:65" s="2" customFormat="1" ht="21.75" customHeight="1">
      <c r="A158" s="31"/>
      <c r="B158" s="32"/>
      <c r="C158" s="206" t="s">
        <v>920</v>
      </c>
      <c r="D158" s="206" t="s">
        <v>193</v>
      </c>
      <c r="E158" s="207" t="s">
        <v>921</v>
      </c>
      <c r="F158" s="208" t="s">
        <v>922</v>
      </c>
      <c r="G158" s="209" t="s">
        <v>274</v>
      </c>
      <c r="H158" s="210">
        <v>15</v>
      </c>
      <c r="I158" s="211"/>
      <c r="J158" s="212">
        <f t="shared" ref="J158:J188" si="10">ROUND(I158*H158,2)</f>
        <v>0</v>
      </c>
      <c r="K158" s="213"/>
      <c r="L158" s="36"/>
      <c r="M158" s="214" t="s">
        <v>1</v>
      </c>
      <c r="N158" s="215" t="s">
        <v>39</v>
      </c>
      <c r="O158" s="68"/>
      <c r="P158" s="216">
        <f t="shared" ref="P158:P188" si="11">O158*H158</f>
        <v>0</v>
      </c>
      <c r="Q158" s="216">
        <v>0</v>
      </c>
      <c r="R158" s="216">
        <f t="shared" ref="R158:R188" si="12">Q158*H158</f>
        <v>0</v>
      </c>
      <c r="S158" s="216">
        <v>0</v>
      </c>
      <c r="T158" s="217">
        <f t="shared" ref="T158:T188" si="13"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197</v>
      </c>
      <c r="AT158" s="218" t="s">
        <v>193</v>
      </c>
      <c r="AU158" s="218" t="s">
        <v>86</v>
      </c>
      <c r="AY158" s="14" t="s">
        <v>191</v>
      </c>
      <c r="BE158" s="219">
        <f t="shared" ref="BE158:BE188" si="14">IF(N158="základná",J158,0)</f>
        <v>0</v>
      </c>
      <c r="BF158" s="219">
        <f t="shared" ref="BF158:BF188" si="15">IF(N158="znížená",J158,0)</f>
        <v>0</v>
      </c>
      <c r="BG158" s="219">
        <f t="shared" ref="BG158:BG188" si="16">IF(N158="zákl. prenesená",J158,0)</f>
        <v>0</v>
      </c>
      <c r="BH158" s="219">
        <f t="shared" ref="BH158:BH188" si="17">IF(N158="zníž. prenesená",J158,0)</f>
        <v>0</v>
      </c>
      <c r="BI158" s="219">
        <f t="shared" ref="BI158:BI188" si="18">IF(N158="nulová",J158,0)</f>
        <v>0</v>
      </c>
      <c r="BJ158" s="14" t="s">
        <v>86</v>
      </c>
      <c r="BK158" s="219">
        <f t="shared" ref="BK158:BK188" si="19">ROUND(I158*H158,2)</f>
        <v>0</v>
      </c>
      <c r="BL158" s="14" t="s">
        <v>197</v>
      </c>
      <c r="BM158" s="218" t="s">
        <v>318</v>
      </c>
    </row>
    <row r="159" spans="1:65" s="2" customFormat="1" ht="16.5" customHeight="1">
      <c r="A159" s="31"/>
      <c r="B159" s="32"/>
      <c r="C159" s="220" t="s">
        <v>923</v>
      </c>
      <c r="D159" s="220" t="s">
        <v>210</v>
      </c>
      <c r="E159" s="221" t="s">
        <v>924</v>
      </c>
      <c r="F159" s="222" t="s">
        <v>925</v>
      </c>
      <c r="G159" s="223" t="s">
        <v>278</v>
      </c>
      <c r="H159" s="224">
        <v>5</v>
      </c>
      <c r="I159" s="225"/>
      <c r="J159" s="226">
        <f t="shared" si="10"/>
        <v>0</v>
      </c>
      <c r="K159" s="227"/>
      <c r="L159" s="228"/>
      <c r="M159" s="229" t="s">
        <v>1</v>
      </c>
      <c r="N159" s="230" t="s">
        <v>39</v>
      </c>
      <c r="O159" s="68"/>
      <c r="P159" s="216">
        <f t="shared" si="11"/>
        <v>0</v>
      </c>
      <c r="Q159" s="216">
        <v>0</v>
      </c>
      <c r="R159" s="216">
        <f t="shared" si="12"/>
        <v>0</v>
      </c>
      <c r="S159" s="216">
        <v>0</v>
      </c>
      <c r="T159" s="217">
        <f t="shared" si="1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214</v>
      </c>
      <c r="AT159" s="218" t="s">
        <v>210</v>
      </c>
      <c r="AU159" s="218" t="s">
        <v>86</v>
      </c>
      <c r="AY159" s="14" t="s">
        <v>191</v>
      </c>
      <c r="BE159" s="219">
        <f t="shared" si="14"/>
        <v>0</v>
      </c>
      <c r="BF159" s="219">
        <f t="shared" si="15"/>
        <v>0</v>
      </c>
      <c r="BG159" s="219">
        <f t="shared" si="16"/>
        <v>0</v>
      </c>
      <c r="BH159" s="219">
        <f t="shared" si="17"/>
        <v>0</v>
      </c>
      <c r="BI159" s="219">
        <f t="shared" si="18"/>
        <v>0</v>
      </c>
      <c r="BJ159" s="14" t="s">
        <v>86</v>
      </c>
      <c r="BK159" s="219">
        <f t="shared" si="19"/>
        <v>0</v>
      </c>
      <c r="BL159" s="14" t="s">
        <v>197</v>
      </c>
      <c r="BM159" s="218" t="s">
        <v>326</v>
      </c>
    </row>
    <row r="160" spans="1:65" s="2" customFormat="1" ht="21.75" customHeight="1">
      <c r="A160" s="31"/>
      <c r="B160" s="32"/>
      <c r="C160" s="220" t="s">
        <v>926</v>
      </c>
      <c r="D160" s="220" t="s">
        <v>210</v>
      </c>
      <c r="E160" s="221" t="s">
        <v>927</v>
      </c>
      <c r="F160" s="222" t="s">
        <v>928</v>
      </c>
      <c r="G160" s="223" t="s">
        <v>278</v>
      </c>
      <c r="H160" s="224">
        <v>11</v>
      </c>
      <c r="I160" s="225"/>
      <c r="J160" s="226">
        <f t="shared" si="10"/>
        <v>0</v>
      </c>
      <c r="K160" s="227"/>
      <c r="L160" s="228"/>
      <c r="M160" s="229" t="s">
        <v>1</v>
      </c>
      <c r="N160" s="230" t="s">
        <v>39</v>
      </c>
      <c r="O160" s="68"/>
      <c r="P160" s="216">
        <f t="shared" si="11"/>
        <v>0</v>
      </c>
      <c r="Q160" s="216">
        <v>0</v>
      </c>
      <c r="R160" s="216">
        <f t="shared" si="12"/>
        <v>0</v>
      </c>
      <c r="S160" s="216">
        <v>0</v>
      </c>
      <c r="T160" s="217">
        <f t="shared" si="1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214</v>
      </c>
      <c r="AT160" s="218" t="s">
        <v>210</v>
      </c>
      <c r="AU160" s="218" t="s">
        <v>86</v>
      </c>
      <c r="AY160" s="14" t="s">
        <v>191</v>
      </c>
      <c r="BE160" s="219">
        <f t="shared" si="14"/>
        <v>0</v>
      </c>
      <c r="BF160" s="219">
        <f t="shared" si="15"/>
        <v>0</v>
      </c>
      <c r="BG160" s="219">
        <f t="shared" si="16"/>
        <v>0</v>
      </c>
      <c r="BH160" s="219">
        <f t="shared" si="17"/>
        <v>0</v>
      </c>
      <c r="BI160" s="219">
        <f t="shared" si="18"/>
        <v>0</v>
      </c>
      <c r="BJ160" s="14" t="s">
        <v>86</v>
      </c>
      <c r="BK160" s="219">
        <f t="shared" si="19"/>
        <v>0</v>
      </c>
      <c r="BL160" s="14" t="s">
        <v>197</v>
      </c>
      <c r="BM160" s="218" t="s">
        <v>340</v>
      </c>
    </row>
    <row r="161" spans="1:65" s="2" customFormat="1" ht="16.5" customHeight="1">
      <c r="A161" s="31"/>
      <c r="B161" s="32"/>
      <c r="C161" s="220" t="s">
        <v>929</v>
      </c>
      <c r="D161" s="220" t="s">
        <v>210</v>
      </c>
      <c r="E161" s="221" t="s">
        <v>930</v>
      </c>
      <c r="F161" s="222" t="s">
        <v>931</v>
      </c>
      <c r="G161" s="223" t="s">
        <v>278</v>
      </c>
      <c r="H161" s="224">
        <v>7</v>
      </c>
      <c r="I161" s="225"/>
      <c r="J161" s="226">
        <f t="shared" si="10"/>
        <v>0</v>
      </c>
      <c r="K161" s="227"/>
      <c r="L161" s="228"/>
      <c r="M161" s="229" t="s">
        <v>1</v>
      </c>
      <c r="N161" s="230" t="s">
        <v>39</v>
      </c>
      <c r="O161" s="68"/>
      <c r="P161" s="216">
        <f t="shared" si="11"/>
        <v>0</v>
      </c>
      <c r="Q161" s="216">
        <v>0</v>
      </c>
      <c r="R161" s="216">
        <f t="shared" si="12"/>
        <v>0</v>
      </c>
      <c r="S161" s="216">
        <v>0</v>
      </c>
      <c r="T161" s="217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214</v>
      </c>
      <c r="AT161" s="218" t="s">
        <v>210</v>
      </c>
      <c r="AU161" s="218" t="s">
        <v>86</v>
      </c>
      <c r="AY161" s="14" t="s">
        <v>191</v>
      </c>
      <c r="BE161" s="219">
        <f t="shared" si="14"/>
        <v>0</v>
      </c>
      <c r="BF161" s="219">
        <f t="shared" si="15"/>
        <v>0</v>
      </c>
      <c r="BG161" s="219">
        <f t="shared" si="16"/>
        <v>0</v>
      </c>
      <c r="BH161" s="219">
        <f t="shared" si="17"/>
        <v>0</v>
      </c>
      <c r="BI161" s="219">
        <f t="shared" si="18"/>
        <v>0</v>
      </c>
      <c r="BJ161" s="14" t="s">
        <v>86</v>
      </c>
      <c r="BK161" s="219">
        <f t="shared" si="19"/>
        <v>0</v>
      </c>
      <c r="BL161" s="14" t="s">
        <v>197</v>
      </c>
      <c r="BM161" s="218" t="s">
        <v>348</v>
      </c>
    </row>
    <row r="162" spans="1:65" s="2" customFormat="1" ht="21.75" customHeight="1">
      <c r="A162" s="31"/>
      <c r="B162" s="32"/>
      <c r="C162" s="206" t="s">
        <v>779</v>
      </c>
      <c r="D162" s="206" t="s">
        <v>193</v>
      </c>
      <c r="E162" s="207" t="s">
        <v>932</v>
      </c>
      <c r="F162" s="208" t="s">
        <v>933</v>
      </c>
      <c r="G162" s="209" t="s">
        <v>274</v>
      </c>
      <c r="H162" s="210">
        <v>38</v>
      </c>
      <c r="I162" s="211"/>
      <c r="J162" s="212">
        <f t="shared" si="10"/>
        <v>0</v>
      </c>
      <c r="K162" s="213"/>
      <c r="L162" s="36"/>
      <c r="M162" s="214" t="s">
        <v>1</v>
      </c>
      <c r="N162" s="215" t="s">
        <v>39</v>
      </c>
      <c r="O162" s="68"/>
      <c r="P162" s="216">
        <f t="shared" si="11"/>
        <v>0</v>
      </c>
      <c r="Q162" s="216">
        <v>0</v>
      </c>
      <c r="R162" s="216">
        <f t="shared" si="12"/>
        <v>0</v>
      </c>
      <c r="S162" s="216">
        <v>0</v>
      </c>
      <c r="T162" s="217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197</v>
      </c>
      <c r="AT162" s="218" t="s">
        <v>193</v>
      </c>
      <c r="AU162" s="218" t="s">
        <v>86</v>
      </c>
      <c r="AY162" s="14" t="s">
        <v>191</v>
      </c>
      <c r="BE162" s="219">
        <f t="shared" si="14"/>
        <v>0</v>
      </c>
      <c r="BF162" s="219">
        <f t="shared" si="15"/>
        <v>0</v>
      </c>
      <c r="BG162" s="219">
        <f t="shared" si="16"/>
        <v>0</v>
      </c>
      <c r="BH162" s="219">
        <f t="shared" si="17"/>
        <v>0</v>
      </c>
      <c r="BI162" s="219">
        <f t="shared" si="18"/>
        <v>0</v>
      </c>
      <c r="BJ162" s="14" t="s">
        <v>86</v>
      </c>
      <c r="BK162" s="219">
        <f t="shared" si="19"/>
        <v>0</v>
      </c>
      <c r="BL162" s="14" t="s">
        <v>197</v>
      </c>
      <c r="BM162" s="218" t="s">
        <v>356</v>
      </c>
    </row>
    <row r="163" spans="1:65" s="2" customFormat="1" ht="16.5" customHeight="1">
      <c r="A163" s="31"/>
      <c r="B163" s="32"/>
      <c r="C163" s="220" t="s">
        <v>783</v>
      </c>
      <c r="D163" s="220" t="s">
        <v>210</v>
      </c>
      <c r="E163" s="221" t="s">
        <v>934</v>
      </c>
      <c r="F163" s="222" t="s">
        <v>935</v>
      </c>
      <c r="G163" s="223" t="s">
        <v>278</v>
      </c>
      <c r="H163" s="224">
        <v>4</v>
      </c>
      <c r="I163" s="225"/>
      <c r="J163" s="226">
        <f t="shared" si="10"/>
        <v>0</v>
      </c>
      <c r="K163" s="227"/>
      <c r="L163" s="228"/>
      <c r="M163" s="229" t="s">
        <v>1</v>
      </c>
      <c r="N163" s="230" t="s">
        <v>39</v>
      </c>
      <c r="O163" s="68"/>
      <c r="P163" s="216">
        <f t="shared" si="11"/>
        <v>0</v>
      </c>
      <c r="Q163" s="216">
        <v>0</v>
      </c>
      <c r="R163" s="216">
        <f t="shared" si="12"/>
        <v>0</v>
      </c>
      <c r="S163" s="216">
        <v>0</v>
      </c>
      <c r="T163" s="21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214</v>
      </c>
      <c r="AT163" s="218" t="s">
        <v>210</v>
      </c>
      <c r="AU163" s="218" t="s">
        <v>86</v>
      </c>
      <c r="AY163" s="14" t="s">
        <v>191</v>
      </c>
      <c r="BE163" s="219">
        <f t="shared" si="14"/>
        <v>0</v>
      </c>
      <c r="BF163" s="219">
        <f t="shared" si="15"/>
        <v>0</v>
      </c>
      <c r="BG163" s="219">
        <f t="shared" si="16"/>
        <v>0</v>
      </c>
      <c r="BH163" s="219">
        <f t="shared" si="17"/>
        <v>0</v>
      </c>
      <c r="BI163" s="219">
        <f t="shared" si="18"/>
        <v>0</v>
      </c>
      <c r="BJ163" s="14" t="s">
        <v>86</v>
      </c>
      <c r="BK163" s="219">
        <f t="shared" si="19"/>
        <v>0</v>
      </c>
      <c r="BL163" s="14" t="s">
        <v>197</v>
      </c>
      <c r="BM163" s="218" t="s">
        <v>363</v>
      </c>
    </row>
    <row r="164" spans="1:65" s="2" customFormat="1" ht="21.75" customHeight="1">
      <c r="A164" s="31"/>
      <c r="B164" s="32"/>
      <c r="C164" s="220" t="s">
        <v>787</v>
      </c>
      <c r="D164" s="220" t="s">
        <v>210</v>
      </c>
      <c r="E164" s="221" t="s">
        <v>936</v>
      </c>
      <c r="F164" s="222" t="s">
        <v>937</v>
      </c>
      <c r="G164" s="223" t="s">
        <v>278</v>
      </c>
      <c r="H164" s="224">
        <v>6</v>
      </c>
      <c r="I164" s="225"/>
      <c r="J164" s="226">
        <f t="shared" si="10"/>
        <v>0</v>
      </c>
      <c r="K164" s="227"/>
      <c r="L164" s="228"/>
      <c r="M164" s="229" t="s">
        <v>1</v>
      </c>
      <c r="N164" s="230" t="s">
        <v>39</v>
      </c>
      <c r="O164" s="68"/>
      <c r="P164" s="216">
        <f t="shared" si="11"/>
        <v>0</v>
      </c>
      <c r="Q164" s="216">
        <v>0</v>
      </c>
      <c r="R164" s="216">
        <f t="shared" si="12"/>
        <v>0</v>
      </c>
      <c r="S164" s="216">
        <v>0</v>
      </c>
      <c r="T164" s="21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214</v>
      </c>
      <c r="AT164" s="218" t="s">
        <v>210</v>
      </c>
      <c r="AU164" s="218" t="s">
        <v>86</v>
      </c>
      <c r="AY164" s="14" t="s">
        <v>191</v>
      </c>
      <c r="BE164" s="219">
        <f t="shared" si="14"/>
        <v>0</v>
      </c>
      <c r="BF164" s="219">
        <f t="shared" si="15"/>
        <v>0</v>
      </c>
      <c r="BG164" s="219">
        <f t="shared" si="16"/>
        <v>0</v>
      </c>
      <c r="BH164" s="219">
        <f t="shared" si="17"/>
        <v>0</v>
      </c>
      <c r="BI164" s="219">
        <f t="shared" si="18"/>
        <v>0</v>
      </c>
      <c r="BJ164" s="14" t="s">
        <v>86</v>
      </c>
      <c r="BK164" s="219">
        <f t="shared" si="19"/>
        <v>0</v>
      </c>
      <c r="BL164" s="14" t="s">
        <v>197</v>
      </c>
      <c r="BM164" s="218" t="s">
        <v>371</v>
      </c>
    </row>
    <row r="165" spans="1:65" s="2" customFormat="1" ht="16.5" customHeight="1">
      <c r="A165" s="31"/>
      <c r="B165" s="32"/>
      <c r="C165" s="220" t="s">
        <v>791</v>
      </c>
      <c r="D165" s="220" t="s">
        <v>210</v>
      </c>
      <c r="E165" s="221" t="s">
        <v>938</v>
      </c>
      <c r="F165" s="222" t="s">
        <v>939</v>
      </c>
      <c r="G165" s="223" t="s">
        <v>278</v>
      </c>
      <c r="H165" s="224">
        <v>4</v>
      </c>
      <c r="I165" s="225"/>
      <c r="J165" s="226">
        <f t="shared" si="10"/>
        <v>0</v>
      </c>
      <c r="K165" s="227"/>
      <c r="L165" s="228"/>
      <c r="M165" s="229" t="s">
        <v>1</v>
      </c>
      <c r="N165" s="230" t="s">
        <v>39</v>
      </c>
      <c r="O165" s="68"/>
      <c r="P165" s="216">
        <f t="shared" si="11"/>
        <v>0</v>
      </c>
      <c r="Q165" s="216">
        <v>0</v>
      </c>
      <c r="R165" s="216">
        <f t="shared" si="12"/>
        <v>0</v>
      </c>
      <c r="S165" s="216">
        <v>0</v>
      </c>
      <c r="T165" s="217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214</v>
      </c>
      <c r="AT165" s="218" t="s">
        <v>210</v>
      </c>
      <c r="AU165" s="218" t="s">
        <v>86</v>
      </c>
      <c r="AY165" s="14" t="s">
        <v>191</v>
      </c>
      <c r="BE165" s="219">
        <f t="shared" si="14"/>
        <v>0</v>
      </c>
      <c r="BF165" s="219">
        <f t="shared" si="15"/>
        <v>0</v>
      </c>
      <c r="BG165" s="219">
        <f t="shared" si="16"/>
        <v>0</v>
      </c>
      <c r="BH165" s="219">
        <f t="shared" si="17"/>
        <v>0</v>
      </c>
      <c r="BI165" s="219">
        <f t="shared" si="18"/>
        <v>0</v>
      </c>
      <c r="BJ165" s="14" t="s">
        <v>86</v>
      </c>
      <c r="BK165" s="219">
        <f t="shared" si="19"/>
        <v>0</v>
      </c>
      <c r="BL165" s="14" t="s">
        <v>197</v>
      </c>
      <c r="BM165" s="218" t="s">
        <v>380</v>
      </c>
    </row>
    <row r="166" spans="1:65" s="2" customFormat="1" ht="21.75" customHeight="1">
      <c r="A166" s="31"/>
      <c r="B166" s="32"/>
      <c r="C166" s="220" t="s">
        <v>797</v>
      </c>
      <c r="D166" s="220" t="s">
        <v>210</v>
      </c>
      <c r="E166" s="221" t="s">
        <v>940</v>
      </c>
      <c r="F166" s="222" t="s">
        <v>941</v>
      </c>
      <c r="G166" s="223" t="s">
        <v>278</v>
      </c>
      <c r="H166" s="224">
        <v>9</v>
      </c>
      <c r="I166" s="225"/>
      <c r="J166" s="226">
        <f t="shared" si="10"/>
        <v>0</v>
      </c>
      <c r="K166" s="227"/>
      <c r="L166" s="228"/>
      <c r="M166" s="229" t="s">
        <v>1</v>
      </c>
      <c r="N166" s="230" t="s">
        <v>39</v>
      </c>
      <c r="O166" s="68"/>
      <c r="P166" s="216">
        <f t="shared" si="11"/>
        <v>0</v>
      </c>
      <c r="Q166" s="216">
        <v>0</v>
      </c>
      <c r="R166" s="216">
        <f t="shared" si="12"/>
        <v>0</v>
      </c>
      <c r="S166" s="216">
        <v>0</v>
      </c>
      <c r="T166" s="217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214</v>
      </c>
      <c r="AT166" s="218" t="s">
        <v>210</v>
      </c>
      <c r="AU166" s="218" t="s">
        <v>86</v>
      </c>
      <c r="AY166" s="14" t="s">
        <v>191</v>
      </c>
      <c r="BE166" s="219">
        <f t="shared" si="14"/>
        <v>0</v>
      </c>
      <c r="BF166" s="219">
        <f t="shared" si="15"/>
        <v>0</v>
      </c>
      <c r="BG166" s="219">
        <f t="shared" si="16"/>
        <v>0</v>
      </c>
      <c r="BH166" s="219">
        <f t="shared" si="17"/>
        <v>0</v>
      </c>
      <c r="BI166" s="219">
        <f t="shared" si="18"/>
        <v>0</v>
      </c>
      <c r="BJ166" s="14" t="s">
        <v>86</v>
      </c>
      <c r="BK166" s="219">
        <f t="shared" si="19"/>
        <v>0</v>
      </c>
      <c r="BL166" s="14" t="s">
        <v>197</v>
      </c>
      <c r="BM166" s="218" t="s">
        <v>386</v>
      </c>
    </row>
    <row r="167" spans="1:65" s="2" customFormat="1" ht="21.75" customHeight="1">
      <c r="A167" s="31"/>
      <c r="B167" s="32"/>
      <c r="C167" s="206" t="s">
        <v>942</v>
      </c>
      <c r="D167" s="206" t="s">
        <v>193</v>
      </c>
      <c r="E167" s="207" t="s">
        <v>943</v>
      </c>
      <c r="F167" s="208" t="s">
        <v>944</v>
      </c>
      <c r="G167" s="209" t="s">
        <v>278</v>
      </c>
      <c r="H167" s="210">
        <v>13</v>
      </c>
      <c r="I167" s="211"/>
      <c r="J167" s="212">
        <f t="shared" si="10"/>
        <v>0</v>
      </c>
      <c r="K167" s="213"/>
      <c r="L167" s="36"/>
      <c r="M167" s="214" t="s">
        <v>1</v>
      </c>
      <c r="N167" s="215" t="s">
        <v>39</v>
      </c>
      <c r="O167" s="68"/>
      <c r="P167" s="216">
        <f t="shared" si="11"/>
        <v>0</v>
      </c>
      <c r="Q167" s="216">
        <v>0</v>
      </c>
      <c r="R167" s="216">
        <f t="shared" si="12"/>
        <v>0</v>
      </c>
      <c r="S167" s="216">
        <v>0</v>
      </c>
      <c r="T167" s="217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197</v>
      </c>
      <c r="AT167" s="218" t="s">
        <v>193</v>
      </c>
      <c r="AU167" s="218" t="s">
        <v>86</v>
      </c>
      <c r="AY167" s="14" t="s">
        <v>191</v>
      </c>
      <c r="BE167" s="219">
        <f t="shared" si="14"/>
        <v>0</v>
      </c>
      <c r="BF167" s="219">
        <f t="shared" si="15"/>
        <v>0</v>
      </c>
      <c r="BG167" s="219">
        <f t="shared" si="16"/>
        <v>0</v>
      </c>
      <c r="BH167" s="219">
        <f t="shared" si="17"/>
        <v>0</v>
      </c>
      <c r="BI167" s="219">
        <f t="shared" si="18"/>
        <v>0</v>
      </c>
      <c r="BJ167" s="14" t="s">
        <v>86</v>
      </c>
      <c r="BK167" s="219">
        <f t="shared" si="19"/>
        <v>0</v>
      </c>
      <c r="BL167" s="14" t="s">
        <v>197</v>
      </c>
      <c r="BM167" s="218" t="s">
        <v>397</v>
      </c>
    </row>
    <row r="168" spans="1:65" s="2" customFormat="1" ht="16.5" customHeight="1">
      <c r="A168" s="31"/>
      <c r="B168" s="32"/>
      <c r="C168" s="220" t="s">
        <v>945</v>
      </c>
      <c r="D168" s="220" t="s">
        <v>210</v>
      </c>
      <c r="E168" s="221" t="s">
        <v>946</v>
      </c>
      <c r="F168" s="222" t="s">
        <v>947</v>
      </c>
      <c r="G168" s="223" t="s">
        <v>278</v>
      </c>
      <c r="H168" s="224">
        <v>6</v>
      </c>
      <c r="I168" s="225"/>
      <c r="J168" s="226">
        <f t="shared" si="10"/>
        <v>0</v>
      </c>
      <c r="K168" s="227"/>
      <c r="L168" s="228"/>
      <c r="M168" s="229" t="s">
        <v>1</v>
      </c>
      <c r="N168" s="230" t="s">
        <v>39</v>
      </c>
      <c r="O168" s="68"/>
      <c r="P168" s="216">
        <f t="shared" si="11"/>
        <v>0</v>
      </c>
      <c r="Q168" s="216">
        <v>0</v>
      </c>
      <c r="R168" s="216">
        <f t="shared" si="12"/>
        <v>0</v>
      </c>
      <c r="S168" s="216">
        <v>0</v>
      </c>
      <c r="T168" s="217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214</v>
      </c>
      <c r="AT168" s="218" t="s">
        <v>210</v>
      </c>
      <c r="AU168" s="218" t="s">
        <v>86</v>
      </c>
      <c r="AY168" s="14" t="s">
        <v>191</v>
      </c>
      <c r="BE168" s="219">
        <f t="shared" si="14"/>
        <v>0</v>
      </c>
      <c r="BF168" s="219">
        <f t="shared" si="15"/>
        <v>0</v>
      </c>
      <c r="BG168" s="219">
        <f t="shared" si="16"/>
        <v>0</v>
      </c>
      <c r="BH168" s="219">
        <f t="shared" si="17"/>
        <v>0</v>
      </c>
      <c r="BI168" s="219">
        <f t="shared" si="18"/>
        <v>0</v>
      </c>
      <c r="BJ168" s="14" t="s">
        <v>86</v>
      </c>
      <c r="BK168" s="219">
        <f t="shared" si="19"/>
        <v>0</v>
      </c>
      <c r="BL168" s="14" t="s">
        <v>197</v>
      </c>
      <c r="BM168" s="218" t="s">
        <v>405</v>
      </c>
    </row>
    <row r="169" spans="1:65" s="2" customFormat="1" ht="16.5" customHeight="1">
      <c r="A169" s="31"/>
      <c r="B169" s="32"/>
      <c r="C169" s="220" t="s">
        <v>948</v>
      </c>
      <c r="D169" s="220" t="s">
        <v>210</v>
      </c>
      <c r="E169" s="221" t="s">
        <v>949</v>
      </c>
      <c r="F169" s="222" t="s">
        <v>950</v>
      </c>
      <c r="G169" s="223" t="s">
        <v>278</v>
      </c>
      <c r="H169" s="224">
        <v>7</v>
      </c>
      <c r="I169" s="225"/>
      <c r="J169" s="226">
        <f t="shared" si="10"/>
        <v>0</v>
      </c>
      <c r="K169" s="227"/>
      <c r="L169" s="228"/>
      <c r="M169" s="229" t="s">
        <v>1</v>
      </c>
      <c r="N169" s="230" t="s">
        <v>39</v>
      </c>
      <c r="O169" s="68"/>
      <c r="P169" s="216">
        <f t="shared" si="11"/>
        <v>0</v>
      </c>
      <c r="Q169" s="216">
        <v>0</v>
      </c>
      <c r="R169" s="216">
        <f t="shared" si="12"/>
        <v>0</v>
      </c>
      <c r="S169" s="216">
        <v>0</v>
      </c>
      <c r="T169" s="217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214</v>
      </c>
      <c r="AT169" s="218" t="s">
        <v>210</v>
      </c>
      <c r="AU169" s="218" t="s">
        <v>86</v>
      </c>
      <c r="AY169" s="14" t="s">
        <v>191</v>
      </c>
      <c r="BE169" s="219">
        <f t="shared" si="14"/>
        <v>0</v>
      </c>
      <c r="BF169" s="219">
        <f t="shared" si="15"/>
        <v>0</v>
      </c>
      <c r="BG169" s="219">
        <f t="shared" si="16"/>
        <v>0</v>
      </c>
      <c r="BH169" s="219">
        <f t="shared" si="17"/>
        <v>0</v>
      </c>
      <c r="BI169" s="219">
        <f t="shared" si="18"/>
        <v>0</v>
      </c>
      <c r="BJ169" s="14" t="s">
        <v>86</v>
      </c>
      <c r="BK169" s="219">
        <f t="shared" si="19"/>
        <v>0</v>
      </c>
      <c r="BL169" s="14" t="s">
        <v>197</v>
      </c>
      <c r="BM169" s="218" t="s">
        <v>415</v>
      </c>
    </row>
    <row r="170" spans="1:65" s="2" customFormat="1" ht="21.75" customHeight="1">
      <c r="A170" s="31"/>
      <c r="B170" s="32"/>
      <c r="C170" s="206" t="s">
        <v>951</v>
      </c>
      <c r="D170" s="206" t="s">
        <v>193</v>
      </c>
      <c r="E170" s="207" t="s">
        <v>952</v>
      </c>
      <c r="F170" s="208" t="s">
        <v>953</v>
      </c>
      <c r="G170" s="209" t="s">
        <v>278</v>
      </c>
      <c r="H170" s="210">
        <v>2</v>
      </c>
      <c r="I170" s="211"/>
      <c r="J170" s="212">
        <f t="shared" si="10"/>
        <v>0</v>
      </c>
      <c r="K170" s="213"/>
      <c r="L170" s="36"/>
      <c r="M170" s="214" t="s">
        <v>1</v>
      </c>
      <c r="N170" s="215" t="s">
        <v>39</v>
      </c>
      <c r="O170" s="68"/>
      <c r="P170" s="216">
        <f t="shared" si="11"/>
        <v>0</v>
      </c>
      <c r="Q170" s="216">
        <v>0</v>
      </c>
      <c r="R170" s="216">
        <f t="shared" si="12"/>
        <v>0</v>
      </c>
      <c r="S170" s="216">
        <v>0</v>
      </c>
      <c r="T170" s="217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197</v>
      </c>
      <c r="AT170" s="218" t="s">
        <v>193</v>
      </c>
      <c r="AU170" s="218" t="s">
        <v>86</v>
      </c>
      <c r="AY170" s="14" t="s">
        <v>191</v>
      </c>
      <c r="BE170" s="219">
        <f t="shared" si="14"/>
        <v>0</v>
      </c>
      <c r="BF170" s="219">
        <f t="shared" si="15"/>
        <v>0</v>
      </c>
      <c r="BG170" s="219">
        <f t="shared" si="16"/>
        <v>0</v>
      </c>
      <c r="BH170" s="219">
        <f t="shared" si="17"/>
        <v>0</v>
      </c>
      <c r="BI170" s="219">
        <f t="shared" si="18"/>
        <v>0</v>
      </c>
      <c r="BJ170" s="14" t="s">
        <v>86</v>
      </c>
      <c r="BK170" s="219">
        <f t="shared" si="19"/>
        <v>0</v>
      </c>
      <c r="BL170" s="14" t="s">
        <v>197</v>
      </c>
      <c r="BM170" s="218" t="s">
        <v>423</v>
      </c>
    </row>
    <row r="171" spans="1:65" s="2" customFormat="1" ht="21.75" customHeight="1">
      <c r="A171" s="31"/>
      <c r="B171" s="32"/>
      <c r="C171" s="220" t="s">
        <v>954</v>
      </c>
      <c r="D171" s="220" t="s">
        <v>210</v>
      </c>
      <c r="E171" s="221" t="s">
        <v>955</v>
      </c>
      <c r="F171" s="222" t="s">
        <v>956</v>
      </c>
      <c r="G171" s="223" t="s">
        <v>278</v>
      </c>
      <c r="H171" s="224">
        <v>2</v>
      </c>
      <c r="I171" s="225"/>
      <c r="J171" s="226">
        <f t="shared" si="10"/>
        <v>0</v>
      </c>
      <c r="K171" s="227"/>
      <c r="L171" s="228"/>
      <c r="M171" s="229" t="s">
        <v>1</v>
      </c>
      <c r="N171" s="230" t="s">
        <v>39</v>
      </c>
      <c r="O171" s="68"/>
      <c r="P171" s="216">
        <f t="shared" si="11"/>
        <v>0</v>
      </c>
      <c r="Q171" s="216">
        <v>0</v>
      </c>
      <c r="R171" s="216">
        <f t="shared" si="12"/>
        <v>0</v>
      </c>
      <c r="S171" s="216">
        <v>0</v>
      </c>
      <c r="T171" s="217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214</v>
      </c>
      <c r="AT171" s="218" t="s">
        <v>210</v>
      </c>
      <c r="AU171" s="218" t="s">
        <v>86</v>
      </c>
      <c r="AY171" s="14" t="s">
        <v>191</v>
      </c>
      <c r="BE171" s="219">
        <f t="shared" si="14"/>
        <v>0</v>
      </c>
      <c r="BF171" s="219">
        <f t="shared" si="15"/>
        <v>0</v>
      </c>
      <c r="BG171" s="219">
        <f t="shared" si="16"/>
        <v>0</v>
      </c>
      <c r="BH171" s="219">
        <f t="shared" si="17"/>
        <v>0</v>
      </c>
      <c r="BI171" s="219">
        <f t="shared" si="18"/>
        <v>0</v>
      </c>
      <c r="BJ171" s="14" t="s">
        <v>86</v>
      </c>
      <c r="BK171" s="219">
        <f t="shared" si="19"/>
        <v>0</v>
      </c>
      <c r="BL171" s="14" t="s">
        <v>197</v>
      </c>
      <c r="BM171" s="218" t="s">
        <v>435</v>
      </c>
    </row>
    <row r="172" spans="1:65" s="2" customFormat="1" ht="21.75" customHeight="1">
      <c r="A172" s="31"/>
      <c r="B172" s="32"/>
      <c r="C172" s="206" t="s">
        <v>825</v>
      </c>
      <c r="D172" s="206" t="s">
        <v>193</v>
      </c>
      <c r="E172" s="207" t="s">
        <v>957</v>
      </c>
      <c r="F172" s="208" t="s">
        <v>958</v>
      </c>
      <c r="G172" s="209" t="s">
        <v>278</v>
      </c>
      <c r="H172" s="210">
        <v>4</v>
      </c>
      <c r="I172" s="211"/>
      <c r="J172" s="212">
        <f t="shared" si="10"/>
        <v>0</v>
      </c>
      <c r="K172" s="213"/>
      <c r="L172" s="36"/>
      <c r="M172" s="214" t="s">
        <v>1</v>
      </c>
      <c r="N172" s="215" t="s">
        <v>39</v>
      </c>
      <c r="O172" s="68"/>
      <c r="P172" s="216">
        <f t="shared" si="11"/>
        <v>0</v>
      </c>
      <c r="Q172" s="216">
        <v>0</v>
      </c>
      <c r="R172" s="216">
        <f t="shared" si="12"/>
        <v>0</v>
      </c>
      <c r="S172" s="216">
        <v>0</v>
      </c>
      <c r="T172" s="217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197</v>
      </c>
      <c r="AT172" s="218" t="s">
        <v>193</v>
      </c>
      <c r="AU172" s="218" t="s">
        <v>86</v>
      </c>
      <c r="AY172" s="14" t="s">
        <v>191</v>
      </c>
      <c r="BE172" s="219">
        <f t="shared" si="14"/>
        <v>0</v>
      </c>
      <c r="BF172" s="219">
        <f t="shared" si="15"/>
        <v>0</v>
      </c>
      <c r="BG172" s="219">
        <f t="shared" si="16"/>
        <v>0</v>
      </c>
      <c r="BH172" s="219">
        <f t="shared" si="17"/>
        <v>0</v>
      </c>
      <c r="BI172" s="219">
        <f t="shared" si="18"/>
        <v>0</v>
      </c>
      <c r="BJ172" s="14" t="s">
        <v>86</v>
      </c>
      <c r="BK172" s="219">
        <f t="shared" si="19"/>
        <v>0</v>
      </c>
      <c r="BL172" s="14" t="s">
        <v>197</v>
      </c>
      <c r="BM172" s="218" t="s">
        <v>445</v>
      </c>
    </row>
    <row r="173" spans="1:65" s="2" customFormat="1" ht="21.75" customHeight="1">
      <c r="A173" s="31"/>
      <c r="B173" s="32"/>
      <c r="C173" s="220" t="s">
        <v>829</v>
      </c>
      <c r="D173" s="220" t="s">
        <v>210</v>
      </c>
      <c r="E173" s="221" t="s">
        <v>959</v>
      </c>
      <c r="F173" s="222" t="s">
        <v>960</v>
      </c>
      <c r="G173" s="223" t="s">
        <v>278</v>
      </c>
      <c r="H173" s="224">
        <v>2</v>
      </c>
      <c r="I173" s="225"/>
      <c r="J173" s="226">
        <f t="shared" si="10"/>
        <v>0</v>
      </c>
      <c r="K173" s="227"/>
      <c r="L173" s="228"/>
      <c r="M173" s="229" t="s">
        <v>1</v>
      </c>
      <c r="N173" s="230" t="s">
        <v>39</v>
      </c>
      <c r="O173" s="68"/>
      <c r="P173" s="216">
        <f t="shared" si="11"/>
        <v>0</v>
      </c>
      <c r="Q173" s="216">
        <v>0</v>
      </c>
      <c r="R173" s="216">
        <f t="shared" si="12"/>
        <v>0</v>
      </c>
      <c r="S173" s="216">
        <v>0</v>
      </c>
      <c r="T173" s="217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214</v>
      </c>
      <c r="AT173" s="218" t="s">
        <v>210</v>
      </c>
      <c r="AU173" s="218" t="s">
        <v>86</v>
      </c>
      <c r="AY173" s="14" t="s">
        <v>191</v>
      </c>
      <c r="BE173" s="219">
        <f t="shared" si="14"/>
        <v>0</v>
      </c>
      <c r="BF173" s="219">
        <f t="shared" si="15"/>
        <v>0</v>
      </c>
      <c r="BG173" s="219">
        <f t="shared" si="16"/>
        <v>0</v>
      </c>
      <c r="BH173" s="219">
        <f t="shared" si="17"/>
        <v>0</v>
      </c>
      <c r="BI173" s="219">
        <f t="shared" si="18"/>
        <v>0</v>
      </c>
      <c r="BJ173" s="14" t="s">
        <v>86</v>
      </c>
      <c r="BK173" s="219">
        <f t="shared" si="19"/>
        <v>0</v>
      </c>
      <c r="BL173" s="14" t="s">
        <v>197</v>
      </c>
      <c r="BM173" s="218" t="s">
        <v>454</v>
      </c>
    </row>
    <row r="174" spans="1:65" s="2" customFormat="1" ht="21.75" customHeight="1">
      <c r="A174" s="31"/>
      <c r="B174" s="32"/>
      <c r="C174" s="220" t="s">
        <v>834</v>
      </c>
      <c r="D174" s="220" t="s">
        <v>210</v>
      </c>
      <c r="E174" s="221" t="s">
        <v>961</v>
      </c>
      <c r="F174" s="222" t="s">
        <v>962</v>
      </c>
      <c r="G174" s="223" t="s">
        <v>278</v>
      </c>
      <c r="H174" s="224">
        <v>2</v>
      </c>
      <c r="I174" s="225"/>
      <c r="J174" s="226">
        <f t="shared" si="10"/>
        <v>0</v>
      </c>
      <c r="K174" s="227"/>
      <c r="L174" s="228"/>
      <c r="M174" s="229" t="s">
        <v>1</v>
      </c>
      <c r="N174" s="230" t="s">
        <v>39</v>
      </c>
      <c r="O174" s="68"/>
      <c r="P174" s="216">
        <f t="shared" si="11"/>
        <v>0</v>
      </c>
      <c r="Q174" s="216">
        <v>0</v>
      </c>
      <c r="R174" s="216">
        <f t="shared" si="12"/>
        <v>0</v>
      </c>
      <c r="S174" s="216">
        <v>0</v>
      </c>
      <c r="T174" s="217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214</v>
      </c>
      <c r="AT174" s="218" t="s">
        <v>210</v>
      </c>
      <c r="AU174" s="218" t="s">
        <v>86</v>
      </c>
      <c r="AY174" s="14" t="s">
        <v>191</v>
      </c>
      <c r="BE174" s="219">
        <f t="shared" si="14"/>
        <v>0</v>
      </c>
      <c r="BF174" s="219">
        <f t="shared" si="15"/>
        <v>0</v>
      </c>
      <c r="BG174" s="219">
        <f t="shared" si="16"/>
        <v>0</v>
      </c>
      <c r="BH174" s="219">
        <f t="shared" si="17"/>
        <v>0</v>
      </c>
      <c r="BI174" s="219">
        <f t="shared" si="18"/>
        <v>0</v>
      </c>
      <c r="BJ174" s="14" t="s">
        <v>86</v>
      </c>
      <c r="BK174" s="219">
        <f t="shared" si="19"/>
        <v>0</v>
      </c>
      <c r="BL174" s="14" t="s">
        <v>197</v>
      </c>
      <c r="BM174" s="218" t="s">
        <v>464</v>
      </c>
    </row>
    <row r="175" spans="1:65" s="2" customFormat="1" ht="21.75" customHeight="1">
      <c r="A175" s="31"/>
      <c r="B175" s="32"/>
      <c r="C175" s="206" t="s">
        <v>840</v>
      </c>
      <c r="D175" s="206" t="s">
        <v>193</v>
      </c>
      <c r="E175" s="207" t="s">
        <v>963</v>
      </c>
      <c r="F175" s="208" t="s">
        <v>964</v>
      </c>
      <c r="G175" s="209" t="s">
        <v>278</v>
      </c>
      <c r="H175" s="210">
        <v>3</v>
      </c>
      <c r="I175" s="211"/>
      <c r="J175" s="212">
        <f t="shared" si="10"/>
        <v>0</v>
      </c>
      <c r="K175" s="213"/>
      <c r="L175" s="36"/>
      <c r="M175" s="214" t="s">
        <v>1</v>
      </c>
      <c r="N175" s="215" t="s">
        <v>39</v>
      </c>
      <c r="O175" s="68"/>
      <c r="P175" s="216">
        <f t="shared" si="11"/>
        <v>0</v>
      </c>
      <c r="Q175" s="216">
        <v>0</v>
      </c>
      <c r="R175" s="216">
        <f t="shared" si="12"/>
        <v>0</v>
      </c>
      <c r="S175" s="216">
        <v>0</v>
      </c>
      <c r="T175" s="217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197</v>
      </c>
      <c r="AT175" s="218" t="s">
        <v>193</v>
      </c>
      <c r="AU175" s="218" t="s">
        <v>86</v>
      </c>
      <c r="AY175" s="14" t="s">
        <v>191</v>
      </c>
      <c r="BE175" s="219">
        <f t="shared" si="14"/>
        <v>0</v>
      </c>
      <c r="BF175" s="219">
        <f t="shared" si="15"/>
        <v>0</v>
      </c>
      <c r="BG175" s="219">
        <f t="shared" si="16"/>
        <v>0</v>
      </c>
      <c r="BH175" s="219">
        <f t="shared" si="17"/>
        <v>0</v>
      </c>
      <c r="BI175" s="219">
        <f t="shared" si="18"/>
        <v>0</v>
      </c>
      <c r="BJ175" s="14" t="s">
        <v>86</v>
      </c>
      <c r="BK175" s="219">
        <f t="shared" si="19"/>
        <v>0</v>
      </c>
      <c r="BL175" s="14" t="s">
        <v>197</v>
      </c>
      <c r="BM175" s="218" t="s">
        <v>472</v>
      </c>
    </row>
    <row r="176" spans="1:65" s="2" customFormat="1" ht="21.75" customHeight="1">
      <c r="A176" s="31"/>
      <c r="B176" s="32"/>
      <c r="C176" s="220" t="s">
        <v>843</v>
      </c>
      <c r="D176" s="220" t="s">
        <v>210</v>
      </c>
      <c r="E176" s="221" t="s">
        <v>965</v>
      </c>
      <c r="F176" s="222" t="s">
        <v>966</v>
      </c>
      <c r="G176" s="223" t="s">
        <v>278</v>
      </c>
      <c r="H176" s="224">
        <v>3</v>
      </c>
      <c r="I176" s="225"/>
      <c r="J176" s="226">
        <f t="shared" si="10"/>
        <v>0</v>
      </c>
      <c r="K176" s="227"/>
      <c r="L176" s="228"/>
      <c r="M176" s="229" t="s">
        <v>1</v>
      </c>
      <c r="N176" s="230" t="s">
        <v>39</v>
      </c>
      <c r="O176" s="68"/>
      <c r="P176" s="216">
        <f t="shared" si="11"/>
        <v>0</v>
      </c>
      <c r="Q176" s="216">
        <v>0</v>
      </c>
      <c r="R176" s="216">
        <f t="shared" si="12"/>
        <v>0</v>
      </c>
      <c r="S176" s="216">
        <v>0</v>
      </c>
      <c r="T176" s="217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214</v>
      </c>
      <c r="AT176" s="218" t="s">
        <v>210</v>
      </c>
      <c r="AU176" s="218" t="s">
        <v>86</v>
      </c>
      <c r="AY176" s="14" t="s">
        <v>191</v>
      </c>
      <c r="BE176" s="219">
        <f t="shared" si="14"/>
        <v>0</v>
      </c>
      <c r="BF176" s="219">
        <f t="shared" si="15"/>
        <v>0</v>
      </c>
      <c r="BG176" s="219">
        <f t="shared" si="16"/>
        <v>0</v>
      </c>
      <c r="BH176" s="219">
        <f t="shared" si="17"/>
        <v>0</v>
      </c>
      <c r="BI176" s="219">
        <f t="shared" si="18"/>
        <v>0</v>
      </c>
      <c r="BJ176" s="14" t="s">
        <v>86</v>
      </c>
      <c r="BK176" s="219">
        <f t="shared" si="19"/>
        <v>0</v>
      </c>
      <c r="BL176" s="14" t="s">
        <v>197</v>
      </c>
      <c r="BM176" s="218" t="s">
        <v>480</v>
      </c>
    </row>
    <row r="177" spans="1:65" s="2" customFormat="1" ht="21.75" customHeight="1">
      <c r="A177" s="31"/>
      <c r="B177" s="32"/>
      <c r="C177" s="206" t="s">
        <v>847</v>
      </c>
      <c r="D177" s="206" t="s">
        <v>193</v>
      </c>
      <c r="E177" s="207" t="s">
        <v>967</v>
      </c>
      <c r="F177" s="208" t="s">
        <v>968</v>
      </c>
      <c r="G177" s="209" t="s">
        <v>278</v>
      </c>
      <c r="H177" s="210">
        <v>9</v>
      </c>
      <c r="I177" s="211"/>
      <c r="J177" s="212">
        <f t="shared" si="10"/>
        <v>0</v>
      </c>
      <c r="K177" s="213"/>
      <c r="L177" s="36"/>
      <c r="M177" s="214" t="s">
        <v>1</v>
      </c>
      <c r="N177" s="215" t="s">
        <v>39</v>
      </c>
      <c r="O177" s="68"/>
      <c r="P177" s="216">
        <f t="shared" si="11"/>
        <v>0</v>
      </c>
      <c r="Q177" s="216">
        <v>0</v>
      </c>
      <c r="R177" s="216">
        <f t="shared" si="12"/>
        <v>0</v>
      </c>
      <c r="S177" s="216">
        <v>0</v>
      </c>
      <c r="T177" s="217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197</v>
      </c>
      <c r="AT177" s="218" t="s">
        <v>193</v>
      </c>
      <c r="AU177" s="218" t="s">
        <v>86</v>
      </c>
      <c r="AY177" s="14" t="s">
        <v>191</v>
      </c>
      <c r="BE177" s="219">
        <f t="shared" si="14"/>
        <v>0</v>
      </c>
      <c r="BF177" s="219">
        <f t="shared" si="15"/>
        <v>0</v>
      </c>
      <c r="BG177" s="219">
        <f t="shared" si="16"/>
        <v>0</v>
      </c>
      <c r="BH177" s="219">
        <f t="shared" si="17"/>
        <v>0</v>
      </c>
      <c r="BI177" s="219">
        <f t="shared" si="18"/>
        <v>0</v>
      </c>
      <c r="BJ177" s="14" t="s">
        <v>86</v>
      </c>
      <c r="BK177" s="219">
        <f t="shared" si="19"/>
        <v>0</v>
      </c>
      <c r="BL177" s="14" t="s">
        <v>197</v>
      </c>
      <c r="BM177" s="218" t="s">
        <v>488</v>
      </c>
    </row>
    <row r="178" spans="1:65" s="2" customFormat="1" ht="21.75" customHeight="1">
      <c r="A178" s="31"/>
      <c r="B178" s="32"/>
      <c r="C178" s="220" t="s">
        <v>853</v>
      </c>
      <c r="D178" s="220" t="s">
        <v>210</v>
      </c>
      <c r="E178" s="221" t="s">
        <v>969</v>
      </c>
      <c r="F178" s="222" t="s">
        <v>970</v>
      </c>
      <c r="G178" s="223" t="s">
        <v>278</v>
      </c>
      <c r="H178" s="224">
        <v>2</v>
      </c>
      <c r="I178" s="225"/>
      <c r="J178" s="226">
        <f t="shared" si="10"/>
        <v>0</v>
      </c>
      <c r="K178" s="227"/>
      <c r="L178" s="228"/>
      <c r="M178" s="229" t="s">
        <v>1</v>
      </c>
      <c r="N178" s="230" t="s">
        <v>39</v>
      </c>
      <c r="O178" s="68"/>
      <c r="P178" s="216">
        <f t="shared" si="11"/>
        <v>0</v>
      </c>
      <c r="Q178" s="216">
        <v>0</v>
      </c>
      <c r="R178" s="216">
        <f t="shared" si="12"/>
        <v>0</v>
      </c>
      <c r="S178" s="216">
        <v>0</v>
      </c>
      <c r="T178" s="217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8" t="s">
        <v>214</v>
      </c>
      <c r="AT178" s="218" t="s">
        <v>210</v>
      </c>
      <c r="AU178" s="218" t="s">
        <v>86</v>
      </c>
      <c r="AY178" s="14" t="s">
        <v>191</v>
      </c>
      <c r="BE178" s="219">
        <f t="shared" si="14"/>
        <v>0</v>
      </c>
      <c r="BF178" s="219">
        <f t="shared" si="15"/>
        <v>0</v>
      </c>
      <c r="BG178" s="219">
        <f t="shared" si="16"/>
        <v>0</v>
      </c>
      <c r="BH178" s="219">
        <f t="shared" si="17"/>
        <v>0</v>
      </c>
      <c r="BI178" s="219">
        <f t="shared" si="18"/>
        <v>0</v>
      </c>
      <c r="BJ178" s="14" t="s">
        <v>86</v>
      </c>
      <c r="BK178" s="219">
        <f t="shared" si="19"/>
        <v>0</v>
      </c>
      <c r="BL178" s="14" t="s">
        <v>197</v>
      </c>
      <c r="BM178" s="218" t="s">
        <v>496</v>
      </c>
    </row>
    <row r="179" spans="1:65" s="2" customFormat="1" ht="16.5" customHeight="1">
      <c r="A179" s="31"/>
      <c r="B179" s="32"/>
      <c r="C179" s="220" t="s">
        <v>857</v>
      </c>
      <c r="D179" s="220" t="s">
        <v>210</v>
      </c>
      <c r="E179" s="221" t="s">
        <v>971</v>
      </c>
      <c r="F179" s="222" t="s">
        <v>972</v>
      </c>
      <c r="G179" s="223" t="s">
        <v>278</v>
      </c>
      <c r="H179" s="224">
        <v>3</v>
      </c>
      <c r="I179" s="225"/>
      <c r="J179" s="226">
        <f t="shared" si="10"/>
        <v>0</v>
      </c>
      <c r="K179" s="227"/>
      <c r="L179" s="228"/>
      <c r="M179" s="229" t="s">
        <v>1</v>
      </c>
      <c r="N179" s="230" t="s">
        <v>39</v>
      </c>
      <c r="O179" s="68"/>
      <c r="P179" s="216">
        <f t="shared" si="11"/>
        <v>0</v>
      </c>
      <c r="Q179" s="216">
        <v>0</v>
      </c>
      <c r="R179" s="216">
        <f t="shared" si="12"/>
        <v>0</v>
      </c>
      <c r="S179" s="216">
        <v>0</v>
      </c>
      <c r="T179" s="217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214</v>
      </c>
      <c r="AT179" s="218" t="s">
        <v>210</v>
      </c>
      <c r="AU179" s="218" t="s">
        <v>86</v>
      </c>
      <c r="AY179" s="14" t="s">
        <v>191</v>
      </c>
      <c r="BE179" s="219">
        <f t="shared" si="14"/>
        <v>0</v>
      </c>
      <c r="BF179" s="219">
        <f t="shared" si="15"/>
        <v>0</v>
      </c>
      <c r="BG179" s="219">
        <f t="shared" si="16"/>
        <v>0</v>
      </c>
      <c r="BH179" s="219">
        <f t="shared" si="17"/>
        <v>0</v>
      </c>
      <c r="BI179" s="219">
        <f t="shared" si="18"/>
        <v>0</v>
      </c>
      <c r="BJ179" s="14" t="s">
        <v>86</v>
      </c>
      <c r="BK179" s="219">
        <f t="shared" si="19"/>
        <v>0</v>
      </c>
      <c r="BL179" s="14" t="s">
        <v>197</v>
      </c>
      <c r="BM179" s="218" t="s">
        <v>506</v>
      </c>
    </row>
    <row r="180" spans="1:65" s="2" customFormat="1" ht="16.5" customHeight="1">
      <c r="A180" s="31"/>
      <c r="B180" s="32"/>
      <c r="C180" s="220" t="s">
        <v>973</v>
      </c>
      <c r="D180" s="220" t="s">
        <v>210</v>
      </c>
      <c r="E180" s="221" t="s">
        <v>974</v>
      </c>
      <c r="F180" s="222" t="s">
        <v>975</v>
      </c>
      <c r="G180" s="223" t="s">
        <v>278</v>
      </c>
      <c r="H180" s="224">
        <v>4</v>
      </c>
      <c r="I180" s="225"/>
      <c r="J180" s="226">
        <f t="shared" si="10"/>
        <v>0</v>
      </c>
      <c r="K180" s="227"/>
      <c r="L180" s="228"/>
      <c r="M180" s="229" t="s">
        <v>1</v>
      </c>
      <c r="N180" s="230" t="s">
        <v>39</v>
      </c>
      <c r="O180" s="68"/>
      <c r="P180" s="216">
        <f t="shared" si="11"/>
        <v>0</v>
      </c>
      <c r="Q180" s="216">
        <v>0</v>
      </c>
      <c r="R180" s="216">
        <f t="shared" si="12"/>
        <v>0</v>
      </c>
      <c r="S180" s="216">
        <v>0</v>
      </c>
      <c r="T180" s="217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214</v>
      </c>
      <c r="AT180" s="218" t="s">
        <v>210</v>
      </c>
      <c r="AU180" s="218" t="s">
        <v>86</v>
      </c>
      <c r="AY180" s="14" t="s">
        <v>191</v>
      </c>
      <c r="BE180" s="219">
        <f t="shared" si="14"/>
        <v>0</v>
      </c>
      <c r="BF180" s="219">
        <f t="shared" si="15"/>
        <v>0</v>
      </c>
      <c r="BG180" s="219">
        <f t="shared" si="16"/>
        <v>0</v>
      </c>
      <c r="BH180" s="219">
        <f t="shared" si="17"/>
        <v>0</v>
      </c>
      <c r="BI180" s="219">
        <f t="shared" si="18"/>
        <v>0</v>
      </c>
      <c r="BJ180" s="14" t="s">
        <v>86</v>
      </c>
      <c r="BK180" s="219">
        <f t="shared" si="19"/>
        <v>0</v>
      </c>
      <c r="BL180" s="14" t="s">
        <v>197</v>
      </c>
      <c r="BM180" s="218" t="s">
        <v>514</v>
      </c>
    </row>
    <row r="181" spans="1:65" s="2" customFormat="1" ht="16.5" customHeight="1">
      <c r="A181" s="31"/>
      <c r="B181" s="32"/>
      <c r="C181" s="206" t="s">
        <v>431</v>
      </c>
      <c r="D181" s="206" t="s">
        <v>193</v>
      </c>
      <c r="E181" s="207" t="s">
        <v>976</v>
      </c>
      <c r="F181" s="208" t="s">
        <v>977</v>
      </c>
      <c r="G181" s="209" t="s">
        <v>274</v>
      </c>
      <c r="H181" s="210">
        <v>60</v>
      </c>
      <c r="I181" s="211"/>
      <c r="J181" s="212">
        <f t="shared" si="10"/>
        <v>0</v>
      </c>
      <c r="K181" s="213"/>
      <c r="L181" s="36"/>
      <c r="M181" s="214" t="s">
        <v>1</v>
      </c>
      <c r="N181" s="215" t="s">
        <v>39</v>
      </c>
      <c r="O181" s="68"/>
      <c r="P181" s="216">
        <f t="shared" si="11"/>
        <v>0</v>
      </c>
      <c r="Q181" s="216">
        <v>0</v>
      </c>
      <c r="R181" s="216">
        <f t="shared" si="12"/>
        <v>0</v>
      </c>
      <c r="S181" s="216">
        <v>0</v>
      </c>
      <c r="T181" s="217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8" t="s">
        <v>197</v>
      </c>
      <c r="AT181" s="218" t="s">
        <v>193</v>
      </c>
      <c r="AU181" s="218" t="s">
        <v>86</v>
      </c>
      <c r="AY181" s="14" t="s">
        <v>191</v>
      </c>
      <c r="BE181" s="219">
        <f t="shared" si="14"/>
        <v>0</v>
      </c>
      <c r="BF181" s="219">
        <f t="shared" si="15"/>
        <v>0</v>
      </c>
      <c r="BG181" s="219">
        <f t="shared" si="16"/>
        <v>0</v>
      </c>
      <c r="BH181" s="219">
        <f t="shared" si="17"/>
        <v>0</v>
      </c>
      <c r="BI181" s="219">
        <f t="shared" si="18"/>
        <v>0</v>
      </c>
      <c r="BJ181" s="14" t="s">
        <v>86</v>
      </c>
      <c r="BK181" s="219">
        <f t="shared" si="19"/>
        <v>0</v>
      </c>
      <c r="BL181" s="14" t="s">
        <v>197</v>
      </c>
      <c r="BM181" s="218" t="s">
        <v>522</v>
      </c>
    </row>
    <row r="182" spans="1:65" s="2" customFormat="1" ht="33" customHeight="1">
      <c r="A182" s="31"/>
      <c r="B182" s="32"/>
      <c r="C182" s="206" t="s">
        <v>723</v>
      </c>
      <c r="D182" s="206" t="s">
        <v>193</v>
      </c>
      <c r="E182" s="207" t="s">
        <v>978</v>
      </c>
      <c r="F182" s="208" t="s">
        <v>979</v>
      </c>
      <c r="G182" s="209" t="s">
        <v>278</v>
      </c>
      <c r="H182" s="210">
        <v>3</v>
      </c>
      <c r="I182" s="211"/>
      <c r="J182" s="212">
        <f t="shared" si="10"/>
        <v>0</v>
      </c>
      <c r="K182" s="213"/>
      <c r="L182" s="36"/>
      <c r="M182" s="214" t="s">
        <v>1</v>
      </c>
      <c r="N182" s="215" t="s">
        <v>39</v>
      </c>
      <c r="O182" s="68"/>
      <c r="P182" s="216">
        <f t="shared" si="11"/>
        <v>0</v>
      </c>
      <c r="Q182" s="216">
        <v>0</v>
      </c>
      <c r="R182" s="216">
        <f t="shared" si="12"/>
        <v>0</v>
      </c>
      <c r="S182" s="216">
        <v>0</v>
      </c>
      <c r="T182" s="217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197</v>
      </c>
      <c r="AT182" s="218" t="s">
        <v>193</v>
      </c>
      <c r="AU182" s="218" t="s">
        <v>86</v>
      </c>
      <c r="AY182" s="14" t="s">
        <v>191</v>
      </c>
      <c r="BE182" s="219">
        <f t="shared" si="14"/>
        <v>0</v>
      </c>
      <c r="BF182" s="219">
        <f t="shared" si="15"/>
        <v>0</v>
      </c>
      <c r="BG182" s="219">
        <f t="shared" si="16"/>
        <v>0</v>
      </c>
      <c r="BH182" s="219">
        <f t="shared" si="17"/>
        <v>0</v>
      </c>
      <c r="BI182" s="219">
        <f t="shared" si="18"/>
        <v>0</v>
      </c>
      <c r="BJ182" s="14" t="s">
        <v>86</v>
      </c>
      <c r="BK182" s="219">
        <f t="shared" si="19"/>
        <v>0</v>
      </c>
      <c r="BL182" s="14" t="s">
        <v>197</v>
      </c>
      <c r="BM182" s="218" t="s">
        <v>530</v>
      </c>
    </row>
    <row r="183" spans="1:65" s="2" customFormat="1" ht="21.75" customHeight="1">
      <c r="A183" s="31"/>
      <c r="B183" s="32"/>
      <c r="C183" s="220" t="s">
        <v>727</v>
      </c>
      <c r="D183" s="220" t="s">
        <v>210</v>
      </c>
      <c r="E183" s="221" t="s">
        <v>980</v>
      </c>
      <c r="F183" s="222" t="s">
        <v>981</v>
      </c>
      <c r="G183" s="223" t="s">
        <v>278</v>
      </c>
      <c r="H183" s="224">
        <v>3</v>
      </c>
      <c r="I183" s="225"/>
      <c r="J183" s="226">
        <f t="shared" si="10"/>
        <v>0</v>
      </c>
      <c r="K183" s="227"/>
      <c r="L183" s="228"/>
      <c r="M183" s="229" t="s">
        <v>1</v>
      </c>
      <c r="N183" s="230" t="s">
        <v>39</v>
      </c>
      <c r="O183" s="68"/>
      <c r="P183" s="216">
        <f t="shared" si="11"/>
        <v>0</v>
      </c>
      <c r="Q183" s="216">
        <v>0</v>
      </c>
      <c r="R183" s="216">
        <f t="shared" si="12"/>
        <v>0</v>
      </c>
      <c r="S183" s="216">
        <v>0</v>
      </c>
      <c r="T183" s="217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214</v>
      </c>
      <c r="AT183" s="218" t="s">
        <v>210</v>
      </c>
      <c r="AU183" s="218" t="s">
        <v>86</v>
      </c>
      <c r="AY183" s="14" t="s">
        <v>191</v>
      </c>
      <c r="BE183" s="219">
        <f t="shared" si="14"/>
        <v>0</v>
      </c>
      <c r="BF183" s="219">
        <f t="shared" si="15"/>
        <v>0</v>
      </c>
      <c r="BG183" s="219">
        <f t="shared" si="16"/>
        <v>0</v>
      </c>
      <c r="BH183" s="219">
        <f t="shared" si="17"/>
        <v>0</v>
      </c>
      <c r="BI183" s="219">
        <f t="shared" si="18"/>
        <v>0</v>
      </c>
      <c r="BJ183" s="14" t="s">
        <v>86</v>
      </c>
      <c r="BK183" s="219">
        <f t="shared" si="19"/>
        <v>0</v>
      </c>
      <c r="BL183" s="14" t="s">
        <v>197</v>
      </c>
      <c r="BM183" s="218" t="s">
        <v>538</v>
      </c>
    </row>
    <row r="184" spans="1:65" s="2" customFormat="1" ht="21.75" customHeight="1">
      <c r="A184" s="31"/>
      <c r="B184" s="32"/>
      <c r="C184" s="220" t="s">
        <v>731</v>
      </c>
      <c r="D184" s="220" t="s">
        <v>210</v>
      </c>
      <c r="E184" s="221" t="s">
        <v>982</v>
      </c>
      <c r="F184" s="222" t="s">
        <v>983</v>
      </c>
      <c r="G184" s="223" t="s">
        <v>278</v>
      </c>
      <c r="H184" s="224">
        <v>3</v>
      </c>
      <c r="I184" s="225"/>
      <c r="J184" s="226">
        <f t="shared" si="10"/>
        <v>0</v>
      </c>
      <c r="K184" s="227"/>
      <c r="L184" s="228"/>
      <c r="M184" s="229" t="s">
        <v>1</v>
      </c>
      <c r="N184" s="230" t="s">
        <v>39</v>
      </c>
      <c r="O184" s="68"/>
      <c r="P184" s="216">
        <f t="shared" si="11"/>
        <v>0</v>
      </c>
      <c r="Q184" s="216">
        <v>0</v>
      </c>
      <c r="R184" s="216">
        <f t="shared" si="12"/>
        <v>0</v>
      </c>
      <c r="S184" s="216">
        <v>0</v>
      </c>
      <c r="T184" s="217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214</v>
      </c>
      <c r="AT184" s="218" t="s">
        <v>210</v>
      </c>
      <c r="AU184" s="218" t="s">
        <v>86</v>
      </c>
      <c r="AY184" s="14" t="s">
        <v>191</v>
      </c>
      <c r="BE184" s="219">
        <f t="shared" si="14"/>
        <v>0</v>
      </c>
      <c r="BF184" s="219">
        <f t="shared" si="15"/>
        <v>0</v>
      </c>
      <c r="BG184" s="219">
        <f t="shared" si="16"/>
        <v>0</v>
      </c>
      <c r="BH184" s="219">
        <f t="shared" si="17"/>
        <v>0</v>
      </c>
      <c r="BI184" s="219">
        <f t="shared" si="18"/>
        <v>0</v>
      </c>
      <c r="BJ184" s="14" t="s">
        <v>86</v>
      </c>
      <c r="BK184" s="219">
        <f t="shared" si="19"/>
        <v>0</v>
      </c>
      <c r="BL184" s="14" t="s">
        <v>197</v>
      </c>
      <c r="BM184" s="218" t="s">
        <v>548</v>
      </c>
    </row>
    <row r="185" spans="1:65" s="2" customFormat="1" ht="21.75" customHeight="1">
      <c r="A185" s="31"/>
      <c r="B185" s="32"/>
      <c r="C185" s="220" t="s">
        <v>737</v>
      </c>
      <c r="D185" s="220" t="s">
        <v>210</v>
      </c>
      <c r="E185" s="221" t="s">
        <v>984</v>
      </c>
      <c r="F185" s="222" t="s">
        <v>985</v>
      </c>
      <c r="G185" s="223" t="s">
        <v>278</v>
      </c>
      <c r="H185" s="224">
        <v>3</v>
      </c>
      <c r="I185" s="225"/>
      <c r="J185" s="226">
        <f t="shared" si="10"/>
        <v>0</v>
      </c>
      <c r="K185" s="227"/>
      <c r="L185" s="228"/>
      <c r="M185" s="229" t="s">
        <v>1</v>
      </c>
      <c r="N185" s="230" t="s">
        <v>39</v>
      </c>
      <c r="O185" s="68"/>
      <c r="P185" s="216">
        <f t="shared" si="11"/>
        <v>0</v>
      </c>
      <c r="Q185" s="216">
        <v>0</v>
      </c>
      <c r="R185" s="216">
        <f t="shared" si="12"/>
        <v>0</v>
      </c>
      <c r="S185" s="216">
        <v>0</v>
      </c>
      <c r="T185" s="217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8" t="s">
        <v>214</v>
      </c>
      <c r="AT185" s="218" t="s">
        <v>210</v>
      </c>
      <c r="AU185" s="218" t="s">
        <v>86</v>
      </c>
      <c r="AY185" s="14" t="s">
        <v>191</v>
      </c>
      <c r="BE185" s="219">
        <f t="shared" si="14"/>
        <v>0</v>
      </c>
      <c r="BF185" s="219">
        <f t="shared" si="15"/>
        <v>0</v>
      </c>
      <c r="BG185" s="219">
        <f t="shared" si="16"/>
        <v>0</v>
      </c>
      <c r="BH185" s="219">
        <f t="shared" si="17"/>
        <v>0</v>
      </c>
      <c r="BI185" s="219">
        <f t="shared" si="18"/>
        <v>0</v>
      </c>
      <c r="BJ185" s="14" t="s">
        <v>86</v>
      </c>
      <c r="BK185" s="219">
        <f t="shared" si="19"/>
        <v>0</v>
      </c>
      <c r="BL185" s="14" t="s">
        <v>197</v>
      </c>
      <c r="BM185" s="218" t="s">
        <v>556</v>
      </c>
    </row>
    <row r="186" spans="1:65" s="2" customFormat="1" ht="21.75" customHeight="1">
      <c r="A186" s="31"/>
      <c r="B186" s="32"/>
      <c r="C186" s="220" t="s">
        <v>741</v>
      </c>
      <c r="D186" s="220" t="s">
        <v>210</v>
      </c>
      <c r="E186" s="221" t="s">
        <v>986</v>
      </c>
      <c r="F186" s="222" t="s">
        <v>987</v>
      </c>
      <c r="G186" s="223" t="s">
        <v>278</v>
      </c>
      <c r="H186" s="224">
        <v>6</v>
      </c>
      <c r="I186" s="225"/>
      <c r="J186" s="226">
        <f t="shared" si="10"/>
        <v>0</v>
      </c>
      <c r="K186" s="227"/>
      <c r="L186" s="228"/>
      <c r="M186" s="229" t="s">
        <v>1</v>
      </c>
      <c r="N186" s="230" t="s">
        <v>39</v>
      </c>
      <c r="O186" s="68"/>
      <c r="P186" s="216">
        <f t="shared" si="11"/>
        <v>0</v>
      </c>
      <c r="Q186" s="216">
        <v>0</v>
      </c>
      <c r="R186" s="216">
        <f t="shared" si="12"/>
        <v>0</v>
      </c>
      <c r="S186" s="216">
        <v>0</v>
      </c>
      <c r="T186" s="217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214</v>
      </c>
      <c r="AT186" s="218" t="s">
        <v>210</v>
      </c>
      <c r="AU186" s="218" t="s">
        <v>86</v>
      </c>
      <c r="AY186" s="14" t="s">
        <v>191</v>
      </c>
      <c r="BE186" s="219">
        <f t="shared" si="14"/>
        <v>0</v>
      </c>
      <c r="BF186" s="219">
        <f t="shared" si="15"/>
        <v>0</v>
      </c>
      <c r="BG186" s="219">
        <f t="shared" si="16"/>
        <v>0</v>
      </c>
      <c r="BH186" s="219">
        <f t="shared" si="17"/>
        <v>0</v>
      </c>
      <c r="BI186" s="219">
        <f t="shared" si="18"/>
        <v>0</v>
      </c>
      <c r="BJ186" s="14" t="s">
        <v>86</v>
      </c>
      <c r="BK186" s="219">
        <f t="shared" si="19"/>
        <v>0</v>
      </c>
      <c r="BL186" s="14" t="s">
        <v>197</v>
      </c>
      <c r="BM186" s="218" t="s">
        <v>564</v>
      </c>
    </row>
    <row r="187" spans="1:65" s="2" customFormat="1" ht="21.75" customHeight="1">
      <c r="A187" s="31"/>
      <c r="B187" s="32"/>
      <c r="C187" s="220" t="s">
        <v>745</v>
      </c>
      <c r="D187" s="220" t="s">
        <v>210</v>
      </c>
      <c r="E187" s="221" t="s">
        <v>988</v>
      </c>
      <c r="F187" s="222" t="s">
        <v>989</v>
      </c>
      <c r="G187" s="223" t="s">
        <v>278</v>
      </c>
      <c r="H187" s="224">
        <v>3</v>
      </c>
      <c r="I187" s="225"/>
      <c r="J187" s="226">
        <f t="shared" si="10"/>
        <v>0</v>
      </c>
      <c r="K187" s="227"/>
      <c r="L187" s="228"/>
      <c r="M187" s="229" t="s">
        <v>1</v>
      </c>
      <c r="N187" s="230" t="s">
        <v>39</v>
      </c>
      <c r="O187" s="68"/>
      <c r="P187" s="216">
        <f t="shared" si="11"/>
        <v>0</v>
      </c>
      <c r="Q187" s="216">
        <v>0</v>
      </c>
      <c r="R187" s="216">
        <f t="shared" si="12"/>
        <v>0</v>
      </c>
      <c r="S187" s="216">
        <v>0</v>
      </c>
      <c r="T187" s="217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8" t="s">
        <v>214</v>
      </c>
      <c r="AT187" s="218" t="s">
        <v>210</v>
      </c>
      <c r="AU187" s="218" t="s">
        <v>86</v>
      </c>
      <c r="AY187" s="14" t="s">
        <v>191</v>
      </c>
      <c r="BE187" s="219">
        <f t="shared" si="14"/>
        <v>0</v>
      </c>
      <c r="BF187" s="219">
        <f t="shared" si="15"/>
        <v>0</v>
      </c>
      <c r="BG187" s="219">
        <f t="shared" si="16"/>
        <v>0</v>
      </c>
      <c r="BH187" s="219">
        <f t="shared" si="17"/>
        <v>0</v>
      </c>
      <c r="BI187" s="219">
        <f t="shared" si="18"/>
        <v>0</v>
      </c>
      <c r="BJ187" s="14" t="s">
        <v>86</v>
      </c>
      <c r="BK187" s="219">
        <f t="shared" si="19"/>
        <v>0</v>
      </c>
      <c r="BL187" s="14" t="s">
        <v>197</v>
      </c>
      <c r="BM187" s="218" t="s">
        <v>572</v>
      </c>
    </row>
    <row r="188" spans="1:65" s="2" customFormat="1" ht="21.75" customHeight="1">
      <c r="A188" s="31"/>
      <c r="B188" s="32"/>
      <c r="C188" s="206" t="s">
        <v>600</v>
      </c>
      <c r="D188" s="206" t="s">
        <v>193</v>
      </c>
      <c r="E188" s="207" t="s">
        <v>990</v>
      </c>
      <c r="F188" s="208" t="s">
        <v>991</v>
      </c>
      <c r="G188" s="209" t="s">
        <v>274</v>
      </c>
      <c r="H188" s="210">
        <v>60</v>
      </c>
      <c r="I188" s="211"/>
      <c r="J188" s="212">
        <f t="shared" si="10"/>
        <v>0</v>
      </c>
      <c r="K188" s="213"/>
      <c r="L188" s="36"/>
      <c r="M188" s="214" t="s">
        <v>1</v>
      </c>
      <c r="N188" s="215" t="s">
        <v>39</v>
      </c>
      <c r="O188" s="68"/>
      <c r="P188" s="216">
        <f t="shared" si="11"/>
        <v>0</v>
      </c>
      <c r="Q188" s="216">
        <v>0</v>
      </c>
      <c r="R188" s="216">
        <f t="shared" si="12"/>
        <v>0</v>
      </c>
      <c r="S188" s="216">
        <v>0</v>
      </c>
      <c r="T188" s="217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8" t="s">
        <v>197</v>
      </c>
      <c r="AT188" s="218" t="s">
        <v>193</v>
      </c>
      <c r="AU188" s="218" t="s">
        <v>86</v>
      </c>
      <c r="AY188" s="14" t="s">
        <v>191</v>
      </c>
      <c r="BE188" s="219">
        <f t="shared" si="14"/>
        <v>0</v>
      </c>
      <c r="BF188" s="219">
        <f t="shared" si="15"/>
        <v>0</v>
      </c>
      <c r="BG188" s="219">
        <f t="shared" si="16"/>
        <v>0</v>
      </c>
      <c r="BH188" s="219">
        <f t="shared" si="17"/>
        <v>0</v>
      </c>
      <c r="BI188" s="219">
        <f t="shared" si="18"/>
        <v>0</v>
      </c>
      <c r="BJ188" s="14" t="s">
        <v>86</v>
      </c>
      <c r="BK188" s="219">
        <f t="shared" si="19"/>
        <v>0</v>
      </c>
      <c r="BL188" s="14" t="s">
        <v>197</v>
      </c>
      <c r="BM188" s="218" t="s">
        <v>580</v>
      </c>
    </row>
    <row r="189" spans="1:65" s="12" customFormat="1" ht="22.9" customHeight="1">
      <c r="B189" s="190"/>
      <c r="C189" s="191"/>
      <c r="D189" s="192" t="s">
        <v>72</v>
      </c>
      <c r="E189" s="204" t="s">
        <v>228</v>
      </c>
      <c r="F189" s="204" t="s">
        <v>305</v>
      </c>
      <c r="G189" s="191"/>
      <c r="H189" s="191"/>
      <c r="I189" s="194"/>
      <c r="J189" s="205">
        <f>BK189</f>
        <v>0</v>
      </c>
      <c r="K189" s="191"/>
      <c r="L189" s="196"/>
      <c r="M189" s="197"/>
      <c r="N189" s="198"/>
      <c r="O189" s="198"/>
      <c r="P189" s="199">
        <f>SUM(P190:P196)</f>
        <v>0</v>
      </c>
      <c r="Q189" s="198"/>
      <c r="R189" s="199">
        <f>SUM(R190:R196)</f>
        <v>0</v>
      </c>
      <c r="S189" s="198"/>
      <c r="T189" s="200">
        <f>SUM(T190:T196)</f>
        <v>0</v>
      </c>
      <c r="AR189" s="201" t="s">
        <v>80</v>
      </c>
      <c r="AT189" s="202" t="s">
        <v>72</v>
      </c>
      <c r="AU189" s="202" t="s">
        <v>80</v>
      </c>
      <c r="AY189" s="201" t="s">
        <v>191</v>
      </c>
      <c r="BK189" s="203">
        <f>SUM(BK190:BK196)</f>
        <v>0</v>
      </c>
    </row>
    <row r="190" spans="1:65" s="2" customFormat="1" ht="21.75" customHeight="1">
      <c r="A190" s="31"/>
      <c r="B190" s="32"/>
      <c r="C190" s="206" t="s">
        <v>580</v>
      </c>
      <c r="D190" s="206" t="s">
        <v>193</v>
      </c>
      <c r="E190" s="207" t="s">
        <v>992</v>
      </c>
      <c r="F190" s="208" t="s">
        <v>993</v>
      </c>
      <c r="G190" s="209" t="s">
        <v>278</v>
      </c>
      <c r="H190" s="210">
        <v>3</v>
      </c>
      <c r="I190" s="211"/>
      <c r="J190" s="212">
        <f t="shared" ref="J190:J196" si="20">ROUND(I190*H190,2)</f>
        <v>0</v>
      </c>
      <c r="K190" s="213"/>
      <c r="L190" s="36"/>
      <c r="M190" s="214" t="s">
        <v>1</v>
      </c>
      <c r="N190" s="215" t="s">
        <v>39</v>
      </c>
      <c r="O190" s="68"/>
      <c r="P190" s="216">
        <f t="shared" ref="P190:P196" si="21">O190*H190</f>
        <v>0</v>
      </c>
      <c r="Q190" s="216">
        <v>0</v>
      </c>
      <c r="R190" s="216">
        <f t="shared" ref="R190:R196" si="22">Q190*H190</f>
        <v>0</v>
      </c>
      <c r="S190" s="216">
        <v>0</v>
      </c>
      <c r="T190" s="217">
        <f t="shared" ref="T190:T196" si="23"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8" t="s">
        <v>197</v>
      </c>
      <c r="AT190" s="218" t="s">
        <v>193</v>
      </c>
      <c r="AU190" s="218" t="s">
        <v>86</v>
      </c>
      <c r="AY190" s="14" t="s">
        <v>191</v>
      </c>
      <c r="BE190" s="219">
        <f t="shared" ref="BE190:BE196" si="24">IF(N190="základná",J190,0)</f>
        <v>0</v>
      </c>
      <c r="BF190" s="219">
        <f t="shared" ref="BF190:BF196" si="25">IF(N190="znížená",J190,0)</f>
        <v>0</v>
      </c>
      <c r="BG190" s="219">
        <f t="shared" ref="BG190:BG196" si="26">IF(N190="zákl. prenesená",J190,0)</f>
        <v>0</v>
      </c>
      <c r="BH190" s="219">
        <f t="shared" ref="BH190:BH196" si="27">IF(N190="zníž. prenesená",J190,0)</f>
        <v>0</v>
      </c>
      <c r="BI190" s="219">
        <f t="shared" ref="BI190:BI196" si="28">IF(N190="nulová",J190,0)</f>
        <v>0</v>
      </c>
      <c r="BJ190" s="14" t="s">
        <v>86</v>
      </c>
      <c r="BK190" s="219">
        <f t="shared" ref="BK190:BK196" si="29">ROUND(I190*H190,2)</f>
        <v>0</v>
      </c>
      <c r="BL190" s="14" t="s">
        <v>197</v>
      </c>
      <c r="BM190" s="218" t="s">
        <v>588</v>
      </c>
    </row>
    <row r="191" spans="1:65" s="2" customFormat="1" ht="21.75" customHeight="1">
      <c r="A191" s="31"/>
      <c r="B191" s="32"/>
      <c r="C191" s="206" t="s">
        <v>576</v>
      </c>
      <c r="D191" s="206" t="s">
        <v>193</v>
      </c>
      <c r="E191" s="207" t="s">
        <v>994</v>
      </c>
      <c r="F191" s="208" t="s">
        <v>995</v>
      </c>
      <c r="G191" s="209" t="s">
        <v>278</v>
      </c>
      <c r="H191" s="210">
        <v>2</v>
      </c>
      <c r="I191" s="211"/>
      <c r="J191" s="212">
        <f t="shared" si="20"/>
        <v>0</v>
      </c>
      <c r="K191" s="213"/>
      <c r="L191" s="36"/>
      <c r="M191" s="214" t="s">
        <v>1</v>
      </c>
      <c r="N191" s="215" t="s">
        <v>39</v>
      </c>
      <c r="O191" s="68"/>
      <c r="P191" s="216">
        <f t="shared" si="21"/>
        <v>0</v>
      </c>
      <c r="Q191" s="216">
        <v>0</v>
      </c>
      <c r="R191" s="216">
        <f t="shared" si="22"/>
        <v>0</v>
      </c>
      <c r="S191" s="216">
        <v>0</v>
      </c>
      <c r="T191" s="217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18" t="s">
        <v>197</v>
      </c>
      <c r="AT191" s="218" t="s">
        <v>193</v>
      </c>
      <c r="AU191" s="218" t="s">
        <v>86</v>
      </c>
      <c r="AY191" s="14" t="s">
        <v>191</v>
      </c>
      <c r="BE191" s="219">
        <f t="shared" si="24"/>
        <v>0</v>
      </c>
      <c r="BF191" s="219">
        <f t="shared" si="25"/>
        <v>0</v>
      </c>
      <c r="BG191" s="219">
        <f t="shared" si="26"/>
        <v>0</v>
      </c>
      <c r="BH191" s="219">
        <f t="shared" si="27"/>
        <v>0</v>
      </c>
      <c r="BI191" s="219">
        <f t="shared" si="28"/>
        <v>0</v>
      </c>
      <c r="BJ191" s="14" t="s">
        <v>86</v>
      </c>
      <c r="BK191" s="219">
        <f t="shared" si="29"/>
        <v>0</v>
      </c>
      <c r="BL191" s="14" t="s">
        <v>197</v>
      </c>
      <c r="BM191" s="218" t="s">
        <v>596</v>
      </c>
    </row>
    <row r="192" spans="1:65" s="2" customFormat="1" ht="21.75" customHeight="1">
      <c r="A192" s="31"/>
      <c r="B192" s="32"/>
      <c r="C192" s="206" t="s">
        <v>560</v>
      </c>
      <c r="D192" s="206" t="s">
        <v>193</v>
      </c>
      <c r="E192" s="207" t="s">
        <v>996</v>
      </c>
      <c r="F192" s="208" t="s">
        <v>997</v>
      </c>
      <c r="G192" s="209" t="s">
        <v>998</v>
      </c>
      <c r="H192" s="210">
        <v>30</v>
      </c>
      <c r="I192" s="211"/>
      <c r="J192" s="212">
        <f t="shared" si="20"/>
        <v>0</v>
      </c>
      <c r="K192" s="213"/>
      <c r="L192" s="36"/>
      <c r="M192" s="214" t="s">
        <v>1</v>
      </c>
      <c r="N192" s="215" t="s">
        <v>39</v>
      </c>
      <c r="O192" s="68"/>
      <c r="P192" s="216">
        <f t="shared" si="21"/>
        <v>0</v>
      </c>
      <c r="Q192" s="216">
        <v>0</v>
      </c>
      <c r="R192" s="216">
        <f t="shared" si="22"/>
        <v>0</v>
      </c>
      <c r="S192" s="216">
        <v>0</v>
      </c>
      <c r="T192" s="217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8" t="s">
        <v>197</v>
      </c>
      <c r="AT192" s="218" t="s">
        <v>193</v>
      </c>
      <c r="AU192" s="218" t="s">
        <v>86</v>
      </c>
      <c r="AY192" s="14" t="s">
        <v>191</v>
      </c>
      <c r="BE192" s="219">
        <f t="shared" si="24"/>
        <v>0</v>
      </c>
      <c r="BF192" s="219">
        <f t="shared" si="25"/>
        <v>0</v>
      </c>
      <c r="BG192" s="219">
        <f t="shared" si="26"/>
        <v>0</v>
      </c>
      <c r="BH192" s="219">
        <f t="shared" si="27"/>
        <v>0</v>
      </c>
      <c r="BI192" s="219">
        <f t="shared" si="28"/>
        <v>0</v>
      </c>
      <c r="BJ192" s="14" t="s">
        <v>86</v>
      </c>
      <c r="BK192" s="219">
        <f t="shared" si="29"/>
        <v>0</v>
      </c>
      <c r="BL192" s="14" t="s">
        <v>197</v>
      </c>
      <c r="BM192" s="218" t="s">
        <v>608</v>
      </c>
    </row>
    <row r="193" spans="1:65" s="2" customFormat="1" ht="21.75" customHeight="1">
      <c r="A193" s="31"/>
      <c r="B193" s="32"/>
      <c r="C193" s="206" t="s">
        <v>584</v>
      </c>
      <c r="D193" s="206" t="s">
        <v>193</v>
      </c>
      <c r="E193" s="207" t="s">
        <v>999</v>
      </c>
      <c r="F193" s="208" t="s">
        <v>1000</v>
      </c>
      <c r="G193" s="209" t="s">
        <v>998</v>
      </c>
      <c r="H193" s="210">
        <v>60</v>
      </c>
      <c r="I193" s="211"/>
      <c r="J193" s="212">
        <f t="shared" si="20"/>
        <v>0</v>
      </c>
      <c r="K193" s="213"/>
      <c r="L193" s="36"/>
      <c r="M193" s="214" t="s">
        <v>1</v>
      </c>
      <c r="N193" s="215" t="s">
        <v>39</v>
      </c>
      <c r="O193" s="68"/>
      <c r="P193" s="216">
        <f t="shared" si="21"/>
        <v>0</v>
      </c>
      <c r="Q193" s="216">
        <v>0</v>
      </c>
      <c r="R193" s="216">
        <f t="shared" si="22"/>
        <v>0</v>
      </c>
      <c r="S193" s="216">
        <v>0</v>
      </c>
      <c r="T193" s="217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8" t="s">
        <v>197</v>
      </c>
      <c r="AT193" s="218" t="s">
        <v>193</v>
      </c>
      <c r="AU193" s="218" t="s">
        <v>86</v>
      </c>
      <c r="AY193" s="14" t="s">
        <v>191</v>
      </c>
      <c r="BE193" s="219">
        <f t="shared" si="24"/>
        <v>0</v>
      </c>
      <c r="BF193" s="219">
        <f t="shared" si="25"/>
        <v>0</v>
      </c>
      <c r="BG193" s="219">
        <f t="shared" si="26"/>
        <v>0</v>
      </c>
      <c r="BH193" s="219">
        <f t="shared" si="27"/>
        <v>0</v>
      </c>
      <c r="BI193" s="219">
        <f t="shared" si="28"/>
        <v>0</v>
      </c>
      <c r="BJ193" s="14" t="s">
        <v>86</v>
      </c>
      <c r="BK193" s="219">
        <f t="shared" si="29"/>
        <v>0</v>
      </c>
      <c r="BL193" s="14" t="s">
        <v>197</v>
      </c>
      <c r="BM193" s="218" t="s">
        <v>616</v>
      </c>
    </row>
    <row r="194" spans="1:65" s="2" customFormat="1" ht="21.75" customHeight="1">
      <c r="A194" s="31"/>
      <c r="B194" s="32"/>
      <c r="C194" s="206" t="s">
        <v>564</v>
      </c>
      <c r="D194" s="206" t="s">
        <v>193</v>
      </c>
      <c r="E194" s="207" t="s">
        <v>1001</v>
      </c>
      <c r="F194" s="208" t="s">
        <v>1002</v>
      </c>
      <c r="G194" s="209" t="s">
        <v>213</v>
      </c>
      <c r="H194" s="210">
        <v>0.44800000000000001</v>
      </c>
      <c r="I194" s="211"/>
      <c r="J194" s="212">
        <f t="shared" si="20"/>
        <v>0</v>
      </c>
      <c r="K194" s="213"/>
      <c r="L194" s="36"/>
      <c r="M194" s="214" t="s">
        <v>1</v>
      </c>
      <c r="N194" s="215" t="s">
        <v>39</v>
      </c>
      <c r="O194" s="68"/>
      <c r="P194" s="216">
        <f t="shared" si="21"/>
        <v>0</v>
      </c>
      <c r="Q194" s="216">
        <v>0</v>
      </c>
      <c r="R194" s="216">
        <f t="shared" si="22"/>
        <v>0</v>
      </c>
      <c r="S194" s="216">
        <v>0</v>
      </c>
      <c r="T194" s="217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8" t="s">
        <v>197</v>
      </c>
      <c r="AT194" s="218" t="s">
        <v>193</v>
      </c>
      <c r="AU194" s="218" t="s">
        <v>86</v>
      </c>
      <c r="AY194" s="14" t="s">
        <v>191</v>
      </c>
      <c r="BE194" s="219">
        <f t="shared" si="24"/>
        <v>0</v>
      </c>
      <c r="BF194" s="219">
        <f t="shared" si="25"/>
        <v>0</v>
      </c>
      <c r="BG194" s="219">
        <f t="shared" si="26"/>
        <v>0</v>
      </c>
      <c r="BH194" s="219">
        <f t="shared" si="27"/>
        <v>0</v>
      </c>
      <c r="BI194" s="219">
        <f t="shared" si="28"/>
        <v>0</v>
      </c>
      <c r="BJ194" s="14" t="s">
        <v>86</v>
      </c>
      <c r="BK194" s="219">
        <f t="shared" si="29"/>
        <v>0</v>
      </c>
      <c r="BL194" s="14" t="s">
        <v>197</v>
      </c>
      <c r="BM194" s="218" t="s">
        <v>623</v>
      </c>
    </row>
    <row r="195" spans="1:65" s="2" customFormat="1" ht="16.5" customHeight="1">
      <c r="A195" s="31"/>
      <c r="B195" s="32"/>
      <c r="C195" s="206" t="s">
        <v>568</v>
      </c>
      <c r="D195" s="206" t="s">
        <v>193</v>
      </c>
      <c r="E195" s="207" t="s">
        <v>1003</v>
      </c>
      <c r="F195" s="208" t="s">
        <v>1004</v>
      </c>
      <c r="G195" s="209" t="s">
        <v>213</v>
      </c>
      <c r="H195" s="210">
        <v>0.44800000000000001</v>
      </c>
      <c r="I195" s="211"/>
      <c r="J195" s="212">
        <f t="shared" si="20"/>
        <v>0</v>
      </c>
      <c r="K195" s="213"/>
      <c r="L195" s="36"/>
      <c r="M195" s="214" t="s">
        <v>1</v>
      </c>
      <c r="N195" s="215" t="s">
        <v>39</v>
      </c>
      <c r="O195" s="68"/>
      <c r="P195" s="216">
        <f t="shared" si="21"/>
        <v>0</v>
      </c>
      <c r="Q195" s="216">
        <v>0</v>
      </c>
      <c r="R195" s="216">
        <f t="shared" si="22"/>
        <v>0</v>
      </c>
      <c r="S195" s="216">
        <v>0</v>
      </c>
      <c r="T195" s="217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8" t="s">
        <v>197</v>
      </c>
      <c r="AT195" s="218" t="s">
        <v>193</v>
      </c>
      <c r="AU195" s="218" t="s">
        <v>86</v>
      </c>
      <c r="AY195" s="14" t="s">
        <v>191</v>
      </c>
      <c r="BE195" s="219">
        <f t="shared" si="24"/>
        <v>0</v>
      </c>
      <c r="BF195" s="219">
        <f t="shared" si="25"/>
        <v>0</v>
      </c>
      <c r="BG195" s="219">
        <f t="shared" si="26"/>
        <v>0</v>
      </c>
      <c r="BH195" s="219">
        <f t="shared" si="27"/>
        <v>0</v>
      </c>
      <c r="BI195" s="219">
        <f t="shared" si="28"/>
        <v>0</v>
      </c>
      <c r="BJ195" s="14" t="s">
        <v>86</v>
      </c>
      <c r="BK195" s="219">
        <f t="shared" si="29"/>
        <v>0</v>
      </c>
      <c r="BL195" s="14" t="s">
        <v>197</v>
      </c>
      <c r="BM195" s="218" t="s">
        <v>631</v>
      </c>
    </row>
    <row r="196" spans="1:65" s="2" customFormat="1" ht="16.5" customHeight="1">
      <c r="A196" s="31"/>
      <c r="B196" s="32"/>
      <c r="C196" s="206" t="s">
        <v>572</v>
      </c>
      <c r="D196" s="206" t="s">
        <v>193</v>
      </c>
      <c r="E196" s="207" t="s">
        <v>1005</v>
      </c>
      <c r="F196" s="208" t="s">
        <v>1006</v>
      </c>
      <c r="G196" s="209" t="s">
        <v>213</v>
      </c>
      <c r="H196" s="210">
        <v>0.44800000000000001</v>
      </c>
      <c r="I196" s="211"/>
      <c r="J196" s="212">
        <f t="shared" si="20"/>
        <v>0</v>
      </c>
      <c r="K196" s="213"/>
      <c r="L196" s="36"/>
      <c r="M196" s="214" t="s">
        <v>1</v>
      </c>
      <c r="N196" s="215" t="s">
        <v>39</v>
      </c>
      <c r="O196" s="68"/>
      <c r="P196" s="216">
        <f t="shared" si="21"/>
        <v>0</v>
      </c>
      <c r="Q196" s="216">
        <v>0</v>
      </c>
      <c r="R196" s="216">
        <f t="shared" si="22"/>
        <v>0</v>
      </c>
      <c r="S196" s="216">
        <v>0</v>
      </c>
      <c r="T196" s="217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8" t="s">
        <v>197</v>
      </c>
      <c r="AT196" s="218" t="s">
        <v>193</v>
      </c>
      <c r="AU196" s="218" t="s">
        <v>86</v>
      </c>
      <c r="AY196" s="14" t="s">
        <v>191</v>
      </c>
      <c r="BE196" s="219">
        <f t="shared" si="24"/>
        <v>0</v>
      </c>
      <c r="BF196" s="219">
        <f t="shared" si="25"/>
        <v>0</v>
      </c>
      <c r="BG196" s="219">
        <f t="shared" si="26"/>
        <v>0</v>
      </c>
      <c r="BH196" s="219">
        <f t="shared" si="27"/>
        <v>0</v>
      </c>
      <c r="BI196" s="219">
        <f t="shared" si="28"/>
        <v>0</v>
      </c>
      <c r="BJ196" s="14" t="s">
        <v>86</v>
      </c>
      <c r="BK196" s="219">
        <f t="shared" si="29"/>
        <v>0</v>
      </c>
      <c r="BL196" s="14" t="s">
        <v>197</v>
      </c>
      <c r="BM196" s="218" t="s">
        <v>639</v>
      </c>
    </row>
    <row r="197" spans="1:65" s="12" customFormat="1" ht="22.9" customHeight="1">
      <c r="B197" s="190"/>
      <c r="C197" s="191"/>
      <c r="D197" s="192" t="s">
        <v>72</v>
      </c>
      <c r="E197" s="204" t="s">
        <v>330</v>
      </c>
      <c r="F197" s="204" t="s">
        <v>1007</v>
      </c>
      <c r="G197" s="191"/>
      <c r="H197" s="191"/>
      <c r="I197" s="194"/>
      <c r="J197" s="205">
        <f>BK197</f>
        <v>0</v>
      </c>
      <c r="K197" s="191"/>
      <c r="L197" s="196"/>
      <c r="M197" s="197"/>
      <c r="N197" s="198"/>
      <c r="O197" s="198"/>
      <c r="P197" s="199">
        <f>P198</f>
        <v>0</v>
      </c>
      <c r="Q197" s="198"/>
      <c r="R197" s="199">
        <f>R198</f>
        <v>0</v>
      </c>
      <c r="S197" s="198"/>
      <c r="T197" s="200">
        <f>T198</f>
        <v>0</v>
      </c>
      <c r="AR197" s="201" t="s">
        <v>80</v>
      </c>
      <c r="AT197" s="202" t="s">
        <v>72</v>
      </c>
      <c r="AU197" s="202" t="s">
        <v>80</v>
      </c>
      <c r="AY197" s="201" t="s">
        <v>191</v>
      </c>
      <c r="BK197" s="203">
        <f>BK198</f>
        <v>0</v>
      </c>
    </row>
    <row r="198" spans="1:65" s="2" customFormat="1" ht="21.75" customHeight="1">
      <c r="A198" s="31"/>
      <c r="B198" s="32"/>
      <c r="C198" s="206" t="s">
        <v>1008</v>
      </c>
      <c r="D198" s="206" t="s">
        <v>193</v>
      </c>
      <c r="E198" s="207" t="s">
        <v>1009</v>
      </c>
      <c r="F198" s="208" t="s">
        <v>1010</v>
      </c>
      <c r="G198" s="209" t="s">
        <v>213</v>
      </c>
      <c r="H198" s="210">
        <v>36.46</v>
      </c>
      <c r="I198" s="211"/>
      <c r="J198" s="212">
        <f>ROUND(I198*H198,2)</f>
        <v>0</v>
      </c>
      <c r="K198" s="213"/>
      <c r="L198" s="36"/>
      <c r="M198" s="214" t="s">
        <v>1</v>
      </c>
      <c r="N198" s="215" t="s">
        <v>39</v>
      </c>
      <c r="O198" s="68"/>
      <c r="P198" s="216">
        <f>O198*H198</f>
        <v>0</v>
      </c>
      <c r="Q198" s="216">
        <v>0</v>
      </c>
      <c r="R198" s="216">
        <f>Q198*H198</f>
        <v>0</v>
      </c>
      <c r="S198" s="216">
        <v>0</v>
      </c>
      <c r="T198" s="217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18" t="s">
        <v>197</v>
      </c>
      <c r="AT198" s="218" t="s">
        <v>193</v>
      </c>
      <c r="AU198" s="218" t="s">
        <v>86</v>
      </c>
      <c r="AY198" s="14" t="s">
        <v>191</v>
      </c>
      <c r="BE198" s="219">
        <f>IF(N198="základná",J198,0)</f>
        <v>0</v>
      </c>
      <c r="BF198" s="219">
        <f>IF(N198="znížená",J198,0)</f>
        <v>0</v>
      </c>
      <c r="BG198" s="219">
        <f>IF(N198="zákl. prenesená",J198,0)</f>
        <v>0</v>
      </c>
      <c r="BH198" s="219">
        <f>IF(N198="zníž. prenesená",J198,0)</f>
        <v>0</v>
      </c>
      <c r="BI198" s="219">
        <f>IF(N198="nulová",J198,0)</f>
        <v>0</v>
      </c>
      <c r="BJ198" s="14" t="s">
        <v>86</v>
      </c>
      <c r="BK198" s="219">
        <f>ROUND(I198*H198,2)</f>
        <v>0</v>
      </c>
      <c r="BL198" s="14" t="s">
        <v>197</v>
      </c>
      <c r="BM198" s="218" t="s">
        <v>648</v>
      </c>
    </row>
    <row r="199" spans="1:65" s="12" customFormat="1" ht="25.9" customHeight="1">
      <c r="B199" s="190"/>
      <c r="C199" s="191"/>
      <c r="D199" s="192" t="s">
        <v>72</v>
      </c>
      <c r="E199" s="193" t="s">
        <v>336</v>
      </c>
      <c r="F199" s="193" t="s">
        <v>337</v>
      </c>
      <c r="G199" s="191"/>
      <c r="H199" s="191"/>
      <c r="I199" s="194"/>
      <c r="J199" s="195">
        <f>BK199</f>
        <v>0</v>
      </c>
      <c r="K199" s="191"/>
      <c r="L199" s="196"/>
      <c r="M199" s="197"/>
      <c r="N199" s="198"/>
      <c r="O199" s="198"/>
      <c r="P199" s="199">
        <f>P200+P210+P231+P253+P300+P307+P309+P313</f>
        <v>0</v>
      </c>
      <c r="Q199" s="198"/>
      <c r="R199" s="199">
        <f>R200+R210+R231+R253+R300+R307+R309+R313</f>
        <v>0</v>
      </c>
      <c r="S199" s="198"/>
      <c r="T199" s="200">
        <f>T200+T210+T231+T253+T300+T307+T309+T313</f>
        <v>0</v>
      </c>
      <c r="AR199" s="201" t="s">
        <v>80</v>
      </c>
      <c r="AT199" s="202" t="s">
        <v>72</v>
      </c>
      <c r="AU199" s="202" t="s">
        <v>73</v>
      </c>
      <c r="AY199" s="201" t="s">
        <v>191</v>
      </c>
      <c r="BK199" s="203">
        <f>BK200+BK210+BK231+BK253+BK300+BK307+BK309+BK313</f>
        <v>0</v>
      </c>
    </row>
    <row r="200" spans="1:65" s="12" customFormat="1" ht="22.9" customHeight="1">
      <c r="B200" s="190"/>
      <c r="C200" s="191"/>
      <c r="D200" s="192" t="s">
        <v>72</v>
      </c>
      <c r="E200" s="204" t="s">
        <v>413</v>
      </c>
      <c r="F200" s="204" t="s">
        <v>414</v>
      </c>
      <c r="G200" s="191"/>
      <c r="H200" s="191"/>
      <c r="I200" s="194"/>
      <c r="J200" s="205">
        <f>BK200</f>
        <v>0</v>
      </c>
      <c r="K200" s="191"/>
      <c r="L200" s="196"/>
      <c r="M200" s="197"/>
      <c r="N200" s="198"/>
      <c r="O200" s="198"/>
      <c r="P200" s="199">
        <f>SUM(P201:P209)</f>
        <v>0</v>
      </c>
      <c r="Q200" s="198"/>
      <c r="R200" s="199">
        <f>SUM(R201:R209)</f>
        <v>0</v>
      </c>
      <c r="S200" s="198"/>
      <c r="T200" s="200">
        <f>SUM(T201:T209)</f>
        <v>0</v>
      </c>
      <c r="AR200" s="201" t="s">
        <v>80</v>
      </c>
      <c r="AT200" s="202" t="s">
        <v>72</v>
      </c>
      <c r="AU200" s="202" t="s">
        <v>80</v>
      </c>
      <c r="AY200" s="201" t="s">
        <v>191</v>
      </c>
      <c r="BK200" s="203">
        <f>SUM(BK201:BK209)</f>
        <v>0</v>
      </c>
    </row>
    <row r="201" spans="1:65" s="2" customFormat="1" ht="21.75" customHeight="1">
      <c r="A201" s="31"/>
      <c r="B201" s="32"/>
      <c r="C201" s="206" t="s">
        <v>592</v>
      </c>
      <c r="D201" s="206" t="s">
        <v>193</v>
      </c>
      <c r="E201" s="207" t="s">
        <v>1011</v>
      </c>
      <c r="F201" s="208" t="s">
        <v>1012</v>
      </c>
      <c r="G201" s="209" t="s">
        <v>274</v>
      </c>
      <c r="H201" s="210">
        <v>125</v>
      </c>
      <c r="I201" s="211"/>
      <c r="J201" s="212">
        <f t="shared" ref="J201:J209" si="30">ROUND(I201*H201,2)</f>
        <v>0</v>
      </c>
      <c r="K201" s="213"/>
      <c r="L201" s="36"/>
      <c r="M201" s="214" t="s">
        <v>1</v>
      </c>
      <c r="N201" s="215" t="s">
        <v>39</v>
      </c>
      <c r="O201" s="68"/>
      <c r="P201" s="216">
        <f t="shared" ref="P201:P209" si="31">O201*H201</f>
        <v>0</v>
      </c>
      <c r="Q201" s="216">
        <v>0</v>
      </c>
      <c r="R201" s="216">
        <f t="shared" ref="R201:R209" si="32">Q201*H201</f>
        <v>0</v>
      </c>
      <c r="S201" s="216">
        <v>0</v>
      </c>
      <c r="T201" s="217">
        <f t="shared" ref="T201:T209" si="33"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18" t="s">
        <v>197</v>
      </c>
      <c r="AT201" s="218" t="s">
        <v>193</v>
      </c>
      <c r="AU201" s="218" t="s">
        <v>86</v>
      </c>
      <c r="AY201" s="14" t="s">
        <v>191</v>
      </c>
      <c r="BE201" s="219">
        <f t="shared" ref="BE201:BE209" si="34">IF(N201="základná",J201,0)</f>
        <v>0</v>
      </c>
      <c r="BF201" s="219">
        <f t="shared" ref="BF201:BF209" si="35">IF(N201="znížená",J201,0)</f>
        <v>0</v>
      </c>
      <c r="BG201" s="219">
        <f t="shared" ref="BG201:BG209" si="36">IF(N201="zákl. prenesená",J201,0)</f>
        <v>0</v>
      </c>
      <c r="BH201" s="219">
        <f t="shared" ref="BH201:BH209" si="37">IF(N201="zníž. prenesená",J201,0)</f>
        <v>0</v>
      </c>
      <c r="BI201" s="219">
        <f t="shared" ref="BI201:BI209" si="38">IF(N201="nulová",J201,0)</f>
        <v>0</v>
      </c>
      <c r="BJ201" s="14" t="s">
        <v>86</v>
      </c>
      <c r="BK201" s="219">
        <f t="shared" ref="BK201:BK209" si="39">ROUND(I201*H201,2)</f>
        <v>0</v>
      </c>
      <c r="BL201" s="14" t="s">
        <v>197</v>
      </c>
      <c r="BM201" s="218" t="s">
        <v>654</v>
      </c>
    </row>
    <row r="202" spans="1:65" s="2" customFormat="1" ht="16.5" customHeight="1">
      <c r="A202" s="31"/>
      <c r="B202" s="32"/>
      <c r="C202" s="220" t="s">
        <v>596</v>
      </c>
      <c r="D202" s="220" t="s">
        <v>210</v>
      </c>
      <c r="E202" s="221" t="s">
        <v>1013</v>
      </c>
      <c r="F202" s="222" t="s">
        <v>1014</v>
      </c>
      <c r="G202" s="223" t="s">
        <v>274</v>
      </c>
      <c r="H202" s="224">
        <v>125</v>
      </c>
      <c r="I202" s="225"/>
      <c r="J202" s="226">
        <f t="shared" si="30"/>
        <v>0</v>
      </c>
      <c r="K202" s="227"/>
      <c r="L202" s="228"/>
      <c r="M202" s="229" t="s">
        <v>1</v>
      </c>
      <c r="N202" s="230" t="s">
        <v>39</v>
      </c>
      <c r="O202" s="68"/>
      <c r="P202" s="216">
        <f t="shared" si="31"/>
        <v>0</v>
      </c>
      <c r="Q202" s="216">
        <v>0</v>
      </c>
      <c r="R202" s="216">
        <f t="shared" si="32"/>
        <v>0</v>
      </c>
      <c r="S202" s="216">
        <v>0</v>
      </c>
      <c r="T202" s="217">
        <f t="shared" si="3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18" t="s">
        <v>214</v>
      </c>
      <c r="AT202" s="218" t="s">
        <v>210</v>
      </c>
      <c r="AU202" s="218" t="s">
        <v>86</v>
      </c>
      <c r="AY202" s="14" t="s">
        <v>191</v>
      </c>
      <c r="BE202" s="219">
        <f t="shared" si="34"/>
        <v>0</v>
      </c>
      <c r="BF202" s="219">
        <f t="shared" si="35"/>
        <v>0</v>
      </c>
      <c r="BG202" s="219">
        <f t="shared" si="36"/>
        <v>0</v>
      </c>
      <c r="BH202" s="219">
        <f t="shared" si="37"/>
        <v>0</v>
      </c>
      <c r="BI202" s="219">
        <f t="shared" si="38"/>
        <v>0</v>
      </c>
      <c r="BJ202" s="14" t="s">
        <v>86</v>
      </c>
      <c r="BK202" s="219">
        <f t="shared" si="39"/>
        <v>0</v>
      </c>
      <c r="BL202" s="14" t="s">
        <v>197</v>
      </c>
      <c r="BM202" s="218" t="s">
        <v>663</v>
      </c>
    </row>
    <row r="203" spans="1:65" s="2" customFormat="1" ht="21.75" customHeight="1">
      <c r="A203" s="31"/>
      <c r="B203" s="32"/>
      <c r="C203" s="206" t="s">
        <v>604</v>
      </c>
      <c r="D203" s="206" t="s">
        <v>193</v>
      </c>
      <c r="E203" s="207" t="s">
        <v>1011</v>
      </c>
      <c r="F203" s="208" t="s">
        <v>1012</v>
      </c>
      <c r="G203" s="209" t="s">
        <v>274</v>
      </c>
      <c r="H203" s="210">
        <v>45</v>
      </c>
      <c r="I203" s="211"/>
      <c r="J203" s="212">
        <f t="shared" si="30"/>
        <v>0</v>
      </c>
      <c r="K203" s="213"/>
      <c r="L203" s="36"/>
      <c r="M203" s="214" t="s">
        <v>1</v>
      </c>
      <c r="N203" s="215" t="s">
        <v>39</v>
      </c>
      <c r="O203" s="68"/>
      <c r="P203" s="216">
        <f t="shared" si="31"/>
        <v>0</v>
      </c>
      <c r="Q203" s="216">
        <v>0</v>
      </c>
      <c r="R203" s="216">
        <f t="shared" si="32"/>
        <v>0</v>
      </c>
      <c r="S203" s="216">
        <v>0</v>
      </c>
      <c r="T203" s="217">
        <f t="shared" si="3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18" t="s">
        <v>197</v>
      </c>
      <c r="AT203" s="218" t="s">
        <v>193</v>
      </c>
      <c r="AU203" s="218" t="s">
        <v>86</v>
      </c>
      <c r="AY203" s="14" t="s">
        <v>191</v>
      </c>
      <c r="BE203" s="219">
        <f t="shared" si="34"/>
        <v>0</v>
      </c>
      <c r="BF203" s="219">
        <f t="shared" si="35"/>
        <v>0</v>
      </c>
      <c r="BG203" s="219">
        <f t="shared" si="36"/>
        <v>0</v>
      </c>
      <c r="BH203" s="219">
        <f t="shared" si="37"/>
        <v>0</v>
      </c>
      <c r="BI203" s="219">
        <f t="shared" si="38"/>
        <v>0</v>
      </c>
      <c r="BJ203" s="14" t="s">
        <v>86</v>
      </c>
      <c r="BK203" s="219">
        <f t="shared" si="39"/>
        <v>0</v>
      </c>
      <c r="BL203" s="14" t="s">
        <v>197</v>
      </c>
      <c r="BM203" s="218" t="s">
        <v>671</v>
      </c>
    </row>
    <row r="204" spans="1:65" s="2" customFormat="1" ht="16.5" customHeight="1">
      <c r="A204" s="31"/>
      <c r="B204" s="32"/>
      <c r="C204" s="220" t="s">
        <v>608</v>
      </c>
      <c r="D204" s="220" t="s">
        <v>210</v>
      </c>
      <c r="E204" s="221" t="s">
        <v>1015</v>
      </c>
      <c r="F204" s="222" t="s">
        <v>1016</v>
      </c>
      <c r="G204" s="223" t="s">
        <v>274</v>
      </c>
      <c r="H204" s="224">
        <v>45</v>
      </c>
      <c r="I204" s="225"/>
      <c r="J204" s="226">
        <f t="shared" si="30"/>
        <v>0</v>
      </c>
      <c r="K204" s="227"/>
      <c r="L204" s="228"/>
      <c r="M204" s="229" t="s">
        <v>1</v>
      </c>
      <c r="N204" s="230" t="s">
        <v>39</v>
      </c>
      <c r="O204" s="68"/>
      <c r="P204" s="216">
        <f t="shared" si="31"/>
        <v>0</v>
      </c>
      <c r="Q204" s="216">
        <v>0</v>
      </c>
      <c r="R204" s="216">
        <f t="shared" si="32"/>
        <v>0</v>
      </c>
      <c r="S204" s="216">
        <v>0</v>
      </c>
      <c r="T204" s="217">
        <f t="shared" si="3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18" t="s">
        <v>214</v>
      </c>
      <c r="AT204" s="218" t="s">
        <v>210</v>
      </c>
      <c r="AU204" s="218" t="s">
        <v>86</v>
      </c>
      <c r="AY204" s="14" t="s">
        <v>191</v>
      </c>
      <c r="BE204" s="219">
        <f t="shared" si="34"/>
        <v>0</v>
      </c>
      <c r="BF204" s="219">
        <f t="shared" si="35"/>
        <v>0</v>
      </c>
      <c r="BG204" s="219">
        <f t="shared" si="36"/>
        <v>0</v>
      </c>
      <c r="BH204" s="219">
        <f t="shared" si="37"/>
        <v>0</v>
      </c>
      <c r="BI204" s="219">
        <f t="shared" si="38"/>
        <v>0</v>
      </c>
      <c r="BJ204" s="14" t="s">
        <v>86</v>
      </c>
      <c r="BK204" s="219">
        <f t="shared" si="39"/>
        <v>0</v>
      </c>
      <c r="BL204" s="14" t="s">
        <v>197</v>
      </c>
      <c r="BM204" s="218" t="s">
        <v>677</v>
      </c>
    </row>
    <row r="205" spans="1:65" s="2" customFormat="1" ht="21.75" customHeight="1">
      <c r="A205" s="31"/>
      <c r="B205" s="32"/>
      <c r="C205" s="206" t="s">
        <v>612</v>
      </c>
      <c r="D205" s="206" t="s">
        <v>193</v>
      </c>
      <c r="E205" s="207" t="s">
        <v>1011</v>
      </c>
      <c r="F205" s="208" t="s">
        <v>1012</v>
      </c>
      <c r="G205" s="209" t="s">
        <v>274</v>
      </c>
      <c r="H205" s="210">
        <v>17</v>
      </c>
      <c r="I205" s="211"/>
      <c r="J205" s="212">
        <f t="shared" si="30"/>
        <v>0</v>
      </c>
      <c r="K205" s="213"/>
      <c r="L205" s="36"/>
      <c r="M205" s="214" t="s">
        <v>1</v>
      </c>
      <c r="N205" s="215" t="s">
        <v>39</v>
      </c>
      <c r="O205" s="68"/>
      <c r="P205" s="216">
        <f t="shared" si="31"/>
        <v>0</v>
      </c>
      <c r="Q205" s="216">
        <v>0</v>
      </c>
      <c r="R205" s="216">
        <f t="shared" si="32"/>
        <v>0</v>
      </c>
      <c r="S205" s="216">
        <v>0</v>
      </c>
      <c r="T205" s="217">
        <f t="shared" si="3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18" t="s">
        <v>197</v>
      </c>
      <c r="AT205" s="218" t="s">
        <v>193</v>
      </c>
      <c r="AU205" s="218" t="s">
        <v>86</v>
      </c>
      <c r="AY205" s="14" t="s">
        <v>191</v>
      </c>
      <c r="BE205" s="219">
        <f t="shared" si="34"/>
        <v>0</v>
      </c>
      <c r="BF205" s="219">
        <f t="shared" si="35"/>
        <v>0</v>
      </c>
      <c r="BG205" s="219">
        <f t="shared" si="36"/>
        <v>0</v>
      </c>
      <c r="BH205" s="219">
        <f t="shared" si="37"/>
        <v>0</v>
      </c>
      <c r="BI205" s="219">
        <f t="shared" si="38"/>
        <v>0</v>
      </c>
      <c r="BJ205" s="14" t="s">
        <v>86</v>
      </c>
      <c r="BK205" s="219">
        <f t="shared" si="39"/>
        <v>0</v>
      </c>
      <c r="BL205" s="14" t="s">
        <v>197</v>
      </c>
      <c r="BM205" s="218" t="s">
        <v>685</v>
      </c>
    </row>
    <row r="206" spans="1:65" s="2" customFormat="1" ht="16.5" customHeight="1">
      <c r="A206" s="31"/>
      <c r="B206" s="32"/>
      <c r="C206" s="220" t="s">
        <v>616</v>
      </c>
      <c r="D206" s="220" t="s">
        <v>210</v>
      </c>
      <c r="E206" s="221" t="s">
        <v>1017</v>
      </c>
      <c r="F206" s="222" t="s">
        <v>1018</v>
      </c>
      <c r="G206" s="223" t="s">
        <v>274</v>
      </c>
      <c r="H206" s="224">
        <v>17.34</v>
      </c>
      <c r="I206" s="225"/>
      <c r="J206" s="226">
        <f t="shared" si="30"/>
        <v>0</v>
      </c>
      <c r="K206" s="227"/>
      <c r="L206" s="228"/>
      <c r="M206" s="229" t="s">
        <v>1</v>
      </c>
      <c r="N206" s="230" t="s">
        <v>39</v>
      </c>
      <c r="O206" s="68"/>
      <c r="P206" s="216">
        <f t="shared" si="31"/>
        <v>0</v>
      </c>
      <c r="Q206" s="216">
        <v>0</v>
      </c>
      <c r="R206" s="216">
        <f t="shared" si="32"/>
        <v>0</v>
      </c>
      <c r="S206" s="216">
        <v>0</v>
      </c>
      <c r="T206" s="217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18" t="s">
        <v>214</v>
      </c>
      <c r="AT206" s="218" t="s">
        <v>210</v>
      </c>
      <c r="AU206" s="218" t="s">
        <v>86</v>
      </c>
      <c r="AY206" s="14" t="s">
        <v>191</v>
      </c>
      <c r="BE206" s="219">
        <f t="shared" si="34"/>
        <v>0</v>
      </c>
      <c r="BF206" s="219">
        <f t="shared" si="35"/>
        <v>0</v>
      </c>
      <c r="BG206" s="219">
        <f t="shared" si="36"/>
        <v>0</v>
      </c>
      <c r="BH206" s="219">
        <f t="shared" si="37"/>
        <v>0</v>
      </c>
      <c r="BI206" s="219">
        <f t="shared" si="38"/>
        <v>0</v>
      </c>
      <c r="BJ206" s="14" t="s">
        <v>86</v>
      </c>
      <c r="BK206" s="219">
        <f t="shared" si="39"/>
        <v>0</v>
      </c>
      <c r="BL206" s="14" t="s">
        <v>197</v>
      </c>
      <c r="BM206" s="218" t="s">
        <v>693</v>
      </c>
    </row>
    <row r="207" spans="1:65" s="2" customFormat="1" ht="16.5" customHeight="1">
      <c r="A207" s="31"/>
      <c r="B207" s="32"/>
      <c r="C207" s="206" t="s">
        <v>330</v>
      </c>
      <c r="D207" s="206" t="s">
        <v>193</v>
      </c>
      <c r="E207" s="207" t="s">
        <v>1019</v>
      </c>
      <c r="F207" s="208" t="s">
        <v>1020</v>
      </c>
      <c r="G207" s="209" t="s">
        <v>274</v>
      </c>
      <c r="H207" s="210">
        <v>58</v>
      </c>
      <c r="I207" s="211"/>
      <c r="J207" s="212">
        <f t="shared" si="30"/>
        <v>0</v>
      </c>
      <c r="K207" s="213"/>
      <c r="L207" s="36"/>
      <c r="M207" s="214" t="s">
        <v>1</v>
      </c>
      <c r="N207" s="215" t="s">
        <v>39</v>
      </c>
      <c r="O207" s="68"/>
      <c r="P207" s="216">
        <f t="shared" si="31"/>
        <v>0</v>
      </c>
      <c r="Q207" s="216">
        <v>0</v>
      </c>
      <c r="R207" s="216">
        <f t="shared" si="32"/>
        <v>0</v>
      </c>
      <c r="S207" s="216">
        <v>0</v>
      </c>
      <c r="T207" s="217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18" t="s">
        <v>197</v>
      </c>
      <c r="AT207" s="218" t="s">
        <v>193</v>
      </c>
      <c r="AU207" s="218" t="s">
        <v>86</v>
      </c>
      <c r="AY207" s="14" t="s">
        <v>191</v>
      </c>
      <c r="BE207" s="219">
        <f t="shared" si="34"/>
        <v>0</v>
      </c>
      <c r="BF207" s="219">
        <f t="shared" si="35"/>
        <v>0</v>
      </c>
      <c r="BG207" s="219">
        <f t="shared" si="36"/>
        <v>0</v>
      </c>
      <c r="BH207" s="219">
        <f t="shared" si="37"/>
        <v>0</v>
      </c>
      <c r="BI207" s="219">
        <f t="shared" si="38"/>
        <v>0</v>
      </c>
      <c r="BJ207" s="14" t="s">
        <v>86</v>
      </c>
      <c r="BK207" s="219">
        <f t="shared" si="39"/>
        <v>0</v>
      </c>
      <c r="BL207" s="14" t="s">
        <v>197</v>
      </c>
      <c r="BM207" s="218" t="s">
        <v>703</v>
      </c>
    </row>
    <row r="208" spans="1:65" s="2" customFormat="1" ht="16.5" customHeight="1">
      <c r="A208" s="31"/>
      <c r="B208" s="32"/>
      <c r="C208" s="220" t="s">
        <v>623</v>
      </c>
      <c r="D208" s="220" t="s">
        <v>210</v>
      </c>
      <c r="E208" s="221" t="s">
        <v>1021</v>
      </c>
      <c r="F208" s="222" t="s">
        <v>1022</v>
      </c>
      <c r="G208" s="223" t="s">
        <v>274</v>
      </c>
      <c r="H208" s="224">
        <v>59.16</v>
      </c>
      <c r="I208" s="225"/>
      <c r="J208" s="226">
        <f t="shared" si="30"/>
        <v>0</v>
      </c>
      <c r="K208" s="227"/>
      <c r="L208" s="228"/>
      <c r="M208" s="229" t="s">
        <v>1</v>
      </c>
      <c r="N208" s="230" t="s">
        <v>39</v>
      </c>
      <c r="O208" s="68"/>
      <c r="P208" s="216">
        <f t="shared" si="31"/>
        <v>0</v>
      </c>
      <c r="Q208" s="216">
        <v>0</v>
      </c>
      <c r="R208" s="216">
        <f t="shared" si="32"/>
        <v>0</v>
      </c>
      <c r="S208" s="216">
        <v>0</v>
      </c>
      <c r="T208" s="217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18" t="s">
        <v>214</v>
      </c>
      <c r="AT208" s="218" t="s">
        <v>210</v>
      </c>
      <c r="AU208" s="218" t="s">
        <v>86</v>
      </c>
      <c r="AY208" s="14" t="s">
        <v>191</v>
      </c>
      <c r="BE208" s="219">
        <f t="shared" si="34"/>
        <v>0</v>
      </c>
      <c r="BF208" s="219">
        <f t="shared" si="35"/>
        <v>0</v>
      </c>
      <c r="BG208" s="219">
        <f t="shared" si="36"/>
        <v>0</v>
      </c>
      <c r="BH208" s="219">
        <f t="shared" si="37"/>
        <v>0</v>
      </c>
      <c r="BI208" s="219">
        <f t="shared" si="38"/>
        <v>0</v>
      </c>
      <c r="BJ208" s="14" t="s">
        <v>86</v>
      </c>
      <c r="BK208" s="219">
        <f t="shared" si="39"/>
        <v>0</v>
      </c>
      <c r="BL208" s="14" t="s">
        <v>197</v>
      </c>
      <c r="BM208" s="218" t="s">
        <v>711</v>
      </c>
    </row>
    <row r="209" spans="1:65" s="2" customFormat="1" ht="21.75" customHeight="1">
      <c r="A209" s="31"/>
      <c r="B209" s="32"/>
      <c r="C209" s="206" t="s">
        <v>627</v>
      </c>
      <c r="D209" s="206" t="s">
        <v>193</v>
      </c>
      <c r="E209" s="207" t="s">
        <v>1023</v>
      </c>
      <c r="F209" s="208" t="s">
        <v>1024</v>
      </c>
      <c r="G209" s="209" t="s">
        <v>389</v>
      </c>
      <c r="H209" s="231">
        <v>9.6639999999999997</v>
      </c>
      <c r="I209" s="211"/>
      <c r="J209" s="212">
        <f t="shared" si="30"/>
        <v>0</v>
      </c>
      <c r="K209" s="213"/>
      <c r="L209" s="36"/>
      <c r="M209" s="214" t="s">
        <v>1</v>
      </c>
      <c r="N209" s="215" t="s">
        <v>39</v>
      </c>
      <c r="O209" s="68"/>
      <c r="P209" s="216">
        <f t="shared" si="31"/>
        <v>0</v>
      </c>
      <c r="Q209" s="216">
        <v>0</v>
      </c>
      <c r="R209" s="216">
        <f t="shared" si="32"/>
        <v>0</v>
      </c>
      <c r="S209" s="216">
        <v>0</v>
      </c>
      <c r="T209" s="217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18" t="s">
        <v>197</v>
      </c>
      <c r="AT209" s="218" t="s">
        <v>193</v>
      </c>
      <c r="AU209" s="218" t="s">
        <v>86</v>
      </c>
      <c r="AY209" s="14" t="s">
        <v>191</v>
      </c>
      <c r="BE209" s="219">
        <f t="shared" si="34"/>
        <v>0</v>
      </c>
      <c r="BF209" s="219">
        <f t="shared" si="35"/>
        <v>0</v>
      </c>
      <c r="BG209" s="219">
        <f t="shared" si="36"/>
        <v>0</v>
      </c>
      <c r="BH209" s="219">
        <f t="shared" si="37"/>
        <v>0</v>
      </c>
      <c r="BI209" s="219">
        <f t="shared" si="38"/>
        <v>0</v>
      </c>
      <c r="BJ209" s="14" t="s">
        <v>86</v>
      </c>
      <c r="BK209" s="219">
        <f t="shared" si="39"/>
        <v>0</v>
      </c>
      <c r="BL209" s="14" t="s">
        <v>197</v>
      </c>
      <c r="BM209" s="218" t="s">
        <v>719</v>
      </c>
    </row>
    <row r="210" spans="1:65" s="12" customFormat="1" ht="22.9" customHeight="1">
      <c r="B210" s="190"/>
      <c r="C210" s="191"/>
      <c r="D210" s="192" t="s">
        <v>72</v>
      </c>
      <c r="E210" s="204" t="s">
        <v>1025</v>
      </c>
      <c r="F210" s="204" t="s">
        <v>1026</v>
      </c>
      <c r="G210" s="191"/>
      <c r="H210" s="191"/>
      <c r="I210" s="194"/>
      <c r="J210" s="205">
        <f>BK210</f>
        <v>0</v>
      </c>
      <c r="K210" s="191"/>
      <c r="L210" s="196"/>
      <c r="M210" s="197"/>
      <c r="N210" s="198"/>
      <c r="O210" s="198"/>
      <c r="P210" s="199">
        <f>SUM(P211:P230)</f>
        <v>0</v>
      </c>
      <c r="Q210" s="198"/>
      <c r="R210" s="199">
        <f>SUM(R211:R230)</f>
        <v>0</v>
      </c>
      <c r="S210" s="198"/>
      <c r="T210" s="200">
        <f>SUM(T211:T230)</f>
        <v>0</v>
      </c>
      <c r="AR210" s="201" t="s">
        <v>80</v>
      </c>
      <c r="AT210" s="202" t="s">
        <v>72</v>
      </c>
      <c r="AU210" s="202" t="s">
        <v>80</v>
      </c>
      <c r="AY210" s="201" t="s">
        <v>191</v>
      </c>
      <c r="BK210" s="203">
        <f>SUM(BK211:BK230)</f>
        <v>0</v>
      </c>
    </row>
    <row r="211" spans="1:65" s="2" customFormat="1" ht="21.75" customHeight="1">
      <c r="A211" s="31"/>
      <c r="B211" s="32"/>
      <c r="C211" s="206" t="s">
        <v>703</v>
      </c>
      <c r="D211" s="206" t="s">
        <v>193</v>
      </c>
      <c r="E211" s="207" t="s">
        <v>1027</v>
      </c>
      <c r="F211" s="208" t="s">
        <v>1028</v>
      </c>
      <c r="G211" s="209" t="s">
        <v>278</v>
      </c>
      <c r="H211" s="210">
        <v>1</v>
      </c>
      <c r="I211" s="211"/>
      <c r="J211" s="212">
        <f t="shared" ref="J211:J230" si="40">ROUND(I211*H211,2)</f>
        <v>0</v>
      </c>
      <c r="K211" s="213"/>
      <c r="L211" s="36"/>
      <c r="M211" s="214" t="s">
        <v>1</v>
      </c>
      <c r="N211" s="215" t="s">
        <v>39</v>
      </c>
      <c r="O211" s="68"/>
      <c r="P211" s="216">
        <f t="shared" ref="P211:P230" si="41">O211*H211</f>
        <v>0</v>
      </c>
      <c r="Q211" s="216">
        <v>0</v>
      </c>
      <c r="R211" s="216">
        <f t="shared" ref="R211:R230" si="42">Q211*H211</f>
        <v>0</v>
      </c>
      <c r="S211" s="216">
        <v>0</v>
      </c>
      <c r="T211" s="217">
        <f t="shared" ref="T211:T230" si="43"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18" t="s">
        <v>197</v>
      </c>
      <c r="AT211" s="218" t="s">
        <v>193</v>
      </c>
      <c r="AU211" s="218" t="s">
        <v>86</v>
      </c>
      <c r="AY211" s="14" t="s">
        <v>191</v>
      </c>
      <c r="BE211" s="219">
        <f t="shared" ref="BE211:BE230" si="44">IF(N211="základná",J211,0)</f>
        <v>0</v>
      </c>
      <c r="BF211" s="219">
        <f t="shared" ref="BF211:BF230" si="45">IF(N211="znížená",J211,0)</f>
        <v>0</v>
      </c>
      <c r="BG211" s="219">
        <f t="shared" ref="BG211:BG230" si="46">IF(N211="zákl. prenesená",J211,0)</f>
        <v>0</v>
      </c>
      <c r="BH211" s="219">
        <f t="shared" ref="BH211:BH230" si="47">IF(N211="zníž. prenesená",J211,0)</f>
        <v>0</v>
      </c>
      <c r="BI211" s="219">
        <f t="shared" ref="BI211:BI230" si="48">IF(N211="nulová",J211,0)</f>
        <v>0</v>
      </c>
      <c r="BJ211" s="14" t="s">
        <v>86</v>
      </c>
      <c r="BK211" s="219">
        <f t="shared" ref="BK211:BK230" si="49">ROUND(I211*H211,2)</f>
        <v>0</v>
      </c>
      <c r="BL211" s="14" t="s">
        <v>197</v>
      </c>
      <c r="BM211" s="218" t="s">
        <v>727</v>
      </c>
    </row>
    <row r="212" spans="1:65" s="2" customFormat="1" ht="21.75" customHeight="1">
      <c r="A212" s="31"/>
      <c r="B212" s="32"/>
      <c r="C212" s="206" t="s">
        <v>631</v>
      </c>
      <c r="D212" s="206" t="s">
        <v>193</v>
      </c>
      <c r="E212" s="207" t="s">
        <v>1029</v>
      </c>
      <c r="F212" s="208" t="s">
        <v>1030</v>
      </c>
      <c r="G212" s="209" t="s">
        <v>274</v>
      </c>
      <c r="H212" s="210">
        <v>17.5</v>
      </c>
      <c r="I212" s="211"/>
      <c r="J212" s="212">
        <f t="shared" si="40"/>
        <v>0</v>
      </c>
      <c r="K212" s="213"/>
      <c r="L212" s="36"/>
      <c r="M212" s="214" t="s">
        <v>1</v>
      </c>
      <c r="N212" s="215" t="s">
        <v>39</v>
      </c>
      <c r="O212" s="68"/>
      <c r="P212" s="216">
        <f t="shared" si="41"/>
        <v>0</v>
      </c>
      <c r="Q212" s="216">
        <v>0</v>
      </c>
      <c r="R212" s="216">
        <f t="shared" si="42"/>
        <v>0</v>
      </c>
      <c r="S212" s="216">
        <v>0</v>
      </c>
      <c r="T212" s="217">
        <f t="shared" si="4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18" t="s">
        <v>197</v>
      </c>
      <c r="AT212" s="218" t="s">
        <v>193</v>
      </c>
      <c r="AU212" s="218" t="s">
        <v>86</v>
      </c>
      <c r="AY212" s="14" t="s">
        <v>191</v>
      </c>
      <c r="BE212" s="219">
        <f t="shared" si="44"/>
        <v>0</v>
      </c>
      <c r="BF212" s="219">
        <f t="shared" si="45"/>
        <v>0</v>
      </c>
      <c r="BG212" s="219">
        <f t="shared" si="46"/>
        <v>0</v>
      </c>
      <c r="BH212" s="219">
        <f t="shared" si="47"/>
        <v>0</v>
      </c>
      <c r="BI212" s="219">
        <f t="shared" si="48"/>
        <v>0</v>
      </c>
      <c r="BJ212" s="14" t="s">
        <v>86</v>
      </c>
      <c r="BK212" s="219">
        <f t="shared" si="49"/>
        <v>0</v>
      </c>
      <c r="BL212" s="14" t="s">
        <v>197</v>
      </c>
      <c r="BM212" s="218" t="s">
        <v>737</v>
      </c>
    </row>
    <row r="213" spans="1:65" s="2" customFormat="1" ht="21.75" customHeight="1">
      <c r="A213" s="31"/>
      <c r="B213" s="32"/>
      <c r="C213" s="206" t="s">
        <v>635</v>
      </c>
      <c r="D213" s="206" t="s">
        <v>193</v>
      </c>
      <c r="E213" s="207" t="s">
        <v>1031</v>
      </c>
      <c r="F213" s="208" t="s">
        <v>1032</v>
      </c>
      <c r="G213" s="209" t="s">
        <v>274</v>
      </c>
      <c r="H213" s="210">
        <v>14.3</v>
      </c>
      <c r="I213" s="211"/>
      <c r="J213" s="212">
        <f t="shared" si="40"/>
        <v>0</v>
      </c>
      <c r="K213" s="213"/>
      <c r="L213" s="36"/>
      <c r="M213" s="214" t="s">
        <v>1</v>
      </c>
      <c r="N213" s="215" t="s">
        <v>39</v>
      </c>
      <c r="O213" s="68"/>
      <c r="P213" s="216">
        <f t="shared" si="41"/>
        <v>0</v>
      </c>
      <c r="Q213" s="216">
        <v>0</v>
      </c>
      <c r="R213" s="216">
        <f t="shared" si="42"/>
        <v>0</v>
      </c>
      <c r="S213" s="216">
        <v>0</v>
      </c>
      <c r="T213" s="217">
        <f t="shared" si="4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18" t="s">
        <v>197</v>
      </c>
      <c r="AT213" s="218" t="s">
        <v>193</v>
      </c>
      <c r="AU213" s="218" t="s">
        <v>86</v>
      </c>
      <c r="AY213" s="14" t="s">
        <v>191</v>
      </c>
      <c r="BE213" s="219">
        <f t="shared" si="44"/>
        <v>0</v>
      </c>
      <c r="BF213" s="219">
        <f t="shared" si="45"/>
        <v>0</v>
      </c>
      <c r="BG213" s="219">
        <f t="shared" si="46"/>
        <v>0</v>
      </c>
      <c r="BH213" s="219">
        <f t="shared" si="47"/>
        <v>0</v>
      </c>
      <c r="BI213" s="219">
        <f t="shared" si="48"/>
        <v>0</v>
      </c>
      <c r="BJ213" s="14" t="s">
        <v>86</v>
      </c>
      <c r="BK213" s="219">
        <f t="shared" si="49"/>
        <v>0</v>
      </c>
      <c r="BL213" s="14" t="s">
        <v>197</v>
      </c>
      <c r="BM213" s="218" t="s">
        <v>745</v>
      </c>
    </row>
    <row r="214" spans="1:65" s="2" customFormat="1" ht="21.75" customHeight="1">
      <c r="A214" s="31"/>
      <c r="B214" s="32"/>
      <c r="C214" s="206" t="s">
        <v>639</v>
      </c>
      <c r="D214" s="206" t="s">
        <v>193</v>
      </c>
      <c r="E214" s="207" t="s">
        <v>1033</v>
      </c>
      <c r="F214" s="208" t="s">
        <v>1034</v>
      </c>
      <c r="G214" s="209" t="s">
        <v>274</v>
      </c>
      <c r="H214" s="210">
        <v>25</v>
      </c>
      <c r="I214" s="211"/>
      <c r="J214" s="212">
        <f t="shared" si="40"/>
        <v>0</v>
      </c>
      <c r="K214" s="213"/>
      <c r="L214" s="36"/>
      <c r="M214" s="214" t="s">
        <v>1</v>
      </c>
      <c r="N214" s="215" t="s">
        <v>39</v>
      </c>
      <c r="O214" s="68"/>
      <c r="P214" s="216">
        <f t="shared" si="41"/>
        <v>0</v>
      </c>
      <c r="Q214" s="216">
        <v>0</v>
      </c>
      <c r="R214" s="216">
        <f t="shared" si="42"/>
        <v>0</v>
      </c>
      <c r="S214" s="216">
        <v>0</v>
      </c>
      <c r="T214" s="217">
        <f t="shared" si="4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18" t="s">
        <v>197</v>
      </c>
      <c r="AT214" s="218" t="s">
        <v>193</v>
      </c>
      <c r="AU214" s="218" t="s">
        <v>86</v>
      </c>
      <c r="AY214" s="14" t="s">
        <v>191</v>
      </c>
      <c r="BE214" s="219">
        <f t="shared" si="44"/>
        <v>0</v>
      </c>
      <c r="BF214" s="219">
        <f t="shared" si="45"/>
        <v>0</v>
      </c>
      <c r="BG214" s="219">
        <f t="shared" si="46"/>
        <v>0</v>
      </c>
      <c r="BH214" s="219">
        <f t="shared" si="47"/>
        <v>0</v>
      </c>
      <c r="BI214" s="219">
        <f t="shared" si="48"/>
        <v>0</v>
      </c>
      <c r="BJ214" s="14" t="s">
        <v>86</v>
      </c>
      <c r="BK214" s="219">
        <f t="shared" si="49"/>
        <v>0</v>
      </c>
      <c r="BL214" s="14" t="s">
        <v>197</v>
      </c>
      <c r="BM214" s="218" t="s">
        <v>753</v>
      </c>
    </row>
    <row r="215" spans="1:65" s="2" customFormat="1" ht="16.5" customHeight="1">
      <c r="A215" s="31"/>
      <c r="B215" s="32"/>
      <c r="C215" s="206" t="s">
        <v>644</v>
      </c>
      <c r="D215" s="206" t="s">
        <v>193</v>
      </c>
      <c r="E215" s="207" t="s">
        <v>1035</v>
      </c>
      <c r="F215" s="208" t="s">
        <v>1036</v>
      </c>
      <c r="G215" s="209" t="s">
        <v>278</v>
      </c>
      <c r="H215" s="210">
        <v>3</v>
      </c>
      <c r="I215" s="211"/>
      <c r="J215" s="212">
        <f t="shared" si="40"/>
        <v>0</v>
      </c>
      <c r="K215" s="213"/>
      <c r="L215" s="36"/>
      <c r="M215" s="214" t="s">
        <v>1</v>
      </c>
      <c r="N215" s="215" t="s">
        <v>39</v>
      </c>
      <c r="O215" s="68"/>
      <c r="P215" s="216">
        <f t="shared" si="41"/>
        <v>0</v>
      </c>
      <c r="Q215" s="216">
        <v>0</v>
      </c>
      <c r="R215" s="216">
        <f t="shared" si="42"/>
        <v>0</v>
      </c>
      <c r="S215" s="216">
        <v>0</v>
      </c>
      <c r="T215" s="217">
        <f t="shared" si="4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18" t="s">
        <v>197</v>
      </c>
      <c r="AT215" s="218" t="s">
        <v>193</v>
      </c>
      <c r="AU215" s="218" t="s">
        <v>86</v>
      </c>
      <c r="AY215" s="14" t="s">
        <v>191</v>
      </c>
      <c r="BE215" s="219">
        <f t="shared" si="44"/>
        <v>0</v>
      </c>
      <c r="BF215" s="219">
        <f t="shared" si="45"/>
        <v>0</v>
      </c>
      <c r="BG215" s="219">
        <f t="shared" si="46"/>
        <v>0</v>
      </c>
      <c r="BH215" s="219">
        <f t="shared" si="47"/>
        <v>0</v>
      </c>
      <c r="BI215" s="219">
        <f t="shared" si="48"/>
        <v>0</v>
      </c>
      <c r="BJ215" s="14" t="s">
        <v>86</v>
      </c>
      <c r="BK215" s="219">
        <f t="shared" si="49"/>
        <v>0</v>
      </c>
      <c r="BL215" s="14" t="s">
        <v>197</v>
      </c>
      <c r="BM215" s="218" t="s">
        <v>763</v>
      </c>
    </row>
    <row r="216" spans="1:65" s="2" customFormat="1" ht="16.5" customHeight="1">
      <c r="A216" s="31"/>
      <c r="B216" s="32"/>
      <c r="C216" s="220" t="s">
        <v>648</v>
      </c>
      <c r="D216" s="220" t="s">
        <v>210</v>
      </c>
      <c r="E216" s="221" t="s">
        <v>1037</v>
      </c>
      <c r="F216" s="222" t="s">
        <v>1038</v>
      </c>
      <c r="G216" s="223" t="s">
        <v>278</v>
      </c>
      <c r="H216" s="224">
        <v>3</v>
      </c>
      <c r="I216" s="225"/>
      <c r="J216" s="226">
        <f t="shared" si="40"/>
        <v>0</v>
      </c>
      <c r="K216" s="227"/>
      <c r="L216" s="228"/>
      <c r="M216" s="229" t="s">
        <v>1</v>
      </c>
      <c r="N216" s="230" t="s">
        <v>39</v>
      </c>
      <c r="O216" s="68"/>
      <c r="P216" s="216">
        <f t="shared" si="41"/>
        <v>0</v>
      </c>
      <c r="Q216" s="216">
        <v>0</v>
      </c>
      <c r="R216" s="216">
        <f t="shared" si="42"/>
        <v>0</v>
      </c>
      <c r="S216" s="216">
        <v>0</v>
      </c>
      <c r="T216" s="217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218" t="s">
        <v>214</v>
      </c>
      <c r="AT216" s="218" t="s">
        <v>210</v>
      </c>
      <c r="AU216" s="218" t="s">
        <v>86</v>
      </c>
      <c r="AY216" s="14" t="s">
        <v>191</v>
      </c>
      <c r="BE216" s="219">
        <f t="shared" si="44"/>
        <v>0</v>
      </c>
      <c r="BF216" s="219">
        <f t="shared" si="45"/>
        <v>0</v>
      </c>
      <c r="BG216" s="219">
        <f t="shared" si="46"/>
        <v>0</v>
      </c>
      <c r="BH216" s="219">
        <f t="shared" si="47"/>
        <v>0</v>
      </c>
      <c r="BI216" s="219">
        <f t="shared" si="48"/>
        <v>0</v>
      </c>
      <c r="BJ216" s="14" t="s">
        <v>86</v>
      </c>
      <c r="BK216" s="219">
        <f t="shared" si="49"/>
        <v>0</v>
      </c>
      <c r="BL216" s="14" t="s">
        <v>197</v>
      </c>
      <c r="BM216" s="218" t="s">
        <v>771</v>
      </c>
    </row>
    <row r="217" spans="1:65" s="2" customFormat="1" ht="16.5" customHeight="1">
      <c r="A217" s="31"/>
      <c r="B217" s="32"/>
      <c r="C217" s="206" t="s">
        <v>652</v>
      </c>
      <c r="D217" s="206" t="s">
        <v>193</v>
      </c>
      <c r="E217" s="207" t="s">
        <v>1039</v>
      </c>
      <c r="F217" s="208" t="s">
        <v>1040</v>
      </c>
      <c r="G217" s="209" t="s">
        <v>278</v>
      </c>
      <c r="H217" s="210">
        <v>4</v>
      </c>
      <c r="I217" s="211"/>
      <c r="J217" s="212">
        <f t="shared" si="40"/>
        <v>0</v>
      </c>
      <c r="K217" s="213"/>
      <c r="L217" s="36"/>
      <c r="M217" s="214" t="s">
        <v>1</v>
      </c>
      <c r="N217" s="215" t="s">
        <v>39</v>
      </c>
      <c r="O217" s="68"/>
      <c r="P217" s="216">
        <f t="shared" si="41"/>
        <v>0</v>
      </c>
      <c r="Q217" s="216">
        <v>0</v>
      </c>
      <c r="R217" s="216">
        <f t="shared" si="42"/>
        <v>0</v>
      </c>
      <c r="S217" s="216">
        <v>0</v>
      </c>
      <c r="T217" s="217">
        <f t="shared" si="4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218" t="s">
        <v>197</v>
      </c>
      <c r="AT217" s="218" t="s">
        <v>193</v>
      </c>
      <c r="AU217" s="218" t="s">
        <v>86</v>
      </c>
      <c r="AY217" s="14" t="s">
        <v>191</v>
      </c>
      <c r="BE217" s="219">
        <f t="shared" si="44"/>
        <v>0</v>
      </c>
      <c r="BF217" s="219">
        <f t="shared" si="45"/>
        <v>0</v>
      </c>
      <c r="BG217" s="219">
        <f t="shared" si="46"/>
        <v>0</v>
      </c>
      <c r="BH217" s="219">
        <f t="shared" si="47"/>
        <v>0</v>
      </c>
      <c r="BI217" s="219">
        <f t="shared" si="48"/>
        <v>0</v>
      </c>
      <c r="BJ217" s="14" t="s">
        <v>86</v>
      </c>
      <c r="BK217" s="219">
        <f t="shared" si="49"/>
        <v>0</v>
      </c>
      <c r="BL217" s="14" t="s">
        <v>197</v>
      </c>
      <c r="BM217" s="218" t="s">
        <v>779</v>
      </c>
    </row>
    <row r="218" spans="1:65" s="2" customFormat="1" ht="16.5" customHeight="1">
      <c r="A218" s="31"/>
      <c r="B218" s="32"/>
      <c r="C218" s="220" t="s">
        <v>654</v>
      </c>
      <c r="D218" s="220" t="s">
        <v>210</v>
      </c>
      <c r="E218" s="221" t="s">
        <v>1041</v>
      </c>
      <c r="F218" s="222" t="s">
        <v>1042</v>
      </c>
      <c r="G218" s="223" t="s">
        <v>278</v>
      </c>
      <c r="H218" s="224">
        <v>4</v>
      </c>
      <c r="I218" s="225"/>
      <c r="J218" s="226">
        <f t="shared" si="40"/>
        <v>0</v>
      </c>
      <c r="K218" s="227"/>
      <c r="L218" s="228"/>
      <c r="M218" s="229" t="s">
        <v>1</v>
      </c>
      <c r="N218" s="230" t="s">
        <v>39</v>
      </c>
      <c r="O218" s="68"/>
      <c r="P218" s="216">
        <f t="shared" si="41"/>
        <v>0</v>
      </c>
      <c r="Q218" s="216">
        <v>0</v>
      </c>
      <c r="R218" s="216">
        <f t="shared" si="42"/>
        <v>0</v>
      </c>
      <c r="S218" s="216">
        <v>0</v>
      </c>
      <c r="T218" s="217">
        <f t="shared" si="4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18" t="s">
        <v>214</v>
      </c>
      <c r="AT218" s="218" t="s">
        <v>210</v>
      </c>
      <c r="AU218" s="218" t="s">
        <v>86</v>
      </c>
      <c r="AY218" s="14" t="s">
        <v>191</v>
      </c>
      <c r="BE218" s="219">
        <f t="shared" si="44"/>
        <v>0</v>
      </c>
      <c r="BF218" s="219">
        <f t="shared" si="45"/>
        <v>0</v>
      </c>
      <c r="BG218" s="219">
        <f t="shared" si="46"/>
        <v>0</v>
      </c>
      <c r="BH218" s="219">
        <f t="shared" si="47"/>
        <v>0</v>
      </c>
      <c r="BI218" s="219">
        <f t="shared" si="48"/>
        <v>0</v>
      </c>
      <c r="BJ218" s="14" t="s">
        <v>86</v>
      </c>
      <c r="BK218" s="219">
        <f t="shared" si="49"/>
        <v>0</v>
      </c>
      <c r="BL218" s="14" t="s">
        <v>197</v>
      </c>
      <c r="BM218" s="218" t="s">
        <v>787</v>
      </c>
    </row>
    <row r="219" spans="1:65" s="2" customFormat="1" ht="16.5" customHeight="1">
      <c r="A219" s="31"/>
      <c r="B219" s="32"/>
      <c r="C219" s="206" t="s">
        <v>699</v>
      </c>
      <c r="D219" s="206" t="s">
        <v>193</v>
      </c>
      <c r="E219" s="207" t="s">
        <v>1043</v>
      </c>
      <c r="F219" s="208" t="s">
        <v>1044</v>
      </c>
      <c r="G219" s="209" t="s">
        <v>274</v>
      </c>
      <c r="H219" s="210">
        <v>2.4</v>
      </c>
      <c r="I219" s="211"/>
      <c r="J219" s="212">
        <f t="shared" si="40"/>
        <v>0</v>
      </c>
      <c r="K219" s="213"/>
      <c r="L219" s="36"/>
      <c r="M219" s="214" t="s">
        <v>1</v>
      </c>
      <c r="N219" s="215" t="s">
        <v>39</v>
      </c>
      <c r="O219" s="68"/>
      <c r="P219" s="216">
        <f t="shared" si="41"/>
        <v>0</v>
      </c>
      <c r="Q219" s="216">
        <v>0</v>
      </c>
      <c r="R219" s="216">
        <f t="shared" si="42"/>
        <v>0</v>
      </c>
      <c r="S219" s="216">
        <v>0</v>
      </c>
      <c r="T219" s="217">
        <f t="shared" si="4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218" t="s">
        <v>197</v>
      </c>
      <c r="AT219" s="218" t="s">
        <v>193</v>
      </c>
      <c r="AU219" s="218" t="s">
        <v>86</v>
      </c>
      <c r="AY219" s="14" t="s">
        <v>191</v>
      </c>
      <c r="BE219" s="219">
        <f t="shared" si="44"/>
        <v>0</v>
      </c>
      <c r="BF219" s="219">
        <f t="shared" si="45"/>
        <v>0</v>
      </c>
      <c r="BG219" s="219">
        <f t="shared" si="46"/>
        <v>0</v>
      </c>
      <c r="BH219" s="219">
        <f t="shared" si="47"/>
        <v>0</v>
      </c>
      <c r="BI219" s="219">
        <f t="shared" si="48"/>
        <v>0</v>
      </c>
      <c r="BJ219" s="14" t="s">
        <v>86</v>
      </c>
      <c r="BK219" s="219">
        <f t="shared" si="49"/>
        <v>0</v>
      </c>
      <c r="BL219" s="14" t="s">
        <v>197</v>
      </c>
      <c r="BM219" s="218" t="s">
        <v>797</v>
      </c>
    </row>
    <row r="220" spans="1:65" s="2" customFormat="1" ht="21.75" customHeight="1">
      <c r="A220" s="31"/>
      <c r="B220" s="32"/>
      <c r="C220" s="206" t="s">
        <v>658</v>
      </c>
      <c r="D220" s="206" t="s">
        <v>193</v>
      </c>
      <c r="E220" s="207" t="s">
        <v>1045</v>
      </c>
      <c r="F220" s="208" t="s">
        <v>1046</v>
      </c>
      <c r="G220" s="209" t="s">
        <v>274</v>
      </c>
      <c r="H220" s="210">
        <v>17.399999999999999</v>
      </c>
      <c r="I220" s="211"/>
      <c r="J220" s="212">
        <f t="shared" si="40"/>
        <v>0</v>
      </c>
      <c r="K220" s="213"/>
      <c r="L220" s="36"/>
      <c r="M220" s="214" t="s">
        <v>1</v>
      </c>
      <c r="N220" s="215" t="s">
        <v>39</v>
      </c>
      <c r="O220" s="68"/>
      <c r="P220" s="216">
        <f t="shared" si="41"/>
        <v>0</v>
      </c>
      <c r="Q220" s="216">
        <v>0</v>
      </c>
      <c r="R220" s="216">
        <f t="shared" si="42"/>
        <v>0</v>
      </c>
      <c r="S220" s="216">
        <v>0</v>
      </c>
      <c r="T220" s="217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18" t="s">
        <v>197</v>
      </c>
      <c r="AT220" s="218" t="s">
        <v>193</v>
      </c>
      <c r="AU220" s="218" t="s">
        <v>86</v>
      </c>
      <c r="AY220" s="14" t="s">
        <v>191</v>
      </c>
      <c r="BE220" s="219">
        <f t="shared" si="44"/>
        <v>0</v>
      </c>
      <c r="BF220" s="219">
        <f t="shared" si="45"/>
        <v>0</v>
      </c>
      <c r="BG220" s="219">
        <f t="shared" si="46"/>
        <v>0</v>
      </c>
      <c r="BH220" s="219">
        <f t="shared" si="47"/>
        <v>0</v>
      </c>
      <c r="BI220" s="219">
        <f t="shared" si="48"/>
        <v>0</v>
      </c>
      <c r="BJ220" s="14" t="s">
        <v>86</v>
      </c>
      <c r="BK220" s="219">
        <f t="shared" si="49"/>
        <v>0</v>
      </c>
      <c r="BL220" s="14" t="s">
        <v>197</v>
      </c>
      <c r="BM220" s="218" t="s">
        <v>805</v>
      </c>
    </row>
    <row r="221" spans="1:65" s="2" customFormat="1" ht="21.75" customHeight="1">
      <c r="A221" s="31"/>
      <c r="B221" s="32"/>
      <c r="C221" s="206" t="s">
        <v>663</v>
      </c>
      <c r="D221" s="206" t="s">
        <v>193</v>
      </c>
      <c r="E221" s="207" t="s">
        <v>1047</v>
      </c>
      <c r="F221" s="208" t="s">
        <v>1048</v>
      </c>
      <c r="G221" s="209" t="s">
        <v>274</v>
      </c>
      <c r="H221" s="210">
        <v>12.2</v>
      </c>
      <c r="I221" s="211"/>
      <c r="J221" s="212">
        <f t="shared" si="40"/>
        <v>0</v>
      </c>
      <c r="K221" s="213"/>
      <c r="L221" s="36"/>
      <c r="M221" s="214" t="s">
        <v>1</v>
      </c>
      <c r="N221" s="215" t="s">
        <v>39</v>
      </c>
      <c r="O221" s="68"/>
      <c r="P221" s="216">
        <f t="shared" si="41"/>
        <v>0</v>
      </c>
      <c r="Q221" s="216">
        <v>0</v>
      </c>
      <c r="R221" s="216">
        <f t="shared" si="42"/>
        <v>0</v>
      </c>
      <c r="S221" s="216">
        <v>0</v>
      </c>
      <c r="T221" s="217">
        <f t="shared" si="4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18" t="s">
        <v>197</v>
      </c>
      <c r="AT221" s="218" t="s">
        <v>193</v>
      </c>
      <c r="AU221" s="218" t="s">
        <v>86</v>
      </c>
      <c r="AY221" s="14" t="s">
        <v>191</v>
      </c>
      <c r="BE221" s="219">
        <f t="shared" si="44"/>
        <v>0</v>
      </c>
      <c r="BF221" s="219">
        <f t="shared" si="45"/>
        <v>0</v>
      </c>
      <c r="BG221" s="219">
        <f t="shared" si="46"/>
        <v>0</v>
      </c>
      <c r="BH221" s="219">
        <f t="shared" si="47"/>
        <v>0</v>
      </c>
      <c r="BI221" s="219">
        <f t="shared" si="48"/>
        <v>0</v>
      </c>
      <c r="BJ221" s="14" t="s">
        <v>86</v>
      </c>
      <c r="BK221" s="219">
        <f t="shared" si="49"/>
        <v>0</v>
      </c>
      <c r="BL221" s="14" t="s">
        <v>197</v>
      </c>
      <c r="BM221" s="218" t="s">
        <v>815</v>
      </c>
    </row>
    <row r="222" spans="1:65" s="2" customFormat="1" ht="21.75" customHeight="1">
      <c r="A222" s="31"/>
      <c r="B222" s="32"/>
      <c r="C222" s="206" t="s">
        <v>667</v>
      </c>
      <c r="D222" s="206" t="s">
        <v>193</v>
      </c>
      <c r="E222" s="207" t="s">
        <v>1049</v>
      </c>
      <c r="F222" s="208" t="s">
        <v>1050</v>
      </c>
      <c r="G222" s="209" t="s">
        <v>278</v>
      </c>
      <c r="H222" s="210">
        <v>17</v>
      </c>
      <c r="I222" s="211"/>
      <c r="J222" s="212">
        <f t="shared" si="40"/>
        <v>0</v>
      </c>
      <c r="K222" s="213"/>
      <c r="L222" s="36"/>
      <c r="M222" s="214" t="s">
        <v>1</v>
      </c>
      <c r="N222" s="215" t="s">
        <v>39</v>
      </c>
      <c r="O222" s="68"/>
      <c r="P222" s="216">
        <f t="shared" si="41"/>
        <v>0</v>
      </c>
      <c r="Q222" s="216">
        <v>0</v>
      </c>
      <c r="R222" s="216">
        <f t="shared" si="42"/>
        <v>0</v>
      </c>
      <c r="S222" s="216">
        <v>0</v>
      </c>
      <c r="T222" s="217">
        <f t="shared" si="4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18" t="s">
        <v>197</v>
      </c>
      <c r="AT222" s="218" t="s">
        <v>193</v>
      </c>
      <c r="AU222" s="218" t="s">
        <v>86</v>
      </c>
      <c r="AY222" s="14" t="s">
        <v>191</v>
      </c>
      <c r="BE222" s="219">
        <f t="shared" si="44"/>
        <v>0</v>
      </c>
      <c r="BF222" s="219">
        <f t="shared" si="45"/>
        <v>0</v>
      </c>
      <c r="BG222" s="219">
        <f t="shared" si="46"/>
        <v>0</v>
      </c>
      <c r="BH222" s="219">
        <f t="shared" si="47"/>
        <v>0</v>
      </c>
      <c r="BI222" s="219">
        <f t="shared" si="48"/>
        <v>0</v>
      </c>
      <c r="BJ222" s="14" t="s">
        <v>86</v>
      </c>
      <c r="BK222" s="219">
        <f t="shared" si="49"/>
        <v>0</v>
      </c>
      <c r="BL222" s="14" t="s">
        <v>197</v>
      </c>
      <c r="BM222" s="218" t="s">
        <v>825</v>
      </c>
    </row>
    <row r="223" spans="1:65" s="2" customFormat="1" ht="21.75" customHeight="1">
      <c r="A223" s="31"/>
      <c r="B223" s="32"/>
      <c r="C223" s="206" t="s">
        <v>671</v>
      </c>
      <c r="D223" s="206" t="s">
        <v>193</v>
      </c>
      <c r="E223" s="207" t="s">
        <v>1051</v>
      </c>
      <c r="F223" s="208" t="s">
        <v>1052</v>
      </c>
      <c r="G223" s="209" t="s">
        <v>278</v>
      </c>
      <c r="H223" s="210">
        <v>14</v>
      </c>
      <c r="I223" s="211"/>
      <c r="J223" s="212">
        <f t="shared" si="40"/>
        <v>0</v>
      </c>
      <c r="K223" s="213"/>
      <c r="L223" s="36"/>
      <c r="M223" s="214" t="s">
        <v>1</v>
      </c>
      <c r="N223" s="215" t="s">
        <v>39</v>
      </c>
      <c r="O223" s="68"/>
      <c r="P223" s="216">
        <f t="shared" si="41"/>
        <v>0</v>
      </c>
      <c r="Q223" s="216">
        <v>0</v>
      </c>
      <c r="R223" s="216">
        <f t="shared" si="42"/>
        <v>0</v>
      </c>
      <c r="S223" s="216">
        <v>0</v>
      </c>
      <c r="T223" s="217">
        <f t="shared" si="4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18" t="s">
        <v>197</v>
      </c>
      <c r="AT223" s="218" t="s">
        <v>193</v>
      </c>
      <c r="AU223" s="218" t="s">
        <v>86</v>
      </c>
      <c r="AY223" s="14" t="s">
        <v>191</v>
      </c>
      <c r="BE223" s="219">
        <f t="shared" si="44"/>
        <v>0</v>
      </c>
      <c r="BF223" s="219">
        <f t="shared" si="45"/>
        <v>0</v>
      </c>
      <c r="BG223" s="219">
        <f t="shared" si="46"/>
        <v>0</v>
      </c>
      <c r="BH223" s="219">
        <f t="shared" si="47"/>
        <v>0</v>
      </c>
      <c r="BI223" s="219">
        <f t="shared" si="48"/>
        <v>0</v>
      </c>
      <c r="BJ223" s="14" t="s">
        <v>86</v>
      </c>
      <c r="BK223" s="219">
        <f t="shared" si="49"/>
        <v>0</v>
      </c>
      <c r="BL223" s="14" t="s">
        <v>197</v>
      </c>
      <c r="BM223" s="218" t="s">
        <v>834</v>
      </c>
    </row>
    <row r="224" spans="1:65" s="2" customFormat="1" ht="16.5" customHeight="1">
      <c r="A224" s="31"/>
      <c r="B224" s="32"/>
      <c r="C224" s="206" t="s">
        <v>707</v>
      </c>
      <c r="D224" s="206" t="s">
        <v>193</v>
      </c>
      <c r="E224" s="207" t="s">
        <v>1053</v>
      </c>
      <c r="F224" s="208" t="s">
        <v>1054</v>
      </c>
      <c r="G224" s="209" t="s">
        <v>278</v>
      </c>
      <c r="H224" s="210">
        <v>2</v>
      </c>
      <c r="I224" s="211"/>
      <c r="J224" s="212">
        <f t="shared" si="40"/>
        <v>0</v>
      </c>
      <c r="K224" s="213"/>
      <c r="L224" s="36"/>
      <c r="M224" s="214" t="s">
        <v>1</v>
      </c>
      <c r="N224" s="215" t="s">
        <v>39</v>
      </c>
      <c r="O224" s="68"/>
      <c r="P224" s="216">
        <f t="shared" si="41"/>
        <v>0</v>
      </c>
      <c r="Q224" s="216">
        <v>0</v>
      </c>
      <c r="R224" s="216">
        <f t="shared" si="42"/>
        <v>0</v>
      </c>
      <c r="S224" s="216">
        <v>0</v>
      </c>
      <c r="T224" s="217">
        <f t="shared" si="4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18" t="s">
        <v>197</v>
      </c>
      <c r="AT224" s="218" t="s">
        <v>193</v>
      </c>
      <c r="AU224" s="218" t="s">
        <v>86</v>
      </c>
      <c r="AY224" s="14" t="s">
        <v>191</v>
      </c>
      <c r="BE224" s="219">
        <f t="shared" si="44"/>
        <v>0</v>
      </c>
      <c r="BF224" s="219">
        <f t="shared" si="45"/>
        <v>0</v>
      </c>
      <c r="BG224" s="219">
        <f t="shared" si="46"/>
        <v>0</v>
      </c>
      <c r="BH224" s="219">
        <f t="shared" si="47"/>
        <v>0</v>
      </c>
      <c r="BI224" s="219">
        <f t="shared" si="48"/>
        <v>0</v>
      </c>
      <c r="BJ224" s="14" t="s">
        <v>86</v>
      </c>
      <c r="BK224" s="219">
        <f t="shared" si="49"/>
        <v>0</v>
      </c>
      <c r="BL224" s="14" t="s">
        <v>197</v>
      </c>
      <c r="BM224" s="218" t="s">
        <v>843</v>
      </c>
    </row>
    <row r="225" spans="1:65" s="2" customFormat="1" ht="21.75" customHeight="1">
      <c r="A225" s="31"/>
      <c r="B225" s="32"/>
      <c r="C225" s="206" t="s">
        <v>673</v>
      </c>
      <c r="D225" s="206" t="s">
        <v>193</v>
      </c>
      <c r="E225" s="207" t="s">
        <v>1055</v>
      </c>
      <c r="F225" s="208" t="s">
        <v>1056</v>
      </c>
      <c r="G225" s="209" t="s">
        <v>278</v>
      </c>
      <c r="H225" s="210">
        <v>3</v>
      </c>
      <c r="I225" s="211"/>
      <c r="J225" s="212">
        <f t="shared" si="40"/>
        <v>0</v>
      </c>
      <c r="K225" s="213"/>
      <c r="L225" s="36"/>
      <c r="M225" s="214" t="s">
        <v>1</v>
      </c>
      <c r="N225" s="215" t="s">
        <v>39</v>
      </c>
      <c r="O225" s="68"/>
      <c r="P225" s="216">
        <f t="shared" si="41"/>
        <v>0</v>
      </c>
      <c r="Q225" s="216">
        <v>0</v>
      </c>
      <c r="R225" s="216">
        <f t="shared" si="42"/>
        <v>0</v>
      </c>
      <c r="S225" s="216">
        <v>0</v>
      </c>
      <c r="T225" s="217">
        <f t="shared" si="4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18" t="s">
        <v>197</v>
      </c>
      <c r="AT225" s="218" t="s">
        <v>193</v>
      </c>
      <c r="AU225" s="218" t="s">
        <v>86</v>
      </c>
      <c r="AY225" s="14" t="s">
        <v>191</v>
      </c>
      <c r="BE225" s="219">
        <f t="shared" si="44"/>
        <v>0</v>
      </c>
      <c r="BF225" s="219">
        <f t="shared" si="45"/>
        <v>0</v>
      </c>
      <c r="BG225" s="219">
        <f t="shared" si="46"/>
        <v>0</v>
      </c>
      <c r="BH225" s="219">
        <f t="shared" si="47"/>
        <v>0</v>
      </c>
      <c r="BI225" s="219">
        <f t="shared" si="48"/>
        <v>0</v>
      </c>
      <c r="BJ225" s="14" t="s">
        <v>86</v>
      </c>
      <c r="BK225" s="219">
        <f t="shared" si="49"/>
        <v>0</v>
      </c>
      <c r="BL225" s="14" t="s">
        <v>197</v>
      </c>
      <c r="BM225" s="218" t="s">
        <v>853</v>
      </c>
    </row>
    <row r="226" spans="1:65" s="2" customFormat="1" ht="33" customHeight="1">
      <c r="A226" s="31"/>
      <c r="B226" s="32"/>
      <c r="C226" s="220" t="s">
        <v>677</v>
      </c>
      <c r="D226" s="220" t="s">
        <v>210</v>
      </c>
      <c r="E226" s="221" t="s">
        <v>1057</v>
      </c>
      <c r="F226" s="222" t="s">
        <v>1058</v>
      </c>
      <c r="G226" s="223" t="s">
        <v>278</v>
      </c>
      <c r="H226" s="224">
        <v>3</v>
      </c>
      <c r="I226" s="225"/>
      <c r="J226" s="226">
        <f t="shared" si="40"/>
        <v>0</v>
      </c>
      <c r="K226" s="227"/>
      <c r="L226" s="228"/>
      <c r="M226" s="229" t="s">
        <v>1</v>
      </c>
      <c r="N226" s="230" t="s">
        <v>39</v>
      </c>
      <c r="O226" s="68"/>
      <c r="P226" s="216">
        <f t="shared" si="41"/>
        <v>0</v>
      </c>
      <c r="Q226" s="216">
        <v>0</v>
      </c>
      <c r="R226" s="216">
        <f t="shared" si="42"/>
        <v>0</v>
      </c>
      <c r="S226" s="216">
        <v>0</v>
      </c>
      <c r="T226" s="217">
        <f t="shared" si="4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18" t="s">
        <v>214</v>
      </c>
      <c r="AT226" s="218" t="s">
        <v>210</v>
      </c>
      <c r="AU226" s="218" t="s">
        <v>86</v>
      </c>
      <c r="AY226" s="14" t="s">
        <v>191</v>
      </c>
      <c r="BE226" s="219">
        <f t="shared" si="44"/>
        <v>0</v>
      </c>
      <c r="BF226" s="219">
        <f t="shared" si="45"/>
        <v>0</v>
      </c>
      <c r="BG226" s="219">
        <f t="shared" si="46"/>
        <v>0</v>
      </c>
      <c r="BH226" s="219">
        <f t="shared" si="47"/>
        <v>0</v>
      </c>
      <c r="BI226" s="219">
        <f t="shared" si="48"/>
        <v>0</v>
      </c>
      <c r="BJ226" s="14" t="s">
        <v>86</v>
      </c>
      <c r="BK226" s="219">
        <f t="shared" si="49"/>
        <v>0</v>
      </c>
      <c r="BL226" s="14" t="s">
        <v>197</v>
      </c>
      <c r="BM226" s="218" t="s">
        <v>431</v>
      </c>
    </row>
    <row r="227" spans="1:65" s="2" customFormat="1" ht="21.75" customHeight="1">
      <c r="A227" s="31"/>
      <c r="B227" s="32"/>
      <c r="C227" s="206" t="s">
        <v>681</v>
      </c>
      <c r="D227" s="206" t="s">
        <v>193</v>
      </c>
      <c r="E227" s="207" t="s">
        <v>1059</v>
      </c>
      <c r="F227" s="208" t="s">
        <v>1060</v>
      </c>
      <c r="G227" s="209" t="s">
        <v>278</v>
      </c>
      <c r="H227" s="210">
        <v>2</v>
      </c>
      <c r="I227" s="211"/>
      <c r="J227" s="212">
        <f t="shared" si="40"/>
        <v>0</v>
      </c>
      <c r="K227" s="213"/>
      <c r="L227" s="36"/>
      <c r="M227" s="214" t="s">
        <v>1</v>
      </c>
      <c r="N227" s="215" t="s">
        <v>39</v>
      </c>
      <c r="O227" s="68"/>
      <c r="P227" s="216">
        <f t="shared" si="41"/>
        <v>0</v>
      </c>
      <c r="Q227" s="216">
        <v>0</v>
      </c>
      <c r="R227" s="216">
        <f t="shared" si="42"/>
        <v>0</v>
      </c>
      <c r="S227" s="216">
        <v>0</v>
      </c>
      <c r="T227" s="217">
        <f t="shared" si="4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18" t="s">
        <v>197</v>
      </c>
      <c r="AT227" s="218" t="s">
        <v>193</v>
      </c>
      <c r="AU227" s="218" t="s">
        <v>86</v>
      </c>
      <c r="AY227" s="14" t="s">
        <v>191</v>
      </c>
      <c r="BE227" s="219">
        <f t="shared" si="44"/>
        <v>0</v>
      </c>
      <c r="BF227" s="219">
        <f t="shared" si="45"/>
        <v>0</v>
      </c>
      <c r="BG227" s="219">
        <f t="shared" si="46"/>
        <v>0</v>
      </c>
      <c r="BH227" s="219">
        <f t="shared" si="47"/>
        <v>0</v>
      </c>
      <c r="BI227" s="219">
        <f t="shared" si="48"/>
        <v>0</v>
      </c>
      <c r="BJ227" s="14" t="s">
        <v>86</v>
      </c>
      <c r="BK227" s="219">
        <f t="shared" si="49"/>
        <v>0</v>
      </c>
      <c r="BL227" s="14" t="s">
        <v>197</v>
      </c>
      <c r="BM227" s="218" t="s">
        <v>973</v>
      </c>
    </row>
    <row r="228" spans="1:65" s="2" customFormat="1" ht="21.75" customHeight="1">
      <c r="A228" s="31"/>
      <c r="B228" s="32"/>
      <c r="C228" s="220" t="s">
        <v>685</v>
      </c>
      <c r="D228" s="220" t="s">
        <v>210</v>
      </c>
      <c r="E228" s="221" t="s">
        <v>1061</v>
      </c>
      <c r="F228" s="222" t="s">
        <v>1062</v>
      </c>
      <c r="G228" s="223" t="s">
        <v>278</v>
      </c>
      <c r="H228" s="224">
        <v>2</v>
      </c>
      <c r="I228" s="225"/>
      <c r="J228" s="226">
        <f t="shared" si="40"/>
        <v>0</v>
      </c>
      <c r="K228" s="227"/>
      <c r="L228" s="228"/>
      <c r="M228" s="229" t="s">
        <v>1</v>
      </c>
      <c r="N228" s="230" t="s">
        <v>39</v>
      </c>
      <c r="O228" s="68"/>
      <c r="P228" s="216">
        <f t="shared" si="41"/>
        <v>0</v>
      </c>
      <c r="Q228" s="216">
        <v>0</v>
      </c>
      <c r="R228" s="216">
        <f t="shared" si="42"/>
        <v>0</v>
      </c>
      <c r="S228" s="216">
        <v>0</v>
      </c>
      <c r="T228" s="217">
        <f t="shared" si="4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18" t="s">
        <v>214</v>
      </c>
      <c r="AT228" s="218" t="s">
        <v>210</v>
      </c>
      <c r="AU228" s="218" t="s">
        <v>86</v>
      </c>
      <c r="AY228" s="14" t="s">
        <v>191</v>
      </c>
      <c r="BE228" s="219">
        <f t="shared" si="44"/>
        <v>0</v>
      </c>
      <c r="BF228" s="219">
        <f t="shared" si="45"/>
        <v>0</v>
      </c>
      <c r="BG228" s="219">
        <f t="shared" si="46"/>
        <v>0</v>
      </c>
      <c r="BH228" s="219">
        <f t="shared" si="47"/>
        <v>0</v>
      </c>
      <c r="BI228" s="219">
        <f t="shared" si="48"/>
        <v>0</v>
      </c>
      <c r="BJ228" s="14" t="s">
        <v>86</v>
      </c>
      <c r="BK228" s="219">
        <f t="shared" si="49"/>
        <v>0</v>
      </c>
      <c r="BL228" s="14" t="s">
        <v>197</v>
      </c>
      <c r="BM228" s="218" t="s">
        <v>923</v>
      </c>
    </row>
    <row r="229" spans="1:65" s="2" customFormat="1" ht="21.75" customHeight="1">
      <c r="A229" s="31"/>
      <c r="B229" s="32"/>
      <c r="C229" s="206" t="s">
        <v>689</v>
      </c>
      <c r="D229" s="206" t="s">
        <v>193</v>
      </c>
      <c r="E229" s="207" t="s">
        <v>1063</v>
      </c>
      <c r="F229" s="208" t="s">
        <v>1064</v>
      </c>
      <c r="G229" s="209" t="s">
        <v>274</v>
      </c>
      <c r="H229" s="210">
        <v>86</v>
      </c>
      <c r="I229" s="211"/>
      <c r="J229" s="212">
        <f t="shared" si="40"/>
        <v>0</v>
      </c>
      <c r="K229" s="213"/>
      <c r="L229" s="36"/>
      <c r="M229" s="214" t="s">
        <v>1</v>
      </c>
      <c r="N229" s="215" t="s">
        <v>39</v>
      </c>
      <c r="O229" s="68"/>
      <c r="P229" s="216">
        <f t="shared" si="41"/>
        <v>0</v>
      </c>
      <c r="Q229" s="216">
        <v>0</v>
      </c>
      <c r="R229" s="216">
        <f t="shared" si="42"/>
        <v>0</v>
      </c>
      <c r="S229" s="216">
        <v>0</v>
      </c>
      <c r="T229" s="217">
        <f t="shared" si="4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218" t="s">
        <v>197</v>
      </c>
      <c r="AT229" s="218" t="s">
        <v>193</v>
      </c>
      <c r="AU229" s="218" t="s">
        <v>86</v>
      </c>
      <c r="AY229" s="14" t="s">
        <v>191</v>
      </c>
      <c r="BE229" s="219">
        <f t="shared" si="44"/>
        <v>0</v>
      </c>
      <c r="BF229" s="219">
        <f t="shared" si="45"/>
        <v>0</v>
      </c>
      <c r="BG229" s="219">
        <f t="shared" si="46"/>
        <v>0</v>
      </c>
      <c r="BH229" s="219">
        <f t="shared" si="47"/>
        <v>0</v>
      </c>
      <c r="BI229" s="219">
        <f t="shared" si="48"/>
        <v>0</v>
      </c>
      <c r="BJ229" s="14" t="s">
        <v>86</v>
      </c>
      <c r="BK229" s="219">
        <f t="shared" si="49"/>
        <v>0</v>
      </c>
      <c r="BL229" s="14" t="s">
        <v>197</v>
      </c>
      <c r="BM229" s="218" t="s">
        <v>1065</v>
      </c>
    </row>
    <row r="230" spans="1:65" s="2" customFormat="1" ht="21.75" customHeight="1">
      <c r="A230" s="31"/>
      <c r="B230" s="32"/>
      <c r="C230" s="206" t="s">
        <v>693</v>
      </c>
      <c r="D230" s="206" t="s">
        <v>193</v>
      </c>
      <c r="E230" s="207" t="s">
        <v>1066</v>
      </c>
      <c r="F230" s="208" t="s">
        <v>1067</v>
      </c>
      <c r="G230" s="209" t="s">
        <v>389</v>
      </c>
      <c r="H230" s="231">
        <v>19.344999999999999</v>
      </c>
      <c r="I230" s="211"/>
      <c r="J230" s="212">
        <f t="shared" si="40"/>
        <v>0</v>
      </c>
      <c r="K230" s="213"/>
      <c r="L230" s="36"/>
      <c r="M230" s="214" t="s">
        <v>1</v>
      </c>
      <c r="N230" s="215" t="s">
        <v>39</v>
      </c>
      <c r="O230" s="68"/>
      <c r="P230" s="216">
        <f t="shared" si="41"/>
        <v>0</v>
      </c>
      <c r="Q230" s="216">
        <v>0</v>
      </c>
      <c r="R230" s="216">
        <f t="shared" si="42"/>
        <v>0</v>
      </c>
      <c r="S230" s="216">
        <v>0</v>
      </c>
      <c r="T230" s="217">
        <f t="shared" si="4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218" t="s">
        <v>197</v>
      </c>
      <c r="AT230" s="218" t="s">
        <v>193</v>
      </c>
      <c r="AU230" s="218" t="s">
        <v>86</v>
      </c>
      <c r="AY230" s="14" t="s">
        <v>191</v>
      </c>
      <c r="BE230" s="219">
        <f t="shared" si="44"/>
        <v>0</v>
      </c>
      <c r="BF230" s="219">
        <f t="shared" si="45"/>
        <v>0</v>
      </c>
      <c r="BG230" s="219">
        <f t="shared" si="46"/>
        <v>0</v>
      </c>
      <c r="BH230" s="219">
        <f t="shared" si="47"/>
        <v>0</v>
      </c>
      <c r="BI230" s="219">
        <f t="shared" si="48"/>
        <v>0</v>
      </c>
      <c r="BJ230" s="14" t="s">
        <v>86</v>
      </c>
      <c r="BK230" s="219">
        <f t="shared" si="49"/>
        <v>0</v>
      </c>
      <c r="BL230" s="14" t="s">
        <v>197</v>
      </c>
      <c r="BM230" s="218" t="s">
        <v>942</v>
      </c>
    </row>
    <row r="231" spans="1:65" s="12" customFormat="1" ht="22.9" customHeight="1">
      <c r="B231" s="190"/>
      <c r="C231" s="191"/>
      <c r="D231" s="192" t="s">
        <v>72</v>
      </c>
      <c r="E231" s="204" t="s">
        <v>1068</v>
      </c>
      <c r="F231" s="204" t="s">
        <v>1069</v>
      </c>
      <c r="G231" s="191"/>
      <c r="H231" s="191"/>
      <c r="I231" s="194"/>
      <c r="J231" s="205">
        <f>BK231</f>
        <v>0</v>
      </c>
      <c r="K231" s="191"/>
      <c r="L231" s="196"/>
      <c r="M231" s="197"/>
      <c r="N231" s="198"/>
      <c r="O231" s="198"/>
      <c r="P231" s="199">
        <f>SUM(P232:P252)</f>
        <v>0</v>
      </c>
      <c r="Q231" s="198"/>
      <c r="R231" s="199">
        <f>SUM(R232:R252)</f>
        <v>0</v>
      </c>
      <c r="S231" s="198"/>
      <c r="T231" s="200">
        <f>SUM(T232:T252)</f>
        <v>0</v>
      </c>
      <c r="AR231" s="201" t="s">
        <v>86</v>
      </c>
      <c r="AT231" s="202" t="s">
        <v>72</v>
      </c>
      <c r="AU231" s="202" t="s">
        <v>80</v>
      </c>
      <c r="AY231" s="201" t="s">
        <v>191</v>
      </c>
      <c r="BK231" s="203">
        <f>SUM(BK232:BK252)</f>
        <v>0</v>
      </c>
    </row>
    <row r="232" spans="1:65" s="2" customFormat="1" ht="21.75" customHeight="1">
      <c r="A232" s="31"/>
      <c r="B232" s="32"/>
      <c r="C232" s="206" t="s">
        <v>496</v>
      </c>
      <c r="D232" s="206" t="s">
        <v>193</v>
      </c>
      <c r="E232" s="207" t="s">
        <v>1070</v>
      </c>
      <c r="F232" s="208" t="s">
        <v>1071</v>
      </c>
      <c r="G232" s="209" t="s">
        <v>274</v>
      </c>
      <c r="H232" s="210">
        <v>2</v>
      </c>
      <c r="I232" s="211"/>
      <c r="J232" s="212">
        <f t="shared" ref="J232:J252" si="50">ROUND(I232*H232,2)</f>
        <v>0</v>
      </c>
      <c r="K232" s="213"/>
      <c r="L232" s="36"/>
      <c r="M232" s="214" t="s">
        <v>1</v>
      </c>
      <c r="N232" s="215" t="s">
        <v>39</v>
      </c>
      <c r="O232" s="68"/>
      <c r="P232" s="216">
        <f t="shared" ref="P232:P252" si="51">O232*H232</f>
        <v>0</v>
      </c>
      <c r="Q232" s="216">
        <v>0</v>
      </c>
      <c r="R232" s="216">
        <f t="shared" ref="R232:R252" si="52">Q232*H232</f>
        <v>0</v>
      </c>
      <c r="S232" s="216">
        <v>0</v>
      </c>
      <c r="T232" s="217">
        <f t="shared" ref="T232:T252" si="53"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218" t="s">
        <v>257</v>
      </c>
      <c r="AT232" s="218" t="s">
        <v>193</v>
      </c>
      <c r="AU232" s="218" t="s">
        <v>86</v>
      </c>
      <c r="AY232" s="14" t="s">
        <v>191</v>
      </c>
      <c r="BE232" s="219">
        <f t="shared" ref="BE232:BE252" si="54">IF(N232="základná",J232,0)</f>
        <v>0</v>
      </c>
      <c r="BF232" s="219">
        <f t="shared" ref="BF232:BF252" si="55">IF(N232="znížená",J232,0)</f>
        <v>0</v>
      </c>
      <c r="BG232" s="219">
        <f t="shared" ref="BG232:BG252" si="56">IF(N232="zákl. prenesená",J232,0)</f>
        <v>0</v>
      </c>
      <c r="BH232" s="219">
        <f t="shared" ref="BH232:BH252" si="57">IF(N232="zníž. prenesená",J232,0)</f>
        <v>0</v>
      </c>
      <c r="BI232" s="219">
        <f t="shared" ref="BI232:BI252" si="58">IF(N232="nulová",J232,0)</f>
        <v>0</v>
      </c>
      <c r="BJ232" s="14" t="s">
        <v>86</v>
      </c>
      <c r="BK232" s="219">
        <f t="shared" ref="BK232:BK252" si="59">ROUND(I232*H232,2)</f>
        <v>0</v>
      </c>
      <c r="BL232" s="14" t="s">
        <v>257</v>
      </c>
      <c r="BM232" s="218" t="s">
        <v>948</v>
      </c>
    </row>
    <row r="233" spans="1:65" s="2" customFormat="1" ht="21.75" customHeight="1">
      <c r="A233" s="31"/>
      <c r="B233" s="32"/>
      <c r="C233" s="206" t="s">
        <v>500</v>
      </c>
      <c r="D233" s="206" t="s">
        <v>193</v>
      </c>
      <c r="E233" s="207" t="s">
        <v>1072</v>
      </c>
      <c r="F233" s="208" t="s">
        <v>1073</v>
      </c>
      <c r="G233" s="209" t="s">
        <v>642</v>
      </c>
      <c r="H233" s="210">
        <v>1</v>
      </c>
      <c r="I233" s="211"/>
      <c r="J233" s="212">
        <f t="shared" si="50"/>
        <v>0</v>
      </c>
      <c r="K233" s="213"/>
      <c r="L233" s="36"/>
      <c r="M233" s="214" t="s">
        <v>1</v>
      </c>
      <c r="N233" s="215" t="s">
        <v>39</v>
      </c>
      <c r="O233" s="68"/>
      <c r="P233" s="216">
        <f t="shared" si="51"/>
        <v>0</v>
      </c>
      <c r="Q233" s="216">
        <v>0</v>
      </c>
      <c r="R233" s="216">
        <f t="shared" si="52"/>
        <v>0</v>
      </c>
      <c r="S233" s="216">
        <v>0</v>
      </c>
      <c r="T233" s="217">
        <f t="shared" si="5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218" t="s">
        <v>257</v>
      </c>
      <c r="AT233" s="218" t="s">
        <v>193</v>
      </c>
      <c r="AU233" s="218" t="s">
        <v>86</v>
      </c>
      <c r="AY233" s="14" t="s">
        <v>191</v>
      </c>
      <c r="BE233" s="219">
        <f t="shared" si="54"/>
        <v>0</v>
      </c>
      <c r="BF233" s="219">
        <f t="shared" si="55"/>
        <v>0</v>
      </c>
      <c r="BG233" s="219">
        <f t="shared" si="56"/>
        <v>0</v>
      </c>
      <c r="BH233" s="219">
        <f t="shared" si="57"/>
        <v>0</v>
      </c>
      <c r="BI233" s="219">
        <f t="shared" si="58"/>
        <v>0</v>
      </c>
      <c r="BJ233" s="14" t="s">
        <v>86</v>
      </c>
      <c r="BK233" s="219">
        <f t="shared" si="59"/>
        <v>0</v>
      </c>
      <c r="BL233" s="14" t="s">
        <v>257</v>
      </c>
      <c r="BM233" s="218" t="s">
        <v>954</v>
      </c>
    </row>
    <row r="234" spans="1:65" s="2" customFormat="1" ht="21.75" customHeight="1">
      <c r="A234" s="31"/>
      <c r="B234" s="32"/>
      <c r="C234" s="206" t="s">
        <v>409</v>
      </c>
      <c r="D234" s="206" t="s">
        <v>193</v>
      </c>
      <c r="E234" s="207" t="s">
        <v>1074</v>
      </c>
      <c r="F234" s="208" t="s">
        <v>1075</v>
      </c>
      <c r="G234" s="209" t="s">
        <v>274</v>
      </c>
      <c r="H234" s="210">
        <v>125</v>
      </c>
      <c r="I234" s="211"/>
      <c r="J234" s="212">
        <f t="shared" si="50"/>
        <v>0</v>
      </c>
      <c r="K234" s="213"/>
      <c r="L234" s="36"/>
      <c r="M234" s="214" t="s">
        <v>1</v>
      </c>
      <c r="N234" s="215" t="s">
        <v>39</v>
      </c>
      <c r="O234" s="68"/>
      <c r="P234" s="216">
        <f t="shared" si="51"/>
        <v>0</v>
      </c>
      <c r="Q234" s="216">
        <v>0</v>
      </c>
      <c r="R234" s="216">
        <f t="shared" si="52"/>
        <v>0</v>
      </c>
      <c r="S234" s="216">
        <v>0</v>
      </c>
      <c r="T234" s="217">
        <f t="shared" si="5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218" t="s">
        <v>257</v>
      </c>
      <c r="AT234" s="218" t="s">
        <v>193</v>
      </c>
      <c r="AU234" s="218" t="s">
        <v>86</v>
      </c>
      <c r="AY234" s="14" t="s">
        <v>191</v>
      </c>
      <c r="BE234" s="219">
        <f t="shared" si="54"/>
        <v>0</v>
      </c>
      <c r="BF234" s="219">
        <f t="shared" si="55"/>
        <v>0</v>
      </c>
      <c r="BG234" s="219">
        <f t="shared" si="56"/>
        <v>0</v>
      </c>
      <c r="BH234" s="219">
        <f t="shared" si="57"/>
        <v>0</v>
      </c>
      <c r="BI234" s="219">
        <f t="shared" si="58"/>
        <v>0</v>
      </c>
      <c r="BJ234" s="14" t="s">
        <v>86</v>
      </c>
      <c r="BK234" s="219">
        <f t="shared" si="59"/>
        <v>0</v>
      </c>
      <c r="BL234" s="14" t="s">
        <v>257</v>
      </c>
      <c r="BM234" s="218" t="s">
        <v>877</v>
      </c>
    </row>
    <row r="235" spans="1:65" s="2" customFormat="1" ht="21.75" customHeight="1">
      <c r="A235" s="31"/>
      <c r="B235" s="32"/>
      <c r="C235" s="206" t="s">
        <v>415</v>
      </c>
      <c r="D235" s="206" t="s">
        <v>193</v>
      </c>
      <c r="E235" s="207" t="s">
        <v>1076</v>
      </c>
      <c r="F235" s="208" t="s">
        <v>1077</v>
      </c>
      <c r="G235" s="209" t="s">
        <v>274</v>
      </c>
      <c r="H235" s="210">
        <v>45</v>
      </c>
      <c r="I235" s="211"/>
      <c r="J235" s="212">
        <f t="shared" si="50"/>
        <v>0</v>
      </c>
      <c r="K235" s="213"/>
      <c r="L235" s="36"/>
      <c r="M235" s="214" t="s">
        <v>1</v>
      </c>
      <c r="N235" s="215" t="s">
        <v>39</v>
      </c>
      <c r="O235" s="68"/>
      <c r="P235" s="216">
        <f t="shared" si="51"/>
        <v>0</v>
      </c>
      <c r="Q235" s="216">
        <v>0</v>
      </c>
      <c r="R235" s="216">
        <f t="shared" si="52"/>
        <v>0</v>
      </c>
      <c r="S235" s="216">
        <v>0</v>
      </c>
      <c r="T235" s="217">
        <f t="shared" si="5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218" t="s">
        <v>257</v>
      </c>
      <c r="AT235" s="218" t="s">
        <v>193</v>
      </c>
      <c r="AU235" s="218" t="s">
        <v>86</v>
      </c>
      <c r="AY235" s="14" t="s">
        <v>191</v>
      </c>
      <c r="BE235" s="219">
        <f t="shared" si="54"/>
        <v>0</v>
      </c>
      <c r="BF235" s="219">
        <f t="shared" si="55"/>
        <v>0</v>
      </c>
      <c r="BG235" s="219">
        <f t="shared" si="56"/>
        <v>0</v>
      </c>
      <c r="BH235" s="219">
        <f t="shared" si="57"/>
        <v>0</v>
      </c>
      <c r="BI235" s="219">
        <f t="shared" si="58"/>
        <v>0</v>
      </c>
      <c r="BJ235" s="14" t="s">
        <v>86</v>
      </c>
      <c r="BK235" s="219">
        <f t="shared" si="59"/>
        <v>0</v>
      </c>
      <c r="BL235" s="14" t="s">
        <v>257</v>
      </c>
      <c r="BM235" s="218" t="s">
        <v>883</v>
      </c>
    </row>
    <row r="236" spans="1:65" s="2" customFormat="1" ht="21.75" customHeight="1">
      <c r="A236" s="31"/>
      <c r="B236" s="32"/>
      <c r="C236" s="206" t="s">
        <v>419</v>
      </c>
      <c r="D236" s="206" t="s">
        <v>193</v>
      </c>
      <c r="E236" s="207" t="s">
        <v>1078</v>
      </c>
      <c r="F236" s="208" t="s">
        <v>1079</v>
      </c>
      <c r="G236" s="209" t="s">
        <v>274</v>
      </c>
      <c r="H236" s="210">
        <v>17</v>
      </c>
      <c r="I236" s="211"/>
      <c r="J236" s="212">
        <f t="shared" si="50"/>
        <v>0</v>
      </c>
      <c r="K236" s="213"/>
      <c r="L236" s="36"/>
      <c r="M236" s="214" t="s">
        <v>1</v>
      </c>
      <c r="N236" s="215" t="s">
        <v>39</v>
      </c>
      <c r="O236" s="68"/>
      <c r="P236" s="216">
        <f t="shared" si="51"/>
        <v>0</v>
      </c>
      <c r="Q236" s="216">
        <v>0</v>
      </c>
      <c r="R236" s="216">
        <f t="shared" si="52"/>
        <v>0</v>
      </c>
      <c r="S236" s="216">
        <v>0</v>
      </c>
      <c r="T236" s="217">
        <f t="shared" si="5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218" t="s">
        <v>257</v>
      </c>
      <c r="AT236" s="218" t="s">
        <v>193</v>
      </c>
      <c r="AU236" s="218" t="s">
        <v>86</v>
      </c>
      <c r="AY236" s="14" t="s">
        <v>191</v>
      </c>
      <c r="BE236" s="219">
        <f t="shared" si="54"/>
        <v>0</v>
      </c>
      <c r="BF236" s="219">
        <f t="shared" si="55"/>
        <v>0</v>
      </c>
      <c r="BG236" s="219">
        <f t="shared" si="56"/>
        <v>0</v>
      </c>
      <c r="BH236" s="219">
        <f t="shared" si="57"/>
        <v>0</v>
      </c>
      <c r="BI236" s="219">
        <f t="shared" si="58"/>
        <v>0</v>
      </c>
      <c r="BJ236" s="14" t="s">
        <v>86</v>
      </c>
      <c r="BK236" s="219">
        <f t="shared" si="59"/>
        <v>0</v>
      </c>
      <c r="BL236" s="14" t="s">
        <v>257</v>
      </c>
      <c r="BM236" s="218" t="s">
        <v>886</v>
      </c>
    </row>
    <row r="237" spans="1:65" s="2" customFormat="1" ht="21.75" customHeight="1">
      <c r="A237" s="31"/>
      <c r="B237" s="32"/>
      <c r="C237" s="206" t="s">
        <v>423</v>
      </c>
      <c r="D237" s="206" t="s">
        <v>193</v>
      </c>
      <c r="E237" s="207" t="s">
        <v>1080</v>
      </c>
      <c r="F237" s="208" t="s">
        <v>1081</v>
      </c>
      <c r="G237" s="209" t="s">
        <v>274</v>
      </c>
      <c r="H237" s="210">
        <v>58</v>
      </c>
      <c r="I237" s="211"/>
      <c r="J237" s="212">
        <f t="shared" si="50"/>
        <v>0</v>
      </c>
      <c r="K237" s="213"/>
      <c r="L237" s="36"/>
      <c r="M237" s="214" t="s">
        <v>1</v>
      </c>
      <c r="N237" s="215" t="s">
        <v>39</v>
      </c>
      <c r="O237" s="68"/>
      <c r="P237" s="216">
        <f t="shared" si="51"/>
        <v>0</v>
      </c>
      <c r="Q237" s="216">
        <v>0</v>
      </c>
      <c r="R237" s="216">
        <f t="shared" si="52"/>
        <v>0</v>
      </c>
      <c r="S237" s="216">
        <v>0</v>
      </c>
      <c r="T237" s="217">
        <f t="shared" si="5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218" t="s">
        <v>257</v>
      </c>
      <c r="AT237" s="218" t="s">
        <v>193</v>
      </c>
      <c r="AU237" s="218" t="s">
        <v>86</v>
      </c>
      <c r="AY237" s="14" t="s">
        <v>191</v>
      </c>
      <c r="BE237" s="219">
        <f t="shared" si="54"/>
        <v>0</v>
      </c>
      <c r="BF237" s="219">
        <f t="shared" si="55"/>
        <v>0</v>
      </c>
      <c r="BG237" s="219">
        <f t="shared" si="56"/>
        <v>0</v>
      </c>
      <c r="BH237" s="219">
        <f t="shared" si="57"/>
        <v>0</v>
      </c>
      <c r="BI237" s="219">
        <f t="shared" si="58"/>
        <v>0</v>
      </c>
      <c r="BJ237" s="14" t="s">
        <v>86</v>
      </c>
      <c r="BK237" s="219">
        <f t="shared" si="59"/>
        <v>0</v>
      </c>
      <c r="BL237" s="14" t="s">
        <v>257</v>
      </c>
      <c r="BM237" s="218" t="s">
        <v>892</v>
      </c>
    </row>
    <row r="238" spans="1:65" s="2" customFormat="1" ht="21.75" customHeight="1">
      <c r="A238" s="31"/>
      <c r="B238" s="32"/>
      <c r="C238" s="206" t="s">
        <v>427</v>
      </c>
      <c r="D238" s="206" t="s">
        <v>193</v>
      </c>
      <c r="E238" s="207" t="s">
        <v>1082</v>
      </c>
      <c r="F238" s="208" t="s">
        <v>1083</v>
      </c>
      <c r="G238" s="209" t="s">
        <v>278</v>
      </c>
      <c r="H238" s="210">
        <v>3</v>
      </c>
      <c r="I238" s="211"/>
      <c r="J238" s="212">
        <f t="shared" si="50"/>
        <v>0</v>
      </c>
      <c r="K238" s="213"/>
      <c r="L238" s="36"/>
      <c r="M238" s="214" t="s">
        <v>1</v>
      </c>
      <c r="N238" s="215" t="s">
        <v>39</v>
      </c>
      <c r="O238" s="68"/>
      <c r="P238" s="216">
        <f t="shared" si="51"/>
        <v>0</v>
      </c>
      <c r="Q238" s="216">
        <v>0</v>
      </c>
      <c r="R238" s="216">
        <f t="shared" si="52"/>
        <v>0</v>
      </c>
      <c r="S238" s="216">
        <v>0</v>
      </c>
      <c r="T238" s="217">
        <f t="shared" si="5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218" t="s">
        <v>257</v>
      </c>
      <c r="AT238" s="218" t="s">
        <v>193</v>
      </c>
      <c r="AU238" s="218" t="s">
        <v>86</v>
      </c>
      <c r="AY238" s="14" t="s">
        <v>191</v>
      </c>
      <c r="BE238" s="219">
        <f t="shared" si="54"/>
        <v>0</v>
      </c>
      <c r="BF238" s="219">
        <f t="shared" si="55"/>
        <v>0</v>
      </c>
      <c r="BG238" s="219">
        <f t="shared" si="56"/>
        <v>0</v>
      </c>
      <c r="BH238" s="219">
        <f t="shared" si="57"/>
        <v>0</v>
      </c>
      <c r="BI238" s="219">
        <f t="shared" si="58"/>
        <v>0</v>
      </c>
      <c r="BJ238" s="14" t="s">
        <v>86</v>
      </c>
      <c r="BK238" s="219">
        <f t="shared" si="59"/>
        <v>0</v>
      </c>
      <c r="BL238" s="14" t="s">
        <v>257</v>
      </c>
      <c r="BM238" s="218" t="s">
        <v>897</v>
      </c>
    </row>
    <row r="239" spans="1:65" s="2" customFormat="1" ht="21.75" customHeight="1">
      <c r="A239" s="31"/>
      <c r="B239" s="32"/>
      <c r="C239" s="220" t="s">
        <v>435</v>
      </c>
      <c r="D239" s="220" t="s">
        <v>210</v>
      </c>
      <c r="E239" s="221" t="s">
        <v>1084</v>
      </c>
      <c r="F239" s="222" t="s">
        <v>1085</v>
      </c>
      <c r="G239" s="223" t="s">
        <v>278</v>
      </c>
      <c r="H239" s="224">
        <v>3</v>
      </c>
      <c r="I239" s="225"/>
      <c r="J239" s="226">
        <f t="shared" si="50"/>
        <v>0</v>
      </c>
      <c r="K239" s="227"/>
      <c r="L239" s="228"/>
      <c r="M239" s="229" t="s">
        <v>1</v>
      </c>
      <c r="N239" s="230" t="s">
        <v>39</v>
      </c>
      <c r="O239" s="68"/>
      <c r="P239" s="216">
        <f t="shared" si="51"/>
        <v>0</v>
      </c>
      <c r="Q239" s="216">
        <v>0</v>
      </c>
      <c r="R239" s="216">
        <f t="shared" si="52"/>
        <v>0</v>
      </c>
      <c r="S239" s="216">
        <v>0</v>
      </c>
      <c r="T239" s="217">
        <f t="shared" si="5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218" t="s">
        <v>326</v>
      </c>
      <c r="AT239" s="218" t="s">
        <v>210</v>
      </c>
      <c r="AU239" s="218" t="s">
        <v>86</v>
      </c>
      <c r="AY239" s="14" t="s">
        <v>191</v>
      </c>
      <c r="BE239" s="219">
        <f t="shared" si="54"/>
        <v>0</v>
      </c>
      <c r="BF239" s="219">
        <f t="shared" si="55"/>
        <v>0</v>
      </c>
      <c r="BG239" s="219">
        <f t="shared" si="56"/>
        <v>0</v>
      </c>
      <c r="BH239" s="219">
        <f t="shared" si="57"/>
        <v>0</v>
      </c>
      <c r="BI239" s="219">
        <f t="shared" si="58"/>
        <v>0</v>
      </c>
      <c r="BJ239" s="14" t="s">
        <v>86</v>
      </c>
      <c r="BK239" s="219">
        <f t="shared" si="59"/>
        <v>0</v>
      </c>
      <c r="BL239" s="14" t="s">
        <v>257</v>
      </c>
      <c r="BM239" s="218" t="s">
        <v>903</v>
      </c>
    </row>
    <row r="240" spans="1:65" s="2" customFormat="1" ht="21.75" customHeight="1">
      <c r="A240" s="31"/>
      <c r="B240" s="32"/>
      <c r="C240" s="206" t="s">
        <v>441</v>
      </c>
      <c r="D240" s="206" t="s">
        <v>193</v>
      </c>
      <c r="E240" s="207" t="s">
        <v>1086</v>
      </c>
      <c r="F240" s="208" t="s">
        <v>1087</v>
      </c>
      <c r="G240" s="209" t="s">
        <v>278</v>
      </c>
      <c r="H240" s="210">
        <v>2</v>
      </c>
      <c r="I240" s="211"/>
      <c r="J240" s="212">
        <f t="shared" si="50"/>
        <v>0</v>
      </c>
      <c r="K240" s="213"/>
      <c r="L240" s="36"/>
      <c r="M240" s="214" t="s">
        <v>1</v>
      </c>
      <c r="N240" s="215" t="s">
        <v>39</v>
      </c>
      <c r="O240" s="68"/>
      <c r="P240" s="216">
        <f t="shared" si="51"/>
        <v>0</v>
      </c>
      <c r="Q240" s="216">
        <v>0</v>
      </c>
      <c r="R240" s="216">
        <f t="shared" si="52"/>
        <v>0</v>
      </c>
      <c r="S240" s="216">
        <v>0</v>
      </c>
      <c r="T240" s="217">
        <f t="shared" si="5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218" t="s">
        <v>257</v>
      </c>
      <c r="AT240" s="218" t="s">
        <v>193</v>
      </c>
      <c r="AU240" s="218" t="s">
        <v>86</v>
      </c>
      <c r="AY240" s="14" t="s">
        <v>191</v>
      </c>
      <c r="BE240" s="219">
        <f t="shared" si="54"/>
        <v>0</v>
      </c>
      <c r="BF240" s="219">
        <f t="shared" si="55"/>
        <v>0</v>
      </c>
      <c r="BG240" s="219">
        <f t="shared" si="56"/>
        <v>0</v>
      </c>
      <c r="BH240" s="219">
        <f t="shared" si="57"/>
        <v>0</v>
      </c>
      <c r="BI240" s="219">
        <f t="shared" si="58"/>
        <v>0</v>
      </c>
      <c r="BJ240" s="14" t="s">
        <v>86</v>
      </c>
      <c r="BK240" s="219">
        <f t="shared" si="59"/>
        <v>0</v>
      </c>
      <c r="BL240" s="14" t="s">
        <v>257</v>
      </c>
      <c r="BM240" s="218" t="s">
        <v>1008</v>
      </c>
    </row>
    <row r="241" spans="1:65" s="2" customFormat="1" ht="21.75" customHeight="1">
      <c r="A241" s="31"/>
      <c r="B241" s="32"/>
      <c r="C241" s="220" t="s">
        <v>445</v>
      </c>
      <c r="D241" s="220" t="s">
        <v>210</v>
      </c>
      <c r="E241" s="221" t="s">
        <v>1088</v>
      </c>
      <c r="F241" s="222" t="s">
        <v>1089</v>
      </c>
      <c r="G241" s="223" t="s">
        <v>278</v>
      </c>
      <c r="H241" s="224">
        <v>2</v>
      </c>
      <c r="I241" s="225"/>
      <c r="J241" s="226">
        <f t="shared" si="50"/>
        <v>0</v>
      </c>
      <c r="K241" s="227"/>
      <c r="L241" s="228"/>
      <c r="M241" s="229" t="s">
        <v>1</v>
      </c>
      <c r="N241" s="230" t="s">
        <v>39</v>
      </c>
      <c r="O241" s="68"/>
      <c r="P241" s="216">
        <f t="shared" si="51"/>
        <v>0</v>
      </c>
      <c r="Q241" s="216">
        <v>0</v>
      </c>
      <c r="R241" s="216">
        <f t="shared" si="52"/>
        <v>0</v>
      </c>
      <c r="S241" s="216">
        <v>0</v>
      </c>
      <c r="T241" s="217">
        <f t="shared" si="5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218" t="s">
        <v>326</v>
      </c>
      <c r="AT241" s="218" t="s">
        <v>210</v>
      </c>
      <c r="AU241" s="218" t="s">
        <v>86</v>
      </c>
      <c r="AY241" s="14" t="s">
        <v>191</v>
      </c>
      <c r="BE241" s="219">
        <f t="shared" si="54"/>
        <v>0</v>
      </c>
      <c r="BF241" s="219">
        <f t="shared" si="55"/>
        <v>0</v>
      </c>
      <c r="BG241" s="219">
        <f t="shared" si="56"/>
        <v>0</v>
      </c>
      <c r="BH241" s="219">
        <f t="shared" si="57"/>
        <v>0</v>
      </c>
      <c r="BI241" s="219">
        <f t="shared" si="58"/>
        <v>0</v>
      </c>
      <c r="BJ241" s="14" t="s">
        <v>86</v>
      </c>
      <c r="BK241" s="219">
        <f t="shared" si="59"/>
        <v>0</v>
      </c>
      <c r="BL241" s="14" t="s">
        <v>257</v>
      </c>
      <c r="BM241" s="218" t="s">
        <v>908</v>
      </c>
    </row>
    <row r="242" spans="1:65" s="2" customFormat="1" ht="21.75" customHeight="1">
      <c r="A242" s="31"/>
      <c r="B242" s="32"/>
      <c r="C242" s="206" t="s">
        <v>454</v>
      </c>
      <c r="D242" s="206" t="s">
        <v>193</v>
      </c>
      <c r="E242" s="207" t="s">
        <v>1090</v>
      </c>
      <c r="F242" s="208" t="s">
        <v>1091</v>
      </c>
      <c r="G242" s="209" t="s">
        <v>278</v>
      </c>
      <c r="H242" s="210">
        <v>1</v>
      </c>
      <c r="I242" s="211"/>
      <c r="J242" s="212">
        <f t="shared" si="50"/>
        <v>0</v>
      </c>
      <c r="K242" s="213"/>
      <c r="L242" s="36"/>
      <c r="M242" s="214" t="s">
        <v>1</v>
      </c>
      <c r="N242" s="215" t="s">
        <v>39</v>
      </c>
      <c r="O242" s="68"/>
      <c r="P242" s="216">
        <f t="shared" si="51"/>
        <v>0</v>
      </c>
      <c r="Q242" s="216">
        <v>0</v>
      </c>
      <c r="R242" s="216">
        <f t="shared" si="52"/>
        <v>0</v>
      </c>
      <c r="S242" s="216">
        <v>0</v>
      </c>
      <c r="T242" s="217">
        <f t="shared" si="5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218" t="s">
        <v>257</v>
      </c>
      <c r="AT242" s="218" t="s">
        <v>193</v>
      </c>
      <c r="AU242" s="218" t="s">
        <v>86</v>
      </c>
      <c r="AY242" s="14" t="s">
        <v>191</v>
      </c>
      <c r="BE242" s="219">
        <f t="shared" si="54"/>
        <v>0</v>
      </c>
      <c r="BF242" s="219">
        <f t="shared" si="55"/>
        <v>0</v>
      </c>
      <c r="BG242" s="219">
        <f t="shared" si="56"/>
        <v>0</v>
      </c>
      <c r="BH242" s="219">
        <f t="shared" si="57"/>
        <v>0</v>
      </c>
      <c r="BI242" s="219">
        <f t="shared" si="58"/>
        <v>0</v>
      </c>
      <c r="BJ242" s="14" t="s">
        <v>86</v>
      </c>
      <c r="BK242" s="219">
        <f t="shared" si="59"/>
        <v>0</v>
      </c>
      <c r="BL242" s="14" t="s">
        <v>257</v>
      </c>
      <c r="BM242" s="218" t="s">
        <v>1092</v>
      </c>
    </row>
    <row r="243" spans="1:65" s="2" customFormat="1" ht="21.75" customHeight="1">
      <c r="A243" s="31"/>
      <c r="B243" s="32"/>
      <c r="C243" s="220" t="s">
        <v>458</v>
      </c>
      <c r="D243" s="220" t="s">
        <v>210</v>
      </c>
      <c r="E243" s="221" t="s">
        <v>1093</v>
      </c>
      <c r="F243" s="222" t="s">
        <v>1094</v>
      </c>
      <c r="G243" s="223" t="s">
        <v>278</v>
      </c>
      <c r="H243" s="224">
        <v>1</v>
      </c>
      <c r="I243" s="225"/>
      <c r="J243" s="226">
        <f t="shared" si="50"/>
        <v>0</v>
      </c>
      <c r="K243" s="227"/>
      <c r="L243" s="228"/>
      <c r="M243" s="229" t="s">
        <v>1</v>
      </c>
      <c r="N243" s="230" t="s">
        <v>39</v>
      </c>
      <c r="O243" s="68"/>
      <c r="P243" s="216">
        <f t="shared" si="51"/>
        <v>0</v>
      </c>
      <c r="Q243" s="216">
        <v>0</v>
      </c>
      <c r="R243" s="216">
        <f t="shared" si="52"/>
        <v>0</v>
      </c>
      <c r="S243" s="216">
        <v>0</v>
      </c>
      <c r="T243" s="217">
        <f t="shared" si="5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218" t="s">
        <v>326</v>
      </c>
      <c r="AT243" s="218" t="s">
        <v>210</v>
      </c>
      <c r="AU243" s="218" t="s">
        <v>86</v>
      </c>
      <c r="AY243" s="14" t="s">
        <v>191</v>
      </c>
      <c r="BE243" s="219">
        <f t="shared" si="54"/>
        <v>0</v>
      </c>
      <c r="BF243" s="219">
        <f t="shared" si="55"/>
        <v>0</v>
      </c>
      <c r="BG243" s="219">
        <f t="shared" si="56"/>
        <v>0</v>
      </c>
      <c r="BH243" s="219">
        <f t="shared" si="57"/>
        <v>0</v>
      </c>
      <c r="BI243" s="219">
        <f t="shared" si="58"/>
        <v>0</v>
      </c>
      <c r="BJ243" s="14" t="s">
        <v>86</v>
      </c>
      <c r="BK243" s="219">
        <f t="shared" si="59"/>
        <v>0</v>
      </c>
      <c r="BL243" s="14" t="s">
        <v>257</v>
      </c>
      <c r="BM243" s="218" t="s">
        <v>1095</v>
      </c>
    </row>
    <row r="244" spans="1:65" s="2" customFormat="1" ht="16.5" customHeight="1">
      <c r="A244" s="31"/>
      <c r="B244" s="32"/>
      <c r="C244" s="206" t="s">
        <v>472</v>
      </c>
      <c r="D244" s="206" t="s">
        <v>193</v>
      </c>
      <c r="E244" s="207" t="s">
        <v>1096</v>
      </c>
      <c r="F244" s="208" t="s">
        <v>1097</v>
      </c>
      <c r="G244" s="209" t="s">
        <v>278</v>
      </c>
      <c r="H244" s="210">
        <v>1</v>
      </c>
      <c r="I244" s="211"/>
      <c r="J244" s="212">
        <f t="shared" si="50"/>
        <v>0</v>
      </c>
      <c r="K244" s="213"/>
      <c r="L244" s="36"/>
      <c r="M244" s="214" t="s">
        <v>1</v>
      </c>
      <c r="N244" s="215" t="s">
        <v>39</v>
      </c>
      <c r="O244" s="68"/>
      <c r="P244" s="216">
        <f t="shared" si="51"/>
        <v>0</v>
      </c>
      <c r="Q244" s="216">
        <v>0</v>
      </c>
      <c r="R244" s="216">
        <f t="shared" si="52"/>
        <v>0</v>
      </c>
      <c r="S244" s="216">
        <v>0</v>
      </c>
      <c r="T244" s="217">
        <f t="shared" si="5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218" t="s">
        <v>257</v>
      </c>
      <c r="AT244" s="218" t="s">
        <v>193</v>
      </c>
      <c r="AU244" s="218" t="s">
        <v>86</v>
      </c>
      <c r="AY244" s="14" t="s">
        <v>191</v>
      </c>
      <c r="BE244" s="219">
        <f t="shared" si="54"/>
        <v>0</v>
      </c>
      <c r="BF244" s="219">
        <f t="shared" si="55"/>
        <v>0</v>
      </c>
      <c r="BG244" s="219">
        <f t="shared" si="56"/>
        <v>0</v>
      </c>
      <c r="BH244" s="219">
        <f t="shared" si="57"/>
        <v>0</v>
      </c>
      <c r="BI244" s="219">
        <f t="shared" si="58"/>
        <v>0</v>
      </c>
      <c r="BJ244" s="14" t="s">
        <v>86</v>
      </c>
      <c r="BK244" s="219">
        <f t="shared" si="59"/>
        <v>0</v>
      </c>
      <c r="BL244" s="14" t="s">
        <v>257</v>
      </c>
      <c r="BM244" s="218" t="s">
        <v>1098</v>
      </c>
    </row>
    <row r="245" spans="1:65" s="2" customFormat="1" ht="16.5" customHeight="1">
      <c r="A245" s="31"/>
      <c r="B245" s="32"/>
      <c r="C245" s="220" t="s">
        <v>476</v>
      </c>
      <c r="D245" s="220" t="s">
        <v>210</v>
      </c>
      <c r="E245" s="221" t="s">
        <v>1099</v>
      </c>
      <c r="F245" s="222" t="s">
        <v>1100</v>
      </c>
      <c r="G245" s="223" t="s">
        <v>278</v>
      </c>
      <c r="H245" s="224">
        <v>1</v>
      </c>
      <c r="I245" s="225"/>
      <c r="J245" s="226">
        <f t="shared" si="50"/>
        <v>0</v>
      </c>
      <c r="K245" s="227"/>
      <c r="L245" s="228"/>
      <c r="M245" s="229" t="s">
        <v>1</v>
      </c>
      <c r="N245" s="230" t="s">
        <v>39</v>
      </c>
      <c r="O245" s="68"/>
      <c r="P245" s="216">
        <f t="shared" si="51"/>
        <v>0</v>
      </c>
      <c r="Q245" s="216">
        <v>0</v>
      </c>
      <c r="R245" s="216">
        <f t="shared" si="52"/>
        <v>0</v>
      </c>
      <c r="S245" s="216">
        <v>0</v>
      </c>
      <c r="T245" s="217">
        <f t="shared" si="5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218" t="s">
        <v>326</v>
      </c>
      <c r="AT245" s="218" t="s">
        <v>210</v>
      </c>
      <c r="AU245" s="218" t="s">
        <v>86</v>
      </c>
      <c r="AY245" s="14" t="s">
        <v>191</v>
      </c>
      <c r="BE245" s="219">
        <f t="shared" si="54"/>
        <v>0</v>
      </c>
      <c r="BF245" s="219">
        <f t="shared" si="55"/>
        <v>0</v>
      </c>
      <c r="BG245" s="219">
        <f t="shared" si="56"/>
        <v>0</v>
      </c>
      <c r="BH245" s="219">
        <f t="shared" si="57"/>
        <v>0</v>
      </c>
      <c r="BI245" s="219">
        <f t="shared" si="58"/>
        <v>0</v>
      </c>
      <c r="BJ245" s="14" t="s">
        <v>86</v>
      </c>
      <c r="BK245" s="219">
        <f t="shared" si="59"/>
        <v>0</v>
      </c>
      <c r="BL245" s="14" t="s">
        <v>257</v>
      </c>
      <c r="BM245" s="218" t="s">
        <v>1101</v>
      </c>
    </row>
    <row r="246" spans="1:65" s="2" customFormat="1" ht="16.5" customHeight="1">
      <c r="A246" s="31"/>
      <c r="B246" s="32"/>
      <c r="C246" s="206" t="s">
        <v>480</v>
      </c>
      <c r="D246" s="206" t="s">
        <v>193</v>
      </c>
      <c r="E246" s="207" t="s">
        <v>1102</v>
      </c>
      <c r="F246" s="208" t="s">
        <v>1103</v>
      </c>
      <c r="G246" s="209" t="s">
        <v>278</v>
      </c>
      <c r="H246" s="210">
        <v>1</v>
      </c>
      <c r="I246" s="211"/>
      <c r="J246" s="212">
        <f t="shared" si="50"/>
        <v>0</v>
      </c>
      <c r="K246" s="213"/>
      <c r="L246" s="36"/>
      <c r="M246" s="214" t="s">
        <v>1</v>
      </c>
      <c r="N246" s="215" t="s">
        <v>39</v>
      </c>
      <c r="O246" s="68"/>
      <c r="P246" s="216">
        <f t="shared" si="51"/>
        <v>0</v>
      </c>
      <c r="Q246" s="216">
        <v>0</v>
      </c>
      <c r="R246" s="216">
        <f t="shared" si="52"/>
        <v>0</v>
      </c>
      <c r="S246" s="216">
        <v>0</v>
      </c>
      <c r="T246" s="217">
        <f t="shared" si="5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218" t="s">
        <v>257</v>
      </c>
      <c r="AT246" s="218" t="s">
        <v>193</v>
      </c>
      <c r="AU246" s="218" t="s">
        <v>86</v>
      </c>
      <c r="AY246" s="14" t="s">
        <v>191</v>
      </c>
      <c r="BE246" s="219">
        <f t="shared" si="54"/>
        <v>0</v>
      </c>
      <c r="BF246" s="219">
        <f t="shared" si="55"/>
        <v>0</v>
      </c>
      <c r="BG246" s="219">
        <f t="shared" si="56"/>
        <v>0</v>
      </c>
      <c r="BH246" s="219">
        <f t="shared" si="57"/>
        <v>0</v>
      </c>
      <c r="BI246" s="219">
        <f t="shared" si="58"/>
        <v>0</v>
      </c>
      <c r="BJ246" s="14" t="s">
        <v>86</v>
      </c>
      <c r="BK246" s="219">
        <f t="shared" si="59"/>
        <v>0</v>
      </c>
      <c r="BL246" s="14" t="s">
        <v>257</v>
      </c>
      <c r="BM246" s="218" t="s">
        <v>1104</v>
      </c>
    </row>
    <row r="247" spans="1:65" s="2" customFormat="1" ht="16.5" customHeight="1">
      <c r="A247" s="31"/>
      <c r="B247" s="32"/>
      <c r="C247" s="220" t="s">
        <v>484</v>
      </c>
      <c r="D247" s="220" t="s">
        <v>210</v>
      </c>
      <c r="E247" s="221" t="s">
        <v>1105</v>
      </c>
      <c r="F247" s="222" t="s">
        <v>1106</v>
      </c>
      <c r="G247" s="223" t="s">
        <v>278</v>
      </c>
      <c r="H247" s="224">
        <v>1</v>
      </c>
      <c r="I247" s="225"/>
      <c r="J247" s="226">
        <f t="shared" si="50"/>
        <v>0</v>
      </c>
      <c r="K247" s="227"/>
      <c r="L247" s="228"/>
      <c r="M247" s="229" t="s">
        <v>1</v>
      </c>
      <c r="N247" s="230" t="s">
        <v>39</v>
      </c>
      <c r="O247" s="68"/>
      <c r="P247" s="216">
        <f t="shared" si="51"/>
        <v>0</v>
      </c>
      <c r="Q247" s="216">
        <v>0</v>
      </c>
      <c r="R247" s="216">
        <f t="shared" si="52"/>
        <v>0</v>
      </c>
      <c r="S247" s="216">
        <v>0</v>
      </c>
      <c r="T247" s="217">
        <f t="shared" si="5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218" t="s">
        <v>326</v>
      </c>
      <c r="AT247" s="218" t="s">
        <v>210</v>
      </c>
      <c r="AU247" s="218" t="s">
        <v>86</v>
      </c>
      <c r="AY247" s="14" t="s">
        <v>191</v>
      </c>
      <c r="BE247" s="219">
        <f t="shared" si="54"/>
        <v>0</v>
      </c>
      <c r="BF247" s="219">
        <f t="shared" si="55"/>
        <v>0</v>
      </c>
      <c r="BG247" s="219">
        <f t="shared" si="56"/>
        <v>0</v>
      </c>
      <c r="BH247" s="219">
        <f t="shared" si="57"/>
        <v>0</v>
      </c>
      <c r="BI247" s="219">
        <f t="shared" si="58"/>
        <v>0</v>
      </c>
      <c r="BJ247" s="14" t="s">
        <v>86</v>
      </c>
      <c r="BK247" s="219">
        <f t="shared" si="59"/>
        <v>0</v>
      </c>
      <c r="BL247" s="14" t="s">
        <v>257</v>
      </c>
      <c r="BM247" s="218" t="s">
        <v>1107</v>
      </c>
    </row>
    <row r="248" spans="1:65" s="2" customFormat="1" ht="16.5" customHeight="1">
      <c r="A248" s="31"/>
      <c r="B248" s="32"/>
      <c r="C248" s="206" t="s">
        <v>488</v>
      </c>
      <c r="D248" s="206" t="s">
        <v>193</v>
      </c>
      <c r="E248" s="207" t="s">
        <v>1108</v>
      </c>
      <c r="F248" s="208" t="s">
        <v>1109</v>
      </c>
      <c r="G248" s="209" t="s">
        <v>278</v>
      </c>
      <c r="H248" s="210">
        <v>1</v>
      </c>
      <c r="I248" s="211"/>
      <c r="J248" s="212">
        <f t="shared" si="50"/>
        <v>0</v>
      </c>
      <c r="K248" s="213"/>
      <c r="L248" s="36"/>
      <c r="M248" s="214" t="s">
        <v>1</v>
      </c>
      <c r="N248" s="215" t="s">
        <v>39</v>
      </c>
      <c r="O248" s="68"/>
      <c r="P248" s="216">
        <f t="shared" si="51"/>
        <v>0</v>
      </c>
      <c r="Q248" s="216">
        <v>0</v>
      </c>
      <c r="R248" s="216">
        <f t="shared" si="52"/>
        <v>0</v>
      </c>
      <c r="S248" s="216">
        <v>0</v>
      </c>
      <c r="T248" s="217">
        <f t="shared" si="5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218" t="s">
        <v>257</v>
      </c>
      <c r="AT248" s="218" t="s">
        <v>193</v>
      </c>
      <c r="AU248" s="218" t="s">
        <v>86</v>
      </c>
      <c r="AY248" s="14" t="s">
        <v>191</v>
      </c>
      <c r="BE248" s="219">
        <f t="shared" si="54"/>
        <v>0</v>
      </c>
      <c r="BF248" s="219">
        <f t="shared" si="55"/>
        <v>0</v>
      </c>
      <c r="BG248" s="219">
        <f t="shared" si="56"/>
        <v>0</v>
      </c>
      <c r="BH248" s="219">
        <f t="shared" si="57"/>
        <v>0</v>
      </c>
      <c r="BI248" s="219">
        <f t="shared" si="58"/>
        <v>0</v>
      </c>
      <c r="BJ248" s="14" t="s">
        <v>86</v>
      </c>
      <c r="BK248" s="219">
        <f t="shared" si="59"/>
        <v>0</v>
      </c>
      <c r="BL248" s="14" t="s">
        <v>257</v>
      </c>
      <c r="BM248" s="218" t="s">
        <v>1110</v>
      </c>
    </row>
    <row r="249" spans="1:65" s="2" customFormat="1" ht="16.5" customHeight="1">
      <c r="A249" s="31"/>
      <c r="B249" s="32"/>
      <c r="C249" s="220" t="s">
        <v>492</v>
      </c>
      <c r="D249" s="220" t="s">
        <v>210</v>
      </c>
      <c r="E249" s="221" t="s">
        <v>1111</v>
      </c>
      <c r="F249" s="222" t="s">
        <v>1112</v>
      </c>
      <c r="G249" s="223" t="s">
        <v>278</v>
      </c>
      <c r="H249" s="224">
        <v>1</v>
      </c>
      <c r="I249" s="225"/>
      <c r="J249" s="226">
        <f t="shared" si="50"/>
        <v>0</v>
      </c>
      <c r="K249" s="227"/>
      <c r="L249" s="228"/>
      <c r="M249" s="229" t="s">
        <v>1</v>
      </c>
      <c r="N249" s="230" t="s">
        <v>39</v>
      </c>
      <c r="O249" s="68"/>
      <c r="P249" s="216">
        <f t="shared" si="51"/>
        <v>0</v>
      </c>
      <c r="Q249" s="216">
        <v>0</v>
      </c>
      <c r="R249" s="216">
        <f t="shared" si="52"/>
        <v>0</v>
      </c>
      <c r="S249" s="216">
        <v>0</v>
      </c>
      <c r="T249" s="217">
        <f t="shared" si="5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218" t="s">
        <v>326</v>
      </c>
      <c r="AT249" s="218" t="s">
        <v>210</v>
      </c>
      <c r="AU249" s="218" t="s">
        <v>86</v>
      </c>
      <c r="AY249" s="14" t="s">
        <v>191</v>
      </c>
      <c r="BE249" s="219">
        <f t="shared" si="54"/>
        <v>0</v>
      </c>
      <c r="BF249" s="219">
        <f t="shared" si="55"/>
        <v>0</v>
      </c>
      <c r="BG249" s="219">
        <f t="shared" si="56"/>
        <v>0</v>
      </c>
      <c r="BH249" s="219">
        <f t="shared" si="57"/>
        <v>0</v>
      </c>
      <c r="BI249" s="219">
        <f t="shared" si="58"/>
        <v>0</v>
      </c>
      <c r="BJ249" s="14" t="s">
        <v>86</v>
      </c>
      <c r="BK249" s="219">
        <f t="shared" si="59"/>
        <v>0</v>
      </c>
      <c r="BL249" s="14" t="s">
        <v>257</v>
      </c>
      <c r="BM249" s="218" t="s">
        <v>1113</v>
      </c>
    </row>
    <row r="250" spans="1:65" s="2" customFormat="1" ht="21.75" customHeight="1">
      <c r="A250" s="31"/>
      <c r="B250" s="32"/>
      <c r="C250" s="206" t="s">
        <v>464</v>
      </c>
      <c r="D250" s="206" t="s">
        <v>193</v>
      </c>
      <c r="E250" s="207" t="s">
        <v>1114</v>
      </c>
      <c r="F250" s="208" t="s">
        <v>1115</v>
      </c>
      <c r="G250" s="209" t="s">
        <v>274</v>
      </c>
      <c r="H250" s="210">
        <v>245</v>
      </c>
      <c r="I250" s="211"/>
      <c r="J250" s="212">
        <f t="shared" si="50"/>
        <v>0</v>
      </c>
      <c r="K250" s="213"/>
      <c r="L250" s="36"/>
      <c r="M250" s="214" t="s">
        <v>1</v>
      </c>
      <c r="N250" s="215" t="s">
        <v>39</v>
      </c>
      <c r="O250" s="68"/>
      <c r="P250" s="216">
        <f t="shared" si="51"/>
        <v>0</v>
      </c>
      <c r="Q250" s="216">
        <v>0</v>
      </c>
      <c r="R250" s="216">
        <f t="shared" si="52"/>
        <v>0</v>
      </c>
      <c r="S250" s="216">
        <v>0</v>
      </c>
      <c r="T250" s="217">
        <f t="shared" si="5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218" t="s">
        <v>257</v>
      </c>
      <c r="AT250" s="218" t="s">
        <v>193</v>
      </c>
      <c r="AU250" s="218" t="s">
        <v>86</v>
      </c>
      <c r="AY250" s="14" t="s">
        <v>191</v>
      </c>
      <c r="BE250" s="219">
        <f t="shared" si="54"/>
        <v>0</v>
      </c>
      <c r="BF250" s="219">
        <f t="shared" si="55"/>
        <v>0</v>
      </c>
      <c r="BG250" s="219">
        <f t="shared" si="56"/>
        <v>0</v>
      </c>
      <c r="BH250" s="219">
        <f t="shared" si="57"/>
        <v>0</v>
      </c>
      <c r="BI250" s="219">
        <f t="shared" si="58"/>
        <v>0</v>
      </c>
      <c r="BJ250" s="14" t="s">
        <v>86</v>
      </c>
      <c r="BK250" s="219">
        <f t="shared" si="59"/>
        <v>0</v>
      </c>
      <c r="BL250" s="14" t="s">
        <v>257</v>
      </c>
      <c r="BM250" s="218" t="s">
        <v>1116</v>
      </c>
    </row>
    <row r="251" spans="1:65" s="2" customFormat="1" ht="21.75" customHeight="1">
      <c r="A251" s="31"/>
      <c r="B251" s="32"/>
      <c r="C251" s="206" t="s">
        <v>449</v>
      </c>
      <c r="D251" s="206" t="s">
        <v>193</v>
      </c>
      <c r="E251" s="207" t="s">
        <v>1117</v>
      </c>
      <c r="F251" s="208" t="s">
        <v>1118</v>
      </c>
      <c r="G251" s="209" t="s">
        <v>274</v>
      </c>
      <c r="H251" s="210">
        <v>245</v>
      </c>
      <c r="I251" s="211"/>
      <c r="J251" s="212">
        <f t="shared" si="50"/>
        <v>0</v>
      </c>
      <c r="K251" s="213"/>
      <c r="L251" s="36"/>
      <c r="M251" s="214" t="s">
        <v>1</v>
      </c>
      <c r="N251" s="215" t="s">
        <v>39</v>
      </c>
      <c r="O251" s="68"/>
      <c r="P251" s="216">
        <f t="shared" si="51"/>
        <v>0</v>
      </c>
      <c r="Q251" s="216">
        <v>0</v>
      </c>
      <c r="R251" s="216">
        <f t="shared" si="52"/>
        <v>0</v>
      </c>
      <c r="S251" s="216">
        <v>0</v>
      </c>
      <c r="T251" s="217">
        <f t="shared" si="5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218" t="s">
        <v>257</v>
      </c>
      <c r="AT251" s="218" t="s">
        <v>193</v>
      </c>
      <c r="AU251" s="218" t="s">
        <v>86</v>
      </c>
      <c r="AY251" s="14" t="s">
        <v>191</v>
      </c>
      <c r="BE251" s="219">
        <f t="shared" si="54"/>
        <v>0</v>
      </c>
      <c r="BF251" s="219">
        <f t="shared" si="55"/>
        <v>0</v>
      </c>
      <c r="BG251" s="219">
        <f t="shared" si="56"/>
        <v>0</v>
      </c>
      <c r="BH251" s="219">
        <f t="shared" si="57"/>
        <v>0</v>
      </c>
      <c r="BI251" s="219">
        <f t="shared" si="58"/>
        <v>0</v>
      </c>
      <c r="BJ251" s="14" t="s">
        <v>86</v>
      </c>
      <c r="BK251" s="219">
        <f t="shared" si="59"/>
        <v>0</v>
      </c>
      <c r="BL251" s="14" t="s">
        <v>257</v>
      </c>
      <c r="BM251" s="218" t="s">
        <v>1119</v>
      </c>
    </row>
    <row r="252" spans="1:65" s="2" customFormat="1" ht="21.75" customHeight="1">
      <c r="A252" s="31"/>
      <c r="B252" s="32"/>
      <c r="C252" s="206" t="s">
        <v>468</v>
      </c>
      <c r="D252" s="206" t="s">
        <v>193</v>
      </c>
      <c r="E252" s="207" t="s">
        <v>1120</v>
      </c>
      <c r="F252" s="208" t="s">
        <v>1121</v>
      </c>
      <c r="G252" s="209" t="s">
        <v>389</v>
      </c>
      <c r="H252" s="231">
        <v>47.311999999999998</v>
      </c>
      <c r="I252" s="211"/>
      <c r="J252" s="212">
        <f t="shared" si="50"/>
        <v>0</v>
      </c>
      <c r="K252" s="213"/>
      <c r="L252" s="36"/>
      <c r="M252" s="214" t="s">
        <v>1</v>
      </c>
      <c r="N252" s="215" t="s">
        <v>39</v>
      </c>
      <c r="O252" s="68"/>
      <c r="P252" s="216">
        <f t="shared" si="51"/>
        <v>0</v>
      </c>
      <c r="Q252" s="216">
        <v>0</v>
      </c>
      <c r="R252" s="216">
        <f t="shared" si="52"/>
        <v>0</v>
      </c>
      <c r="S252" s="216">
        <v>0</v>
      </c>
      <c r="T252" s="217">
        <f t="shared" si="5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218" t="s">
        <v>257</v>
      </c>
      <c r="AT252" s="218" t="s">
        <v>193</v>
      </c>
      <c r="AU252" s="218" t="s">
        <v>86</v>
      </c>
      <c r="AY252" s="14" t="s">
        <v>191</v>
      </c>
      <c r="BE252" s="219">
        <f t="shared" si="54"/>
        <v>0</v>
      </c>
      <c r="BF252" s="219">
        <f t="shared" si="55"/>
        <v>0</v>
      </c>
      <c r="BG252" s="219">
        <f t="shared" si="56"/>
        <v>0</v>
      </c>
      <c r="BH252" s="219">
        <f t="shared" si="57"/>
        <v>0</v>
      </c>
      <c r="BI252" s="219">
        <f t="shared" si="58"/>
        <v>0</v>
      </c>
      <c r="BJ252" s="14" t="s">
        <v>86</v>
      </c>
      <c r="BK252" s="219">
        <f t="shared" si="59"/>
        <v>0</v>
      </c>
      <c r="BL252" s="14" t="s">
        <v>257</v>
      </c>
      <c r="BM252" s="218" t="s">
        <v>1122</v>
      </c>
    </row>
    <row r="253" spans="1:65" s="12" customFormat="1" ht="22.9" customHeight="1">
      <c r="B253" s="190"/>
      <c r="C253" s="191"/>
      <c r="D253" s="192" t="s">
        <v>72</v>
      </c>
      <c r="E253" s="204" t="s">
        <v>1123</v>
      </c>
      <c r="F253" s="204" t="s">
        <v>1124</v>
      </c>
      <c r="G253" s="191"/>
      <c r="H253" s="191"/>
      <c r="I253" s="194"/>
      <c r="J253" s="205">
        <f>BK253</f>
        <v>0</v>
      </c>
      <c r="K253" s="191"/>
      <c r="L253" s="196"/>
      <c r="M253" s="197"/>
      <c r="N253" s="198"/>
      <c r="O253" s="198"/>
      <c r="P253" s="199">
        <f>SUM(P254:P299)</f>
        <v>0</v>
      </c>
      <c r="Q253" s="198"/>
      <c r="R253" s="199">
        <f>SUM(R254:R299)</f>
        <v>0</v>
      </c>
      <c r="S253" s="198"/>
      <c r="T253" s="200">
        <f>SUM(T254:T299)</f>
        <v>0</v>
      </c>
      <c r="AR253" s="201" t="s">
        <v>86</v>
      </c>
      <c r="AT253" s="202" t="s">
        <v>72</v>
      </c>
      <c r="AU253" s="202" t="s">
        <v>80</v>
      </c>
      <c r="AY253" s="201" t="s">
        <v>191</v>
      </c>
      <c r="BK253" s="203">
        <f>SUM(BK254:BK299)</f>
        <v>0</v>
      </c>
    </row>
    <row r="254" spans="1:65" s="2" customFormat="1" ht="33" customHeight="1">
      <c r="A254" s="31"/>
      <c r="B254" s="32"/>
      <c r="C254" s="206" t="s">
        <v>80</v>
      </c>
      <c r="D254" s="206" t="s">
        <v>193</v>
      </c>
      <c r="E254" s="207" t="s">
        <v>1125</v>
      </c>
      <c r="F254" s="208" t="s">
        <v>1126</v>
      </c>
      <c r="G254" s="209" t="s">
        <v>642</v>
      </c>
      <c r="H254" s="210">
        <v>14</v>
      </c>
      <c r="I254" s="211"/>
      <c r="J254" s="212">
        <f t="shared" ref="J254:J299" si="60">ROUND(I254*H254,2)</f>
        <v>0</v>
      </c>
      <c r="K254" s="213"/>
      <c r="L254" s="36"/>
      <c r="M254" s="214" t="s">
        <v>1</v>
      </c>
      <c r="N254" s="215" t="s">
        <v>39</v>
      </c>
      <c r="O254" s="68"/>
      <c r="P254" s="216">
        <f t="shared" ref="P254:P299" si="61">O254*H254</f>
        <v>0</v>
      </c>
      <c r="Q254" s="216">
        <v>0</v>
      </c>
      <c r="R254" s="216">
        <f t="shared" ref="R254:R299" si="62">Q254*H254</f>
        <v>0</v>
      </c>
      <c r="S254" s="216">
        <v>0</v>
      </c>
      <c r="T254" s="217">
        <f t="shared" ref="T254:T299" si="63"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218" t="s">
        <v>257</v>
      </c>
      <c r="AT254" s="218" t="s">
        <v>193</v>
      </c>
      <c r="AU254" s="218" t="s">
        <v>86</v>
      </c>
      <c r="AY254" s="14" t="s">
        <v>191</v>
      </c>
      <c r="BE254" s="219">
        <f t="shared" ref="BE254:BE299" si="64">IF(N254="základná",J254,0)</f>
        <v>0</v>
      </c>
      <c r="BF254" s="219">
        <f t="shared" ref="BF254:BF299" si="65">IF(N254="znížená",J254,0)</f>
        <v>0</v>
      </c>
      <c r="BG254" s="219">
        <f t="shared" ref="BG254:BG299" si="66">IF(N254="zákl. prenesená",J254,0)</f>
        <v>0</v>
      </c>
      <c r="BH254" s="219">
        <f t="shared" ref="BH254:BH299" si="67">IF(N254="zníž. prenesená",J254,0)</f>
        <v>0</v>
      </c>
      <c r="BI254" s="219">
        <f t="shared" ref="BI254:BI299" si="68">IF(N254="nulová",J254,0)</f>
        <v>0</v>
      </c>
      <c r="BJ254" s="14" t="s">
        <v>86</v>
      </c>
      <c r="BK254" s="219">
        <f t="shared" ref="BK254:BK299" si="69">ROUND(I254*H254,2)</f>
        <v>0</v>
      </c>
      <c r="BL254" s="14" t="s">
        <v>257</v>
      </c>
      <c r="BM254" s="218" t="s">
        <v>1127</v>
      </c>
    </row>
    <row r="255" spans="1:65" s="2" customFormat="1" ht="21.75" customHeight="1">
      <c r="A255" s="31"/>
      <c r="B255" s="32"/>
      <c r="C255" s="220" t="s">
        <v>86</v>
      </c>
      <c r="D255" s="220" t="s">
        <v>210</v>
      </c>
      <c r="E255" s="221" t="s">
        <v>1128</v>
      </c>
      <c r="F255" s="222" t="s">
        <v>1129</v>
      </c>
      <c r="G255" s="223" t="s">
        <v>278</v>
      </c>
      <c r="H255" s="224">
        <v>4</v>
      </c>
      <c r="I255" s="225"/>
      <c r="J255" s="226">
        <f t="shared" si="60"/>
        <v>0</v>
      </c>
      <c r="K255" s="227"/>
      <c r="L255" s="228"/>
      <c r="M255" s="229" t="s">
        <v>1</v>
      </c>
      <c r="N255" s="230" t="s">
        <v>39</v>
      </c>
      <c r="O255" s="68"/>
      <c r="P255" s="216">
        <f t="shared" si="61"/>
        <v>0</v>
      </c>
      <c r="Q255" s="216">
        <v>0</v>
      </c>
      <c r="R255" s="216">
        <f t="shared" si="62"/>
        <v>0</v>
      </c>
      <c r="S255" s="216">
        <v>0</v>
      </c>
      <c r="T255" s="217">
        <f t="shared" si="6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218" t="s">
        <v>326</v>
      </c>
      <c r="AT255" s="218" t="s">
        <v>210</v>
      </c>
      <c r="AU255" s="218" t="s">
        <v>86</v>
      </c>
      <c r="AY255" s="14" t="s">
        <v>191</v>
      </c>
      <c r="BE255" s="219">
        <f t="shared" si="64"/>
        <v>0</v>
      </c>
      <c r="BF255" s="219">
        <f t="shared" si="65"/>
        <v>0</v>
      </c>
      <c r="BG255" s="219">
        <f t="shared" si="66"/>
        <v>0</v>
      </c>
      <c r="BH255" s="219">
        <f t="shared" si="67"/>
        <v>0</v>
      </c>
      <c r="BI255" s="219">
        <f t="shared" si="68"/>
        <v>0</v>
      </c>
      <c r="BJ255" s="14" t="s">
        <v>86</v>
      </c>
      <c r="BK255" s="219">
        <f t="shared" si="69"/>
        <v>0</v>
      </c>
      <c r="BL255" s="14" t="s">
        <v>257</v>
      </c>
      <c r="BM255" s="218" t="s">
        <v>1130</v>
      </c>
    </row>
    <row r="256" spans="1:65" s="2" customFormat="1" ht="16.5" customHeight="1">
      <c r="A256" s="31"/>
      <c r="B256" s="32"/>
      <c r="C256" s="220" t="s">
        <v>202</v>
      </c>
      <c r="D256" s="220" t="s">
        <v>210</v>
      </c>
      <c r="E256" s="221" t="s">
        <v>1131</v>
      </c>
      <c r="F256" s="222" t="s">
        <v>1132</v>
      </c>
      <c r="G256" s="223" t="s">
        <v>278</v>
      </c>
      <c r="H256" s="224">
        <v>10</v>
      </c>
      <c r="I256" s="225"/>
      <c r="J256" s="226">
        <f t="shared" si="60"/>
        <v>0</v>
      </c>
      <c r="K256" s="227"/>
      <c r="L256" s="228"/>
      <c r="M256" s="229" t="s">
        <v>1</v>
      </c>
      <c r="N256" s="230" t="s">
        <v>39</v>
      </c>
      <c r="O256" s="68"/>
      <c r="P256" s="216">
        <f t="shared" si="61"/>
        <v>0</v>
      </c>
      <c r="Q256" s="216">
        <v>0</v>
      </c>
      <c r="R256" s="216">
        <f t="shared" si="62"/>
        <v>0</v>
      </c>
      <c r="S256" s="216">
        <v>0</v>
      </c>
      <c r="T256" s="217">
        <f t="shared" si="6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218" t="s">
        <v>326</v>
      </c>
      <c r="AT256" s="218" t="s">
        <v>210</v>
      </c>
      <c r="AU256" s="218" t="s">
        <v>86</v>
      </c>
      <c r="AY256" s="14" t="s">
        <v>191</v>
      </c>
      <c r="BE256" s="219">
        <f t="shared" si="64"/>
        <v>0</v>
      </c>
      <c r="BF256" s="219">
        <f t="shared" si="65"/>
        <v>0</v>
      </c>
      <c r="BG256" s="219">
        <f t="shared" si="66"/>
        <v>0</v>
      </c>
      <c r="BH256" s="219">
        <f t="shared" si="67"/>
        <v>0</v>
      </c>
      <c r="BI256" s="219">
        <f t="shared" si="68"/>
        <v>0</v>
      </c>
      <c r="BJ256" s="14" t="s">
        <v>86</v>
      </c>
      <c r="BK256" s="219">
        <f t="shared" si="69"/>
        <v>0</v>
      </c>
      <c r="BL256" s="14" t="s">
        <v>257</v>
      </c>
      <c r="BM256" s="218" t="s">
        <v>1133</v>
      </c>
    </row>
    <row r="257" spans="1:65" s="2" customFormat="1" ht="16.5" customHeight="1">
      <c r="A257" s="31"/>
      <c r="B257" s="32"/>
      <c r="C257" s="220" t="s">
        <v>197</v>
      </c>
      <c r="D257" s="220" t="s">
        <v>210</v>
      </c>
      <c r="E257" s="221" t="s">
        <v>1134</v>
      </c>
      <c r="F257" s="222" t="s">
        <v>1135</v>
      </c>
      <c r="G257" s="223" t="s">
        <v>278</v>
      </c>
      <c r="H257" s="224">
        <v>14</v>
      </c>
      <c r="I257" s="225"/>
      <c r="J257" s="226">
        <f t="shared" si="60"/>
        <v>0</v>
      </c>
      <c r="K257" s="227"/>
      <c r="L257" s="228"/>
      <c r="M257" s="229" t="s">
        <v>1</v>
      </c>
      <c r="N257" s="230" t="s">
        <v>39</v>
      </c>
      <c r="O257" s="68"/>
      <c r="P257" s="216">
        <f t="shared" si="61"/>
        <v>0</v>
      </c>
      <c r="Q257" s="216">
        <v>0</v>
      </c>
      <c r="R257" s="216">
        <f t="shared" si="62"/>
        <v>0</v>
      </c>
      <c r="S257" s="216">
        <v>0</v>
      </c>
      <c r="T257" s="217">
        <f t="shared" si="6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218" t="s">
        <v>326</v>
      </c>
      <c r="AT257" s="218" t="s">
        <v>210</v>
      </c>
      <c r="AU257" s="218" t="s">
        <v>86</v>
      </c>
      <c r="AY257" s="14" t="s">
        <v>191</v>
      </c>
      <c r="BE257" s="219">
        <f t="shared" si="64"/>
        <v>0</v>
      </c>
      <c r="BF257" s="219">
        <f t="shared" si="65"/>
        <v>0</v>
      </c>
      <c r="BG257" s="219">
        <f t="shared" si="66"/>
        <v>0</v>
      </c>
      <c r="BH257" s="219">
        <f t="shared" si="67"/>
        <v>0</v>
      </c>
      <c r="BI257" s="219">
        <f t="shared" si="68"/>
        <v>0</v>
      </c>
      <c r="BJ257" s="14" t="s">
        <v>86</v>
      </c>
      <c r="BK257" s="219">
        <f t="shared" si="69"/>
        <v>0</v>
      </c>
      <c r="BL257" s="14" t="s">
        <v>257</v>
      </c>
      <c r="BM257" s="218" t="s">
        <v>1136</v>
      </c>
    </row>
    <row r="258" spans="1:65" s="2" customFormat="1" ht="16.5" customHeight="1">
      <c r="A258" s="31"/>
      <c r="B258" s="32"/>
      <c r="C258" s="220" t="s">
        <v>209</v>
      </c>
      <c r="D258" s="220" t="s">
        <v>210</v>
      </c>
      <c r="E258" s="221" t="s">
        <v>1137</v>
      </c>
      <c r="F258" s="222" t="s">
        <v>1138</v>
      </c>
      <c r="G258" s="223" t="s">
        <v>278</v>
      </c>
      <c r="H258" s="224">
        <v>14</v>
      </c>
      <c r="I258" s="225"/>
      <c r="J258" s="226">
        <f t="shared" si="60"/>
        <v>0</v>
      </c>
      <c r="K258" s="227"/>
      <c r="L258" s="228"/>
      <c r="M258" s="229" t="s">
        <v>1</v>
      </c>
      <c r="N258" s="230" t="s">
        <v>39</v>
      </c>
      <c r="O258" s="68"/>
      <c r="P258" s="216">
        <f t="shared" si="61"/>
        <v>0</v>
      </c>
      <c r="Q258" s="216">
        <v>0</v>
      </c>
      <c r="R258" s="216">
        <f t="shared" si="62"/>
        <v>0</v>
      </c>
      <c r="S258" s="216">
        <v>0</v>
      </c>
      <c r="T258" s="217">
        <f t="shared" si="6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218" t="s">
        <v>326</v>
      </c>
      <c r="AT258" s="218" t="s">
        <v>210</v>
      </c>
      <c r="AU258" s="218" t="s">
        <v>86</v>
      </c>
      <c r="AY258" s="14" t="s">
        <v>191</v>
      </c>
      <c r="BE258" s="219">
        <f t="shared" si="64"/>
        <v>0</v>
      </c>
      <c r="BF258" s="219">
        <f t="shared" si="65"/>
        <v>0</v>
      </c>
      <c r="BG258" s="219">
        <f t="shared" si="66"/>
        <v>0</v>
      </c>
      <c r="BH258" s="219">
        <f t="shared" si="67"/>
        <v>0</v>
      </c>
      <c r="BI258" s="219">
        <f t="shared" si="68"/>
        <v>0</v>
      </c>
      <c r="BJ258" s="14" t="s">
        <v>86</v>
      </c>
      <c r="BK258" s="219">
        <f t="shared" si="69"/>
        <v>0</v>
      </c>
      <c r="BL258" s="14" t="s">
        <v>257</v>
      </c>
      <c r="BM258" s="218" t="s">
        <v>1139</v>
      </c>
    </row>
    <row r="259" spans="1:65" s="2" customFormat="1" ht="16.5" customHeight="1">
      <c r="A259" s="31"/>
      <c r="B259" s="32"/>
      <c r="C259" s="206" t="s">
        <v>216</v>
      </c>
      <c r="D259" s="206" t="s">
        <v>193</v>
      </c>
      <c r="E259" s="207" t="s">
        <v>1140</v>
      </c>
      <c r="F259" s="208" t="s">
        <v>1141</v>
      </c>
      <c r="G259" s="209" t="s">
        <v>278</v>
      </c>
      <c r="H259" s="210">
        <v>14</v>
      </c>
      <c r="I259" s="211"/>
      <c r="J259" s="212">
        <f t="shared" si="60"/>
        <v>0</v>
      </c>
      <c r="K259" s="213"/>
      <c r="L259" s="36"/>
      <c r="M259" s="214" t="s">
        <v>1</v>
      </c>
      <c r="N259" s="215" t="s">
        <v>39</v>
      </c>
      <c r="O259" s="68"/>
      <c r="P259" s="216">
        <f t="shared" si="61"/>
        <v>0</v>
      </c>
      <c r="Q259" s="216">
        <v>0</v>
      </c>
      <c r="R259" s="216">
        <f t="shared" si="62"/>
        <v>0</v>
      </c>
      <c r="S259" s="216">
        <v>0</v>
      </c>
      <c r="T259" s="217">
        <f t="shared" si="6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218" t="s">
        <v>257</v>
      </c>
      <c r="AT259" s="218" t="s">
        <v>193</v>
      </c>
      <c r="AU259" s="218" t="s">
        <v>86</v>
      </c>
      <c r="AY259" s="14" t="s">
        <v>191</v>
      </c>
      <c r="BE259" s="219">
        <f t="shared" si="64"/>
        <v>0</v>
      </c>
      <c r="BF259" s="219">
        <f t="shared" si="65"/>
        <v>0</v>
      </c>
      <c r="BG259" s="219">
        <f t="shared" si="66"/>
        <v>0</v>
      </c>
      <c r="BH259" s="219">
        <f t="shared" si="67"/>
        <v>0</v>
      </c>
      <c r="BI259" s="219">
        <f t="shared" si="68"/>
        <v>0</v>
      </c>
      <c r="BJ259" s="14" t="s">
        <v>86</v>
      </c>
      <c r="BK259" s="219">
        <f t="shared" si="69"/>
        <v>0</v>
      </c>
      <c r="BL259" s="14" t="s">
        <v>257</v>
      </c>
      <c r="BM259" s="218" t="s">
        <v>1142</v>
      </c>
    </row>
    <row r="260" spans="1:65" s="2" customFormat="1" ht="21.75" customHeight="1">
      <c r="A260" s="31"/>
      <c r="B260" s="32"/>
      <c r="C260" s="220" t="s">
        <v>220</v>
      </c>
      <c r="D260" s="220" t="s">
        <v>210</v>
      </c>
      <c r="E260" s="221" t="s">
        <v>1143</v>
      </c>
      <c r="F260" s="222" t="s">
        <v>1144</v>
      </c>
      <c r="G260" s="223" t="s">
        <v>278</v>
      </c>
      <c r="H260" s="224">
        <v>10</v>
      </c>
      <c r="I260" s="225"/>
      <c r="J260" s="226">
        <f t="shared" si="60"/>
        <v>0</v>
      </c>
      <c r="K260" s="227"/>
      <c r="L260" s="228"/>
      <c r="M260" s="229" t="s">
        <v>1</v>
      </c>
      <c r="N260" s="230" t="s">
        <v>39</v>
      </c>
      <c r="O260" s="68"/>
      <c r="P260" s="216">
        <f t="shared" si="61"/>
        <v>0</v>
      </c>
      <c r="Q260" s="216">
        <v>0</v>
      </c>
      <c r="R260" s="216">
        <f t="shared" si="62"/>
        <v>0</v>
      </c>
      <c r="S260" s="216">
        <v>0</v>
      </c>
      <c r="T260" s="217">
        <f t="shared" si="6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218" t="s">
        <v>326</v>
      </c>
      <c r="AT260" s="218" t="s">
        <v>210</v>
      </c>
      <c r="AU260" s="218" t="s">
        <v>86</v>
      </c>
      <c r="AY260" s="14" t="s">
        <v>191</v>
      </c>
      <c r="BE260" s="219">
        <f t="shared" si="64"/>
        <v>0</v>
      </c>
      <c r="BF260" s="219">
        <f t="shared" si="65"/>
        <v>0</v>
      </c>
      <c r="BG260" s="219">
        <f t="shared" si="66"/>
        <v>0</v>
      </c>
      <c r="BH260" s="219">
        <f t="shared" si="67"/>
        <v>0</v>
      </c>
      <c r="BI260" s="219">
        <f t="shared" si="68"/>
        <v>0</v>
      </c>
      <c r="BJ260" s="14" t="s">
        <v>86</v>
      </c>
      <c r="BK260" s="219">
        <f t="shared" si="69"/>
        <v>0</v>
      </c>
      <c r="BL260" s="14" t="s">
        <v>257</v>
      </c>
      <c r="BM260" s="218" t="s">
        <v>1145</v>
      </c>
    </row>
    <row r="261" spans="1:65" s="2" customFormat="1" ht="16.5" customHeight="1">
      <c r="A261" s="31"/>
      <c r="B261" s="32"/>
      <c r="C261" s="220" t="s">
        <v>214</v>
      </c>
      <c r="D261" s="220" t="s">
        <v>210</v>
      </c>
      <c r="E261" s="221" t="s">
        <v>1146</v>
      </c>
      <c r="F261" s="222" t="s">
        <v>1147</v>
      </c>
      <c r="G261" s="223" t="s">
        <v>278</v>
      </c>
      <c r="H261" s="224">
        <v>10</v>
      </c>
      <c r="I261" s="225"/>
      <c r="J261" s="226">
        <f t="shared" si="60"/>
        <v>0</v>
      </c>
      <c r="K261" s="227"/>
      <c r="L261" s="228"/>
      <c r="M261" s="229" t="s">
        <v>1</v>
      </c>
      <c r="N261" s="230" t="s">
        <v>39</v>
      </c>
      <c r="O261" s="68"/>
      <c r="P261" s="216">
        <f t="shared" si="61"/>
        <v>0</v>
      </c>
      <c r="Q261" s="216">
        <v>0</v>
      </c>
      <c r="R261" s="216">
        <f t="shared" si="62"/>
        <v>0</v>
      </c>
      <c r="S261" s="216">
        <v>0</v>
      </c>
      <c r="T261" s="217">
        <f t="shared" si="6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218" t="s">
        <v>326</v>
      </c>
      <c r="AT261" s="218" t="s">
        <v>210</v>
      </c>
      <c r="AU261" s="218" t="s">
        <v>86</v>
      </c>
      <c r="AY261" s="14" t="s">
        <v>191</v>
      </c>
      <c r="BE261" s="219">
        <f t="shared" si="64"/>
        <v>0</v>
      </c>
      <c r="BF261" s="219">
        <f t="shared" si="65"/>
        <v>0</v>
      </c>
      <c r="BG261" s="219">
        <f t="shared" si="66"/>
        <v>0</v>
      </c>
      <c r="BH261" s="219">
        <f t="shared" si="67"/>
        <v>0</v>
      </c>
      <c r="BI261" s="219">
        <f t="shared" si="68"/>
        <v>0</v>
      </c>
      <c r="BJ261" s="14" t="s">
        <v>86</v>
      </c>
      <c r="BK261" s="219">
        <f t="shared" si="69"/>
        <v>0</v>
      </c>
      <c r="BL261" s="14" t="s">
        <v>257</v>
      </c>
      <c r="BM261" s="218" t="s">
        <v>1148</v>
      </c>
    </row>
    <row r="262" spans="1:65" s="2" customFormat="1" ht="16.5" customHeight="1">
      <c r="A262" s="31"/>
      <c r="B262" s="32"/>
      <c r="C262" s="220" t="s">
        <v>228</v>
      </c>
      <c r="D262" s="220" t="s">
        <v>210</v>
      </c>
      <c r="E262" s="221" t="s">
        <v>1149</v>
      </c>
      <c r="F262" s="222" t="s">
        <v>1150</v>
      </c>
      <c r="G262" s="223" t="s">
        <v>278</v>
      </c>
      <c r="H262" s="224">
        <v>2</v>
      </c>
      <c r="I262" s="225"/>
      <c r="J262" s="226">
        <f t="shared" si="60"/>
        <v>0</v>
      </c>
      <c r="K262" s="227"/>
      <c r="L262" s="228"/>
      <c r="M262" s="229" t="s">
        <v>1</v>
      </c>
      <c r="N262" s="230" t="s">
        <v>39</v>
      </c>
      <c r="O262" s="68"/>
      <c r="P262" s="216">
        <f t="shared" si="61"/>
        <v>0</v>
      </c>
      <c r="Q262" s="216">
        <v>0</v>
      </c>
      <c r="R262" s="216">
        <f t="shared" si="62"/>
        <v>0</v>
      </c>
      <c r="S262" s="216">
        <v>0</v>
      </c>
      <c r="T262" s="217">
        <f t="shared" si="6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218" t="s">
        <v>326</v>
      </c>
      <c r="AT262" s="218" t="s">
        <v>210</v>
      </c>
      <c r="AU262" s="218" t="s">
        <v>86</v>
      </c>
      <c r="AY262" s="14" t="s">
        <v>191</v>
      </c>
      <c r="BE262" s="219">
        <f t="shared" si="64"/>
        <v>0</v>
      </c>
      <c r="BF262" s="219">
        <f t="shared" si="65"/>
        <v>0</v>
      </c>
      <c r="BG262" s="219">
        <f t="shared" si="66"/>
        <v>0</v>
      </c>
      <c r="BH262" s="219">
        <f t="shared" si="67"/>
        <v>0</v>
      </c>
      <c r="BI262" s="219">
        <f t="shared" si="68"/>
        <v>0</v>
      </c>
      <c r="BJ262" s="14" t="s">
        <v>86</v>
      </c>
      <c r="BK262" s="219">
        <f t="shared" si="69"/>
        <v>0</v>
      </c>
      <c r="BL262" s="14" t="s">
        <v>257</v>
      </c>
      <c r="BM262" s="218" t="s">
        <v>1151</v>
      </c>
    </row>
    <row r="263" spans="1:65" s="2" customFormat="1" ht="16.5" customHeight="1">
      <c r="A263" s="31"/>
      <c r="B263" s="32"/>
      <c r="C263" s="220" t="s">
        <v>232</v>
      </c>
      <c r="D263" s="220" t="s">
        <v>210</v>
      </c>
      <c r="E263" s="221" t="s">
        <v>1152</v>
      </c>
      <c r="F263" s="222" t="s">
        <v>1153</v>
      </c>
      <c r="G263" s="223" t="s">
        <v>278</v>
      </c>
      <c r="H263" s="224">
        <v>2</v>
      </c>
      <c r="I263" s="225"/>
      <c r="J263" s="226">
        <f t="shared" si="60"/>
        <v>0</v>
      </c>
      <c r="K263" s="227"/>
      <c r="L263" s="228"/>
      <c r="M263" s="229" t="s">
        <v>1</v>
      </c>
      <c r="N263" s="230" t="s">
        <v>39</v>
      </c>
      <c r="O263" s="68"/>
      <c r="P263" s="216">
        <f t="shared" si="61"/>
        <v>0</v>
      </c>
      <c r="Q263" s="216">
        <v>0</v>
      </c>
      <c r="R263" s="216">
        <f t="shared" si="62"/>
        <v>0</v>
      </c>
      <c r="S263" s="216">
        <v>0</v>
      </c>
      <c r="T263" s="217">
        <f t="shared" si="6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218" t="s">
        <v>326</v>
      </c>
      <c r="AT263" s="218" t="s">
        <v>210</v>
      </c>
      <c r="AU263" s="218" t="s">
        <v>86</v>
      </c>
      <c r="AY263" s="14" t="s">
        <v>191</v>
      </c>
      <c r="BE263" s="219">
        <f t="shared" si="64"/>
        <v>0</v>
      </c>
      <c r="BF263" s="219">
        <f t="shared" si="65"/>
        <v>0</v>
      </c>
      <c r="BG263" s="219">
        <f t="shared" si="66"/>
        <v>0</v>
      </c>
      <c r="BH263" s="219">
        <f t="shared" si="67"/>
        <v>0</v>
      </c>
      <c r="BI263" s="219">
        <f t="shared" si="68"/>
        <v>0</v>
      </c>
      <c r="BJ263" s="14" t="s">
        <v>86</v>
      </c>
      <c r="BK263" s="219">
        <f t="shared" si="69"/>
        <v>0</v>
      </c>
      <c r="BL263" s="14" t="s">
        <v>257</v>
      </c>
      <c r="BM263" s="218" t="s">
        <v>1154</v>
      </c>
    </row>
    <row r="264" spans="1:65" s="2" customFormat="1" ht="16.5" customHeight="1">
      <c r="A264" s="31"/>
      <c r="B264" s="32"/>
      <c r="C264" s="220" t="s">
        <v>367</v>
      </c>
      <c r="D264" s="220" t="s">
        <v>210</v>
      </c>
      <c r="E264" s="221" t="s">
        <v>1155</v>
      </c>
      <c r="F264" s="222" t="s">
        <v>1156</v>
      </c>
      <c r="G264" s="223" t="s">
        <v>278</v>
      </c>
      <c r="H264" s="224">
        <v>2</v>
      </c>
      <c r="I264" s="225"/>
      <c r="J264" s="226">
        <f t="shared" si="60"/>
        <v>0</v>
      </c>
      <c r="K264" s="227"/>
      <c r="L264" s="228"/>
      <c r="M264" s="229" t="s">
        <v>1</v>
      </c>
      <c r="N264" s="230" t="s">
        <v>39</v>
      </c>
      <c r="O264" s="68"/>
      <c r="P264" s="216">
        <f t="shared" si="61"/>
        <v>0</v>
      </c>
      <c r="Q264" s="216">
        <v>0</v>
      </c>
      <c r="R264" s="216">
        <f t="shared" si="62"/>
        <v>0</v>
      </c>
      <c r="S264" s="216">
        <v>0</v>
      </c>
      <c r="T264" s="217">
        <f t="shared" si="6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218" t="s">
        <v>326</v>
      </c>
      <c r="AT264" s="218" t="s">
        <v>210</v>
      </c>
      <c r="AU264" s="218" t="s">
        <v>86</v>
      </c>
      <c r="AY264" s="14" t="s">
        <v>191</v>
      </c>
      <c r="BE264" s="219">
        <f t="shared" si="64"/>
        <v>0</v>
      </c>
      <c r="BF264" s="219">
        <f t="shared" si="65"/>
        <v>0</v>
      </c>
      <c r="BG264" s="219">
        <f t="shared" si="66"/>
        <v>0</v>
      </c>
      <c r="BH264" s="219">
        <f t="shared" si="67"/>
        <v>0</v>
      </c>
      <c r="BI264" s="219">
        <f t="shared" si="68"/>
        <v>0</v>
      </c>
      <c r="BJ264" s="14" t="s">
        <v>86</v>
      </c>
      <c r="BK264" s="219">
        <f t="shared" si="69"/>
        <v>0</v>
      </c>
      <c r="BL264" s="14" t="s">
        <v>257</v>
      </c>
      <c r="BM264" s="218" t="s">
        <v>1157</v>
      </c>
    </row>
    <row r="265" spans="1:65" s="2" customFormat="1" ht="16.5" customHeight="1">
      <c r="A265" s="31"/>
      <c r="B265" s="32"/>
      <c r="C265" s="220" t="s">
        <v>371</v>
      </c>
      <c r="D265" s="220" t="s">
        <v>210</v>
      </c>
      <c r="E265" s="221" t="s">
        <v>1158</v>
      </c>
      <c r="F265" s="222" t="s">
        <v>1159</v>
      </c>
      <c r="G265" s="223" t="s">
        <v>278</v>
      </c>
      <c r="H265" s="224">
        <v>2</v>
      </c>
      <c r="I265" s="225"/>
      <c r="J265" s="226">
        <f t="shared" si="60"/>
        <v>0</v>
      </c>
      <c r="K265" s="227"/>
      <c r="L265" s="228"/>
      <c r="M265" s="229" t="s">
        <v>1</v>
      </c>
      <c r="N265" s="230" t="s">
        <v>39</v>
      </c>
      <c r="O265" s="68"/>
      <c r="P265" s="216">
        <f t="shared" si="61"/>
        <v>0</v>
      </c>
      <c r="Q265" s="216">
        <v>0</v>
      </c>
      <c r="R265" s="216">
        <f t="shared" si="62"/>
        <v>0</v>
      </c>
      <c r="S265" s="216">
        <v>0</v>
      </c>
      <c r="T265" s="217">
        <f t="shared" si="6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218" t="s">
        <v>326</v>
      </c>
      <c r="AT265" s="218" t="s">
        <v>210</v>
      </c>
      <c r="AU265" s="218" t="s">
        <v>86</v>
      </c>
      <c r="AY265" s="14" t="s">
        <v>191</v>
      </c>
      <c r="BE265" s="219">
        <f t="shared" si="64"/>
        <v>0</v>
      </c>
      <c r="BF265" s="219">
        <f t="shared" si="65"/>
        <v>0</v>
      </c>
      <c r="BG265" s="219">
        <f t="shared" si="66"/>
        <v>0</v>
      </c>
      <c r="BH265" s="219">
        <f t="shared" si="67"/>
        <v>0</v>
      </c>
      <c r="BI265" s="219">
        <f t="shared" si="68"/>
        <v>0</v>
      </c>
      <c r="BJ265" s="14" t="s">
        <v>86</v>
      </c>
      <c r="BK265" s="219">
        <f t="shared" si="69"/>
        <v>0</v>
      </c>
      <c r="BL265" s="14" t="s">
        <v>257</v>
      </c>
      <c r="BM265" s="218" t="s">
        <v>1160</v>
      </c>
    </row>
    <row r="266" spans="1:65" s="2" customFormat="1" ht="16.5" customHeight="1">
      <c r="A266" s="31"/>
      <c r="B266" s="32"/>
      <c r="C266" s="206" t="s">
        <v>237</v>
      </c>
      <c r="D266" s="206" t="s">
        <v>193</v>
      </c>
      <c r="E266" s="207" t="s">
        <v>1161</v>
      </c>
      <c r="F266" s="208" t="s">
        <v>1162</v>
      </c>
      <c r="G266" s="209" t="s">
        <v>642</v>
      </c>
      <c r="H266" s="210">
        <v>17</v>
      </c>
      <c r="I266" s="211"/>
      <c r="J266" s="212">
        <f t="shared" si="60"/>
        <v>0</v>
      </c>
      <c r="K266" s="213"/>
      <c r="L266" s="36"/>
      <c r="M266" s="214" t="s">
        <v>1</v>
      </c>
      <c r="N266" s="215" t="s">
        <v>39</v>
      </c>
      <c r="O266" s="68"/>
      <c r="P266" s="216">
        <f t="shared" si="61"/>
        <v>0</v>
      </c>
      <c r="Q266" s="216">
        <v>0</v>
      </c>
      <c r="R266" s="216">
        <f t="shared" si="62"/>
        <v>0</v>
      </c>
      <c r="S266" s="216">
        <v>0</v>
      </c>
      <c r="T266" s="217">
        <f t="shared" si="6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218" t="s">
        <v>257</v>
      </c>
      <c r="AT266" s="218" t="s">
        <v>193</v>
      </c>
      <c r="AU266" s="218" t="s">
        <v>86</v>
      </c>
      <c r="AY266" s="14" t="s">
        <v>191</v>
      </c>
      <c r="BE266" s="219">
        <f t="shared" si="64"/>
        <v>0</v>
      </c>
      <c r="BF266" s="219">
        <f t="shared" si="65"/>
        <v>0</v>
      </c>
      <c r="BG266" s="219">
        <f t="shared" si="66"/>
        <v>0</v>
      </c>
      <c r="BH266" s="219">
        <f t="shared" si="67"/>
        <v>0</v>
      </c>
      <c r="BI266" s="219">
        <f t="shared" si="68"/>
        <v>0</v>
      </c>
      <c r="BJ266" s="14" t="s">
        <v>86</v>
      </c>
      <c r="BK266" s="219">
        <f t="shared" si="69"/>
        <v>0</v>
      </c>
      <c r="BL266" s="14" t="s">
        <v>257</v>
      </c>
      <c r="BM266" s="218" t="s">
        <v>1163</v>
      </c>
    </row>
    <row r="267" spans="1:65" s="2" customFormat="1" ht="16.5" customHeight="1">
      <c r="A267" s="31"/>
      <c r="B267" s="32"/>
      <c r="C267" s="220" t="s">
        <v>241</v>
      </c>
      <c r="D267" s="220" t="s">
        <v>210</v>
      </c>
      <c r="E267" s="221" t="s">
        <v>1164</v>
      </c>
      <c r="F267" s="222" t="s">
        <v>1165</v>
      </c>
      <c r="G267" s="223" t="s">
        <v>278</v>
      </c>
      <c r="H267" s="224">
        <v>34</v>
      </c>
      <c r="I267" s="225"/>
      <c r="J267" s="226">
        <f t="shared" si="60"/>
        <v>0</v>
      </c>
      <c r="K267" s="227"/>
      <c r="L267" s="228"/>
      <c r="M267" s="229" t="s">
        <v>1</v>
      </c>
      <c r="N267" s="230" t="s">
        <v>39</v>
      </c>
      <c r="O267" s="68"/>
      <c r="P267" s="216">
        <f t="shared" si="61"/>
        <v>0</v>
      </c>
      <c r="Q267" s="216">
        <v>0</v>
      </c>
      <c r="R267" s="216">
        <f t="shared" si="62"/>
        <v>0</v>
      </c>
      <c r="S267" s="216">
        <v>0</v>
      </c>
      <c r="T267" s="217">
        <f t="shared" si="6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218" t="s">
        <v>326</v>
      </c>
      <c r="AT267" s="218" t="s">
        <v>210</v>
      </c>
      <c r="AU267" s="218" t="s">
        <v>86</v>
      </c>
      <c r="AY267" s="14" t="s">
        <v>191</v>
      </c>
      <c r="BE267" s="219">
        <f t="shared" si="64"/>
        <v>0</v>
      </c>
      <c r="BF267" s="219">
        <f t="shared" si="65"/>
        <v>0</v>
      </c>
      <c r="BG267" s="219">
        <f t="shared" si="66"/>
        <v>0</v>
      </c>
      <c r="BH267" s="219">
        <f t="shared" si="67"/>
        <v>0</v>
      </c>
      <c r="BI267" s="219">
        <f t="shared" si="68"/>
        <v>0</v>
      </c>
      <c r="BJ267" s="14" t="s">
        <v>86</v>
      </c>
      <c r="BK267" s="219">
        <f t="shared" si="69"/>
        <v>0</v>
      </c>
      <c r="BL267" s="14" t="s">
        <v>257</v>
      </c>
      <c r="BM267" s="218" t="s">
        <v>1166</v>
      </c>
    </row>
    <row r="268" spans="1:65" s="2" customFormat="1" ht="16.5" customHeight="1">
      <c r="A268" s="31"/>
      <c r="B268" s="32"/>
      <c r="C268" s="220" t="s">
        <v>245</v>
      </c>
      <c r="D268" s="220" t="s">
        <v>210</v>
      </c>
      <c r="E268" s="221" t="s">
        <v>1167</v>
      </c>
      <c r="F268" s="222" t="s">
        <v>1168</v>
      </c>
      <c r="G268" s="223" t="s">
        <v>278</v>
      </c>
      <c r="H268" s="224">
        <v>11</v>
      </c>
      <c r="I268" s="225"/>
      <c r="J268" s="226">
        <f t="shared" si="60"/>
        <v>0</v>
      </c>
      <c r="K268" s="227"/>
      <c r="L268" s="228"/>
      <c r="M268" s="229" t="s">
        <v>1</v>
      </c>
      <c r="N268" s="230" t="s">
        <v>39</v>
      </c>
      <c r="O268" s="68"/>
      <c r="P268" s="216">
        <f t="shared" si="61"/>
        <v>0</v>
      </c>
      <c r="Q268" s="216">
        <v>0</v>
      </c>
      <c r="R268" s="216">
        <f t="shared" si="62"/>
        <v>0</v>
      </c>
      <c r="S268" s="216">
        <v>0</v>
      </c>
      <c r="T268" s="217">
        <f t="shared" si="6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218" t="s">
        <v>326</v>
      </c>
      <c r="AT268" s="218" t="s">
        <v>210</v>
      </c>
      <c r="AU268" s="218" t="s">
        <v>86</v>
      </c>
      <c r="AY268" s="14" t="s">
        <v>191</v>
      </c>
      <c r="BE268" s="219">
        <f t="shared" si="64"/>
        <v>0</v>
      </c>
      <c r="BF268" s="219">
        <f t="shared" si="65"/>
        <v>0</v>
      </c>
      <c r="BG268" s="219">
        <f t="shared" si="66"/>
        <v>0</v>
      </c>
      <c r="BH268" s="219">
        <f t="shared" si="67"/>
        <v>0</v>
      </c>
      <c r="BI268" s="219">
        <f t="shared" si="68"/>
        <v>0</v>
      </c>
      <c r="BJ268" s="14" t="s">
        <v>86</v>
      </c>
      <c r="BK268" s="219">
        <f t="shared" si="69"/>
        <v>0</v>
      </c>
      <c r="BL268" s="14" t="s">
        <v>257</v>
      </c>
      <c r="BM268" s="218" t="s">
        <v>1169</v>
      </c>
    </row>
    <row r="269" spans="1:65" s="2" customFormat="1" ht="16.5" customHeight="1">
      <c r="A269" s="31"/>
      <c r="B269" s="32"/>
      <c r="C269" s="220" t="s">
        <v>249</v>
      </c>
      <c r="D269" s="220" t="s">
        <v>210</v>
      </c>
      <c r="E269" s="221" t="s">
        <v>1170</v>
      </c>
      <c r="F269" s="222" t="s">
        <v>1171</v>
      </c>
      <c r="G269" s="223" t="s">
        <v>278</v>
      </c>
      <c r="H269" s="224">
        <v>4</v>
      </c>
      <c r="I269" s="225"/>
      <c r="J269" s="226">
        <f t="shared" si="60"/>
        <v>0</v>
      </c>
      <c r="K269" s="227"/>
      <c r="L269" s="228"/>
      <c r="M269" s="229" t="s">
        <v>1</v>
      </c>
      <c r="N269" s="230" t="s">
        <v>39</v>
      </c>
      <c r="O269" s="68"/>
      <c r="P269" s="216">
        <f t="shared" si="61"/>
        <v>0</v>
      </c>
      <c r="Q269" s="216">
        <v>0</v>
      </c>
      <c r="R269" s="216">
        <f t="shared" si="62"/>
        <v>0</v>
      </c>
      <c r="S269" s="216">
        <v>0</v>
      </c>
      <c r="T269" s="217">
        <f t="shared" si="6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218" t="s">
        <v>326</v>
      </c>
      <c r="AT269" s="218" t="s">
        <v>210</v>
      </c>
      <c r="AU269" s="218" t="s">
        <v>86</v>
      </c>
      <c r="AY269" s="14" t="s">
        <v>191</v>
      </c>
      <c r="BE269" s="219">
        <f t="shared" si="64"/>
        <v>0</v>
      </c>
      <c r="BF269" s="219">
        <f t="shared" si="65"/>
        <v>0</v>
      </c>
      <c r="BG269" s="219">
        <f t="shared" si="66"/>
        <v>0</v>
      </c>
      <c r="BH269" s="219">
        <f t="shared" si="67"/>
        <v>0</v>
      </c>
      <c r="BI269" s="219">
        <f t="shared" si="68"/>
        <v>0</v>
      </c>
      <c r="BJ269" s="14" t="s">
        <v>86</v>
      </c>
      <c r="BK269" s="219">
        <f t="shared" si="69"/>
        <v>0</v>
      </c>
      <c r="BL269" s="14" t="s">
        <v>257</v>
      </c>
      <c r="BM269" s="218" t="s">
        <v>1172</v>
      </c>
    </row>
    <row r="270" spans="1:65" s="2" customFormat="1" ht="16.5" customHeight="1">
      <c r="A270" s="31"/>
      <c r="B270" s="32"/>
      <c r="C270" s="220" t="s">
        <v>375</v>
      </c>
      <c r="D270" s="220" t="s">
        <v>210</v>
      </c>
      <c r="E270" s="221" t="s">
        <v>1173</v>
      </c>
      <c r="F270" s="222" t="s">
        <v>1174</v>
      </c>
      <c r="G270" s="223" t="s">
        <v>278</v>
      </c>
      <c r="H270" s="224">
        <v>2</v>
      </c>
      <c r="I270" s="225"/>
      <c r="J270" s="226">
        <f t="shared" si="60"/>
        <v>0</v>
      </c>
      <c r="K270" s="227"/>
      <c r="L270" s="228"/>
      <c r="M270" s="229" t="s">
        <v>1</v>
      </c>
      <c r="N270" s="230" t="s">
        <v>39</v>
      </c>
      <c r="O270" s="68"/>
      <c r="P270" s="216">
        <f t="shared" si="61"/>
        <v>0</v>
      </c>
      <c r="Q270" s="216">
        <v>0</v>
      </c>
      <c r="R270" s="216">
        <f t="shared" si="62"/>
        <v>0</v>
      </c>
      <c r="S270" s="216">
        <v>0</v>
      </c>
      <c r="T270" s="217">
        <f t="shared" si="6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218" t="s">
        <v>326</v>
      </c>
      <c r="AT270" s="218" t="s">
        <v>210</v>
      </c>
      <c r="AU270" s="218" t="s">
        <v>86</v>
      </c>
      <c r="AY270" s="14" t="s">
        <v>191</v>
      </c>
      <c r="BE270" s="219">
        <f t="shared" si="64"/>
        <v>0</v>
      </c>
      <c r="BF270" s="219">
        <f t="shared" si="65"/>
        <v>0</v>
      </c>
      <c r="BG270" s="219">
        <f t="shared" si="66"/>
        <v>0</v>
      </c>
      <c r="BH270" s="219">
        <f t="shared" si="67"/>
        <v>0</v>
      </c>
      <c r="BI270" s="219">
        <f t="shared" si="68"/>
        <v>0</v>
      </c>
      <c r="BJ270" s="14" t="s">
        <v>86</v>
      </c>
      <c r="BK270" s="219">
        <f t="shared" si="69"/>
        <v>0</v>
      </c>
      <c r="BL270" s="14" t="s">
        <v>257</v>
      </c>
      <c r="BM270" s="218" t="s">
        <v>1175</v>
      </c>
    </row>
    <row r="271" spans="1:65" s="2" customFormat="1" ht="16.5" customHeight="1">
      <c r="A271" s="31"/>
      <c r="B271" s="32"/>
      <c r="C271" s="220" t="s">
        <v>253</v>
      </c>
      <c r="D271" s="220" t="s">
        <v>210</v>
      </c>
      <c r="E271" s="221" t="s">
        <v>1176</v>
      </c>
      <c r="F271" s="222" t="s">
        <v>1177</v>
      </c>
      <c r="G271" s="223" t="s">
        <v>278</v>
      </c>
      <c r="H271" s="224">
        <v>10</v>
      </c>
      <c r="I271" s="225"/>
      <c r="J271" s="226">
        <f t="shared" si="60"/>
        <v>0</v>
      </c>
      <c r="K271" s="227"/>
      <c r="L271" s="228"/>
      <c r="M271" s="229" t="s">
        <v>1</v>
      </c>
      <c r="N271" s="230" t="s">
        <v>39</v>
      </c>
      <c r="O271" s="68"/>
      <c r="P271" s="216">
        <f t="shared" si="61"/>
        <v>0</v>
      </c>
      <c r="Q271" s="216">
        <v>0</v>
      </c>
      <c r="R271" s="216">
        <f t="shared" si="62"/>
        <v>0</v>
      </c>
      <c r="S271" s="216">
        <v>0</v>
      </c>
      <c r="T271" s="217">
        <f t="shared" si="6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218" t="s">
        <v>326</v>
      </c>
      <c r="AT271" s="218" t="s">
        <v>210</v>
      </c>
      <c r="AU271" s="218" t="s">
        <v>86</v>
      </c>
      <c r="AY271" s="14" t="s">
        <v>191</v>
      </c>
      <c r="BE271" s="219">
        <f t="shared" si="64"/>
        <v>0</v>
      </c>
      <c r="BF271" s="219">
        <f t="shared" si="65"/>
        <v>0</v>
      </c>
      <c r="BG271" s="219">
        <f t="shared" si="66"/>
        <v>0</v>
      </c>
      <c r="BH271" s="219">
        <f t="shared" si="67"/>
        <v>0</v>
      </c>
      <c r="BI271" s="219">
        <f t="shared" si="68"/>
        <v>0</v>
      </c>
      <c r="BJ271" s="14" t="s">
        <v>86</v>
      </c>
      <c r="BK271" s="219">
        <f t="shared" si="69"/>
        <v>0</v>
      </c>
      <c r="BL271" s="14" t="s">
        <v>257</v>
      </c>
      <c r="BM271" s="218" t="s">
        <v>1178</v>
      </c>
    </row>
    <row r="272" spans="1:65" s="2" customFormat="1" ht="21.75" customHeight="1">
      <c r="A272" s="31"/>
      <c r="B272" s="32"/>
      <c r="C272" s="206" t="s">
        <v>352</v>
      </c>
      <c r="D272" s="206" t="s">
        <v>193</v>
      </c>
      <c r="E272" s="207" t="s">
        <v>1179</v>
      </c>
      <c r="F272" s="208" t="s">
        <v>1180</v>
      </c>
      <c r="G272" s="209" t="s">
        <v>642</v>
      </c>
      <c r="H272" s="210">
        <v>20</v>
      </c>
      <c r="I272" s="211"/>
      <c r="J272" s="212">
        <f t="shared" si="60"/>
        <v>0</v>
      </c>
      <c r="K272" s="213"/>
      <c r="L272" s="36"/>
      <c r="M272" s="214" t="s">
        <v>1</v>
      </c>
      <c r="N272" s="215" t="s">
        <v>39</v>
      </c>
      <c r="O272" s="68"/>
      <c r="P272" s="216">
        <f t="shared" si="61"/>
        <v>0</v>
      </c>
      <c r="Q272" s="216">
        <v>0</v>
      </c>
      <c r="R272" s="216">
        <f t="shared" si="62"/>
        <v>0</v>
      </c>
      <c r="S272" s="216">
        <v>0</v>
      </c>
      <c r="T272" s="217">
        <f t="shared" si="6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218" t="s">
        <v>257</v>
      </c>
      <c r="AT272" s="218" t="s">
        <v>193</v>
      </c>
      <c r="AU272" s="218" t="s">
        <v>86</v>
      </c>
      <c r="AY272" s="14" t="s">
        <v>191</v>
      </c>
      <c r="BE272" s="219">
        <f t="shared" si="64"/>
        <v>0</v>
      </c>
      <c r="BF272" s="219">
        <f t="shared" si="65"/>
        <v>0</v>
      </c>
      <c r="BG272" s="219">
        <f t="shared" si="66"/>
        <v>0</v>
      </c>
      <c r="BH272" s="219">
        <f t="shared" si="67"/>
        <v>0</v>
      </c>
      <c r="BI272" s="219">
        <f t="shared" si="68"/>
        <v>0</v>
      </c>
      <c r="BJ272" s="14" t="s">
        <v>86</v>
      </c>
      <c r="BK272" s="219">
        <f t="shared" si="69"/>
        <v>0</v>
      </c>
      <c r="BL272" s="14" t="s">
        <v>257</v>
      </c>
      <c r="BM272" s="218" t="s">
        <v>1181</v>
      </c>
    </row>
    <row r="273" spans="1:65" s="2" customFormat="1" ht="16.5" customHeight="1">
      <c r="A273" s="31"/>
      <c r="B273" s="32"/>
      <c r="C273" s="206" t="s">
        <v>356</v>
      </c>
      <c r="D273" s="206" t="s">
        <v>193</v>
      </c>
      <c r="E273" s="207" t="s">
        <v>1182</v>
      </c>
      <c r="F273" s="208" t="s">
        <v>1183</v>
      </c>
      <c r="G273" s="209" t="s">
        <v>642</v>
      </c>
      <c r="H273" s="210">
        <v>2</v>
      </c>
      <c r="I273" s="211"/>
      <c r="J273" s="212">
        <f t="shared" si="60"/>
        <v>0</v>
      </c>
      <c r="K273" s="213"/>
      <c r="L273" s="36"/>
      <c r="M273" s="214" t="s">
        <v>1</v>
      </c>
      <c r="N273" s="215" t="s">
        <v>39</v>
      </c>
      <c r="O273" s="68"/>
      <c r="P273" s="216">
        <f t="shared" si="61"/>
        <v>0</v>
      </c>
      <c r="Q273" s="216">
        <v>0</v>
      </c>
      <c r="R273" s="216">
        <f t="shared" si="62"/>
        <v>0</v>
      </c>
      <c r="S273" s="216">
        <v>0</v>
      </c>
      <c r="T273" s="217">
        <f t="shared" si="6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218" t="s">
        <v>257</v>
      </c>
      <c r="AT273" s="218" t="s">
        <v>193</v>
      </c>
      <c r="AU273" s="218" t="s">
        <v>86</v>
      </c>
      <c r="AY273" s="14" t="s">
        <v>191</v>
      </c>
      <c r="BE273" s="219">
        <f t="shared" si="64"/>
        <v>0</v>
      </c>
      <c r="BF273" s="219">
        <f t="shared" si="65"/>
        <v>0</v>
      </c>
      <c r="BG273" s="219">
        <f t="shared" si="66"/>
        <v>0</v>
      </c>
      <c r="BH273" s="219">
        <f t="shared" si="67"/>
        <v>0</v>
      </c>
      <c r="BI273" s="219">
        <f t="shared" si="68"/>
        <v>0</v>
      </c>
      <c r="BJ273" s="14" t="s">
        <v>86</v>
      </c>
      <c r="BK273" s="219">
        <f t="shared" si="69"/>
        <v>0</v>
      </c>
      <c r="BL273" s="14" t="s">
        <v>257</v>
      </c>
      <c r="BM273" s="218" t="s">
        <v>1184</v>
      </c>
    </row>
    <row r="274" spans="1:65" s="2" customFormat="1" ht="16.5" customHeight="1">
      <c r="A274" s="31"/>
      <c r="B274" s="32"/>
      <c r="C274" s="206" t="s">
        <v>360</v>
      </c>
      <c r="D274" s="206" t="s">
        <v>193</v>
      </c>
      <c r="E274" s="207" t="s">
        <v>1185</v>
      </c>
      <c r="F274" s="208" t="s">
        <v>1186</v>
      </c>
      <c r="G274" s="209" t="s">
        <v>642</v>
      </c>
      <c r="H274" s="210">
        <v>2</v>
      </c>
      <c r="I274" s="211"/>
      <c r="J274" s="212">
        <f t="shared" si="60"/>
        <v>0</v>
      </c>
      <c r="K274" s="213"/>
      <c r="L274" s="36"/>
      <c r="M274" s="214" t="s">
        <v>1</v>
      </c>
      <c r="N274" s="215" t="s">
        <v>39</v>
      </c>
      <c r="O274" s="68"/>
      <c r="P274" s="216">
        <f t="shared" si="61"/>
        <v>0</v>
      </c>
      <c r="Q274" s="216">
        <v>0</v>
      </c>
      <c r="R274" s="216">
        <f t="shared" si="62"/>
        <v>0</v>
      </c>
      <c r="S274" s="216">
        <v>0</v>
      </c>
      <c r="T274" s="217">
        <f t="shared" si="6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218" t="s">
        <v>257</v>
      </c>
      <c r="AT274" s="218" t="s">
        <v>193</v>
      </c>
      <c r="AU274" s="218" t="s">
        <v>86</v>
      </c>
      <c r="AY274" s="14" t="s">
        <v>191</v>
      </c>
      <c r="BE274" s="219">
        <f t="shared" si="64"/>
        <v>0</v>
      </c>
      <c r="BF274" s="219">
        <f t="shared" si="65"/>
        <v>0</v>
      </c>
      <c r="BG274" s="219">
        <f t="shared" si="66"/>
        <v>0</v>
      </c>
      <c r="BH274" s="219">
        <f t="shared" si="67"/>
        <v>0</v>
      </c>
      <c r="BI274" s="219">
        <f t="shared" si="68"/>
        <v>0</v>
      </c>
      <c r="BJ274" s="14" t="s">
        <v>86</v>
      </c>
      <c r="BK274" s="219">
        <f t="shared" si="69"/>
        <v>0</v>
      </c>
      <c r="BL274" s="14" t="s">
        <v>257</v>
      </c>
      <c r="BM274" s="218" t="s">
        <v>1187</v>
      </c>
    </row>
    <row r="275" spans="1:65" s="2" customFormat="1" ht="16.5" customHeight="1">
      <c r="A275" s="31"/>
      <c r="B275" s="32"/>
      <c r="C275" s="220" t="s">
        <v>363</v>
      </c>
      <c r="D275" s="220" t="s">
        <v>210</v>
      </c>
      <c r="E275" s="221" t="s">
        <v>1188</v>
      </c>
      <c r="F275" s="222" t="s">
        <v>1189</v>
      </c>
      <c r="G275" s="223" t="s">
        <v>1190</v>
      </c>
      <c r="H275" s="224">
        <v>2</v>
      </c>
      <c r="I275" s="225"/>
      <c r="J275" s="226">
        <f t="shared" si="60"/>
        <v>0</v>
      </c>
      <c r="K275" s="227"/>
      <c r="L275" s="228"/>
      <c r="M275" s="229" t="s">
        <v>1</v>
      </c>
      <c r="N275" s="230" t="s">
        <v>39</v>
      </c>
      <c r="O275" s="68"/>
      <c r="P275" s="216">
        <f t="shared" si="61"/>
        <v>0</v>
      </c>
      <c r="Q275" s="216">
        <v>0</v>
      </c>
      <c r="R275" s="216">
        <f t="shared" si="62"/>
        <v>0</v>
      </c>
      <c r="S275" s="216">
        <v>0</v>
      </c>
      <c r="T275" s="217">
        <f t="shared" si="6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218" t="s">
        <v>326</v>
      </c>
      <c r="AT275" s="218" t="s">
        <v>210</v>
      </c>
      <c r="AU275" s="218" t="s">
        <v>86</v>
      </c>
      <c r="AY275" s="14" t="s">
        <v>191</v>
      </c>
      <c r="BE275" s="219">
        <f t="shared" si="64"/>
        <v>0</v>
      </c>
      <c r="BF275" s="219">
        <f t="shared" si="65"/>
        <v>0</v>
      </c>
      <c r="BG275" s="219">
        <f t="shared" si="66"/>
        <v>0</v>
      </c>
      <c r="BH275" s="219">
        <f t="shared" si="67"/>
        <v>0</v>
      </c>
      <c r="BI275" s="219">
        <f t="shared" si="68"/>
        <v>0</v>
      </c>
      <c r="BJ275" s="14" t="s">
        <v>86</v>
      </c>
      <c r="BK275" s="219">
        <f t="shared" si="69"/>
        <v>0</v>
      </c>
      <c r="BL275" s="14" t="s">
        <v>257</v>
      </c>
      <c r="BM275" s="218" t="s">
        <v>1191</v>
      </c>
    </row>
    <row r="276" spans="1:65" s="2" customFormat="1" ht="33" customHeight="1">
      <c r="A276" s="31"/>
      <c r="B276" s="32"/>
      <c r="C276" s="206" t="s">
        <v>397</v>
      </c>
      <c r="D276" s="206" t="s">
        <v>193</v>
      </c>
      <c r="E276" s="207" t="s">
        <v>1192</v>
      </c>
      <c r="F276" s="208" t="s">
        <v>1193</v>
      </c>
      <c r="G276" s="209" t="s">
        <v>642</v>
      </c>
      <c r="H276" s="210">
        <v>2</v>
      </c>
      <c r="I276" s="211"/>
      <c r="J276" s="212">
        <f t="shared" si="60"/>
        <v>0</v>
      </c>
      <c r="K276" s="213"/>
      <c r="L276" s="36"/>
      <c r="M276" s="214" t="s">
        <v>1</v>
      </c>
      <c r="N276" s="215" t="s">
        <v>39</v>
      </c>
      <c r="O276" s="68"/>
      <c r="P276" s="216">
        <f t="shared" si="61"/>
        <v>0</v>
      </c>
      <c r="Q276" s="216">
        <v>0</v>
      </c>
      <c r="R276" s="216">
        <f t="shared" si="62"/>
        <v>0</v>
      </c>
      <c r="S276" s="216">
        <v>0</v>
      </c>
      <c r="T276" s="217">
        <f t="shared" si="6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218" t="s">
        <v>257</v>
      </c>
      <c r="AT276" s="218" t="s">
        <v>193</v>
      </c>
      <c r="AU276" s="218" t="s">
        <v>86</v>
      </c>
      <c r="AY276" s="14" t="s">
        <v>191</v>
      </c>
      <c r="BE276" s="219">
        <f t="shared" si="64"/>
        <v>0</v>
      </c>
      <c r="BF276" s="219">
        <f t="shared" si="65"/>
        <v>0</v>
      </c>
      <c r="BG276" s="219">
        <f t="shared" si="66"/>
        <v>0</v>
      </c>
      <c r="BH276" s="219">
        <f t="shared" si="67"/>
        <v>0</v>
      </c>
      <c r="BI276" s="219">
        <f t="shared" si="68"/>
        <v>0</v>
      </c>
      <c r="BJ276" s="14" t="s">
        <v>86</v>
      </c>
      <c r="BK276" s="219">
        <f t="shared" si="69"/>
        <v>0</v>
      </c>
      <c r="BL276" s="14" t="s">
        <v>257</v>
      </c>
      <c r="BM276" s="218" t="s">
        <v>1194</v>
      </c>
    </row>
    <row r="277" spans="1:65" s="2" customFormat="1" ht="21.75" customHeight="1">
      <c r="A277" s="31"/>
      <c r="B277" s="32"/>
      <c r="C277" s="220" t="s">
        <v>401</v>
      </c>
      <c r="D277" s="220" t="s">
        <v>210</v>
      </c>
      <c r="E277" s="221" t="s">
        <v>1195</v>
      </c>
      <c r="F277" s="222" t="s">
        <v>1196</v>
      </c>
      <c r="G277" s="223" t="s">
        <v>278</v>
      </c>
      <c r="H277" s="224">
        <v>2</v>
      </c>
      <c r="I277" s="225"/>
      <c r="J277" s="226">
        <f t="shared" si="60"/>
        <v>0</v>
      </c>
      <c r="K277" s="227"/>
      <c r="L277" s="228"/>
      <c r="M277" s="229" t="s">
        <v>1</v>
      </c>
      <c r="N277" s="230" t="s">
        <v>39</v>
      </c>
      <c r="O277" s="68"/>
      <c r="P277" s="216">
        <f t="shared" si="61"/>
        <v>0</v>
      </c>
      <c r="Q277" s="216">
        <v>0</v>
      </c>
      <c r="R277" s="216">
        <f t="shared" si="62"/>
        <v>0</v>
      </c>
      <c r="S277" s="216">
        <v>0</v>
      </c>
      <c r="T277" s="217">
        <f t="shared" si="63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218" t="s">
        <v>326</v>
      </c>
      <c r="AT277" s="218" t="s">
        <v>210</v>
      </c>
      <c r="AU277" s="218" t="s">
        <v>86</v>
      </c>
      <c r="AY277" s="14" t="s">
        <v>191</v>
      </c>
      <c r="BE277" s="219">
        <f t="shared" si="64"/>
        <v>0</v>
      </c>
      <c r="BF277" s="219">
        <f t="shared" si="65"/>
        <v>0</v>
      </c>
      <c r="BG277" s="219">
        <f t="shared" si="66"/>
        <v>0</v>
      </c>
      <c r="BH277" s="219">
        <f t="shared" si="67"/>
        <v>0</v>
      </c>
      <c r="BI277" s="219">
        <f t="shared" si="68"/>
        <v>0</v>
      </c>
      <c r="BJ277" s="14" t="s">
        <v>86</v>
      </c>
      <c r="BK277" s="219">
        <f t="shared" si="69"/>
        <v>0</v>
      </c>
      <c r="BL277" s="14" t="s">
        <v>257</v>
      </c>
      <c r="BM277" s="218" t="s">
        <v>1197</v>
      </c>
    </row>
    <row r="278" spans="1:65" s="2" customFormat="1" ht="16.5" customHeight="1">
      <c r="A278" s="31"/>
      <c r="B278" s="32"/>
      <c r="C278" s="206" t="s">
        <v>257</v>
      </c>
      <c r="D278" s="206" t="s">
        <v>193</v>
      </c>
      <c r="E278" s="207" t="s">
        <v>1198</v>
      </c>
      <c r="F278" s="208" t="s">
        <v>1199</v>
      </c>
      <c r="G278" s="209" t="s">
        <v>642</v>
      </c>
      <c r="H278" s="210">
        <v>2</v>
      </c>
      <c r="I278" s="211"/>
      <c r="J278" s="212">
        <f t="shared" si="60"/>
        <v>0</v>
      </c>
      <c r="K278" s="213"/>
      <c r="L278" s="36"/>
      <c r="M278" s="214" t="s">
        <v>1</v>
      </c>
      <c r="N278" s="215" t="s">
        <v>39</v>
      </c>
      <c r="O278" s="68"/>
      <c r="P278" s="216">
        <f t="shared" si="61"/>
        <v>0</v>
      </c>
      <c r="Q278" s="216">
        <v>0</v>
      </c>
      <c r="R278" s="216">
        <f t="shared" si="62"/>
        <v>0</v>
      </c>
      <c r="S278" s="216">
        <v>0</v>
      </c>
      <c r="T278" s="217">
        <f t="shared" si="63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218" t="s">
        <v>257</v>
      </c>
      <c r="AT278" s="218" t="s">
        <v>193</v>
      </c>
      <c r="AU278" s="218" t="s">
        <v>86</v>
      </c>
      <c r="AY278" s="14" t="s">
        <v>191</v>
      </c>
      <c r="BE278" s="219">
        <f t="shared" si="64"/>
        <v>0</v>
      </c>
      <c r="BF278" s="219">
        <f t="shared" si="65"/>
        <v>0</v>
      </c>
      <c r="BG278" s="219">
        <f t="shared" si="66"/>
        <v>0</v>
      </c>
      <c r="BH278" s="219">
        <f t="shared" si="67"/>
        <v>0</v>
      </c>
      <c r="BI278" s="219">
        <f t="shared" si="68"/>
        <v>0</v>
      </c>
      <c r="BJ278" s="14" t="s">
        <v>86</v>
      </c>
      <c r="BK278" s="219">
        <f t="shared" si="69"/>
        <v>0</v>
      </c>
      <c r="BL278" s="14" t="s">
        <v>257</v>
      </c>
      <c r="BM278" s="218" t="s">
        <v>860</v>
      </c>
    </row>
    <row r="279" spans="1:65" s="2" customFormat="1" ht="16.5" customHeight="1">
      <c r="A279" s="31"/>
      <c r="B279" s="32"/>
      <c r="C279" s="220" t="s">
        <v>262</v>
      </c>
      <c r="D279" s="220" t="s">
        <v>210</v>
      </c>
      <c r="E279" s="221" t="s">
        <v>1200</v>
      </c>
      <c r="F279" s="222" t="s">
        <v>1201</v>
      </c>
      <c r="G279" s="223" t="s">
        <v>278</v>
      </c>
      <c r="H279" s="224">
        <v>2</v>
      </c>
      <c r="I279" s="225"/>
      <c r="J279" s="226">
        <f t="shared" si="60"/>
        <v>0</v>
      </c>
      <c r="K279" s="227"/>
      <c r="L279" s="228"/>
      <c r="M279" s="229" t="s">
        <v>1</v>
      </c>
      <c r="N279" s="230" t="s">
        <v>39</v>
      </c>
      <c r="O279" s="68"/>
      <c r="P279" s="216">
        <f t="shared" si="61"/>
        <v>0</v>
      </c>
      <c r="Q279" s="216">
        <v>0</v>
      </c>
      <c r="R279" s="216">
        <f t="shared" si="62"/>
        <v>0</v>
      </c>
      <c r="S279" s="216">
        <v>0</v>
      </c>
      <c r="T279" s="217">
        <f t="shared" si="6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218" t="s">
        <v>326</v>
      </c>
      <c r="AT279" s="218" t="s">
        <v>210</v>
      </c>
      <c r="AU279" s="218" t="s">
        <v>86</v>
      </c>
      <c r="AY279" s="14" t="s">
        <v>191</v>
      </c>
      <c r="BE279" s="219">
        <f t="shared" si="64"/>
        <v>0</v>
      </c>
      <c r="BF279" s="219">
        <f t="shared" si="65"/>
        <v>0</v>
      </c>
      <c r="BG279" s="219">
        <f t="shared" si="66"/>
        <v>0</v>
      </c>
      <c r="BH279" s="219">
        <f t="shared" si="67"/>
        <v>0</v>
      </c>
      <c r="BI279" s="219">
        <f t="shared" si="68"/>
        <v>0</v>
      </c>
      <c r="BJ279" s="14" t="s">
        <v>86</v>
      </c>
      <c r="BK279" s="219">
        <f t="shared" si="69"/>
        <v>0</v>
      </c>
      <c r="BL279" s="14" t="s">
        <v>257</v>
      </c>
      <c r="BM279" s="218" t="s">
        <v>1202</v>
      </c>
    </row>
    <row r="280" spans="1:65" s="2" customFormat="1" ht="16.5" customHeight="1">
      <c r="A280" s="31"/>
      <c r="B280" s="32"/>
      <c r="C280" s="206" t="s">
        <v>266</v>
      </c>
      <c r="D280" s="206" t="s">
        <v>193</v>
      </c>
      <c r="E280" s="207" t="s">
        <v>1203</v>
      </c>
      <c r="F280" s="208" t="s">
        <v>1204</v>
      </c>
      <c r="G280" s="209" t="s">
        <v>642</v>
      </c>
      <c r="H280" s="210">
        <v>38</v>
      </c>
      <c r="I280" s="211"/>
      <c r="J280" s="212">
        <f t="shared" si="60"/>
        <v>0</v>
      </c>
      <c r="K280" s="213"/>
      <c r="L280" s="36"/>
      <c r="M280" s="214" t="s">
        <v>1</v>
      </c>
      <c r="N280" s="215" t="s">
        <v>39</v>
      </c>
      <c r="O280" s="68"/>
      <c r="P280" s="216">
        <f t="shared" si="61"/>
        <v>0</v>
      </c>
      <c r="Q280" s="216">
        <v>0</v>
      </c>
      <c r="R280" s="216">
        <f t="shared" si="62"/>
        <v>0</v>
      </c>
      <c r="S280" s="216">
        <v>0</v>
      </c>
      <c r="T280" s="217">
        <f t="shared" si="6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218" t="s">
        <v>257</v>
      </c>
      <c r="AT280" s="218" t="s">
        <v>193</v>
      </c>
      <c r="AU280" s="218" t="s">
        <v>86</v>
      </c>
      <c r="AY280" s="14" t="s">
        <v>191</v>
      </c>
      <c r="BE280" s="219">
        <f t="shared" si="64"/>
        <v>0</v>
      </c>
      <c r="BF280" s="219">
        <f t="shared" si="65"/>
        <v>0</v>
      </c>
      <c r="BG280" s="219">
        <f t="shared" si="66"/>
        <v>0</v>
      </c>
      <c r="BH280" s="219">
        <f t="shared" si="67"/>
        <v>0</v>
      </c>
      <c r="BI280" s="219">
        <f t="shared" si="68"/>
        <v>0</v>
      </c>
      <c r="BJ280" s="14" t="s">
        <v>86</v>
      </c>
      <c r="BK280" s="219">
        <f t="shared" si="69"/>
        <v>0</v>
      </c>
      <c r="BL280" s="14" t="s">
        <v>257</v>
      </c>
      <c r="BM280" s="218" t="s">
        <v>1205</v>
      </c>
    </row>
    <row r="281" spans="1:65" s="2" customFormat="1" ht="16.5" customHeight="1">
      <c r="A281" s="31"/>
      <c r="B281" s="32"/>
      <c r="C281" s="220" t="s">
        <v>271</v>
      </c>
      <c r="D281" s="220" t="s">
        <v>210</v>
      </c>
      <c r="E281" s="221" t="s">
        <v>1206</v>
      </c>
      <c r="F281" s="222" t="s">
        <v>1207</v>
      </c>
      <c r="G281" s="223" t="s">
        <v>278</v>
      </c>
      <c r="H281" s="224">
        <v>38</v>
      </c>
      <c r="I281" s="225"/>
      <c r="J281" s="226">
        <f t="shared" si="60"/>
        <v>0</v>
      </c>
      <c r="K281" s="227"/>
      <c r="L281" s="228"/>
      <c r="M281" s="229" t="s">
        <v>1</v>
      </c>
      <c r="N281" s="230" t="s">
        <v>39</v>
      </c>
      <c r="O281" s="68"/>
      <c r="P281" s="216">
        <f t="shared" si="61"/>
        <v>0</v>
      </c>
      <c r="Q281" s="216">
        <v>0</v>
      </c>
      <c r="R281" s="216">
        <f t="shared" si="62"/>
        <v>0</v>
      </c>
      <c r="S281" s="216">
        <v>0</v>
      </c>
      <c r="T281" s="217">
        <f t="shared" si="6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218" t="s">
        <v>326</v>
      </c>
      <c r="AT281" s="218" t="s">
        <v>210</v>
      </c>
      <c r="AU281" s="218" t="s">
        <v>86</v>
      </c>
      <c r="AY281" s="14" t="s">
        <v>191</v>
      </c>
      <c r="BE281" s="219">
        <f t="shared" si="64"/>
        <v>0</v>
      </c>
      <c r="BF281" s="219">
        <f t="shared" si="65"/>
        <v>0</v>
      </c>
      <c r="BG281" s="219">
        <f t="shared" si="66"/>
        <v>0</v>
      </c>
      <c r="BH281" s="219">
        <f t="shared" si="67"/>
        <v>0</v>
      </c>
      <c r="BI281" s="219">
        <f t="shared" si="68"/>
        <v>0</v>
      </c>
      <c r="BJ281" s="14" t="s">
        <v>86</v>
      </c>
      <c r="BK281" s="219">
        <f t="shared" si="69"/>
        <v>0</v>
      </c>
      <c r="BL281" s="14" t="s">
        <v>257</v>
      </c>
      <c r="BM281" s="218" t="s">
        <v>1208</v>
      </c>
    </row>
    <row r="282" spans="1:65" s="2" customFormat="1" ht="16.5" customHeight="1">
      <c r="A282" s="31"/>
      <c r="B282" s="32"/>
      <c r="C282" s="220" t="s">
        <v>7</v>
      </c>
      <c r="D282" s="220" t="s">
        <v>210</v>
      </c>
      <c r="E282" s="221" t="s">
        <v>1209</v>
      </c>
      <c r="F282" s="222" t="s">
        <v>1210</v>
      </c>
      <c r="G282" s="223" t="s">
        <v>278</v>
      </c>
      <c r="H282" s="224">
        <v>38</v>
      </c>
      <c r="I282" s="225"/>
      <c r="J282" s="226">
        <f t="shared" si="60"/>
        <v>0</v>
      </c>
      <c r="K282" s="227"/>
      <c r="L282" s="228"/>
      <c r="M282" s="229" t="s">
        <v>1</v>
      </c>
      <c r="N282" s="230" t="s">
        <v>39</v>
      </c>
      <c r="O282" s="68"/>
      <c r="P282" s="216">
        <f t="shared" si="61"/>
        <v>0</v>
      </c>
      <c r="Q282" s="216">
        <v>0</v>
      </c>
      <c r="R282" s="216">
        <f t="shared" si="62"/>
        <v>0</v>
      </c>
      <c r="S282" s="216">
        <v>0</v>
      </c>
      <c r="T282" s="217">
        <f t="shared" si="6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218" t="s">
        <v>326</v>
      </c>
      <c r="AT282" s="218" t="s">
        <v>210</v>
      </c>
      <c r="AU282" s="218" t="s">
        <v>86</v>
      </c>
      <c r="AY282" s="14" t="s">
        <v>191</v>
      </c>
      <c r="BE282" s="219">
        <f t="shared" si="64"/>
        <v>0</v>
      </c>
      <c r="BF282" s="219">
        <f t="shared" si="65"/>
        <v>0</v>
      </c>
      <c r="BG282" s="219">
        <f t="shared" si="66"/>
        <v>0</v>
      </c>
      <c r="BH282" s="219">
        <f t="shared" si="67"/>
        <v>0</v>
      </c>
      <c r="BI282" s="219">
        <f t="shared" si="68"/>
        <v>0</v>
      </c>
      <c r="BJ282" s="14" t="s">
        <v>86</v>
      </c>
      <c r="BK282" s="219">
        <f t="shared" si="69"/>
        <v>0</v>
      </c>
      <c r="BL282" s="14" t="s">
        <v>257</v>
      </c>
      <c r="BM282" s="218" t="s">
        <v>1211</v>
      </c>
    </row>
    <row r="283" spans="1:65" s="2" customFormat="1" ht="21.75" customHeight="1">
      <c r="A283" s="31"/>
      <c r="B283" s="32"/>
      <c r="C283" s="206" t="s">
        <v>281</v>
      </c>
      <c r="D283" s="206" t="s">
        <v>193</v>
      </c>
      <c r="E283" s="207" t="s">
        <v>1212</v>
      </c>
      <c r="F283" s="208" t="s">
        <v>1213</v>
      </c>
      <c r="G283" s="209" t="s">
        <v>278</v>
      </c>
      <c r="H283" s="210">
        <v>17</v>
      </c>
      <c r="I283" s="211"/>
      <c r="J283" s="212">
        <f t="shared" si="60"/>
        <v>0</v>
      </c>
      <c r="K283" s="213"/>
      <c r="L283" s="36"/>
      <c r="M283" s="214" t="s">
        <v>1</v>
      </c>
      <c r="N283" s="215" t="s">
        <v>39</v>
      </c>
      <c r="O283" s="68"/>
      <c r="P283" s="216">
        <f t="shared" si="61"/>
        <v>0</v>
      </c>
      <c r="Q283" s="216">
        <v>0</v>
      </c>
      <c r="R283" s="216">
        <f t="shared" si="62"/>
        <v>0</v>
      </c>
      <c r="S283" s="216">
        <v>0</v>
      </c>
      <c r="T283" s="217">
        <f t="shared" si="6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218" t="s">
        <v>257</v>
      </c>
      <c r="AT283" s="218" t="s">
        <v>193</v>
      </c>
      <c r="AU283" s="218" t="s">
        <v>86</v>
      </c>
      <c r="AY283" s="14" t="s">
        <v>191</v>
      </c>
      <c r="BE283" s="219">
        <f t="shared" si="64"/>
        <v>0</v>
      </c>
      <c r="BF283" s="219">
        <f t="shared" si="65"/>
        <v>0</v>
      </c>
      <c r="BG283" s="219">
        <f t="shared" si="66"/>
        <v>0</v>
      </c>
      <c r="BH283" s="219">
        <f t="shared" si="67"/>
        <v>0</v>
      </c>
      <c r="BI283" s="219">
        <f t="shared" si="68"/>
        <v>0</v>
      </c>
      <c r="BJ283" s="14" t="s">
        <v>86</v>
      </c>
      <c r="BK283" s="219">
        <f t="shared" si="69"/>
        <v>0</v>
      </c>
      <c r="BL283" s="14" t="s">
        <v>257</v>
      </c>
      <c r="BM283" s="218" t="s">
        <v>1214</v>
      </c>
    </row>
    <row r="284" spans="1:65" s="2" customFormat="1" ht="21.75" customHeight="1">
      <c r="A284" s="31"/>
      <c r="B284" s="32"/>
      <c r="C284" s="220" t="s">
        <v>285</v>
      </c>
      <c r="D284" s="220" t="s">
        <v>210</v>
      </c>
      <c r="E284" s="221" t="s">
        <v>1215</v>
      </c>
      <c r="F284" s="222" t="s">
        <v>1216</v>
      </c>
      <c r="G284" s="223" t="s">
        <v>278</v>
      </c>
      <c r="H284" s="224">
        <v>11</v>
      </c>
      <c r="I284" s="225"/>
      <c r="J284" s="226">
        <f t="shared" si="60"/>
        <v>0</v>
      </c>
      <c r="K284" s="227"/>
      <c r="L284" s="228"/>
      <c r="M284" s="229" t="s">
        <v>1</v>
      </c>
      <c r="N284" s="230" t="s">
        <v>39</v>
      </c>
      <c r="O284" s="68"/>
      <c r="P284" s="216">
        <f t="shared" si="61"/>
        <v>0</v>
      </c>
      <c r="Q284" s="216">
        <v>0</v>
      </c>
      <c r="R284" s="216">
        <f t="shared" si="62"/>
        <v>0</v>
      </c>
      <c r="S284" s="216">
        <v>0</v>
      </c>
      <c r="T284" s="217">
        <f t="shared" si="6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218" t="s">
        <v>326</v>
      </c>
      <c r="AT284" s="218" t="s">
        <v>210</v>
      </c>
      <c r="AU284" s="218" t="s">
        <v>86</v>
      </c>
      <c r="AY284" s="14" t="s">
        <v>191</v>
      </c>
      <c r="BE284" s="219">
        <f t="shared" si="64"/>
        <v>0</v>
      </c>
      <c r="BF284" s="219">
        <f t="shared" si="65"/>
        <v>0</v>
      </c>
      <c r="BG284" s="219">
        <f t="shared" si="66"/>
        <v>0</v>
      </c>
      <c r="BH284" s="219">
        <f t="shared" si="67"/>
        <v>0</v>
      </c>
      <c r="BI284" s="219">
        <f t="shared" si="68"/>
        <v>0</v>
      </c>
      <c r="BJ284" s="14" t="s">
        <v>86</v>
      </c>
      <c r="BK284" s="219">
        <f t="shared" si="69"/>
        <v>0</v>
      </c>
      <c r="BL284" s="14" t="s">
        <v>257</v>
      </c>
      <c r="BM284" s="218" t="s">
        <v>1217</v>
      </c>
    </row>
    <row r="285" spans="1:65" s="2" customFormat="1" ht="16.5" customHeight="1">
      <c r="A285" s="31"/>
      <c r="B285" s="32"/>
      <c r="C285" s="220" t="s">
        <v>289</v>
      </c>
      <c r="D285" s="220" t="s">
        <v>210</v>
      </c>
      <c r="E285" s="221" t="s">
        <v>1218</v>
      </c>
      <c r="F285" s="222" t="s">
        <v>1219</v>
      </c>
      <c r="G285" s="223" t="s">
        <v>278</v>
      </c>
      <c r="H285" s="224">
        <v>6</v>
      </c>
      <c r="I285" s="225"/>
      <c r="J285" s="226">
        <f t="shared" si="60"/>
        <v>0</v>
      </c>
      <c r="K285" s="227"/>
      <c r="L285" s="228"/>
      <c r="M285" s="229" t="s">
        <v>1</v>
      </c>
      <c r="N285" s="230" t="s">
        <v>39</v>
      </c>
      <c r="O285" s="68"/>
      <c r="P285" s="216">
        <f t="shared" si="61"/>
        <v>0</v>
      </c>
      <c r="Q285" s="216">
        <v>0</v>
      </c>
      <c r="R285" s="216">
        <f t="shared" si="62"/>
        <v>0</v>
      </c>
      <c r="S285" s="216">
        <v>0</v>
      </c>
      <c r="T285" s="217">
        <f t="shared" si="6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218" t="s">
        <v>326</v>
      </c>
      <c r="AT285" s="218" t="s">
        <v>210</v>
      </c>
      <c r="AU285" s="218" t="s">
        <v>86</v>
      </c>
      <c r="AY285" s="14" t="s">
        <v>191</v>
      </c>
      <c r="BE285" s="219">
        <f t="shared" si="64"/>
        <v>0</v>
      </c>
      <c r="BF285" s="219">
        <f t="shared" si="65"/>
        <v>0</v>
      </c>
      <c r="BG285" s="219">
        <f t="shared" si="66"/>
        <v>0</v>
      </c>
      <c r="BH285" s="219">
        <f t="shared" si="67"/>
        <v>0</v>
      </c>
      <c r="BI285" s="219">
        <f t="shared" si="68"/>
        <v>0</v>
      </c>
      <c r="BJ285" s="14" t="s">
        <v>86</v>
      </c>
      <c r="BK285" s="219">
        <f t="shared" si="69"/>
        <v>0</v>
      </c>
      <c r="BL285" s="14" t="s">
        <v>257</v>
      </c>
      <c r="BM285" s="218" t="s">
        <v>1220</v>
      </c>
    </row>
    <row r="286" spans="1:65" s="2" customFormat="1" ht="16.5" customHeight="1">
      <c r="A286" s="31"/>
      <c r="B286" s="32"/>
      <c r="C286" s="206" t="s">
        <v>293</v>
      </c>
      <c r="D286" s="206" t="s">
        <v>193</v>
      </c>
      <c r="E286" s="207" t="s">
        <v>1221</v>
      </c>
      <c r="F286" s="208" t="s">
        <v>1222</v>
      </c>
      <c r="G286" s="209" t="s">
        <v>278</v>
      </c>
      <c r="H286" s="210">
        <v>2</v>
      </c>
      <c r="I286" s="211"/>
      <c r="J286" s="212">
        <f t="shared" si="60"/>
        <v>0</v>
      </c>
      <c r="K286" s="213"/>
      <c r="L286" s="36"/>
      <c r="M286" s="214" t="s">
        <v>1</v>
      </c>
      <c r="N286" s="215" t="s">
        <v>39</v>
      </c>
      <c r="O286" s="68"/>
      <c r="P286" s="216">
        <f t="shared" si="61"/>
        <v>0</v>
      </c>
      <c r="Q286" s="216">
        <v>0</v>
      </c>
      <c r="R286" s="216">
        <f t="shared" si="62"/>
        <v>0</v>
      </c>
      <c r="S286" s="216">
        <v>0</v>
      </c>
      <c r="T286" s="217">
        <f t="shared" si="6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218" t="s">
        <v>257</v>
      </c>
      <c r="AT286" s="218" t="s">
        <v>193</v>
      </c>
      <c r="AU286" s="218" t="s">
        <v>86</v>
      </c>
      <c r="AY286" s="14" t="s">
        <v>191</v>
      </c>
      <c r="BE286" s="219">
        <f t="shared" si="64"/>
        <v>0</v>
      </c>
      <c r="BF286" s="219">
        <f t="shared" si="65"/>
        <v>0</v>
      </c>
      <c r="BG286" s="219">
        <f t="shared" si="66"/>
        <v>0</v>
      </c>
      <c r="BH286" s="219">
        <f t="shared" si="67"/>
        <v>0</v>
      </c>
      <c r="BI286" s="219">
        <f t="shared" si="68"/>
        <v>0</v>
      </c>
      <c r="BJ286" s="14" t="s">
        <v>86</v>
      </c>
      <c r="BK286" s="219">
        <f t="shared" si="69"/>
        <v>0</v>
      </c>
      <c r="BL286" s="14" t="s">
        <v>257</v>
      </c>
      <c r="BM286" s="218" t="s">
        <v>1223</v>
      </c>
    </row>
    <row r="287" spans="1:65" s="2" customFormat="1" ht="16.5" customHeight="1">
      <c r="A287" s="31"/>
      <c r="B287" s="32"/>
      <c r="C287" s="220" t="s">
        <v>297</v>
      </c>
      <c r="D287" s="220" t="s">
        <v>210</v>
      </c>
      <c r="E287" s="221" t="s">
        <v>1224</v>
      </c>
      <c r="F287" s="222" t="s">
        <v>1225</v>
      </c>
      <c r="G287" s="223" t="s">
        <v>278</v>
      </c>
      <c r="H287" s="224">
        <v>2</v>
      </c>
      <c r="I287" s="225"/>
      <c r="J287" s="226">
        <f t="shared" si="60"/>
        <v>0</v>
      </c>
      <c r="K287" s="227"/>
      <c r="L287" s="228"/>
      <c r="M287" s="229" t="s">
        <v>1</v>
      </c>
      <c r="N287" s="230" t="s">
        <v>39</v>
      </c>
      <c r="O287" s="68"/>
      <c r="P287" s="216">
        <f t="shared" si="61"/>
        <v>0</v>
      </c>
      <c r="Q287" s="216">
        <v>0</v>
      </c>
      <c r="R287" s="216">
        <f t="shared" si="62"/>
        <v>0</v>
      </c>
      <c r="S287" s="216">
        <v>0</v>
      </c>
      <c r="T287" s="217">
        <f t="shared" si="6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218" t="s">
        <v>326</v>
      </c>
      <c r="AT287" s="218" t="s">
        <v>210</v>
      </c>
      <c r="AU287" s="218" t="s">
        <v>86</v>
      </c>
      <c r="AY287" s="14" t="s">
        <v>191</v>
      </c>
      <c r="BE287" s="219">
        <f t="shared" si="64"/>
        <v>0</v>
      </c>
      <c r="BF287" s="219">
        <f t="shared" si="65"/>
        <v>0</v>
      </c>
      <c r="BG287" s="219">
        <f t="shared" si="66"/>
        <v>0</v>
      </c>
      <c r="BH287" s="219">
        <f t="shared" si="67"/>
        <v>0</v>
      </c>
      <c r="BI287" s="219">
        <f t="shared" si="68"/>
        <v>0</v>
      </c>
      <c r="BJ287" s="14" t="s">
        <v>86</v>
      </c>
      <c r="BK287" s="219">
        <f t="shared" si="69"/>
        <v>0</v>
      </c>
      <c r="BL287" s="14" t="s">
        <v>257</v>
      </c>
      <c r="BM287" s="218" t="s">
        <v>1226</v>
      </c>
    </row>
    <row r="288" spans="1:65" s="2" customFormat="1" ht="21.75" customHeight="1">
      <c r="A288" s="31"/>
      <c r="B288" s="32"/>
      <c r="C288" s="206" t="s">
        <v>380</v>
      </c>
      <c r="D288" s="206" t="s">
        <v>193</v>
      </c>
      <c r="E288" s="207" t="s">
        <v>1227</v>
      </c>
      <c r="F288" s="208" t="s">
        <v>1228</v>
      </c>
      <c r="G288" s="209" t="s">
        <v>278</v>
      </c>
      <c r="H288" s="210">
        <v>2</v>
      </c>
      <c r="I288" s="211"/>
      <c r="J288" s="212">
        <f t="shared" si="60"/>
        <v>0</v>
      </c>
      <c r="K288" s="213"/>
      <c r="L288" s="36"/>
      <c r="M288" s="214" t="s">
        <v>1</v>
      </c>
      <c r="N288" s="215" t="s">
        <v>39</v>
      </c>
      <c r="O288" s="68"/>
      <c r="P288" s="216">
        <f t="shared" si="61"/>
        <v>0</v>
      </c>
      <c r="Q288" s="216">
        <v>0</v>
      </c>
      <c r="R288" s="216">
        <f t="shared" si="62"/>
        <v>0</v>
      </c>
      <c r="S288" s="216">
        <v>0</v>
      </c>
      <c r="T288" s="217">
        <f t="shared" si="6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218" t="s">
        <v>257</v>
      </c>
      <c r="AT288" s="218" t="s">
        <v>193</v>
      </c>
      <c r="AU288" s="218" t="s">
        <v>86</v>
      </c>
      <c r="AY288" s="14" t="s">
        <v>191</v>
      </c>
      <c r="BE288" s="219">
        <f t="shared" si="64"/>
        <v>0</v>
      </c>
      <c r="BF288" s="219">
        <f t="shared" si="65"/>
        <v>0</v>
      </c>
      <c r="BG288" s="219">
        <f t="shared" si="66"/>
        <v>0</v>
      </c>
      <c r="BH288" s="219">
        <f t="shared" si="67"/>
        <v>0</v>
      </c>
      <c r="BI288" s="219">
        <f t="shared" si="68"/>
        <v>0</v>
      </c>
      <c r="BJ288" s="14" t="s">
        <v>86</v>
      </c>
      <c r="BK288" s="219">
        <f t="shared" si="69"/>
        <v>0</v>
      </c>
      <c r="BL288" s="14" t="s">
        <v>257</v>
      </c>
      <c r="BM288" s="218" t="s">
        <v>1229</v>
      </c>
    </row>
    <row r="289" spans="1:65" s="2" customFormat="1" ht="16.5" customHeight="1">
      <c r="A289" s="31"/>
      <c r="B289" s="32"/>
      <c r="C289" s="220" t="s">
        <v>384</v>
      </c>
      <c r="D289" s="220" t="s">
        <v>210</v>
      </c>
      <c r="E289" s="221" t="s">
        <v>1230</v>
      </c>
      <c r="F289" s="222" t="s">
        <v>1231</v>
      </c>
      <c r="G289" s="223" t="s">
        <v>278</v>
      </c>
      <c r="H289" s="224">
        <v>2</v>
      </c>
      <c r="I289" s="225"/>
      <c r="J289" s="226">
        <f t="shared" si="60"/>
        <v>0</v>
      </c>
      <c r="K289" s="227"/>
      <c r="L289" s="228"/>
      <c r="M289" s="229" t="s">
        <v>1</v>
      </c>
      <c r="N289" s="230" t="s">
        <v>39</v>
      </c>
      <c r="O289" s="68"/>
      <c r="P289" s="216">
        <f t="shared" si="61"/>
        <v>0</v>
      </c>
      <c r="Q289" s="216">
        <v>0</v>
      </c>
      <c r="R289" s="216">
        <f t="shared" si="62"/>
        <v>0</v>
      </c>
      <c r="S289" s="216">
        <v>0</v>
      </c>
      <c r="T289" s="217">
        <f t="shared" si="6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218" t="s">
        <v>326</v>
      </c>
      <c r="AT289" s="218" t="s">
        <v>210</v>
      </c>
      <c r="AU289" s="218" t="s">
        <v>86</v>
      </c>
      <c r="AY289" s="14" t="s">
        <v>191</v>
      </c>
      <c r="BE289" s="219">
        <f t="shared" si="64"/>
        <v>0</v>
      </c>
      <c r="BF289" s="219">
        <f t="shared" si="65"/>
        <v>0</v>
      </c>
      <c r="BG289" s="219">
        <f t="shared" si="66"/>
        <v>0</v>
      </c>
      <c r="BH289" s="219">
        <f t="shared" si="67"/>
        <v>0</v>
      </c>
      <c r="BI289" s="219">
        <f t="shared" si="68"/>
        <v>0</v>
      </c>
      <c r="BJ289" s="14" t="s">
        <v>86</v>
      </c>
      <c r="BK289" s="219">
        <f t="shared" si="69"/>
        <v>0</v>
      </c>
      <c r="BL289" s="14" t="s">
        <v>257</v>
      </c>
      <c r="BM289" s="218" t="s">
        <v>1232</v>
      </c>
    </row>
    <row r="290" spans="1:65" s="2" customFormat="1" ht="21.75" customHeight="1">
      <c r="A290" s="31"/>
      <c r="B290" s="32"/>
      <c r="C290" s="206" t="s">
        <v>301</v>
      </c>
      <c r="D290" s="206" t="s">
        <v>193</v>
      </c>
      <c r="E290" s="207" t="s">
        <v>1233</v>
      </c>
      <c r="F290" s="208" t="s">
        <v>1234</v>
      </c>
      <c r="G290" s="209" t="s">
        <v>278</v>
      </c>
      <c r="H290" s="210">
        <v>17</v>
      </c>
      <c r="I290" s="211"/>
      <c r="J290" s="212">
        <f t="shared" si="60"/>
        <v>0</v>
      </c>
      <c r="K290" s="213"/>
      <c r="L290" s="36"/>
      <c r="M290" s="214" t="s">
        <v>1</v>
      </c>
      <c r="N290" s="215" t="s">
        <v>39</v>
      </c>
      <c r="O290" s="68"/>
      <c r="P290" s="216">
        <f t="shared" si="61"/>
        <v>0</v>
      </c>
      <c r="Q290" s="216">
        <v>0</v>
      </c>
      <c r="R290" s="216">
        <f t="shared" si="62"/>
        <v>0</v>
      </c>
      <c r="S290" s="216">
        <v>0</v>
      </c>
      <c r="T290" s="217">
        <f t="shared" si="6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218" t="s">
        <v>257</v>
      </c>
      <c r="AT290" s="218" t="s">
        <v>193</v>
      </c>
      <c r="AU290" s="218" t="s">
        <v>86</v>
      </c>
      <c r="AY290" s="14" t="s">
        <v>191</v>
      </c>
      <c r="BE290" s="219">
        <f t="shared" si="64"/>
        <v>0</v>
      </c>
      <c r="BF290" s="219">
        <f t="shared" si="65"/>
        <v>0</v>
      </c>
      <c r="BG290" s="219">
        <f t="shared" si="66"/>
        <v>0</v>
      </c>
      <c r="BH290" s="219">
        <f t="shared" si="67"/>
        <v>0</v>
      </c>
      <c r="BI290" s="219">
        <f t="shared" si="68"/>
        <v>0</v>
      </c>
      <c r="BJ290" s="14" t="s">
        <v>86</v>
      </c>
      <c r="BK290" s="219">
        <f t="shared" si="69"/>
        <v>0</v>
      </c>
      <c r="BL290" s="14" t="s">
        <v>257</v>
      </c>
      <c r="BM290" s="218" t="s">
        <v>1235</v>
      </c>
    </row>
    <row r="291" spans="1:65" s="2" customFormat="1" ht="16.5" customHeight="1">
      <c r="A291" s="31"/>
      <c r="B291" s="32"/>
      <c r="C291" s="220" t="s">
        <v>306</v>
      </c>
      <c r="D291" s="220" t="s">
        <v>210</v>
      </c>
      <c r="E291" s="221" t="s">
        <v>1236</v>
      </c>
      <c r="F291" s="222" t="s">
        <v>1237</v>
      </c>
      <c r="G291" s="223" t="s">
        <v>278</v>
      </c>
      <c r="H291" s="224">
        <v>17</v>
      </c>
      <c r="I291" s="225"/>
      <c r="J291" s="226">
        <f t="shared" si="60"/>
        <v>0</v>
      </c>
      <c r="K291" s="227"/>
      <c r="L291" s="228"/>
      <c r="M291" s="229" t="s">
        <v>1</v>
      </c>
      <c r="N291" s="230" t="s">
        <v>39</v>
      </c>
      <c r="O291" s="68"/>
      <c r="P291" s="216">
        <f t="shared" si="61"/>
        <v>0</v>
      </c>
      <c r="Q291" s="216">
        <v>0</v>
      </c>
      <c r="R291" s="216">
        <f t="shared" si="62"/>
        <v>0</v>
      </c>
      <c r="S291" s="216">
        <v>0</v>
      </c>
      <c r="T291" s="217">
        <f t="shared" si="6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218" t="s">
        <v>326</v>
      </c>
      <c r="AT291" s="218" t="s">
        <v>210</v>
      </c>
      <c r="AU291" s="218" t="s">
        <v>86</v>
      </c>
      <c r="AY291" s="14" t="s">
        <v>191</v>
      </c>
      <c r="BE291" s="219">
        <f t="shared" si="64"/>
        <v>0</v>
      </c>
      <c r="BF291" s="219">
        <f t="shared" si="65"/>
        <v>0</v>
      </c>
      <c r="BG291" s="219">
        <f t="shared" si="66"/>
        <v>0</v>
      </c>
      <c r="BH291" s="219">
        <f t="shared" si="67"/>
        <v>0</v>
      </c>
      <c r="BI291" s="219">
        <f t="shared" si="68"/>
        <v>0</v>
      </c>
      <c r="BJ291" s="14" t="s">
        <v>86</v>
      </c>
      <c r="BK291" s="219">
        <f t="shared" si="69"/>
        <v>0</v>
      </c>
      <c r="BL291" s="14" t="s">
        <v>257</v>
      </c>
      <c r="BM291" s="218" t="s">
        <v>1238</v>
      </c>
    </row>
    <row r="292" spans="1:65" s="2" customFormat="1" ht="21.75" customHeight="1">
      <c r="A292" s="31"/>
      <c r="B292" s="32"/>
      <c r="C292" s="206" t="s">
        <v>386</v>
      </c>
      <c r="D292" s="206" t="s">
        <v>193</v>
      </c>
      <c r="E292" s="207" t="s">
        <v>1239</v>
      </c>
      <c r="F292" s="208" t="s">
        <v>1240</v>
      </c>
      <c r="G292" s="209" t="s">
        <v>278</v>
      </c>
      <c r="H292" s="210">
        <v>2</v>
      </c>
      <c r="I292" s="211"/>
      <c r="J292" s="212">
        <f t="shared" si="60"/>
        <v>0</v>
      </c>
      <c r="K292" s="213"/>
      <c r="L292" s="36"/>
      <c r="M292" s="214" t="s">
        <v>1</v>
      </c>
      <c r="N292" s="215" t="s">
        <v>39</v>
      </c>
      <c r="O292" s="68"/>
      <c r="P292" s="216">
        <f t="shared" si="61"/>
        <v>0</v>
      </c>
      <c r="Q292" s="216">
        <v>0</v>
      </c>
      <c r="R292" s="216">
        <f t="shared" si="62"/>
        <v>0</v>
      </c>
      <c r="S292" s="216">
        <v>0</v>
      </c>
      <c r="T292" s="217">
        <f t="shared" si="6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218" t="s">
        <v>257</v>
      </c>
      <c r="AT292" s="218" t="s">
        <v>193</v>
      </c>
      <c r="AU292" s="218" t="s">
        <v>86</v>
      </c>
      <c r="AY292" s="14" t="s">
        <v>191</v>
      </c>
      <c r="BE292" s="219">
        <f t="shared" si="64"/>
        <v>0</v>
      </c>
      <c r="BF292" s="219">
        <f t="shared" si="65"/>
        <v>0</v>
      </c>
      <c r="BG292" s="219">
        <f t="shared" si="66"/>
        <v>0</v>
      </c>
      <c r="BH292" s="219">
        <f t="shared" si="67"/>
        <v>0</v>
      </c>
      <c r="BI292" s="219">
        <f t="shared" si="68"/>
        <v>0</v>
      </c>
      <c r="BJ292" s="14" t="s">
        <v>86</v>
      </c>
      <c r="BK292" s="219">
        <f t="shared" si="69"/>
        <v>0</v>
      </c>
      <c r="BL292" s="14" t="s">
        <v>257</v>
      </c>
      <c r="BM292" s="218" t="s">
        <v>1241</v>
      </c>
    </row>
    <row r="293" spans="1:65" s="2" customFormat="1" ht="21.75" customHeight="1">
      <c r="A293" s="31"/>
      <c r="B293" s="32"/>
      <c r="C293" s="220" t="s">
        <v>393</v>
      </c>
      <c r="D293" s="220" t="s">
        <v>210</v>
      </c>
      <c r="E293" s="221" t="s">
        <v>1242</v>
      </c>
      <c r="F293" s="222" t="s">
        <v>1243</v>
      </c>
      <c r="G293" s="223" t="s">
        <v>278</v>
      </c>
      <c r="H293" s="224">
        <v>2</v>
      </c>
      <c r="I293" s="225"/>
      <c r="J293" s="226">
        <f t="shared" si="60"/>
        <v>0</v>
      </c>
      <c r="K293" s="227"/>
      <c r="L293" s="228"/>
      <c r="M293" s="229" t="s">
        <v>1</v>
      </c>
      <c r="N293" s="230" t="s">
        <v>39</v>
      </c>
      <c r="O293" s="68"/>
      <c r="P293" s="216">
        <f t="shared" si="61"/>
        <v>0</v>
      </c>
      <c r="Q293" s="216">
        <v>0</v>
      </c>
      <c r="R293" s="216">
        <f t="shared" si="62"/>
        <v>0</v>
      </c>
      <c r="S293" s="216">
        <v>0</v>
      </c>
      <c r="T293" s="217">
        <f t="shared" si="6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218" t="s">
        <v>326</v>
      </c>
      <c r="AT293" s="218" t="s">
        <v>210</v>
      </c>
      <c r="AU293" s="218" t="s">
        <v>86</v>
      </c>
      <c r="AY293" s="14" t="s">
        <v>191</v>
      </c>
      <c r="BE293" s="219">
        <f t="shared" si="64"/>
        <v>0</v>
      </c>
      <c r="BF293" s="219">
        <f t="shared" si="65"/>
        <v>0</v>
      </c>
      <c r="BG293" s="219">
        <f t="shared" si="66"/>
        <v>0</v>
      </c>
      <c r="BH293" s="219">
        <f t="shared" si="67"/>
        <v>0</v>
      </c>
      <c r="BI293" s="219">
        <f t="shared" si="68"/>
        <v>0</v>
      </c>
      <c r="BJ293" s="14" t="s">
        <v>86</v>
      </c>
      <c r="BK293" s="219">
        <f t="shared" si="69"/>
        <v>0</v>
      </c>
      <c r="BL293" s="14" t="s">
        <v>257</v>
      </c>
      <c r="BM293" s="218" t="s">
        <v>1244</v>
      </c>
    </row>
    <row r="294" spans="1:65" s="2" customFormat="1" ht="21.75" customHeight="1">
      <c r="A294" s="31"/>
      <c r="B294" s="32"/>
      <c r="C294" s="206" t="s">
        <v>711</v>
      </c>
      <c r="D294" s="206" t="s">
        <v>193</v>
      </c>
      <c r="E294" s="207" t="s">
        <v>1245</v>
      </c>
      <c r="F294" s="208" t="s">
        <v>1246</v>
      </c>
      <c r="G294" s="209" t="s">
        <v>278</v>
      </c>
      <c r="H294" s="210">
        <v>1</v>
      </c>
      <c r="I294" s="211"/>
      <c r="J294" s="212">
        <f t="shared" si="60"/>
        <v>0</v>
      </c>
      <c r="K294" s="213"/>
      <c r="L294" s="36"/>
      <c r="M294" s="214" t="s">
        <v>1</v>
      </c>
      <c r="N294" s="215" t="s">
        <v>39</v>
      </c>
      <c r="O294" s="68"/>
      <c r="P294" s="216">
        <f t="shared" si="61"/>
        <v>0</v>
      </c>
      <c r="Q294" s="216">
        <v>0</v>
      </c>
      <c r="R294" s="216">
        <f t="shared" si="62"/>
        <v>0</v>
      </c>
      <c r="S294" s="216">
        <v>0</v>
      </c>
      <c r="T294" s="217">
        <f t="shared" si="6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218" t="s">
        <v>257</v>
      </c>
      <c r="AT294" s="218" t="s">
        <v>193</v>
      </c>
      <c r="AU294" s="218" t="s">
        <v>86</v>
      </c>
      <c r="AY294" s="14" t="s">
        <v>191</v>
      </c>
      <c r="BE294" s="219">
        <f t="shared" si="64"/>
        <v>0</v>
      </c>
      <c r="BF294" s="219">
        <f t="shared" si="65"/>
        <v>0</v>
      </c>
      <c r="BG294" s="219">
        <f t="shared" si="66"/>
        <v>0</v>
      </c>
      <c r="BH294" s="219">
        <f t="shared" si="67"/>
        <v>0</v>
      </c>
      <c r="BI294" s="219">
        <f t="shared" si="68"/>
        <v>0</v>
      </c>
      <c r="BJ294" s="14" t="s">
        <v>86</v>
      </c>
      <c r="BK294" s="219">
        <f t="shared" si="69"/>
        <v>0</v>
      </c>
      <c r="BL294" s="14" t="s">
        <v>257</v>
      </c>
      <c r="BM294" s="218" t="s">
        <v>1247</v>
      </c>
    </row>
    <row r="295" spans="1:65" s="2" customFormat="1" ht="16.5" customHeight="1">
      <c r="A295" s="31"/>
      <c r="B295" s="32"/>
      <c r="C295" s="220" t="s">
        <v>715</v>
      </c>
      <c r="D295" s="220" t="s">
        <v>210</v>
      </c>
      <c r="E295" s="221" t="s">
        <v>1248</v>
      </c>
      <c r="F295" s="222" t="s">
        <v>1249</v>
      </c>
      <c r="G295" s="223" t="s">
        <v>278</v>
      </c>
      <c r="H295" s="224">
        <v>1</v>
      </c>
      <c r="I295" s="225"/>
      <c r="J295" s="226">
        <f t="shared" si="60"/>
        <v>0</v>
      </c>
      <c r="K295" s="227"/>
      <c r="L295" s="228"/>
      <c r="M295" s="229" t="s">
        <v>1</v>
      </c>
      <c r="N295" s="230" t="s">
        <v>39</v>
      </c>
      <c r="O295" s="68"/>
      <c r="P295" s="216">
        <f t="shared" si="61"/>
        <v>0</v>
      </c>
      <c r="Q295" s="216">
        <v>0</v>
      </c>
      <c r="R295" s="216">
        <f t="shared" si="62"/>
        <v>0</v>
      </c>
      <c r="S295" s="216">
        <v>0</v>
      </c>
      <c r="T295" s="217">
        <f t="shared" si="63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218" t="s">
        <v>326</v>
      </c>
      <c r="AT295" s="218" t="s">
        <v>210</v>
      </c>
      <c r="AU295" s="218" t="s">
        <v>86</v>
      </c>
      <c r="AY295" s="14" t="s">
        <v>191</v>
      </c>
      <c r="BE295" s="219">
        <f t="shared" si="64"/>
        <v>0</v>
      </c>
      <c r="BF295" s="219">
        <f t="shared" si="65"/>
        <v>0</v>
      </c>
      <c r="BG295" s="219">
        <f t="shared" si="66"/>
        <v>0</v>
      </c>
      <c r="BH295" s="219">
        <f t="shared" si="67"/>
        <v>0</v>
      </c>
      <c r="BI295" s="219">
        <f t="shared" si="68"/>
        <v>0</v>
      </c>
      <c r="BJ295" s="14" t="s">
        <v>86</v>
      </c>
      <c r="BK295" s="219">
        <f t="shared" si="69"/>
        <v>0</v>
      </c>
      <c r="BL295" s="14" t="s">
        <v>257</v>
      </c>
      <c r="BM295" s="218" t="s">
        <v>1250</v>
      </c>
    </row>
    <row r="296" spans="1:65" s="2" customFormat="1" ht="16.5" customHeight="1">
      <c r="A296" s="31"/>
      <c r="B296" s="32"/>
      <c r="C296" s="206" t="s">
        <v>310</v>
      </c>
      <c r="D296" s="206" t="s">
        <v>193</v>
      </c>
      <c r="E296" s="207" t="s">
        <v>1251</v>
      </c>
      <c r="F296" s="208" t="s">
        <v>1252</v>
      </c>
      <c r="G296" s="209" t="s">
        <v>278</v>
      </c>
      <c r="H296" s="210">
        <v>12</v>
      </c>
      <c r="I296" s="211"/>
      <c r="J296" s="212">
        <f t="shared" si="60"/>
        <v>0</v>
      </c>
      <c r="K296" s="213"/>
      <c r="L296" s="36"/>
      <c r="M296" s="214" t="s">
        <v>1</v>
      </c>
      <c r="N296" s="215" t="s">
        <v>39</v>
      </c>
      <c r="O296" s="68"/>
      <c r="P296" s="216">
        <f t="shared" si="61"/>
        <v>0</v>
      </c>
      <c r="Q296" s="216">
        <v>0</v>
      </c>
      <c r="R296" s="216">
        <f t="shared" si="62"/>
        <v>0</v>
      </c>
      <c r="S296" s="216">
        <v>0</v>
      </c>
      <c r="T296" s="217">
        <f t="shared" si="6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218" t="s">
        <v>257</v>
      </c>
      <c r="AT296" s="218" t="s">
        <v>193</v>
      </c>
      <c r="AU296" s="218" t="s">
        <v>86</v>
      </c>
      <c r="AY296" s="14" t="s">
        <v>191</v>
      </c>
      <c r="BE296" s="219">
        <f t="shared" si="64"/>
        <v>0</v>
      </c>
      <c r="BF296" s="219">
        <f t="shared" si="65"/>
        <v>0</v>
      </c>
      <c r="BG296" s="219">
        <f t="shared" si="66"/>
        <v>0</v>
      </c>
      <c r="BH296" s="219">
        <f t="shared" si="67"/>
        <v>0</v>
      </c>
      <c r="BI296" s="219">
        <f t="shared" si="68"/>
        <v>0</v>
      </c>
      <c r="BJ296" s="14" t="s">
        <v>86</v>
      </c>
      <c r="BK296" s="219">
        <f t="shared" si="69"/>
        <v>0</v>
      </c>
      <c r="BL296" s="14" t="s">
        <v>257</v>
      </c>
      <c r="BM296" s="218" t="s">
        <v>1253</v>
      </c>
    </row>
    <row r="297" spans="1:65" s="2" customFormat="1" ht="16.5" customHeight="1">
      <c r="A297" s="31"/>
      <c r="B297" s="32"/>
      <c r="C297" s="220" t="s">
        <v>314</v>
      </c>
      <c r="D297" s="220" t="s">
        <v>210</v>
      </c>
      <c r="E297" s="221" t="s">
        <v>1254</v>
      </c>
      <c r="F297" s="222" t="s">
        <v>1255</v>
      </c>
      <c r="G297" s="223" t="s">
        <v>278</v>
      </c>
      <c r="H297" s="224">
        <v>7</v>
      </c>
      <c r="I297" s="225"/>
      <c r="J297" s="226">
        <f t="shared" si="60"/>
        <v>0</v>
      </c>
      <c r="K297" s="227"/>
      <c r="L297" s="228"/>
      <c r="M297" s="229" t="s">
        <v>1</v>
      </c>
      <c r="N297" s="230" t="s">
        <v>39</v>
      </c>
      <c r="O297" s="68"/>
      <c r="P297" s="216">
        <f t="shared" si="61"/>
        <v>0</v>
      </c>
      <c r="Q297" s="216">
        <v>0</v>
      </c>
      <c r="R297" s="216">
        <f t="shared" si="62"/>
        <v>0</v>
      </c>
      <c r="S297" s="216">
        <v>0</v>
      </c>
      <c r="T297" s="217">
        <f t="shared" si="6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218" t="s">
        <v>326</v>
      </c>
      <c r="AT297" s="218" t="s">
        <v>210</v>
      </c>
      <c r="AU297" s="218" t="s">
        <v>86</v>
      </c>
      <c r="AY297" s="14" t="s">
        <v>191</v>
      </c>
      <c r="BE297" s="219">
        <f t="shared" si="64"/>
        <v>0</v>
      </c>
      <c r="BF297" s="219">
        <f t="shared" si="65"/>
        <v>0</v>
      </c>
      <c r="BG297" s="219">
        <f t="shared" si="66"/>
        <v>0</v>
      </c>
      <c r="BH297" s="219">
        <f t="shared" si="67"/>
        <v>0</v>
      </c>
      <c r="BI297" s="219">
        <f t="shared" si="68"/>
        <v>0</v>
      </c>
      <c r="BJ297" s="14" t="s">
        <v>86</v>
      </c>
      <c r="BK297" s="219">
        <f t="shared" si="69"/>
        <v>0</v>
      </c>
      <c r="BL297" s="14" t="s">
        <v>257</v>
      </c>
      <c r="BM297" s="218" t="s">
        <v>1256</v>
      </c>
    </row>
    <row r="298" spans="1:65" s="2" customFormat="1" ht="16.5" customHeight="1">
      <c r="A298" s="31"/>
      <c r="B298" s="32"/>
      <c r="C298" s="220" t="s">
        <v>318</v>
      </c>
      <c r="D298" s="220" t="s">
        <v>210</v>
      </c>
      <c r="E298" s="221" t="s">
        <v>1257</v>
      </c>
      <c r="F298" s="222" t="s">
        <v>1258</v>
      </c>
      <c r="G298" s="223" t="s">
        <v>278</v>
      </c>
      <c r="H298" s="224">
        <v>5</v>
      </c>
      <c r="I298" s="225"/>
      <c r="J298" s="226">
        <f t="shared" si="60"/>
        <v>0</v>
      </c>
      <c r="K298" s="227"/>
      <c r="L298" s="228"/>
      <c r="M298" s="229" t="s">
        <v>1</v>
      </c>
      <c r="N298" s="230" t="s">
        <v>39</v>
      </c>
      <c r="O298" s="68"/>
      <c r="P298" s="216">
        <f t="shared" si="61"/>
        <v>0</v>
      </c>
      <c r="Q298" s="216">
        <v>0</v>
      </c>
      <c r="R298" s="216">
        <f t="shared" si="62"/>
        <v>0</v>
      </c>
      <c r="S298" s="216">
        <v>0</v>
      </c>
      <c r="T298" s="217">
        <f t="shared" si="6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218" t="s">
        <v>326</v>
      </c>
      <c r="AT298" s="218" t="s">
        <v>210</v>
      </c>
      <c r="AU298" s="218" t="s">
        <v>86</v>
      </c>
      <c r="AY298" s="14" t="s">
        <v>191</v>
      </c>
      <c r="BE298" s="219">
        <f t="shared" si="64"/>
        <v>0</v>
      </c>
      <c r="BF298" s="219">
        <f t="shared" si="65"/>
        <v>0</v>
      </c>
      <c r="BG298" s="219">
        <f t="shared" si="66"/>
        <v>0</v>
      </c>
      <c r="BH298" s="219">
        <f t="shared" si="67"/>
        <v>0</v>
      </c>
      <c r="BI298" s="219">
        <f t="shared" si="68"/>
        <v>0</v>
      </c>
      <c r="BJ298" s="14" t="s">
        <v>86</v>
      </c>
      <c r="BK298" s="219">
        <f t="shared" si="69"/>
        <v>0</v>
      </c>
      <c r="BL298" s="14" t="s">
        <v>257</v>
      </c>
      <c r="BM298" s="218" t="s">
        <v>1259</v>
      </c>
    </row>
    <row r="299" spans="1:65" s="2" customFormat="1" ht="21.75" customHeight="1">
      <c r="A299" s="31"/>
      <c r="B299" s="32"/>
      <c r="C299" s="206" t="s">
        <v>322</v>
      </c>
      <c r="D299" s="206" t="s">
        <v>193</v>
      </c>
      <c r="E299" s="207" t="s">
        <v>1260</v>
      </c>
      <c r="F299" s="208" t="s">
        <v>1261</v>
      </c>
      <c r="G299" s="209" t="s">
        <v>389</v>
      </c>
      <c r="H299" s="231">
        <v>150.09700000000001</v>
      </c>
      <c r="I299" s="211"/>
      <c r="J299" s="212">
        <f t="shared" si="60"/>
        <v>0</v>
      </c>
      <c r="K299" s="213"/>
      <c r="L299" s="36"/>
      <c r="M299" s="214" t="s">
        <v>1</v>
      </c>
      <c r="N299" s="215" t="s">
        <v>39</v>
      </c>
      <c r="O299" s="68"/>
      <c r="P299" s="216">
        <f t="shared" si="61"/>
        <v>0</v>
      </c>
      <c r="Q299" s="216">
        <v>0</v>
      </c>
      <c r="R299" s="216">
        <f t="shared" si="62"/>
        <v>0</v>
      </c>
      <c r="S299" s="216">
        <v>0</v>
      </c>
      <c r="T299" s="217">
        <f t="shared" si="6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218" t="s">
        <v>257</v>
      </c>
      <c r="AT299" s="218" t="s">
        <v>193</v>
      </c>
      <c r="AU299" s="218" t="s">
        <v>86</v>
      </c>
      <c r="AY299" s="14" t="s">
        <v>191</v>
      </c>
      <c r="BE299" s="219">
        <f t="shared" si="64"/>
        <v>0</v>
      </c>
      <c r="BF299" s="219">
        <f t="shared" si="65"/>
        <v>0</v>
      </c>
      <c r="BG299" s="219">
        <f t="shared" si="66"/>
        <v>0</v>
      </c>
      <c r="BH299" s="219">
        <f t="shared" si="67"/>
        <v>0</v>
      </c>
      <c r="BI299" s="219">
        <f t="shared" si="68"/>
        <v>0</v>
      </c>
      <c r="BJ299" s="14" t="s">
        <v>86</v>
      </c>
      <c r="BK299" s="219">
        <f t="shared" si="69"/>
        <v>0</v>
      </c>
      <c r="BL299" s="14" t="s">
        <v>257</v>
      </c>
      <c r="BM299" s="218" t="s">
        <v>1262</v>
      </c>
    </row>
    <row r="300" spans="1:65" s="12" customFormat="1" ht="22.9" customHeight="1">
      <c r="B300" s="190"/>
      <c r="C300" s="191"/>
      <c r="D300" s="192" t="s">
        <v>72</v>
      </c>
      <c r="E300" s="204" t="s">
        <v>1263</v>
      </c>
      <c r="F300" s="204" t="s">
        <v>1264</v>
      </c>
      <c r="G300" s="191"/>
      <c r="H300" s="191"/>
      <c r="I300" s="194"/>
      <c r="J300" s="205">
        <f>BK300</f>
        <v>0</v>
      </c>
      <c r="K300" s="191"/>
      <c r="L300" s="196"/>
      <c r="M300" s="197"/>
      <c r="N300" s="198"/>
      <c r="O300" s="198"/>
      <c r="P300" s="199">
        <f>SUM(P301:P306)</f>
        <v>0</v>
      </c>
      <c r="Q300" s="198"/>
      <c r="R300" s="199">
        <f>SUM(R301:R306)</f>
        <v>0</v>
      </c>
      <c r="S300" s="198"/>
      <c r="T300" s="200">
        <f>SUM(T301:T306)</f>
        <v>0</v>
      </c>
      <c r="AR300" s="201" t="s">
        <v>86</v>
      </c>
      <c r="AT300" s="202" t="s">
        <v>72</v>
      </c>
      <c r="AU300" s="202" t="s">
        <v>80</v>
      </c>
      <c r="AY300" s="201" t="s">
        <v>191</v>
      </c>
      <c r="BK300" s="203">
        <f>SUM(BK301:BK306)</f>
        <v>0</v>
      </c>
    </row>
    <row r="301" spans="1:65" s="2" customFormat="1" ht="33" customHeight="1">
      <c r="A301" s="31"/>
      <c r="B301" s="32"/>
      <c r="C301" s="206" t="s">
        <v>548</v>
      </c>
      <c r="D301" s="206" t="s">
        <v>193</v>
      </c>
      <c r="E301" s="207" t="s">
        <v>1265</v>
      </c>
      <c r="F301" s="208" t="s">
        <v>1266</v>
      </c>
      <c r="G301" s="209" t="s">
        <v>278</v>
      </c>
      <c r="H301" s="210">
        <v>1</v>
      </c>
      <c r="I301" s="211"/>
      <c r="J301" s="212">
        <f t="shared" ref="J301:J306" si="70">ROUND(I301*H301,2)</f>
        <v>0</v>
      </c>
      <c r="K301" s="213"/>
      <c r="L301" s="36"/>
      <c r="M301" s="214" t="s">
        <v>1</v>
      </c>
      <c r="N301" s="215" t="s">
        <v>39</v>
      </c>
      <c r="O301" s="68"/>
      <c r="P301" s="216">
        <f t="shared" ref="P301:P306" si="71">O301*H301</f>
        <v>0</v>
      </c>
      <c r="Q301" s="216">
        <v>0</v>
      </c>
      <c r="R301" s="216">
        <f t="shared" ref="R301:R306" si="72">Q301*H301</f>
        <v>0</v>
      </c>
      <c r="S301" s="216">
        <v>0</v>
      </c>
      <c r="T301" s="217">
        <f t="shared" ref="T301:T306" si="73"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218" t="s">
        <v>257</v>
      </c>
      <c r="AT301" s="218" t="s">
        <v>193</v>
      </c>
      <c r="AU301" s="218" t="s">
        <v>86</v>
      </c>
      <c r="AY301" s="14" t="s">
        <v>191</v>
      </c>
      <c r="BE301" s="219">
        <f t="shared" ref="BE301:BE306" si="74">IF(N301="základná",J301,0)</f>
        <v>0</v>
      </c>
      <c r="BF301" s="219">
        <f t="shared" ref="BF301:BF306" si="75">IF(N301="znížená",J301,0)</f>
        <v>0</v>
      </c>
      <c r="BG301" s="219">
        <f t="shared" ref="BG301:BG306" si="76">IF(N301="zákl. prenesená",J301,0)</f>
        <v>0</v>
      </c>
      <c r="BH301" s="219">
        <f t="shared" ref="BH301:BH306" si="77">IF(N301="zníž. prenesená",J301,0)</f>
        <v>0</v>
      </c>
      <c r="BI301" s="219">
        <f t="shared" ref="BI301:BI306" si="78">IF(N301="nulová",J301,0)</f>
        <v>0</v>
      </c>
      <c r="BJ301" s="14" t="s">
        <v>86</v>
      </c>
      <c r="BK301" s="219">
        <f t="shared" ref="BK301:BK306" si="79">ROUND(I301*H301,2)</f>
        <v>0</v>
      </c>
      <c r="BL301" s="14" t="s">
        <v>257</v>
      </c>
      <c r="BM301" s="218" t="s">
        <v>1267</v>
      </c>
    </row>
    <row r="302" spans="1:65" s="2" customFormat="1" ht="33" customHeight="1">
      <c r="A302" s="31"/>
      <c r="B302" s="32"/>
      <c r="C302" s="220" t="s">
        <v>552</v>
      </c>
      <c r="D302" s="220" t="s">
        <v>210</v>
      </c>
      <c r="E302" s="221" t="s">
        <v>1268</v>
      </c>
      <c r="F302" s="222" t="s">
        <v>1269</v>
      </c>
      <c r="G302" s="223" t="s">
        <v>278</v>
      </c>
      <c r="H302" s="224">
        <v>1</v>
      </c>
      <c r="I302" s="225"/>
      <c r="J302" s="226">
        <f t="shared" si="70"/>
        <v>0</v>
      </c>
      <c r="K302" s="227"/>
      <c r="L302" s="228"/>
      <c r="M302" s="229" t="s">
        <v>1</v>
      </c>
      <c r="N302" s="230" t="s">
        <v>39</v>
      </c>
      <c r="O302" s="68"/>
      <c r="P302" s="216">
        <f t="shared" si="71"/>
        <v>0</v>
      </c>
      <c r="Q302" s="216">
        <v>0</v>
      </c>
      <c r="R302" s="216">
        <f t="shared" si="72"/>
        <v>0</v>
      </c>
      <c r="S302" s="216">
        <v>0</v>
      </c>
      <c r="T302" s="217">
        <f t="shared" si="73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218" t="s">
        <v>326</v>
      </c>
      <c r="AT302" s="218" t="s">
        <v>210</v>
      </c>
      <c r="AU302" s="218" t="s">
        <v>86</v>
      </c>
      <c r="AY302" s="14" t="s">
        <v>191</v>
      </c>
      <c r="BE302" s="219">
        <f t="shared" si="74"/>
        <v>0</v>
      </c>
      <c r="BF302" s="219">
        <f t="shared" si="75"/>
        <v>0</v>
      </c>
      <c r="BG302" s="219">
        <f t="shared" si="76"/>
        <v>0</v>
      </c>
      <c r="BH302" s="219">
        <f t="shared" si="77"/>
        <v>0</v>
      </c>
      <c r="BI302" s="219">
        <f t="shared" si="78"/>
        <v>0</v>
      </c>
      <c r="BJ302" s="14" t="s">
        <v>86</v>
      </c>
      <c r="BK302" s="219">
        <f t="shared" si="79"/>
        <v>0</v>
      </c>
      <c r="BL302" s="14" t="s">
        <v>257</v>
      </c>
      <c r="BM302" s="218" t="s">
        <v>1270</v>
      </c>
    </row>
    <row r="303" spans="1:65" s="2" customFormat="1" ht="21.75" customHeight="1">
      <c r="A303" s="31"/>
      <c r="B303" s="32"/>
      <c r="C303" s="206" t="s">
        <v>506</v>
      </c>
      <c r="D303" s="206" t="s">
        <v>193</v>
      </c>
      <c r="E303" s="207" t="s">
        <v>1271</v>
      </c>
      <c r="F303" s="208" t="s">
        <v>1272</v>
      </c>
      <c r="G303" s="209" t="s">
        <v>642</v>
      </c>
      <c r="H303" s="210">
        <v>1</v>
      </c>
      <c r="I303" s="211"/>
      <c r="J303" s="212">
        <f t="shared" si="70"/>
        <v>0</v>
      </c>
      <c r="K303" s="213"/>
      <c r="L303" s="36"/>
      <c r="M303" s="214" t="s">
        <v>1</v>
      </c>
      <c r="N303" s="215" t="s">
        <v>39</v>
      </c>
      <c r="O303" s="68"/>
      <c r="P303" s="216">
        <f t="shared" si="71"/>
        <v>0</v>
      </c>
      <c r="Q303" s="216">
        <v>0</v>
      </c>
      <c r="R303" s="216">
        <f t="shared" si="72"/>
        <v>0</v>
      </c>
      <c r="S303" s="216">
        <v>0</v>
      </c>
      <c r="T303" s="217">
        <f t="shared" si="73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218" t="s">
        <v>257</v>
      </c>
      <c r="AT303" s="218" t="s">
        <v>193</v>
      </c>
      <c r="AU303" s="218" t="s">
        <v>86</v>
      </c>
      <c r="AY303" s="14" t="s">
        <v>191</v>
      </c>
      <c r="BE303" s="219">
        <f t="shared" si="74"/>
        <v>0</v>
      </c>
      <c r="BF303" s="219">
        <f t="shared" si="75"/>
        <v>0</v>
      </c>
      <c r="BG303" s="219">
        <f t="shared" si="76"/>
        <v>0</v>
      </c>
      <c r="BH303" s="219">
        <f t="shared" si="77"/>
        <v>0</v>
      </c>
      <c r="BI303" s="219">
        <f t="shared" si="78"/>
        <v>0</v>
      </c>
      <c r="BJ303" s="14" t="s">
        <v>86</v>
      </c>
      <c r="BK303" s="219">
        <f t="shared" si="79"/>
        <v>0</v>
      </c>
      <c r="BL303" s="14" t="s">
        <v>257</v>
      </c>
      <c r="BM303" s="218" t="s">
        <v>1273</v>
      </c>
    </row>
    <row r="304" spans="1:65" s="2" customFormat="1" ht="16.5" customHeight="1">
      <c r="A304" s="31"/>
      <c r="B304" s="32"/>
      <c r="C304" s="206" t="s">
        <v>326</v>
      </c>
      <c r="D304" s="206" t="s">
        <v>193</v>
      </c>
      <c r="E304" s="207" t="s">
        <v>1274</v>
      </c>
      <c r="F304" s="208" t="s">
        <v>1275</v>
      </c>
      <c r="G304" s="209" t="s">
        <v>278</v>
      </c>
      <c r="H304" s="210">
        <v>1</v>
      </c>
      <c r="I304" s="211"/>
      <c r="J304" s="212">
        <f t="shared" si="70"/>
        <v>0</v>
      </c>
      <c r="K304" s="213"/>
      <c r="L304" s="36"/>
      <c r="M304" s="214" t="s">
        <v>1</v>
      </c>
      <c r="N304" s="215" t="s">
        <v>39</v>
      </c>
      <c r="O304" s="68"/>
      <c r="P304" s="216">
        <f t="shared" si="71"/>
        <v>0</v>
      </c>
      <c r="Q304" s="216">
        <v>0</v>
      </c>
      <c r="R304" s="216">
        <f t="shared" si="72"/>
        <v>0</v>
      </c>
      <c r="S304" s="216">
        <v>0</v>
      </c>
      <c r="T304" s="217">
        <f t="shared" si="73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218" t="s">
        <v>257</v>
      </c>
      <c r="AT304" s="218" t="s">
        <v>193</v>
      </c>
      <c r="AU304" s="218" t="s">
        <v>86</v>
      </c>
      <c r="AY304" s="14" t="s">
        <v>191</v>
      </c>
      <c r="BE304" s="219">
        <f t="shared" si="74"/>
        <v>0</v>
      </c>
      <c r="BF304" s="219">
        <f t="shared" si="75"/>
        <v>0</v>
      </c>
      <c r="BG304" s="219">
        <f t="shared" si="76"/>
        <v>0</v>
      </c>
      <c r="BH304" s="219">
        <f t="shared" si="77"/>
        <v>0</v>
      </c>
      <c r="BI304" s="219">
        <f t="shared" si="78"/>
        <v>0</v>
      </c>
      <c r="BJ304" s="14" t="s">
        <v>86</v>
      </c>
      <c r="BK304" s="219">
        <f t="shared" si="79"/>
        <v>0</v>
      </c>
      <c r="BL304" s="14" t="s">
        <v>257</v>
      </c>
      <c r="BM304" s="218" t="s">
        <v>1276</v>
      </c>
    </row>
    <row r="305" spans="1:65" s="2" customFormat="1" ht="16.5" customHeight="1">
      <c r="A305" s="31"/>
      <c r="B305" s="32"/>
      <c r="C305" s="220" t="s">
        <v>332</v>
      </c>
      <c r="D305" s="220" t="s">
        <v>210</v>
      </c>
      <c r="E305" s="221" t="s">
        <v>1277</v>
      </c>
      <c r="F305" s="222" t="s">
        <v>1278</v>
      </c>
      <c r="G305" s="223" t="s">
        <v>278</v>
      </c>
      <c r="H305" s="224">
        <v>1</v>
      </c>
      <c r="I305" s="225"/>
      <c r="J305" s="226">
        <f t="shared" si="70"/>
        <v>0</v>
      </c>
      <c r="K305" s="227"/>
      <c r="L305" s="228"/>
      <c r="M305" s="229" t="s">
        <v>1</v>
      </c>
      <c r="N305" s="230" t="s">
        <v>39</v>
      </c>
      <c r="O305" s="68"/>
      <c r="P305" s="216">
        <f t="shared" si="71"/>
        <v>0</v>
      </c>
      <c r="Q305" s="216">
        <v>0</v>
      </c>
      <c r="R305" s="216">
        <f t="shared" si="72"/>
        <v>0</v>
      </c>
      <c r="S305" s="216">
        <v>0</v>
      </c>
      <c r="T305" s="217">
        <f t="shared" si="73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218" t="s">
        <v>326</v>
      </c>
      <c r="AT305" s="218" t="s">
        <v>210</v>
      </c>
      <c r="AU305" s="218" t="s">
        <v>86</v>
      </c>
      <c r="AY305" s="14" t="s">
        <v>191</v>
      </c>
      <c r="BE305" s="219">
        <f t="shared" si="74"/>
        <v>0</v>
      </c>
      <c r="BF305" s="219">
        <f t="shared" si="75"/>
        <v>0</v>
      </c>
      <c r="BG305" s="219">
        <f t="shared" si="76"/>
        <v>0</v>
      </c>
      <c r="BH305" s="219">
        <f t="shared" si="77"/>
        <v>0</v>
      </c>
      <c r="BI305" s="219">
        <f t="shared" si="78"/>
        <v>0</v>
      </c>
      <c r="BJ305" s="14" t="s">
        <v>86</v>
      </c>
      <c r="BK305" s="219">
        <f t="shared" si="79"/>
        <v>0</v>
      </c>
      <c r="BL305" s="14" t="s">
        <v>257</v>
      </c>
      <c r="BM305" s="218" t="s">
        <v>1279</v>
      </c>
    </row>
    <row r="306" spans="1:65" s="2" customFormat="1" ht="16.5" customHeight="1">
      <c r="A306" s="31"/>
      <c r="B306" s="32"/>
      <c r="C306" s="206" t="s">
        <v>340</v>
      </c>
      <c r="D306" s="206" t="s">
        <v>193</v>
      </c>
      <c r="E306" s="207" t="s">
        <v>1280</v>
      </c>
      <c r="F306" s="208" t="s">
        <v>1281</v>
      </c>
      <c r="G306" s="209" t="s">
        <v>389</v>
      </c>
      <c r="H306" s="231">
        <v>29.681000000000001</v>
      </c>
      <c r="I306" s="211"/>
      <c r="J306" s="212">
        <f t="shared" si="70"/>
        <v>0</v>
      </c>
      <c r="K306" s="213"/>
      <c r="L306" s="36"/>
      <c r="M306" s="214" t="s">
        <v>1</v>
      </c>
      <c r="N306" s="215" t="s">
        <v>39</v>
      </c>
      <c r="O306" s="68"/>
      <c r="P306" s="216">
        <f t="shared" si="71"/>
        <v>0</v>
      </c>
      <c r="Q306" s="216">
        <v>0</v>
      </c>
      <c r="R306" s="216">
        <f t="shared" si="72"/>
        <v>0</v>
      </c>
      <c r="S306" s="216">
        <v>0</v>
      </c>
      <c r="T306" s="217">
        <f t="shared" si="73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218" t="s">
        <v>257</v>
      </c>
      <c r="AT306" s="218" t="s">
        <v>193</v>
      </c>
      <c r="AU306" s="218" t="s">
        <v>86</v>
      </c>
      <c r="AY306" s="14" t="s">
        <v>191</v>
      </c>
      <c r="BE306" s="219">
        <f t="shared" si="74"/>
        <v>0</v>
      </c>
      <c r="BF306" s="219">
        <f t="shared" si="75"/>
        <v>0</v>
      </c>
      <c r="BG306" s="219">
        <f t="shared" si="76"/>
        <v>0</v>
      </c>
      <c r="BH306" s="219">
        <f t="shared" si="77"/>
        <v>0</v>
      </c>
      <c r="BI306" s="219">
        <f t="shared" si="78"/>
        <v>0</v>
      </c>
      <c r="BJ306" s="14" t="s">
        <v>86</v>
      </c>
      <c r="BK306" s="219">
        <f t="shared" si="79"/>
        <v>0</v>
      </c>
      <c r="BL306" s="14" t="s">
        <v>257</v>
      </c>
      <c r="BM306" s="218" t="s">
        <v>1282</v>
      </c>
    </row>
    <row r="307" spans="1:65" s="12" customFormat="1" ht="22.9" customHeight="1">
      <c r="B307" s="190"/>
      <c r="C307" s="191"/>
      <c r="D307" s="192" t="s">
        <v>72</v>
      </c>
      <c r="E307" s="204" t="s">
        <v>1283</v>
      </c>
      <c r="F307" s="204" t="s">
        <v>1284</v>
      </c>
      <c r="G307" s="191"/>
      <c r="H307" s="191"/>
      <c r="I307" s="194"/>
      <c r="J307" s="205">
        <f>BK307</f>
        <v>0</v>
      </c>
      <c r="K307" s="191"/>
      <c r="L307" s="196"/>
      <c r="M307" s="197"/>
      <c r="N307" s="198"/>
      <c r="O307" s="198"/>
      <c r="P307" s="199">
        <f>P308</f>
        <v>0</v>
      </c>
      <c r="Q307" s="198"/>
      <c r="R307" s="199">
        <f>R308</f>
        <v>0</v>
      </c>
      <c r="S307" s="198"/>
      <c r="T307" s="200">
        <f>T308</f>
        <v>0</v>
      </c>
      <c r="AR307" s="201" t="s">
        <v>86</v>
      </c>
      <c r="AT307" s="202" t="s">
        <v>72</v>
      </c>
      <c r="AU307" s="202" t="s">
        <v>80</v>
      </c>
      <c r="AY307" s="201" t="s">
        <v>191</v>
      </c>
      <c r="BK307" s="203">
        <f>BK308</f>
        <v>0</v>
      </c>
    </row>
    <row r="308" spans="1:65" s="2" customFormat="1" ht="16.5" customHeight="1">
      <c r="A308" s="31"/>
      <c r="B308" s="32"/>
      <c r="C308" s="206" t="s">
        <v>588</v>
      </c>
      <c r="D308" s="206" t="s">
        <v>193</v>
      </c>
      <c r="E308" s="207" t="s">
        <v>1285</v>
      </c>
      <c r="F308" s="208" t="s">
        <v>1286</v>
      </c>
      <c r="G308" s="209" t="s">
        <v>278</v>
      </c>
      <c r="H308" s="210">
        <v>20</v>
      </c>
      <c r="I308" s="211"/>
      <c r="J308" s="212">
        <f>ROUND(I308*H308,2)</f>
        <v>0</v>
      </c>
      <c r="K308" s="213"/>
      <c r="L308" s="36"/>
      <c r="M308" s="214" t="s">
        <v>1</v>
      </c>
      <c r="N308" s="215" t="s">
        <v>39</v>
      </c>
      <c r="O308" s="68"/>
      <c r="P308" s="216">
        <f>O308*H308</f>
        <v>0</v>
      </c>
      <c r="Q308" s="216">
        <v>0</v>
      </c>
      <c r="R308" s="216">
        <f>Q308*H308</f>
        <v>0</v>
      </c>
      <c r="S308" s="216">
        <v>0</v>
      </c>
      <c r="T308" s="217">
        <f>S308*H308</f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218" t="s">
        <v>257</v>
      </c>
      <c r="AT308" s="218" t="s">
        <v>193</v>
      </c>
      <c r="AU308" s="218" t="s">
        <v>86</v>
      </c>
      <c r="AY308" s="14" t="s">
        <v>191</v>
      </c>
      <c r="BE308" s="219">
        <f>IF(N308="základná",J308,0)</f>
        <v>0</v>
      </c>
      <c r="BF308" s="219">
        <f>IF(N308="znížená",J308,0)</f>
        <v>0</v>
      </c>
      <c r="BG308" s="219">
        <f>IF(N308="zákl. prenesená",J308,0)</f>
        <v>0</v>
      </c>
      <c r="BH308" s="219">
        <f>IF(N308="zníž. prenesená",J308,0)</f>
        <v>0</v>
      </c>
      <c r="BI308" s="219">
        <f>IF(N308="nulová",J308,0)</f>
        <v>0</v>
      </c>
      <c r="BJ308" s="14" t="s">
        <v>86</v>
      </c>
      <c r="BK308" s="219">
        <f>ROUND(I308*H308,2)</f>
        <v>0</v>
      </c>
      <c r="BL308" s="14" t="s">
        <v>257</v>
      </c>
      <c r="BM308" s="218" t="s">
        <v>1287</v>
      </c>
    </row>
    <row r="309" spans="1:65" s="12" customFormat="1" ht="22.9" customHeight="1">
      <c r="B309" s="190"/>
      <c r="C309" s="191"/>
      <c r="D309" s="192" t="s">
        <v>72</v>
      </c>
      <c r="E309" s="204" t="s">
        <v>1288</v>
      </c>
      <c r="F309" s="204" t="s">
        <v>1289</v>
      </c>
      <c r="G309" s="191"/>
      <c r="H309" s="191"/>
      <c r="I309" s="194"/>
      <c r="J309" s="205">
        <f>BK309</f>
        <v>0</v>
      </c>
      <c r="K309" s="191"/>
      <c r="L309" s="196"/>
      <c r="M309" s="197"/>
      <c r="N309" s="198"/>
      <c r="O309" s="198"/>
      <c r="P309" s="199">
        <f>SUM(P310:P312)</f>
        <v>0</v>
      </c>
      <c r="Q309" s="198"/>
      <c r="R309" s="199">
        <f>SUM(R310:R312)</f>
        <v>0</v>
      </c>
      <c r="S309" s="198"/>
      <c r="T309" s="200">
        <f>SUM(T310:T312)</f>
        <v>0</v>
      </c>
      <c r="AR309" s="201" t="s">
        <v>86</v>
      </c>
      <c r="AT309" s="202" t="s">
        <v>72</v>
      </c>
      <c r="AU309" s="202" t="s">
        <v>80</v>
      </c>
      <c r="AY309" s="201" t="s">
        <v>191</v>
      </c>
      <c r="BK309" s="203">
        <f>SUM(BK310:BK312)</f>
        <v>0</v>
      </c>
    </row>
    <row r="310" spans="1:65" s="2" customFormat="1" ht="16.5" customHeight="1">
      <c r="A310" s="31"/>
      <c r="B310" s="32"/>
      <c r="C310" s="206" t="s">
        <v>510</v>
      </c>
      <c r="D310" s="206" t="s">
        <v>193</v>
      </c>
      <c r="E310" s="207" t="s">
        <v>1290</v>
      </c>
      <c r="F310" s="208" t="s">
        <v>1291</v>
      </c>
      <c r="G310" s="209" t="s">
        <v>278</v>
      </c>
      <c r="H310" s="210">
        <v>1</v>
      </c>
      <c r="I310" s="211"/>
      <c r="J310" s="212">
        <f>ROUND(I310*H310,2)</f>
        <v>0</v>
      </c>
      <c r="K310" s="213"/>
      <c r="L310" s="36"/>
      <c r="M310" s="214" t="s">
        <v>1</v>
      </c>
      <c r="N310" s="215" t="s">
        <v>39</v>
      </c>
      <c r="O310" s="68"/>
      <c r="P310" s="216">
        <f>O310*H310</f>
        <v>0</v>
      </c>
      <c r="Q310" s="216">
        <v>0</v>
      </c>
      <c r="R310" s="216">
        <f>Q310*H310</f>
        <v>0</v>
      </c>
      <c r="S310" s="216">
        <v>0</v>
      </c>
      <c r="T310" s="217">
        <f>S310*H310</f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218" t="s">
        <v>257</v>
      </c>
      <c r="AT310" s="218" t="s">
        <v>193</v>
      </c>
      <c r="AU310" s="218" t="s">
        <v>86</v>
      </c>
      <c r="AY310" s="14" t="s">
        <v>191</v>
      </c>
      <c r="BE310" s="219">
        <f>IF(N310="základná",J310,0)</f>
        <v>0</v>
      </c>
      <c r="BF310" s="219">
        <f>IF(N310="znížená",J310,0)</f>
        <v>0</v>
      </c>
      <c r="BG310" s="219">
        <f>IF(N310="zákl. prenesená",J310,0)</f>
        <v>0</v>
      </c>
      <c r="BH310" s="219">
        <f>IF(N310="zníž. prenesená",J310,0)</f>
        <v>0</v>
      </c>
      <c r="BI310" s="219">
        <f>IF(N310="nulová",J310,0)</f>
        <v>0</v>
      </c>
      <c r="BJ310" s="14" t="s">
        <v>86</v>
      </c>
      <c r="BK310" s="219">
        <f>ROUND(I310*H310,2)</f>
        <v>0</v>
      </c>
      <c r="BL310" s="14" t="s">
        <v>257</v>
      </c>
      <c r="BM310" s="218" t="s">
        <v>1292</v>
      </c>
    </row>
    <row r="311" spans="1:65" s="2" customFormat="1" ht="16.5" customHeight="1">
      <c r="A311" s="31"/>
      <c r="B311" s="32"/>
      <c r="C311" s="206" t="s">
        <v>514</v>
      </c>
      <c r="D311" s="206" t="s">
        <v>193</v>
      </c>
      <c r="E311" s="207" t="s">
        <v>1293</v>
      </c>
      <c r="F311" s="208" t="s">
        <v>1294</v>
      </c>
      <c r="G311" s="209" t="s">
        <v>278</v>
      </c>
      <c r="H311" s="210">
        <v>1</v>
      </c>
      <c r="I311" s="211"/>
      <c r="J311" s="212">
        <f>ROUND(I311*H311,2)</f>
        <v>0</v>
      </c>
      <c r="K311" s="213"/>
      <c r="L311" s="36"/>
      <c r="M311" s="214" t="s">
        <v>1</v>
      </c>
      <c r="N311" s="215" t="s">
        <v>39</v>
      </c>
      <c r="O311" s="68"/>
      <c r="P311" s="216">
        <f>O311*H311</f>
        <v>0</v>
      </c>
      <c r="Q311" s="216">
        <v>0</v>
      </c>
      <c r="R311" s="216">
        <f>Q311*H311</f>
        <v>0</v>
      </c>
      <c r="S311" s="216">
        <v>0</v>
      </c>
      <c r="T311" s="217">
        <f>S311*H311</f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218" t="s">
        <v>257</v>
      </c>
      <c r="AT311" s="218" t="s">
        <v>193</v>
      </c>
      <c r="AU311" s="218" t="s">
        <v>86</v>
      </c>
      <c r="AY311" s="14" t="s">
        <v>191</v>
      </c>
      <c r="BE311" s="219">
        <f>IF(N311="základná",J311,0)</f>
        <v>0</v>
      </c>
      <c r="BF311" s="219">
        <f>IF(N311="znížená",J311,0)</f>
        <v>0</v>
      </c>
      <c r="BG311" s="219">
        <f>IF(N311="zákl. prenesená",J311,0)</f>
        <v>0</v>
      </c>
      <c r="BH311" s="219">
        <f>IF(N311="zníž. prenesená",J311,0)</f>
        <v>0</v>
      </c>
      <c r="BI311" s="219">
        <f>IF(N311="nulová",J311,0)</f>
        <v>0</v>
      </c>
      <c r="BJ311" s="14" t="s">
        <v>86</v>
      </c>
      <c r="BK311" s="219">
        <f>ROUND(I311*H311,2)</f>
        <v>0</v>
      </c>
      <c r="BL311" s="14" t="s">
        <v>257</v>
      </c>
      <c r="BM311" s="218" t="s">
        <v>1295</v>
      </c>
    </row>
    <row r="312" spans="1:65" s="2" customFormat="1" ht="16.5" customHeight="1">
      <c r="A312" s="31"/>
      <c r="B312" s="32"/>
      <c r="C312" s="220" t="s">
        <v>518</v>
      </c>
      <c r="D312" s="220" t="s">
        <v>210</v>
      </c>
      <c r="E312" s="221" t="s">
        <v>1296</v>
      </c>
      <c r="F312" s="222" t="s">
        <v>1297</v>
      </c>
      <c r="G312" s="223" t="s">
        <v>278</v>
      </c>
      <c r="H312" s="224">
        <v>1</v>
      </c>
      <c r="I312" s="225"/>
      <c r="J312" s="226">
        <f>ROUND(I312*H312,2)</f>
        <v>0</v>
      </c>
      <c r="K312" s="227"/>
      <c r="L312" s="228"/>
      <c r="M312" s="229" t="s">
        <v>1</v>
      </c>
      <c r="N312" s="230" t="s">
        <v>39</v>
      </c>
      <c r="O312" s="68"/>
      <c r="P312" s="216">
        <f>O312*H312</f>
        <v>0</v>
      </c>
      <c r="Q312" s="216">
        <v>0</v>
      </c>
      <c r="R312" s="216">
        <f>Q312*H312</f>
        <v>0</v>
      </c>
      <c r="S312" s="216">
        <v>0</v>
      </c>
      <c r="T312" s="217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218" t="s">
        <v>326</v>
      </c>
      <c r="AT312" s="218" t="s">
        <v>210</v>
      </c>
      <c r="AU312" s="218" t="s">
        <v>86</v>
      </c>
      <c r="AY312" s="14" t="s">
        <v>191</v>
      </c>
      <c r="BE312" s="219">
        <f>IF(N312="základná",J312,0)</f>
        <v>0</v>
      </c>
      <c r="BF312" s="219">
        <f>IF(N312="znížená",J312,0)</f>
        <v>0</v>
      </c>
      <c r="BG312" s="219">
        <f>IF(N312="zákl. prenesená",J312,0)</f>
        <v>0</v>
      </c>
      <c r="BH312" s="219">
        <f>IF(N312="zníž. prenesená",J312,0)</f>
        <v>0</v>
      </c>
      <c r="BI312" s="219">
        <f>IF(N312="nulová",J312,0)</f>
        <v>0</v>
      </c>
      <c r="BJ312" s="14" t="s">
        <v>86</v>
      </c>
      <c r="BK312" s="219">
        <f>ROUND(I312*H312,2)</f>
        <v>0</v>
      </c>
      <c r="BL312" s="14" t="s">
        <v>257</v>
      </c>
      <c r="BM312" s="218" t="s">
        <v>1298</v>
      </c>
    </row>
    <row r="313" spans="1:65" s="12" customFormat="1" ht="22.9" customHeight="1">
      <c r="B313" s="190"/>
      <c r="C313" s="191"/>
      <c r="D313" s="192" t="s">
        <v>72</v>
      </c>
      <c r="E313" s="204" t="s">
        <v>1299</v>
      </c>
      <c r="F313" s="204" t="s">
        <v>1300</v>
      </c>
      <c r="G313" s="191"/>
      <c r="H313" s="191"/>
      <c r="I313" s="194"/>
      <c r="J313" s="205">
        <f>BK313</f>
        <v>0</v>
      </c>
      <c r="K313" s="191"/>
      <c r="L313" s="196"/>
      <c r="M313" s="197"/>
      <c r="N313" s="198"/>
      <c r="O313" s="198"/>
      <c r="P313" s="199">
        <f>SUM(P314:P319)</f>
        <v>0</v>
      </c>
      <c r="Q313" s="198"/>
      <c r="R313" s="199">
        <f>SUM(R314:R319)</f>
        <v>0</v>
      </c>
      <c r="S313" s="198"/>
      <c r="T313" s="200">
        <f>SUM(T314:T319)</f>
        <v>0</v>
      </c>
      <c r="AR313" s="201" t="s">
        <v>86</v>
      </c>
      <c r="AT313" s="202" t="s">
        <v>72</v>
      </c>
      <c r="AU313" s="202" t="s">
        <v>80</v>
      </c>
      <c r="AY313" s="201" t="s">
        <v>191</v>
      </c>
      <c r="BK313" s="203">
        <f>SUM(BK314:BK319)</f>
        <v>0</v>
      </c>
    </row>
    <row r="314" spans="1:65" s="2" customFormat="1" ht="16.5" customHeight="1">
      <c r="A314" s="31"/>
      <c r="B314" s="32"/>
      <c r="C314" s="206" t="s">
        <v>522</v>
      </c>
      <c r="D314" s="206" t="s">
        <v>193</v>
      </c>
      <c r="E314" s="207" t="s">
        <v>1301</v>
      </c>
      <c r="F314" s="208" t="s">
        <v>1302</v>
      </c>
      <c r="G314" s="209" t="s">
        <v>274</v>
      </c>
      <c r="H314" s="210">
        <v>7</v>
      </c>
      <c r="I314" s="211"/>
      <c r="J314" s="212">
        <f t="shared" ref="J314:J319" si="80">ROUND(I314*H314,2)</f>
        <v>0</v>
      </c>
      <c r="K314" s="213"/>
      <c r="L314" s="36"/>
      <c r="M314" s="214" t="s">
        <v>1</v>
      </c>
      <c r="N314" s="215" t="s">
        <v>39</v>
      </c>
      <c r="O314" s="68"/>
      <c r="P314" s="216">
        <f t="shared" ref="P314:P319" si="81">O314*H314</f>
        <v>0</v>
      </c>
      <c r="Q314" s="216">
        <v>0</v>
      </c>
      <c r="R314" s="216">
        <f t="shared" ref="R314:R319" si="82">Q314*H314</f>
        <v>0</v>
      </c>
      <c r="S314" s="216">
        <v>0</v>
      </c>
      <c r="T314" s="217">
        <f t="shared" ref="T314:T319" si="83">S314*H314</f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218" t="s">
        <v>257</v>
      </c>
      <c r="AT314" s="218" t="s">
        <v>193</v>
      </c>
      <c r="AU314" s="218" t="s">
        <v>86</v>
      </c>
      <c r="AY314" s="14" t="s">
        <v>191</v>
      </c>
      <c r="BE314" s="219">
        <f t="shared" ref="BE314:BE319" si="84">IF(N314="základná",J314,0)</f>
        <v>0</v>
      </c>
      <c r="BF314" s="219">
        <f t="shared" ref="BF314:BF319" si="85">IF(N314="znížená",J314,0)</f>
        <v>0</v>
      </c>
      <c r="BG314" s="219">
        <f t="shared" ref="BG314:BG319" si="86">IF(N314="zákl. prenesená",J314,0)</f>
        <v>0</v>
      </c>
      <c r="BH314" s="219">
        <f t="shared" ref="BH314:BH319" si="87">IF(N314="zníž. prenesená",J314,0)</f>
        <v>0</v>
      </c>
      <c r="BI314" s="219">
        <f t="shared" ref="BI314:BI319" si="88">IF(N314="nulová",J314,0)</f>
        <v>0</v>
      </c>
      <c r="BJ314" s="14" t="s">
        <v>86</v>
      </c>
      <c r="BK314" s="219">
        <f t="shared" ref="BK314:BK319" si="89">ROUND(I314*H314,2)</f>
        <v>0</v>
      </c>
      <c r="BL314" s="14" t="s">
        <v>257</v>
      </c>
      <c r="BM314" s="218" t="s">
        <v>1303</v>
      </c>
    </row>
    <row r="315" spans="1:65" s="2" customFormat="1" ht="16.5" customHeight="1">
      <c r="A315" s="31"/>
      <c r="B315" s="32"/>
      <c r="C315" s="220" t="s">
        <v>526</v>
      </c>
      <c r="D315" s="220" t="s">
        <v>210</v>
      </c>
      <c r="E315" s="221" t="s">
        <v>1304</v>
      </c>
      <c r="F315" s="222" t="s">
        <v>1305</v>
      </c>
      <c r="G315" s="223" t="s">
        <v>274</v>
      </c>
      <c r="H315" s="224">
        <v>7</v>
      </c>
      <c r="I315" s="225"/>
      <c r="J315" s="226">
        <f t="shared" si="80"/>
        <v>0</v>
      </c>
      <c r="K315" s="227"/>
      <c r="L315" s="228"/>
      <c r="M315" s="229" t="s">
        <v>1</v>
      </c>
      <c r="N315" s="230" t="s">
        <v>39</v>
      </c>
      <c r="O315" s="68"/>
      <c r="P315" s="216">
        <f t="shared" si="81"/>
        <v>0</v>
      </c>
      <c r="Q315" s="216">
        <v>0</v>
      </c>
      <c r="R315" s="216">
        <f t="shared" si="82"/>
        <v>0</v>
      </c>
      <c r="S315" s="216">
        <v>0</v>
      </c>
      <c r="T315" s="217">
        <f t="shared" si="8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218" t="s">
        <v>326</v>
      </c>
      <c r="AT315" s="218" t="s">
        <v>210</v>
      </c>
      <c r="AU315" s="218" t="s">
        <v>86</v>
      </c>
      <c r="AY315" s="14" t="s">
        <v>191</v>
      </c>
      <c r="BE315" s="219">
        <f t="shared" si="84"/>
        <v>0</v>
      </c>
      <c r="BF315" s="219">
        <f t="shared" si="85"/>
        <v>0</v>
      </c>
      <c r="BG315" s="219">
        <f t="shared" si="86"/>
        <v>0</v>
      </c>
      <c r="BH315" s="219">
        <f t="shared" si="87"/>
        <v>0</v>
      </c>
      <c r="BI315" s="219">
        <f t="shared" si="88"/>
        <v>0</v>
      </c>
      <c r="BJ315" s="14" t="s">
        <v>86</v>
      </c>
      <c r="BK315" s="219">
        <f t="shared" si="89"/>
        <v>0</v>
      </c>
      <c r="BL315" s="14" t="s">
        <v>257</v>
      </c>
      <c r="BM315" s="218" t="s">
        <v>1306</v>
      </c>
    </row>
    <row r="316" spans="1:65" s="2" customFormat="1" ht="16.5" customHeight="1">
      <c r="A316" s="31"/>
      <c r="B316" s="32"/>
      <c r="C316" s="206" t="s">
        <v>530</v>
      </c>
      <c r="D316" s="206" t="s">
        <v>193</v>
      </c>
      <c r="E316" s="207" t="s">
        <v>1307</v>
      </c>
      <c r="F316" s="208" t="s">
        <v>1308</v>
      </c>
      <c r="G316" s="209" t="s">
        <v>278</v>
      </c>
      <c r="H316" s="210">
        <v>2</v>
      </c>
      <c r="I316" s="211"/>
      <c r="J316" s="212">
        <f t="shared" si="80"/>
        <v>0</v>
      </c>
      <c r="K316" s="213"/>
      <c r="L316" s="36"/>
      <c r="M316" s="214" t="s">
        <v>1</v>
      </c>
      <c r="N316" s="215" t="s">
        <v>39</v>
      </c>
      <c r="O316" s="68"/>
      <c r="P316" s="216">
        <f t="shared" si="81"/>
        <v>0</v>
      </c>
      <c r="Q316" s="216">
        <v>0</v>
      </c>
      <c r="R316" s="216">
        <f t="shared" si="82"/>
        <v>0</v>
      </c>
      <c r="S316" s="216">
        <v>0</v>
      </c>
      <c r="T316" s="217">
        <f t="shared" si="8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218" t="s">
        <v>257</v>
      </c>
      <c r="AT316" s="218" t="s">
        <v>193</v>
      </c>
      <c r="AU316" s="218" t="s">
        <v>86</v>
      </c>
      <c r="AY316" s="14" t="s">
        <v>191</v>
      </c>
      <c r="BE316" s="219">
        <f t="shared" si="84"/>
        <v>0</v>
      </c>
      <c r="BF316" s="219">
        <f t="shared" si="85"/>
        <v>0</v>
      </c>
      <c r="BG316" s="219">
        <f t="shared" si="86"/>
        <v>0</v>
      </c>
      <c r="BH316" s="219">
        <f t="shared" si="87"/>
        <v>0</v>
      </c>
      <c r="BI316" s="219">
        <f t="shared" si="88"/>
        <v>0</v>
      </c>
      <c r="BJ316" s="14" t="s">
        <v>86</v>
      </c>
      <c r="BK316" s="219">
        <f t="shared" si="89"/>
        <v>0</v>
      </c>
      <c r="BL316" s="14" t="s">
        <v>257</v>
      </c>
      <c r="BM316" s="218" t="s">
        <v>1309</v>
      </c>
    </row>
    <row r="317" spans="1:65" s="2" customFormat="1" ht="16.5" customHeight="1">
      <c r="A317" s="31"/>
      <c r="B317" s="32"/>
      <c r="C317" s="220" t="s">
        <v>534</v>
      </c>
      <c r="D317" s="220" t="s">
        <v>210</v>
      </c>
      <c r="E317" s="221" t="s">
        <v>1310</v>
      </c>
      <c r="F317" s="222" t="s">
        <v>1311</v>
      </c>
      <c r="G317" s="223" t="s">
        <v>278</v>
      </c>
      <c r="H317" s="224">
        <v>2</v>
      </c>
      <c r="I317" s="225"/>
      <c r="J317" s="226">
        <f t="shared" si="80"/>
        <v>0</v>
      </c>
      <c r="K317" s="227"/>
      <c r="L317" s="228"/>
      <c r="M317" s="229" t="s">
        <v>1</v>
      </c>
      <c r="N317" s="230" t="s">
        <v>39</v>
      </c>
      <c r="O317" s="68"/>
      <c r="P317" s="216">
        <f t="shared" si="81"/>
        <v>0</v>
      </c>
      <c r="Q317" s="216">
        <v>0</v>
      </c>
      <c r="R317" s="216">
        <f t="shared" si="82"/>
        <v>0</v>
      </c>
      <c r="S317" s="216">
        <v>0</v>
      </c>
      <c r="T317" s="217">
        <f t="shared" si="8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218" t="s">
        <v>326</v>
      </c>
      <c r="AT317" s="218" t="s">
        <v>210</v>
      </c>
      <c r="AU317" s="218" t="s">
        <v>86</v>
      </c>
      <c r="AY317" s="14" t="s">
        <v>191</v>
      </c>
      <c r="BE317" s="219">
        <f t="shared" si="84"/>
        <v>0</v>
      </c>
      <c r="BF317" s="219">
        <f t="shared" si="85"/>
        <v>0</v>
      </c>
      <c r="BG317" s="219">
        <f t="shared" si="86"/>
        <v>0</v>
      </c>
      <c r="BH317" s="219">
        <f t="shared" si="87"/>
        <v>0</v>
      </c>
      <c r="BI317" s="219">
        <f t="shared" si="88"/>
        <v>0</v>
      </c>
      <c r="BJ317" s="14" t="s">
        <v>86</v>
      </c>
      <c r="BK317" s="219">
        <f t="shared" si="89"/>
        <v>0</v>
      </c>
      <c r="BL317" s="14" t="s">
        <v>257</v>
      </c>
      <c r="BM317" s="218" t="s">
        <v>1312</v>
      </c>
    </row>
    <row r="318" spans="1:65" s="2" customFormat="1" ht="16.5" customHeight="1">
      <c r="A318" s="31"/>
      <c r="B318" s="32"/>
      <c r="C318" s="206" t="s">
        <v>538</v>
      </c>
      <c r="D318" s="206" t="s">
        <v>193</v>
      </c>
      <c r="E318" s="207" t="s">
        <v>1313</v>
      </c>
      <c r="F318" s="208" t="s">
        <v>1314</v>
      </c>
      <c r="G318" s="209" t="s">
        <v>278</v>
      </c>
      <c r="H318" s="210">
        <v>6</v>
      </c>
      <c r="I318" s="211"/>
      <c r="J318" s="212">
        <f t="shared" si="80"/>
        <v>0</v>
      </c>
      <c r="K318" s="213"/>
      <c r="L318" s="36"/>
      <c r="M318" s="214" t="s">
        <v>1</v>
      </c>
      <c r="N318" s="215" t="s">
        <v>39</v>
      </c>
      <c r="O318" s="68"/>
      <c r="P318" s="216">
        <f t="shared" si="81"/>
        <v>0</v>
      </c>
      <c r="Q318" s="216">
        <v>0</v>
      </c>
      <c r="R318" s="216">
        <f t="shared" si="82"/>
        <v>0</v>
      </c>
      <c r="S318" s="216">
        <v>0</v>
      </c>
      <c r="T318" s="217">
        <f t="shared" si="8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218" t="s">
        <v>257</v>
      </c>
      <c r="AT318" s="218" t="s">
        <v>193</v>
      </c>
      <c r="AU318" s="218" t="s">
        <v>86</v>
      </c>
      <c r="AY318" s="14" t="s">
        <v>191</v>
      </c>
      <c r="BE318" s="219">
        <f t="shared" si="84"/>
        <v>0</v>
      </c>
      <c r="BF318" s="219">
        <f t="shared" si="85"/>
        <v>0</v>
      </c>
      <c r="BG318" s="219">
        <f t="shared" si="86"/>
        <v>0</v>
      </c>
      <c r="BH318" s="219">
        <f t="shared" si="87"/>
        <v>0</v>
      </c>
      <c r="BI318" s="219">
        <f t="shared" si="88"/>
        <v>0</v>
      </c>
      <c r="BJ318" s="14" t="s">
        <v>86</v>
      </c>
      <c r="BK318" s="219">
        <f t="shared" si="89"/>
        <v>0</v>
      </c>
      <c r="BL318" s="14" t="s">
        <v>257</v>
      </c>
      <c r="BM318" s="218" t="s">
        <v>1315</v>
      </c>
    </row>
    <row r="319" spans="1:65" s="2" customFormat="1" ht="21.75" customHeight="1">
      <c r="A319" s="31"/>
      <c r="B319" s="32"/>
      <c r="C319" s="206" t="s">
        <v>544</v>
      </c>
      <c r="D319" s="206" t="s">
        <v>193</v>
      </c>
      <c r="E319" s="207" t="s">
        <v>1316</v>
      </c>
      <c r="F319" s="208" t="s">
        <v>1317</v>
      </c>
      <c r="G319" s="209" t="s">
        <v>389</v>
      </c>
      <c r="H319" s="231">
        <v>1.5680000000000001</v>
      </c>
      <c r="I319" s="211"/>
      <c r="J319" s="212">
        <f t="shared" si="80"/>
        <v>0</v>
      </c>
      <c r="K319" s="213"/>
      <c r="L319" s="36"/>
      <c r="M319" s="237" t="s">
        <v>1</v>
      </c>
      <c r="N319" s="238" t="s">
        <v>39</v>
      </c>
      <c r="O319" s="234"/>
      <c r="P319" s="235">
        <f t="shared" si="81"/>
        <v>0</v>
      </c>
      <c r="Q319" s="235">
        <v>0</v>
      </c>
      <c r="R319" s="235">
        <f t="shared" si="82"/>
        <v>0</v>
      </c>
      <c r="S319" s="235">
        <v>0</v>
      </c>
      <c r="T319" s="236">
        <f t="shared" si="8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218" t="s">
        <v>257</v>
      </c>
      <c r="AT319" s="218" t="s">
        <v>193</v>
      </c>
      <c r="AU319" s="218" t="s">
        <v>86</v>
      </c>
      <c r="AY319" s="14" t="s">
        <v>191</v>
      </c>
      <c r="BE319" s="219">
        <f t="shared" si="84"/>
        <v>0</v>
      </c>
      <c r="BF319" s="219">
        <f t="shared" si="85"/>
        <v>0</v>
      </c>
      <c r="BG319" s="219">
        <f t="shared" si="86"/>
        <v>0</v>
      </c>
      <c r="BH319" s="219">
        <f t="shared" si="87"/>
        <v>0</v>
      </c>
      <c r="BI319" s="219">
        <f t="shared" si="88"/>
        <v>0</v>
      </c>
      <c r="BJ319" s="14" t="s">
        <v>86</v>
      </c>
      <c r="BK319" s="219">
        <f t="shared" si="89"/>
        <v>0</v>
      </c>
      <c r="BL319" s="14" t="s">
        <v>257</v>
      </c>
      <c r="BM319" s="218" t="s">
        <v>1318</v>
      </c>
    </row>
    <row r="320" spans="1:65" s="2" customFormat="1" ht="6.95" customHeight="1">
      <c r="A320" s="31"/>
      <c r="B320" s="51"/>
      <c r="C320" s="52"/>
      <c r="D320" s="52"/>
      <c r="E320" s="52"/>
      <c r="F320" s="52"/>
      <c r="G320" s="52"/>
      <c r="H320" s="52"/>
      <c r="I320" s="155"/>
      <c r="J320" s="52"/>
      <c r="K320" s="52"/>
      <c r="L320" s="36"/>
      <c r="M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</row>
  </sheetData>
  <sheetProtection algorithmName="SHA-512" hashValue="NRo2cbPaIKy5aDgjjwBUW1Ig8SIdbOVQiFddYQLVA56loAFcrp83o5D+l4csni4/ZLy9uDi6hwUKSciPCjM4DQ==" saltValue="3gJElkIykAx8a9sRsmK7uILddyO6rmy2bM7rS3vm4ib8Lz/JTXtQLzi10s6HiJadK3FlLXGVLxHIORU9vw2YfA==" spinCount="100000" sheet="1" objects="1" scenarios="1" formatColumns="0" formatRows="0" autoFilter="0"/>
  <autoFilter ref="C135:K319" xr:uid="{00000000-0009-0000-0000-000002000000}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8"/>
  <sheetViews>
    <sheetView showGridLines="0" topLeftCell="A166" workbookViewId="0">
      <selection activeCell="H198" sqref="H19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93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144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1319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863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864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ROUND(J131,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ROUND((SUM(BE131:BE197)),  2)</f>
        <v>0</v>
      </c>
      <c r="G35" s="31"/>
      <c r="H35" s="31"/>
      <c r="I35" s="134">
        <v>0.2</v>
      </c>
      <c r="J35" s="133">
        <f>ROUND(((SUM(BE131:BE197))*I35),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ROUND((SUM(BF131:BF197)),  2)</f>
        <v>0</v>
      </c>
      <c r="G36" s="31"/>
      <c r="H36" s="31"/>
      <c r="I36" s="134">
        <v>0.2</v>
      </c>
      <c r="J36" s="133">
        <f>ROUND(((SUM(BF131:BF197))*I36),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ROUND((SUM(BG131:BG197)),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ROUND((SUM(BH131:BH197)),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ROUND((SUM(BI131:BI197)),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144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SO-01.4 - SO 01.4 - Vykurovanie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Ing. Miroslav Remiš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Ing. Juraj Barčiak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J131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152</v>
      </c>
      <c r="E99" s="167"/>
      <c r="F99" s="167"/>
      <c r="G99" s="167"/>
      <c r="H99" s="167"/>
      <c r="I99" s="168"/>
      <c r="J99" s="169">
        <f>J132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158</v>
      </c>
      <c r="E100" s="173"/>
      <c r="F100" s="173"/>
      <c r="G100" s="173"/>
      <c r="H100" s="173"/>
      <c r="I100" s="174"/>
      <c r="J100" s="175">
        <f>J133</f>
        <v>0</v>
      </c>
      <c r="K100" s="101"/>
      <c r="L100" s="176"/>
    </row>
    <row r="101" spans="1:47" s="9" customFormat="1" ht="24.95" customHeight="1">
      <c r="B101" s="164"/>
      <c r="C101" s="165"/>
      <c r="D101" s="166" t="s">
        <v>160</v>
      </c>
      <c r="E101" s="167"/>
      <c r="F101" s="167"/>
      <c r="G101" s="167"/>
      <c r="H101" s="167"/>
      <c r="I101" s="168"/>
      <c r="J101" s="169">
        <f>J138</f>
        <v>0</v>
      </c>
      <c r="K101" s="165"/>
      <c r="L101" s="170"/>
    </row>
    <row r="102" spans="1:47" s="10" customFormat="1" ht="19.899999999999999" customHeight="1">
      <c r="B102" s="171"/>
      <c r="C102" s="101"/>
      <c r="D102" s="172" t="s">
        <v>163</v>
      </c>
      <c r="E102" s="173"/>
      <c r="F102" s="173"/>
      <c r="G102" s="173"/>
      <c r="H102" s="173"/>
      <c r="I102" s="174"/>
      <c r="J102" s="175">
        <f>J139</f>
        <v>0</v>
      </c>
      <c r="K102" s="101"/>
      <c r="L102" s="176"/>
    </row>
    <row r="103" spans="1:47" s="10" customFormat="1" ht="19.899999999999999" customHeight="1">
      <c r="B103" s="171"/>
      <c r="C103" s="101"/>
      <c r="D103" s="172" t="s">
        <v>1320</v>
      </c>
      <c r="E103" s="173"/>
      <c r="F103" s="173"/>
      <c r="G103" s="173"/>
      <c r="H103" s="173"/>
      <c r="I103" s="174"/>
      <c r="J103" s="175">
        <f>J146</f>
        <v>0</v>
      </c>
      <c r="K103" s="101"/>
      <c r="L103" s="176"/>
    </row>
    <row r="104" spans="1:47" s="10" customFormat="1" ht="19.899999999999999" customHeight="1">
      <c r="B104" s="171"/>
      <c r="C104" s="101"/>
      <c r="D104" s="172" t="s">
        <v>871</v>
      </c>
      <c r="E104" s="173"/>
      <c r="F104" s="173"/>
      <c r="G104" s="173"/>
      <c r="H104" s="173"/>
      <c r="I104" s="174"/>
      <c r="J104" s="175">
        <f>J151</f>
        <v>0</v>
      </c>
      <c r="K104" s="101"/>
      <c r="L104" s="176"/>
    </row>
    <row r="105" spans="1:47" s="10" customFormat="1" ht="19.899999999999999" customHeight="1">
      <c r="B105" s="171"/>
      <c r="C105" s="101"/>
      <c r="D105" s="172" t="s">
        <v>872</v>
      </c>
      <c r="E105" s="173"/>
      <c r="F105" s="173"/>
      <c r="G105" s="173"/>
      <c r="H105" s="173"/>
      <c r="I105" s="174"/>
      <c r="J105" s="175">
        <f>J159</f>
        <v>0</v>
      </c>
      <c r="K105" s="101"/>
      <c r="L105" s="176"/>
    </row>
    <row r="106" spans="1:47" s="10" customFormat="1" ht="19.899999999999999" customHeight="1">
      <c r="B106" s="171"/>
      <c r="C106" s="101"/>
      <c r="D106" s="172" t="s">
        <v>1321</v>
      </c>
      <c r="E106" s="173"/>
      <c r="F106" s="173"/>
      <c r="G106" s="173"/>
      <c r="H106" s="173"/>
      <c r="I106" s="174"/>
      <c r="J106" s="175">
        <f>J171</f>
        <v>0</v>
      </c>
      <c r="K106" s="101"/>
      <c r="L106" s="176"/>
    </row>
    <row r="107" spans="1:47" s="10" customFormat="1" ht="19.899999999999999" customHeight="1">
      <c r="B107" s="171"/>
      <c r="C107" s="101"/>
      <c r="D107" s="172" t="s">
        <v>168</v>
      </c>
      <c r="E107" s="173"/>
      <c r="F107" s="173"/>
      <c r="G107" s="173"/>
      <c r="H107" s="173"/>
      <c r="I107" s="174"/>
      <c r="J107" s="175">
        <f>J189</f>
        <v>0</v>
      </c>
      <c r="K107" s="101"/>
      <c r="L107" s="176"/>
    </row>
    <row r="108" spans="1:47" s="9" customFormat="1" ht="24.95" customHeight="1">
      <c r="B108" s="164"/>
      <c r="C108" s="165"/>
      <c r="D108" s="166" t="s">
        <v>174</v>
      </c>
      <c r="E108" s="167"/>
      <c r="F108" s="167"/>
      <c r="G108" s="167"/>
      <c r="H108" s="167"/>
      <c r="I108" s="168"/>
      <c r="J108" s="169">
        <f>J191</f>
        <v>0</v>
      </c>
      <c r="K108" s="165"/>
      <c r="L108" s="170"/>
    </row>
    <row r="109" spans="1:47" s="10" customFormat="1" ht="19.899999999999999" customHeight="1">
      <c r="B109" s="171"/>
      <c r="C109" s="101"/>
      <c r="D109" s="172" t="s">
        <v>175</v>
      </c>
      <c r="E109" s="173"/>
      <c r="F109" s="173"/>
      <c r="G109" s="173"/>
      <c r="H109" s="173"/>
      <c r="I109" s="174"/>
      <c r="J109" s="175">
        <f>J192</f>
        <v>0</v>
      </c>
      <c r="K109" s="101"/>
      <c r="L109" s="176"/>
    </row>
    <row r="110" spans="1:47" s="2" customFormat="1" ht="21.75" customHeight="1">
      <c r="A110" s="31"/>
      <c r="B110" s="32"/>
      <c r="C110" s="33"/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5" customHeight="1">
      <c r="A111" s="31"/>
      <c r="B111" s="51"/>
      <c r="C111" s="52"/>
      <c r="D111" s="52"/>
      <c r="E111" s="52"/>
      <c r="F111" s="52"/>
      <c r="G111" s="52"/>
      <c r="H111" s="52"/>
      <c r="I111" s="155"/>
      <c r="J111" s="52"/>
      <c r="K111" s="52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3"/>
      <c r="C115" s="54"/>
      <c r="D115" s="54"/>
      <c r="E115" s="54"/>
      <c r="F115" s="54"/>
      <c r="G115" s="54"/>
      <c r="H115" s="54"/>
      <c r="I115" s="158"/>
      <c r="J115" s="54"/>
      <c r="K115" s="54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177</v>
      </c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15</v>
      </c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3.25" customHeight="1">
      <c r="A119" s="31"/>
      <c r="B119" s="32"/>
      <c r="C119" s="33"/>
      <c r="D119" s="33"/>
      <c r="E119" s="291" t="str">
        <f>E7</f>
        <v>PRÍSTAVBA A STAVEBNÉ ÚPRAVY MŠ OKRUŽNÁ 53/5, ILAVA-KLOBUŠICE</v>
      </c>
      <c r="F119" s="292"/>
      <c r="G119" s="292"/>
      <c r="H119" s="292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" customFormat="1" ht="12" customHeight="1">
      <c r="B120" s="18"/>
      <c r="C120" s="26" t="s">
        <v>143</v>
      </c>
      <c r="D120" s="19"/>
      <c r="E120" s="19"/>
      <c r="F120" s="19"/>
      <c r="G120" s="19"/>
      <c r="H120" s="19"/>
      <c r="I120" s="112"/>
      <c r="J120" s="19"/>
      <c r="K120" s="19"/>
      <c r="L120" s="17"/>
    </row>
    <row r="121" spans="1:31" s="2" customFormat="1" ht="16.5" customHeight="1">
      <c r="A121" s="31"/>
      <c r="B121" s="32"/>
      <c r="C121" s="33"/>
      <c r="D121" s="33"/>
      <c r="E121" s="291" t="s">
        <v>144</v>
      </c>
      <c r="F121" s="293"/>
      <c r="G121" s="293"/>
      <c r="H121" s="29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145</v>
      </c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3"/>
      <c r="D123" s="33"/>
      <c r="E123" s="244" t="str">
        <f>E11</f>
        <v>SO-01.4 - SO 01.4 - Vykurovanie</v>
      </c>
      <c r="F123" s="293"/>
      <c r="G123" s="293"/>
      <c r="H123" s="29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3"/>
      <c r="D124" s="33"/>
      <c r="E124" s="33"/>
      <c r="F124" s="33"/>
      <c r="G124" s="33"/>
      <c r="H124" s="33"/>
      <c r="I124" s="119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19</v>
      </c>
      <c r="D125" s="33"/>
      <c r="E125" s="33"/>
      <c r="F125" s="24" t="str">
        <f>F14</f>
        <v>Ilava- Klobušice</v>
      </c>
      <c r="G125" s="33"/>
      <c r="H125" s="33"/>
      <c r="I125" s="120" t="s">
        <v>21</v>
      </c>
      <c r="J125" s="63" t="str">
        <f>IF(J14="","",J14)</f>
        <v>02, 2020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119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22</v>
      </c>
      <c r="D127" s="33"/>
      <c r="E127" s="33"/>
      <c r="F127" s="24" t="str">
        <f>E17</f>
        <v>Mesto Ilava, Mierové nám. 16/31,01901</v>
      </c>
      <c r="G127" s="33"/>
      <c r="H127" s="33"/>
      <c r="I127" s="120" t="s">
        <v>28</v>
      </c>
      <c r="J127" s="29" t="str">
        <f>E23</f>
        <v>Ing. Miroslav Remiš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26</v>
      </c>
      <c r="D128" s="33"/>
      <c r="E128" s="33"/>
      <c r="F128" s="24" t="str">
        <f>IF(E20="","",E20)</f>
        <v>Vyplň údaj</v>
      </c>
      <c r="G128" s="33"/>
      <c r="H128" s="33"/>
      <c r="I128" s="120" t="s">
        <v>31</v>
      </c>
      <c r="J128" s="29" t="str">
        <f>E26</f>
        <v>Ing. Juraj Barčiak</v>
      </c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3"/>
      <c r="D129" s="33"/>
      <c r="E129" s="33"/>
      <c r="F129" s="33"/>
      <c r="G129" s="33"/>
      <c r="H129" s="33"/>
      <c r="I129" s="119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77"/>
      <c r="B130" s="178"/>
      <c r="C130" s="179" t="s">
        <v>178</v>
      </c>
      <c r="D130" s="180" t="s">
        <v>58</v>
      </c>
      <c r="E130" s="180" t="s">
        <v>54</v>
      </c>
      <c r="F130" s="180" t="s">
        <v>55</v>
      </c>
      <c r="G130" s="180" t="s">
        <v>179</v>
      </c>
      <c r="H130" s="180" t="s">
        <v>180</v>
      </c>
      <c r="I130" s="181" t="s">
        <v>181</v>
      </c>
      <c r="J130" s="182" t="s">
        <v>149</v>
      </c>
      <c r="K130" s="183" t="s">
        <v>182</v>
      </c>
      <c r="L130" s="184"/>
      <c r="M130" s="72" t="s">
        <v>1</v>
      </c>
      <c r="N130" s="73" t="s">
        <v>37</v>
      </c>
      <c r="O130" s="73" t="s">
        <v>183</v>
      </c>
      <c r="P130" s="73" t="s">
        <v>184</v>
      </c>
      <c r="Q130" s="73" t="s">
        <v>185</v>
      </c>
      <c r="R130" s="73" t="s">
        <v>186</v>
      </c>
      <c r="S130" s="73" t="s">
        <v>187</v>
      </c>
      <c r="T130" s="74" t="s">
        <v>188</v>
      </c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</row>
    <row r="131" spans="1:65" s="2" customFormat="1" ht="22.9" customHeight="1">
      <c r="A131" s="31"/>
      <c r="B131" s="32"/>
      <c r="C131" s="79" t="s">
        <v>150</v>
      </c>
      <c r="D131" s="33"/>
      <c r="E131" s="33"/>
      <c r="F131" s="33"/>
      <c r="G131" s="33"/>
      <c r="H131" s="33"/>
      <c r="I131" s="119"/>
      <c r="J131" s="185">
        <f>BK131</f>
        <v>0</v>
      </c>
      <c r="K131" s="33"/>
      <c r="L131" s="36"/>
      <c r="M131" s="75"/>
      <c r="N131" s="186"/>
      <c r="O131" s="76"/>
      <c r="P131" s="187">
        <f>P132+P138+P191</f>
        <v>0</v>
      </c>
      <c r="Q131" s="76"/>
      <c r="R131" s="187">
        <f>R132+R138+R191</f>
        <v>0</v>
      </c>
      <c r="S131" s="76"/>
      <c r="T131" s="188">
        <f>T132+T138+T191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4" t="s">
        <v>72</v>
      </c>
      <c r="AU131" s="14" t="s">
        <v>151</v>
      </c>
      <c r="BK131" s="189">
        <f>BK132+BK138+BK191</f>
        <v>0</v>
      </c>
    </row>
    <row r="132" spans="1:65" s="12" customFormat="1" ht="25.9" customHeight="1">
      <c r="B132" s="190"/>
      <c r="C132" s="191"/>
      <c r="D132" s="192" t="s">
        <v>72</v>
      </c>
      <c r="E132" s="193" t="s">
        <v>189</v>
      </c>
      <c r="F132" s="193" t="s">
        <v>190</v>
      </c>
      <c r="G132" s="191"/>
      <c r="H132" s="191"/>
      <c r="I132" s="194"/>
      <c r="J132" s="195">
        <f>BK132</f>
        <v>0</v>
      </c>
      <c r="K132" s="191"/>
      <c r="L132" s="196"/>
      <c r="M132" s="197"/>
      <c r="N132" s="198"/>
      <c r="O132" s="198"/>
      <c r="P132" s="199">
        <f>P133</f>
        <v>0</v>
      </c>
      <c r="Q132" s="198"/>
      <c r="R132" s="199">
        <f>R133</f>
        <v>0</v>
      </c>
      <c r="S132" s="198"/>
      <c r="T132" s="200">
        <f>T133</f>
        <v>0</v>
      </c>
      <c r="AR132" s="201" t="s">
        <v>80</v>
      </c>
      <c r="AT132" s="202" t="s">
        <v>72</v>
      </c>
      <c r="AU132" s="202" t="s">
        <v>73</v>
      </c>
      <c r="AY132" s="201" t="s">
        <v>191</v>
      </c>
      <c r="BK132" s="203">
        <f>BK133</f>
        <v>0</v>
      </c>
    </row>
    <row r="133" spans="1:65" s="12" customFormat="1" ht="22.9" customHeight="1">
      <c r="B133" s="190"/>
      <c r="C133" s="191"/>
      <c r="D133" s="192" t="s">
        <v>72</v>
      </c>
      <c r="E133" s="204" t="s">
        <v>228</v>
      </c>
      <c r="F133" s="204" t="s">
        <v>305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SUM(P134:P137)</f>
        <v>0</v>
      </c>
      <c r="Q133" s="198"/>
      <c r="R133" s="199">
        <f>SUM(R134:R137)</f>
        <v>0</v>
      </c>
      <c r="S133" s="198"/>
      <c r="T133" s="200">
        <f>SUM(T134:T137)</f>
        <v>0</v>
      </c>
      <c r="AR133" s="201" t="s">
        <v>80</v>
      </c>
      <c r="AT133" s="202" t="s">
        <v>72</v>
      </c>
      <c r="AU133" s="202" t="s">
        <v>80</v>
      </c>
      <c r="AY133" s="201" t="s">
        <v>191</v>
      </c>
      <c r="BK133" s="203">
        <f>SUM(BK134:BK137)</f>
        <v>0</v>
      </c>
    </row>
    <row r="134" spans="1:65" s="2" customFormat="1" ht="21.75" customHeight="1">
      <c r="A134" s="31"/>
      <c r="B134" s="32"/>
      <c r="C134" s="206" t="s">
        <v>472</v>
      </c>
      <c r="D134" s="206" t="s">
        <v>193</v>
      </c>
      <c r="E134" s="207" t="s">
        <v>992</v>
      </c>
      <c r="F134" s="208" t="s">
        <v>993</v>
      </c>
      <c r="G134" s="209" t="s">
        <v>278</v>
      </c>
      <c r="H134" s="210">
        <v>3</v>
      </c>
      <c r="I134" s="211"/>
      <c r="J134" s="212">
        <f>ROUND(I134*H134,2)</f>
        <v>0</v>
      </c>
      <c r="K134" s="213"/>
      <c r="L134" s="36"/>
      <c r="M134" s="214" t="s">
        <v>1</v>
      </c>
      <c r="N134" s="215" t="s">
        <v>39</v>
      </c>
      <c r="O134" s="68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197</v>
      </c>
      <c r="AT134" s="218" t="s">
        <v>193</v>
      </c>
      <c r="AU134" s="218" t="s">
        <v>86</v>
      </c>
      <c r="AY134" s="14" t="s">
        <v>191</v>
      </c>
      <c r="BE134" s="219">
        <f>IF(N134="základná",J134,0)</f>
        <v>0</v>
      </c>
      <c r="BF134" s="219">
        <f>IF(N134="znížená",J134,0)</f>
        <v>0</v>
      </c>
      <c r="BG134" s="219">
        <f>IF(N134="zákl. prenesená",J134,0)</f>
        <v>0</v>
      </c>
      <c r="BH134" s="219">
        <f>IF(N134="zníž. prenesená",J134,0)</f>
        <v>0</v>
      </c>
      <c r="BI134" s="219">
        <f>IF(N134="nulová",J134,0)</f>
        <v>0</v>
      </c>
      <c r="BJ134" s="14" t="s">
        <v>86</v>
      </c>
      <c r="BK134" s="219">
        <f>ROUND(I134*H134,2)</f>
        <v>0</v>
      </c>
      <c r="BL134" s="14" t="s">
        <v>197</v>
      </c>
      <c r="BM134" s="218" t="s">
        <v>86</v>
      </c>
    </row>
    <row r="135" spans="1:65" s="2" customFormat="1" ht="21.75" customHeight="1">
      <c r="A135" s="31"/>
      <c r="B135" s="32"/>
      <c r="C135" s="206" t="s">
        <v>488</v>
      </c>
      <c r="D135" s="206" t="s">
        <v>193</v>
      </c>
      <c r="E135" s="207" t="s">
        <v>1322</v>
      </c>
      <c r="F135" s="208" t="s">
        <v>1323</v>
      </c>
      <c r="G135" s="209" t="s">
        <v>998</v>
      </c>
      <c r="H135" s="210">
        <v>60</v>
      </c>
      <c r="I135" s="211"/>
      <c r="J135" s="212">
        <f>ROUND(I135*H135,2)</f>
        <v>0</v>
      </c>
      <c r="K135" s="213"/>
      <c r="L135" s="36"/>
      <c r="M135" s="214" t="s">
        <v>1</v>
      </c>
      <c r="N135" s="215" t="s">
        <v>39</v>
      </c>
      <c r="O135" s="68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197</v>
      </c>
      <c r="AT135" s="218" t="s">
        <v>193</v>
      </c>
      <c r="AU135" s="218" t="s">
        <v>86</v>
      </c>
      <c r="AY135" s="14" t="s">
        <v>191</v>
      </c>
      <c r="BE135" s="219">
        <f>IF(N135="základná",J135,0)</f>
        <v>0</v>
      </c>
      <c r="BF135" s="219">
        <f>IF(N135="znížená",J135,0)</f>
        <v>0</v>
      </c>
      <c r="BG135" s="219">
        <f>IF(N135="zákl. prenesená",J135,0)</f>
        <v>0</v>
      </c>
      <c r="BH135" s="219">
        <f>IF(N135="zníž. prenesená",J135,0)</f>
        <v>0</v>
      </c>
      <c r="BI135" s="219">
        <f>IF(N135="nulová",J135,0)</f>
        <v>0</v>
      </c>
      <c r="BJ135" s="14" t="s">
        <v>86</v>
      </c>
      <c r="BK135" s="219">
        <f>ROUND(I135*H135,2)</f>
        <v>0</v>
      </c>
      <c r="BL135" s="14" t="s">
        <v>197</v>
      </c>
      <c r="BM135" s="218" t="s">
        <v>197</v>
      </c>
    </row>
    <row r="136" spans="1:65" s="2" customFormat="1" ht="16.5" customHeight="1">
      <c r="A136" s="31"/>
      <c r="B136" s="32"/>
      <c r="C136" s="206" t="s">
        <v>480</v>
      </c>
      <c r="D136" s="206" t="s">
        <v>193</v>
      </c>
      <c r="E136" s="207" t="s">
        <v>1003</v>
      </c>
      <c r="F136" s="208" t="s">
        <v>1004</v>
      </c>
      <c r="G136" s="209" t="s">
        <v>213</v>
      </c>
      <c r="H136" s="210">
        <v>1.2999999999999999E-2</v>
      </c>
      <c r="I136" s="211"/>
      <c r="J136" s="212">
        <f>ROUND(I136*H136,2)</f>
        <v>0</v>
      </c>
      <c r="K136" s="213"/>
      <c r="L136" s="36"/>
      <c r="M136" s="214" t="s">
        <v>1</v>
      </c>
      <c r="N136" s="215" t="s">
        <v>39</v>
      </c>
      <c r="O136" s="68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197</v>
      </c>
      <c r="AT136" s="218" t="s">
        <v>193</v>
      </c>
      <c r="AU136" s="218" t="s">
        <v>86</v>
      </c>
      <c r="AY136" s="14" t="s">
        <v>191</v>
      </c>
      <c r="BE136" s="219">
        <f>IF(N136="základná",J136,0)</f>
        <v>0</v>
      </c>
      <c r="BF136" s="219">
        <f>IF(N136="znížená",J136,0)</f>
        <v>0</v>
      </c>
      <c r="BG136" s="219">
        <f>IF(N136="zákl. prenesená",J136,0)</f>
        <v>0</v>
      </c>
      <c r="BH136" s="219">
        <f>IF(N136="zníž. prenesená",J136,0)</f>
        <v>0</v>
      </c>
      <c r="BI136" s="219">
        <f>IF(N136="nulová",J136,0)</f>
        <v>0</v>
      </c>
      <c r="BJ136" s="14" t="s">
        <v>86</v>
      </c>
      <c r="BK136" s="219">
        <f>ROUND(I136*H136,2)</f>
        <v>0</v>
      </c>
      <c r="BL136" s="14" t="s">
        <v>197</v>
      </c>
      <c r="BM136" s="218" t="s">
        <v>216</v>
      </c>
    </row>
    <row r="137" spans="1:65" s="2" customFormat="1" ht="16.5" customHeight="1">
      <c r="A137" s="31"/>
      <c r="B137" s="32"/>
      <c r="C137" s="206" t="s">
        <v>484</v>
      </c>
      <c r="D137" s="206" t="s">
        <v>193</v>
      </c>
      <c r="E137" s="207" t="s">
        <v>1005</v>
      </c>
      <c r="F137" s="208" t="s">
        <v>1006</v>
      </c>
      <c r="G137" s="209" t="s">
        <v>213</v>
      </c>
      <c r="H137" s="210">
        <v>1.2999999999999999E-2</v>
      </c>
      <c r="I137" s="211"/>
      <c r="J137" s="212">
        <f>ROUND(I137*H137,2)</f>
        <v>0</v>
      </c>
      <c r="K137" s="213"/>
      <c r="L137" s="36"/>
      <c r="M137" s="214" t="s">
        <v>1</v>
      </c>
      <c r="N137" s="215" t="s">
        <v>39</v>
      </c>
      <c r="O137" s="68"/>
      <c r="P137" s="216">
        <f>O137*H137</f>
        <v>0</v>
      </c>
      <c r="Q137" s="216">
        <v>0</v>
      </c>
      <c r="R137" s="216">
        <f>Q137*H137</f>
        <v>0</v>
      </c>
      <c r="S137" s="216">
        <v>0</v>
      </c>
      <c r="T137" s="217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197</v>
      </c>
      <c r="AT137" s="218" t="s">
        <v>193</v>
      </c>
      <c r="AU137" s="218" t="s">
        <v>86</v>
      </c>
      <c r="AY137" s="14" t="s">
        <v>191</v>
      </c>
      <c r="BE137" s="219">
        <f>IF(N137="základná",J137,0)</f>
        <v>0</v>
      </c>
      <c r="BF137" s="219">
        <f>IF(N137="znížená",J137,0)</f>
        <v>0</v>
      </c>
      <c r="BG137" s="219">
        <f>IF(N137="zákl. prenesená",J137,0)</f>
        <v>0</v>
      </c>
      <c r="BH137" s="219">
        <f>IF(N137="zníž. prenesená",J137,0)</f>
        <v>0</v>
      </c>
      <c r="BI137" s="219">
        <f>IF(N137="nulová",J137,0)</f>
        <v>0</v>
      </c>
      <c r="BJ137" s="14" t="s">
        <v>86</v>
      </c>
      <c r="BK137" s="219">
        <f>ROUND(I137*H137,2)</f>
        <v>0</v>
      </c>
      <c r="BL137" s="14" t="s">
        <v>197</v>
      </c>
      <c r="BM137" s="218" t="s">
        <v>214</v>
      </c>
    </row>
    <row r="138" spans="1:65" s="12" customFormat="1" ht="25.9" customHeight="1">
      <c r="B138" s="190"/>
      <c r="C138" s="191"/>
      <c r="D138" s="192" t="s">
        <v>72</v>
      </c>
      <c r="E138" s="193" t="s">
        <v>336</v>
      </c>
      <c r="F138" s="193" t="s">
        <v>337</v>
      </c>
      <c r="G138" s="191"/>
      <c r="H138" s="191"/>
      <c r="I138" s="194"/>
      <c r="J138" s="195">
        <f>BK138</f>
        <v>0</v>
      </c>
      <c r="K138" s="191"/>
      <c r="L138" s="196"/>
      <c r="M138" s="197"/>
      <c r="N138" s="198"/>
      <c r="O138" s="198"/>
      <c r="P138" s="199">
        <f>P139+P146+P151+P159+P171+P189</f>
        <v>0</v>
      </c>
      <c r="Q138" s="198"/>
      <c r="R138" s="199">
        <f>R139+R146+R151+R159+R171+R189</f>
        <v>0</v>
      </c>
      <c r="S138" s="198"/>
      <c r="T138" s="200">
        <f>T139+T146+T151+T159+T171+T189</f>
        <v>0</v>
      </c>
      <c r="AR138" s="201" t="s">
        <v>86</v>
      </c>
      <c r="AT138" s="202" t="s">
        <v>72</v>
      </c>
      <c r="AU138" s="202" t="s">
        <v>73</v>
      </c>
      <c r="AY138" s="201" t="s">
        <v>191</v>
      </c>
      <c r="BK138" s="203">
        <f>BK139+BK146+BK151+BK159+BK171+BK189</f>
        <v>0</v>
      </c>
    </row>
    <row r="139" spans="1:65" s="12" customFormat="1" ht="22.9" customHeight="1">
      <c r="B139" s="190"/>
      <c r="C139" s="191"/>
      <c r="D139" s="192" t="s">
        <v>72</v>
      </c>
      <c r="E139" s="204" t="s">
        <v>413</v>
      </c>
      <c r="F139" s="204" t="s">
        <v>414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SUM(P140:P145)</f>
        <v>0</v>
      </c>
      <c r="Q139" s="198"/>
      <c r="R139" s="199">
        <f>SUM(R140:R145)</f>
        <v>0</v>
      </c>
      <c r="S139" s="198"/>
      <c r="T139" s="200">
        <f>SUM(T140:T145)</f>
        <v>0</v>
      </c>
      <c r="AR139" s="201" t="s">
        <v>86</v>
      </c>
      <c r="AT139" s="202" t="s">
        <v>72</v>
      </c>
      <c r="AU139" s="202" t="s">
        <v>80</v>
      </c>
      <c r="AY139" s="201" t="s">
        <v>191</v>
      </c>
      <c r="BK139" s="203">
        <f>SUM(BK140:BK145)</f>
        <v>0</v>
      </c>
    </row>
    <row r="140" spans="1:65" s="2" customFormat="1" ht="16.5" customHeight="1">
      <c r="A140" s="31"/>
      <c r="B140" s="32"/>
      <c r="C140" s="206" t="s">
        <v>435</v>
      </c>
      <c r="D140" s="206" t="s">
        <v>193</v>
      </c>
      <c r="E140" s="207" t="s">
        <v>1324</v>
      </c>
      <c r="F140" s="208" t="s">
        <v>1325</v>
      </c>
      <c r="G140" s="209" t="s">
        <v>274</v>
      </c>
      <c r="H140" s="210">
        <v>23</v>
      </c>
      <c r="I140" s="211"/>
      <c r="J140" s="212">
        <f t="shared" ref="J140:J145" si="0">ROUND(I140*H140,2)</f>
        <v>0</v>
      </c>
      <c r="K140" s="213"/>
      <c r="L140" s="36"/>
      <c r="M140" s="214" t="s">
        <v>1</v>
      </c>
      <c r="N140" s="215" t="s">
        <v>39</v>
      </c>
      <c r="O140" s="68"/>
      <c r="P140" s="216">
        <f t="shared" ref="P140:P145" si="1">O140*H140</f>
        <v>0</v>
      </c>
      <c r="Q140" s="216">
        <v>0</v>
      </c>
      <c r="R140" s="216">
        <f t="shared" ref="R140:R145" si="2">Q140*H140</f>
        <v>0</v>
      </c>
      <c r="S140" s="216">
        <v>0</v>
      </c>
      <c r="T140" s="217">
        <f t="shared" ref="T140:T145" si="3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257</v>
      </c>
      <c r="AT140" s="218" t="s">
        <v>193</v>
      </c>
      <c r="AU140" s="218" t="s">
        <v>86</v>
      </c>
      <c r="AY140" s="14" t="s">
        <v>191</v>
      </c>
      <c r="BE140" s="219">
        <f t="shared" ref="BE140:BE145" si="4">IF(N140="základná",J140,0)</f>
        <v>0</v>
      </c>
      <c r="BF140" s="219">
        <f t="shared" ref="BF140:BF145" si="5">IF(N140="znížená",J140,0)</f>
        <v>0</v>
      </c>
      <c r="BG140" s="219">
        <f t="shared" ref="BG140:BG145" si="6">IF(N140="zákl. prenesená",J140,0)</f>
        <v>0</v>
      </c>
      <c r="BH140" s="219">
        <f t="shared" ref="BH140:BH145" si="7">IF(N140="zníž. prenesená",J140,0)</f>
        <v>0</v>
      </c>
      <c r="BI140" s="219">
        <f t="shared" ref="BI140:BI145" si="8">IF(N140="nulová",J140,0)</f>
        <v>0</v>
      </c>
      <c r="BJ140" s="14" t="s">
        <v>86</v>
      </c>
      <c r="BK140" s="219">
        <f t="shared" ref="BK140:BK145" si="9">ROUND(I140*H140,2)</f>
        <v>0</v>
      </c>
      <c r="BL140" s="14" t="s">
        <v>257</v>
      </c>
      <c r="BM140" s="218" t="s">
        <v>232</v>
      </c>
    </row>
    <row r="141" spans="1:65" s="2" customFormat="1" ht="16.5" customHeight="1">
      <c r="A141" s="31"/>
      <c r="B141" s="32"/>
      <c r="C141" s="220" t="s">
        <v>445</v>
      </c>
      <c r="D141" s="220" t="s">
        <v>210</v>
      </c>
      <c r="E141" s="221" t="s">
        <v>1326</v>
      </c>
      <c r="F141" s="222" t="s">
        <v>1327</v>
      </c>
      <c r="G141" s="223" t="s">
        <v>274</v>
      </c>
      <c r="H141" s="224">
        <v>23</v>
      </c>
      <c r="I141" s="225"/>
      <c r="J141" s="226">
        <f t="shared" si="0"/>
        <v>0</v>
      </c>
      <c r="K141" s="227"/>
      <c r="L141" s="228"/>
      <c r="M141" s="229" t="s">
        <v>1</v>
      </c>
      <c r="N141" s="230" t="s">
        <v>39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326</v>
      </c>
      <c r="AT141" s="218" t="s">
        <v>210</v>
      </c>
      <c r="AU141" s="218" t="s">
        <v>86</v>
      </c>
      <c r="AY141" s="14" t="s">
        <v>191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86</v>
      </c>
      <c r="BK141" s="219">
        <f t="shared" si="9"/>
        <v>0</v>
      </c>
      <c r="BL141" s="14" t="s">
        <v>257</v>
      </c>
      <c r="BM141" s="218" t="s">
        <v>241</v>
      </c>
    </row>
    <row r="142" spans="1:65" s="2" customFormat="1" ht="16.5" customHeight="1">
      <c r="A142" s="31"/>
      <c r="B142" s="32"/>
      <c r="C142" s="206" t="s">
        <v>449</v>
      </c>
      <c r="D142" s="206" t="s">
        <v>193</v>
      </c>
      <c r="E142" s="207" t="s">
        <v>1019</v>
      </c>
      <c r="F142" s="208" t="s">
        <v>1328</v>
      </c>
      <c r="G142" s="209" t="s">
        <v>274</v>
      </c>
      <c r="H142" s="210">
        <v>71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39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257</v>
      </c>
      <c r="AT142" s="218" t="s">
        <v>193</v>
      </c>
      <c r="AU142" s="218" t="s">
        <v>86</v>
      </c>
      <c r="AY142" s="14" t="s">
        <v>191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86</v>
      </c>
      <c r="BK142" s="219">
        <f t="shared" si="9"/>
        <v>0</v>
      </c>
      <c r="BL142" s="14" t="s">
        <v>257</v>
      </c>
      <c r="BM142" s="218" t="s">
        <v>249</v>
      </c>
    </row>
    <row r="143" spans="1:65" s="2" customFormat="1" ht="16.5" customHeight="1">
      <c r="A143" s="31"/>
      <c r="B143" s="32"/>
      <c r="C143" s="220" t="s">
        <v>454</v>
      </c>
      <c r="D143" s="220" t="s">
        <v>210</v>
      </c>
      <c r="E143" s="221" t="s">
        <v>1021</v>
      </c>
      <c r="F143" s="222" t="s">
        <v>1022</v>
      </c>
      <c r="G143" s="223" t="s">
        <v>274</v>
      </c>
      <c r="H143" s="224">
        <v>25</v>
      </c>
      <c r="I143" s="225"/>
      <c r="J143" s="226">
        <f t="shared" si="0"/>
        <v>0</v>
      </c>
      <c r="K143" s="227"/>
      <c r="L143" s="228"/>
      <c r="M143" s="229" t="s">
        <v>1</v>
      </c>
      <c r="N143" s="230" t="s">
        <v>39</v>
      </c>
      <c r="O143" s="68"/>
      <c r="P143" s="216">
        <f t="shared" si="1"/>
        <v>0</v>
      </c>
      <c r="Q143" s="216">
        <v>0</v>
      </c>
      <c r="R143" s="216">
        <f t="shared" si="2"/>
        <v>0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326</v>
      </c>
      <c r="AT143" s="218" t="s">
        <v>210</v>
      </c>
      <c r="AU143" s="218" t="s">
        <v>86</v>
      </c>
      <c r="AY143" s="14" t="s">
        <v>191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86</v>
      </c>
      <c r="BK143" s="219">
        <f t="shared" si="9"/>
        <v>0</v>
      </c>
      <c r="BL143" s="14" t="s">
        <v>257</v>
      </c>
      <c r="BM143" s="218" t="s">
        <v>257</v>
      </c>
    </row>
    <row r="144" spans="1:65" s="2" customFormat="1" ht="16.5" customHeight="1">
      <c r="A144" s="31"/>
      <c r="B144" s="32"/>
      <c r="C144" s="220" t="s">
        <v>458</v>
      </c>
      <c r="D144" s="220" t="s">
        <v>210</v>
      </c>
      <c r="E144" s="221" t="s">
        <v>1329</v>
      </c>
      <c r="F144" s="222" t="s">
        <v>1330</v>
      </c>
      <c r="G144" s="223" t="s">
        <v>274</v>
      </c>
      <c r="H144" s="224">
        <v>46</v>
      </c>
      <c r="I144" s="225"/>
      <c r="J144" s="226">
        <f t="shared" si="0"/>
        <v>0</v>
      </c>
      <c r="K144" s="227"/>
      <c r="L144" s="228"/>
      <c r="M144" s="229" t="s">
        <v>1</v>
      </c>
      <c r="N144" s="230" t="s">
        <v>39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326</v>
      </c>
      <c r="AT144" s="218" t="s">
        <v>210</v>
      </c>
      <c r="AU144" s="218" t="s">
        <v>86</v>
      </c>
      <c r="AY144" s="14" t="s">
        <v>191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86</v>
      </c>
      <c r="BK144" s="219">
        <f t="shared" si="9"/>
        <v>0</v>
      </c>
      <c r="BL144" s="14" t="s">
        <v>257</v>
      </c>
      <c r="BM144" s="218" t="s">
        <v>266</v>
      </c>
    </row>
    <row r="145" spans="1:65" s="2" customFormat="1" ht="21.75" customHeight="1">
      <c r="A145" s="31"/>
      <c r="B145" s="32"/>
      <c r="C145" s="206" t="s">
        <v>468</v>
      </c>
      <c r="D145" s="206" t="s">
        <v>193</v>
      </c>
      <c r="E145" s="207" t="s">
        <v>1023</v>
      </c>
      <c r="F145" s="208" t="s">
        <v>1024</v>
      </c>
      <c r="G145" s="209" t="s">
        <v>389</v>
      </c>
      <c r="H145" s="231">
        <v>5.5140000000000002</v>
      </c>
      <c r="I145" s="211"/>
      <c r="J145" s="212">
        <f t="shared" si="0"/>
        <v>0</v>
      </c>
      <c r="K145" s="213"/>
      <c r="L145" s="36"/>
      <c r="M145" s="214" t="s">
        <v>1</v>
      </c>
      <c r="N145" s="215" t="s">
        <v>39</v>
      </c>
      <c r="O145" s="68"/>
      <c r="P145" s="216">
        <f t="shared" si="1"/>
        <v>0</v>
      </c>
      <c r="Q145" s="216">
        <v>0</v>
      </c>
      <c r="R145" s="216">
        <f t="shared" si="2"/>
        <v>0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257</v>
      </c>
      <c r="AT145" s="218" t="s">
        <v>193</v>
      </c>
      <c r="AU145" s="218" t="s">
        <v>86</v>
      </c>
      <c r="AY145" s="14" t="s">
        <v>191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86</v>
      </c>
      <c r="BK145" s="219">
        <f t="shared" si="9"/>
        <v>0</v>
      </c>
      <c r="BL145" s="14" t="s">
        <v>257</v>
      </c>
      <c r="BM145" s="218" t="s">
        <v>7</v>
      </c>
    </row>
    <row r="146" spans="1:65" s="12" customFormat="1" ht="22.9" customHeight="1">
      <c r="B146" s="190"/>
      <c r="C146" s="191"/>
      <c r="D146" s="192" t="s">
        <v>72</v>
      </c>
      <c r="E146" s="204" t="s">
        <v>1331</v>
      </c>
      <c r="F146" s="204" t="s">
        <v>1332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SUM(P147:P150)</f>
        <v>0</v>
      </c>
      <c r="Q146" s="198"/>
      <c r="R146" s="199">
        <f>SUM(R147:R150)</f>
        <v>0</v>
      </c>
      <c r="S146" s="198"/>
      <c r="T146" s="200">
        <f>SUM(T147:T150)</f>
        <v>0</v>
      </c>
      <c r="AR146" s="201" t="s">
        <v>86</v>
      </c>
      <c r="AT146" s="202" t="s">
        <v>72</v>
      </c>
      <c r="AU146" s="202" t="s">
        <v>80</v>
      </c>
      <c r="AY146" s="201" t="s">
        <v>191</v>
      </c>
      <c r="BK146" s="203">
        <f>SUM(BK147:BK150)</f>
        <v>0</v>
      </c>
    </row>
    <row r="147" spans="1:65" s="2" customFormat="1" ht="21.75" customHeight="1">
      <c r="A147" s="31"/>
      <c r="B147" s="32"/>
      <c r="C147" s="206" t="s">
        <v>393</v>
      </c>
      <c r="D147" s="206" t="s">
        <v>193</v>
      </c>
      <c r="E147" s="207" t="s">
        <v>1333</v>
      </c>
      <c r="F147" s="208" t="s">
        <v>1334</v>
      </c>
      <c r="G147" s="209" t="s">
        <v>278</v>
      </c>
      <c r="H147" s="210">
        <v>1</v>
      </c>
      <c r="I147" s="211"/>
      <c r="J147" s="212">
        <f>ROUND(I147*H147,2)</f>
        <v>0</v>
      </c>
      <c r="K147" s="213"/>
      <c r="L147" s="36"/>
      <c r="M147" s="214" t="s">
        <v>1</v>
      </c>
      <c r="N147" s="215" t="s">
        <v>39</v>
      </c>
      <c r="O147" s="68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257</v>
      </c>
      <c r="AT147" s="218" t="s">
        <v>193</v>
      </c>
      <c r="AU147" s="218" t="s">
        <v>86</v>
      </c>
      <c r="AY147" s="14" t="s">
        <v>191</v>
      </c>
      <c r="BE147" s="219">
        <f>IF(N147="základná",J147,0)</f>
        <v>0</v>
      </c>
      <c r="BF147" s="219">
        <f>IF(N147="znížená",J147,0)</f>
        <v>0</v>
      </c>
      <c r="BG147" s="219">
        <f>IF(N147="zákl. prenesená",J147,0)</f>
        <v>0</v>
      </c>
      <c r="BH147" s="219">
        <f>IF(N147="zníž. prenesená",J147,0)</f>
        <v>0</v>
      </c>
      <c r="BI147" s="219">
        <f>IF(N147="nulová",J147,0)</f>
        <v>0</v>
      </c>
      <c r="BJ147" s="14" t="s">
        <v>86</v>
      </c>
      <c r="BK147" s="219">
        <f>ROUND(I147*H147,2)</f>
        <v>0</v>
      </c>
      <c r="BL147" s="14" t="s">
        <v>257</v>
      </c>
      <c r="BM147" s="218" t="s">
        <v>285</v>
      </c>
    </row>
    <row r="148" spans="1:65" s="2" customFormat="1" ht="21.75" customHeight="1">
      <c r="A148" s="31"/>
      <c r="B148" s="32"/>
      <c r="C148" s="220" t="s">
        <v>397</v>
      </c>
      <c r="D148" s="220" t="s">
        <v>210</v>
      </c>
      <c r="E148" s="221" t="s">
        <v>1335</v>
      </c>
      <c r="F148" s="222" t="s">
        <v>1336</v>
      </c>
      <c r="G148" s="223" t="s">
        <v>278</v>
      </c>
      <c r="H148" s="224">
        <v>1</v>
      </c>
      <c r="I148" s="225"/>
      <c r="J148" s="226">
        <f>ROUND(I148*H148,2)</f>
        <v>0</v>
      </c>
      <c r="K148" s="227"/>
      <c r="L148" s="228"/>
      <c r="M148" s="229" t="s">
        <v>1</v>
      </c>
      <c r="N148" s="230" t="s">
        <v>39</v>
      </c>
      <c r="O148" s="68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326</v>
      </c>
      <c r="AT148" s="218" t="s">
        <v>210</v>
      </c>
      <c r="AU148" s="218" t="s">
        <v>86</v>
      </c>
      <c r="AY148" s="14" t="s">
        <v>191</v>
      </c>
      <c r="BE148" s="219">
        <f>IF(N148="základná",J148,0)</f>
        <v>0</v>
      </c>
      <c r="BF148" s="219">
        <f>IF(N148="znížená",J148,0)</f>
        <v>0</v>
      </c>
      <c r="BG148" s="219">
        <f>IF(N148="zákl. prenesená",J148,0)</f>
        <v>0</v>
      </c>
      <c r="BH148" s="219">
        <f>IF(N148="zníž. prenesená",J148,0)</f>
        <v>0</v>
      </c>
      <c r="BI148" s="219">
        <f>IF(N148="nulová",J148,0)</f>
        <v>0</v>
      </c>
      <c r="BJ148" s="14" t="s">
        <v>86</v>
      </c>
      <c r="BK148" s="219">
        <f>ROUND(I148*H148,2)</f>
        <v>0</v>
      </c>
      <c r="BL148" s="14" t="s">
        <v>257</v>
      </c>
      <c r="BM148" s="218" t="s">
        <v>293</v>
      </c>
    </row>
    <row r="149" spans="1:65" s="2" customFormat="1" ht="21.75" customHeight="1">
      <c r="A149" s="31"/>
      <c r="B149" s="32"/>
      <c r="C149" s="206" t="s">
        <v>405</v>
      </c>
      <c r="D149" s="206" t="s">
        <v>193</v>
      </c>
      <c r="E149" s="207" t="s">
        <v>1337</v>
      </c>
      <c r="F149" s="208" t="s">
        <v>1338</v>
      </c>
      <c r="G149" s="209" t="s">
        <v>642</v>
      </c>
      <c r="H149" s="210">
        <v>4</v>
      </c>
      <c r="I149" s="211"/>
      <c r="J149" s="212">
        <f>ROUND(I149*H149,2)</f>
        <v>0</v>
      </c>
      <c r="K149" s="213"/>
      <c r="L149" s="36"/>
      <c r="M149" s="214" t="s">
        <v>1</v>
      </c>
      <c r="N149" s="215" t="s">
        <v>39</v>
      </c>
      <c r="O149" s="68"/>
      <c r="P149" s="216">
        <f>O149*H149</f>
        <v>0</v>
      </c>
      <c r="Q149" s="216">
        <v>0</v>
      </c>
      <c r="R149" s="216">
        <f>Q149*H149</f>
        <v>0</v>
      </c>
      <c r="S149" s="216">
        <v>0</v>
      </c>
      <c r="T149" s="217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257</v>
      </c>
      <c r="AT149" s="218" t="s">
        <v>193</v>
      </c>
      <c r="AU149" s="218" t="s">
        <v>86</v>
      </c>
      <c r="AY149" s="14" t="s">
        <v>191</v>
      </c>
      <c r="BE149" s="219">
        <f>IF(N149="základná",J149,0)</f>
        <v>0</v>
      </c>
      <c r="BF149" s="219">
        <f>IF(N149="znížená",J149,0)</f>
        <v>0</v>
      </c>
      <c r="BG149" s="219">
        <f>IF(N149="zákl. prenesená",J149,0)</f>
        <v>0</v>
      </c>
      <c r="BH149" s="219">
        <f>IF(N149="zníž. prenesená",J149,0)</f>
        <v>0</v>
      </c>
      <c r="BI149" s="219">
        <f>IF(N149="nulová",J149,0)</f>
        <v>0</v>
      </c>
      <c r="BJ149" s="14" t="s">
        <v>86</v>
      </c>
      <c r="BK149" s="219">
        <f>ROUND(I149*H149,2)</f>
        <v>0</v>
      </c>
      <c r="BL149" s="14" t="s">
        <v>257</v>
      </c>
      <c r="BM149" s="218" t="s">
        <v>301</v>
      </c>
    </row>
    <row r="150" spans="1:65" s="2" customFormat="1" ht="21.75" customHeight="1">
      <c r="A150" s="31"/>
      <c r="B150" s="32"/>
      <c r="C150" s="206" t="s">
        <v>401</v>
      </c>
      <c r="D150" s="206" t="s">
        <v>193</v>
      </c>
      <c r="E150" s="207" t="s">
        <v>1339</v>
      </c>
      <c r="F150" s="208" t="s">
        <v>1340</v>
      </c>
      <c r="G150" s="209" t="s">
        <v>389</v>
      </c>
      <c r="H150" s="231">
        <v>76.213999999999999</v>
      </c>
      <c r="I150" s="211"/>
      <c r="J150" s="212">
        <f>ROUND(I150*H150,2)</f>
        <v>0</v>
      </c>
      <c r="K150" s="213"/>
      <c r="L150" s="36"/>
      <c r="M150" s="214" t="s">
        <v>1</v>
      </c>
      <c r="N150" s="215" t="s">
        <v>39</v>
      </c>
      <c r="O150" s="68"/>
      <c r="P150" s="216">
        <f>O150*H150</f>
        <v>0</v>
      </c>
      <c r="Q150" s="216">
        <v>0</v>
      </c>
      <c r="R150" s="216">
        <f>Q150*H150</f>
        <v>0</v>
      </c>
      <c r="S150" s="216">
        <v>0</v>
      </c>
      <c r="T150" s="217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257</v>
      </c>
      <c r="AT150" s="218" t="s">
        <v>193</v>
      </c>
      <c r="AU150" s="218" t="s">
        <v>86</v>
      </c>
      <c r="AY150" s="14" t="s">
        <v>191</v>
      </c>
      <c r="BE150" s="219">
        <f>IF(N150="základná",J150,0)</f>
        <v>0</v>
      </c>
      <c r="BF150" s="219">
        <f>IF(N150="znížená",J150,0)</f>
        <v>0</v>
      </c>
      <c r="BG150" s="219">
        <f>IF(N150="zákl. prenesená",J150,0)</f>
        <v>0</v>
      </c>
      <c r="BH150" s="219">
        <f>IF(N150="zníž. prenesená",J150,0)</f>
        <v>0</v>
      </c>
      <c r="BI150" s="219">
        <f>IF(N150="nulová",J150,0)</f>
        <v>0</v>
      </c>
      <c r="BJ150" s="14" t="s">
        <v>86</v>
      </c>
      <c r="BK150" s="219">
        <f>ROUND(I150*H150,2)</f>
        <v>0</v>
      </c>
      <c r="BL150" s="14" t="s">
        <v>257</v>
      </c>
      <c r="BM150" s="218" t="s">
        <v>310</v>
      </c>
    </row>
    <row r="151" spans="1:65" s="12" customFormat="1" ht="22.9" customHeight="1">
      <c r="B151" s="190"/>
      <c r="C151" s="191"/>
      <c r="D151" s="192" t="s">
        <v>72</v>
      </c>
      <c r="E151" s="204" t="s">
        <v>1283</v>
      </c>
      <c r="F151" s="204" t="s">
        <v>1284</v>
      </c>
      <c r="G151" s="191"/>
      <c r="H151" s="191"/>
      <c r="I151" s="194"/>
      <c r="J151" s="205">
        <f>BK151</f>
        <v>0</v>
      </c>
      <c r="K151" s="191"/>
      <c r="L151" s="196"/>
      <c r="M151" s="197"/>
      <c r="N151" s="198"/>
      <c r="O151" s="198"/>
      <c r="P151" s="199">
        <f>SUM(P152:P158)</f>
        <v>0</v>
      </c>
      <c r="Q151" s="198"/>
      <c r="R151" s="199">
        <f>SUM(R152:R158)</f>
        <v>0</v>
      </c>
      <c r="S151" s="198"/>
      <c r="T151" s="200">
        <f>SUM(T152:T158)</f>
        <v>0</v>
      </c>
      <c r="AR151" s="201" t="s">
        <v>86</v>
      </c>
      <c r="AT151" s="202" t="s">
        <v>72</v>
      </c>
      <c r="AU151" s="202" t="s">
        <v>80</v>
      </c>
      <c r="AY151" s="201" t="s">
        <v>191</v>
      </c>
      <c r="BK151" s="203">
        <f>SUM(BK152:BK158)</f>
        <v>0</v>
      </c>
    </row>
    <row r="152" spans="1:65" s="2" customFormat="1" ht="21.75" customHeight="1">
      <c r="A152" s="31"/>
      <c r="B152" s="32"/>
      <c r="C152" s="206" t="s">
        <v>297</v>
      </c>
      <c r="D152" s="206" t="s">
        <v>193</v>
      </c>
      <c r="E152" s="207" t="s">
        <v>1078</v>
      </c>
      <c r="F152" s="208" t="s">
        <v>1341</v>
      </c>
      <c r="G152" s="209" t="s">
        <v>274</v>
      </c>
      <c r="H152" s="210">
        <v>23</v>
      </c>
      <c r="I152" s="211"/>
      <c r="J152" s="212">
        <f t="shared" ref="J152:J158" si="10">ROUND(I152*H152,2)</f>
        <v>0</v>
      </c>
      <c r="K152" s="213"/>
      <c r="L152" s="36"/>
      <c r="M152" s="214" t="s">
        <v>1</v>
      </c>
      <c r="N152" s="215" t="s">
        <v>39</v>
      </c>
      <c r="O152" s="68"/>
      <c r="P152" s="216">
        <f t="shared" ref="P152:P158" si="11">O152*H152</f>
        <v>0</v>
      </c>
      <c r="Q152" s="216">
        <v>0</v>
      </c>
      <c r="R152" s="216">
        <f t="shared" ref="R152:R158" si="12">Q152*H152</f>
        <v>0</v>
      </c>
      <c r="S152" s="216">
        <v>0</v>
      </c>
      <c r="T152" s="217">
        <f t="shared" ref="T152:T158" si="13"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257</v>
      </c>
      <c r="AT152" s="218" t="s">
        <v>193</v>
      </c>
      <c r="AU152" s="218" t="s">
        <v>86</v>
      </c>
      <c r="AY152" s="14" t="s">
        <v>191</v>
      </c>
      <c r="BE152" s="219">
        <f t="shared" ref="BE152:BE158" si="14">IF(N152="základná",J152,0)</f>
        <v>0</v>
      </c>
      <c r="BF152" s="219">
        <f t="shared" ref="BF152:BF158" si="15">IF(N152="znížená",J152,0)</f>
        <v>0</v>
      </c>
      <c r="BG152" s="219">
        <f t="shared" ref="BG152:BG158" si="16">IF(N152="zákl. prenesená",J152,0)</f>
        <v>0</v>
      </c>
      <c r="BH152" s="219">
        <f t="shared" ref="BH152:BH158" si="17">IF(N152="zníž. prenesená",J152,0)</f>
        <v>0</v>
      </c>
      <c r="BI152" s="219">
        <f t="shared" ref="BI152:BI158" si="18">IF(N152="nulová",J152,0)</f>
        <v>0</v>
      </c>
      <c r="BJ152" s="14" t="s">
        <v>86</v>
      </c>
      <c r="BK152" s="219">
        <f t="shared" ref="BK152:BK158" si="19">ROUND(I152*H152,2)</f>
        <v>0</v>
      </c>
      <c r="BL152" s="14" t="s">
        <v>257</v>
      </c>
      <c r="BM152" s="218" t="s">
        <v>318</v>
      </c>
    </row>
    <row r="153" spans="1:65" s="2" customFormat="1" ht="21.75" customHeight="1">
      <c r="A153" s="31"/>
      <c r="B153" s="32"/>
      <c r="C153" s="206" t="s">
        <v>301</v>
      </c>
      <c r="D153" s="206" t="s">
        <v>193</v>
      </c>
      <c r="E153" s="207" t="s">
        <v>1080</v>
      </c>
      <c r="F153" s="208" t="s">
        <v>1342</v>
      </c>
      <c r="G153" s="209" t="s">
        <v>274</v>
      </c>
      <c r="H153" s="210">
        <v>25</v>
      </c>
      <c r="I153" s="211"/>
      <c r="J153" s="212">
        <f t="shared" si="10"/>
        <v>0</v>
      </c>
      <c r="K153" s="213"/>
      <c r="L153" s="36"/>
      <c r="M153" s="214" t="s">
        <v>1</v>
      </c>
      <c r="N153" s="215" t="s">
        <v>39</v>
      </c>
      <c r="O153" s="68"/>
      <c r="P153" s="216">
        <f t="shared" si="11"/>
        <v>0</v>
      </c>
      <c r="Q153" s="216">
        <v>0</v>
      </c>
      <c r="R153" s="216">
        <f t="shared" si="12"/>
        <v>0</v>
      </c>
      <c r="S153" s="216">
        <v>0</v>
      </c>
      <c r="T153" s="217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257</v>
      </c>
      <c r="AT153" s="218" t="s">
        <v>193</v>
      </c>
      <c r="AU153" s="218" t="s">
        <v>86</v>
      </c>
      <c r="AY153" s="14" t="s">
        <v>191</v>
      </c>
      <c r="BE153" s="219">
        <f t="shared" si="14"/>
        <v>0</v>
      </c>
      <c r="BF153" s="219">
        <f t="shared" si="15"/>
        <v>0</v>
      </c>
      <c r="BG153" s="219">
        <f t="shared" si="16"/>
        <v>0</v>
      </c>
      <c r="BH153" s="219">
        <f t="shared" si="17"/>
        <v>0</v>
      </c>
      <c r="BI153" s="219">
        <f t="shared" si="18"/>
        <v>0</v>
      </c>
      <c r="BJ153" s="14" t="s">
        <v>86</v>
      </c>
      <c r="BK153" s="219">
        <f t="shared" si="19"/>
        <v>0</v>
      </c>
      <c r="BL153" s="14" t="s">
        <v>257</v>
      </c>
      <c r="BM153" s="218" t="s">
        <v>326</v>
      </c>
    </row>
    <row r="154" spans="1:65" s="2" customFormat="1" ht="21.75" customHeight="1">
      <c r="A154" s="31"/>
      <c r="B154" s="32"/>
      <c r="C154" s="206" t="s">
        <v>306</v>
      </c>
      <c r="D154" s="206" t="s">
        <v>193</v>
      </c>
      <c r="E154" s="207" t="s">
        <v>1343</v>
      </c>
      <c r="F154" s="208" t="s">
        <v>1344</v>
      </c>
      <c r="G154" s="209" t="s">
        <v>274</v>
      </c>
      <c r="H154" s="210">
        <v>46</v>
      </c>
      <c r="I154" s="211"/>
      <c r="J154" s="212">
        <f t="shared" si="10"/>
        <v>0</v>
      </c>
      <c r="K154" s="213"/>
      <c r="L154" s="36"/>
      <c r="M154" s="214" t="s">
        <v>1</v>
      </c>
      <c r="N154" s="215" t="s">
        <v>39</v>
      </c>
      <c r="O154" s="68"/>
      <c r="P154" s="216">
        <f t="shared" si="11"/>
        <v>0</v>
      </c>
      <c r="Q154" s="216">
        <v>0</v>
      </c>
      <c r="R154" s="216">
        <f t="shared" si="12"/>
        <v>0</v>
      </c>
      <c r="S154" s="216">
        <v>0</v>
      </c>
      <c r="T154" s="217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257</v>
      </c>
      <c r="AT154" s="218" t="s">
        <v>193</v>
      </c>
      <c r="AU154" s="218" t="s">
        <v>86</v>
      </c>
      <c r="AY154" s="14" t="s">
        <v>191</v>
      </c>
      <c r="BE154" s="219">
        <f t="shared" si="14"/>
        <v>0</v>
      </c>
      <c r="BF154" s="219">
        <f t="shared" si="15"/>
        <v>0</v>
      </c>
      <c r="BG154" s="219">
        <f t="shared" si="16"/>
        <v>0</v>
      </c>
      <c r="BH154" s="219">
        <f t="shared" si="17"/>
        <v>0</v>
      </c>
      <c r="BI154" s="219">
        <f t="shared" si="18"/>
        <v>0</v>
      </c>
      <c r="BJ154" s="14" t="s">
        <v>86</v>
      </c>
      <c r="BK154" s="219">
        <f t="shared" si="19"/>
        <v>0</v>
      </c>
      <c r="BL154" s="14" t="s">
        <v>257</v>
      </c>
      <c r="BM154" s="218" t="s">
        <v>340</v>
      </c>
    </row>
    <row r="155" spans="1:65" s="2" customFormat="1" ht="16.5" customHeight="1">
      <c r="A155" s="31"/>
      <c r="B155" s="32"/>
      <c r="C155" s="206" t="s">
        <v>310</v>
      </c>
      <c r="D155" s="206" t="s">
        <v>193</v>
      </c>
      <c r="E155" s="207" t="s">
        <v>1345</v>
      </c>
      <c r="F155" s="208" t="s">
        <v>1346</v>
      </c>
      <c r="G155" s="209" t="s">
        <v>274</v>
      </c>
      <c r="H155" s="210">
        <v>94</v>
      </c>
      <c r="I155" s="211"/>
      <c r="J155" s="212">
        <f t="shared" si="10"/>
        <v>0</v>
      </c>
      <c r="K155" s="213"/>
      <c r="L155" s="36"/>
      <c r="M155" s="214" t="s">
        <v>1</v>
      </c>
      <c r="N155" s="215" t="s">
        <v>39</v>
      </c>
      <c r="O155" s="68"/>
      <c r="P155" s="216">
        <f t="shared" si="11"/>
        <v>0</v>
      </c>
      <c r="Q155" s="216">
        <v>0</v>
      </c>
      <c r="R155" s="216">
        <f t="shared" si="12"/>
        <v>0</v>
      </c>
      <c r="S155" s="216">
        <v>0</v>
      </c>
      <c r="T155" s="217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257</v>
      </c>
      <c r="AT155" s="218" t="s">
        <v>193</v>
      </c>
      <c r="AU155" s="218" t="s">
        <v>86</v>
      </c>
      <c r="AY155" s="14" t="s">
        <v>191</v>
      </c>
      <c r="BE155" s="219">
        <f t="shared" si="14"/>
        <v>0</v>
      </c>
      <c r="BF155" s="219">
        <f t="shared" si="15"/>
        <v>0</v>
      </c>
      <c r="BG155" s="219">
        <f t="shared" si="16"/>
        <v>0</v>
      </c>
      <c r="BH155" s="219">
        <f t="shared" si="17"/>
        <v>0</v>
      </c>
      <c r="BI155" s="219">
        <f t="shared" si="18"/>
        <v>0</v>
      </c>
      <c r="BJ155" s="14" t="s">
        <v>86</v>
      </c>
      <c r="BK155" s="219">
        <f t="shared" si="19"/>
        <v>0</v>
      </c>
      <c r="BL155" s="14" t="s">
        <v>257</v>
      </c>
      <c r="BM155" s="218" t="s">
        <v>348</v>
      </c>
    </row>
    <row r="156" spans="1:65" s="2" customFormat="1" ht="16.5" customHeight="1">
      <c r="A156" s="31"/>
      <c r="B156" s="32"/>
      <c r="C156" s="206" t="s">
        <v>314</v>
      </c>
      <c r="D156" s="206" t="s">
        <v>193</v>
      </c>
      <c r="E156" s="207" t="s">
        <v>1347</v>
      </c>
      <c r="F156" s="208" t="s">
        <v>1348</v>
      </c>
      <c r="G156" s="209" t="s">
        <v>274</v>
      </c>
      <c r="H156" s="210">
        <v>94</v>
      </c>
      <c r="I156" s="211"/>
      <c r="J156" s="212">
        <f t="shared" si="10"/>
        <v>0</v>
      </c>
      <c r="K156" s="213"/>
      <c r="L156" s="36"/>
      <c r="M156" s="214" t="s">
        <v>1</v>
      </c>
      <c r="N156" s="215" t="s">
        <v>39</v>
      </c>
      <c r="O156" s="68"/>
      <c r="P156" s="216">
        <f t="shared" si="11"/>
        <v>0</v>
      </c>
      <c r="Q156" s="216">
        <v>0</v>
      </c>
      <c r="R156" s="216">
        <f t="shared" si="12"/>
        <v>0</v>
      </c>
      <c r="S156" s="216">
        <v>0</v>
      </c>
      <c r="T156" s="217">
        <f t="shared" si="1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257</v>
      </c>
      <c r="AT156" s="218" t="s">
        <v>193</v>
      </c>
      <c r="AU156" s="218" t="s">
        <v>86</v>
      </c>
      <c r="AY156" s="14" t="s">
        <v>191</v>
      </c>
      <c r="BE156" s="219">
        <f t="shared" si="14"/>
        <v>0</v>
      </c>
      <c r="BF156" s="219">
        <f t="shared" si="15"/>
        <v>0</v>
      </c>
      <c r="BG156" s="219">
        <f t="shared" si="16"/>
        <v>0</v>
      </c>
      <c r="BH156" s="219">
        <f t="shared" si="17"/>
        <v>0</v>
      </c>
      <c r="BI156" s="219">
        <f t="shared" si="18"/>
        <v>0</v>
      </c>
      <c r="BJ156" s="14" t="s">
        <v>86</v>
      </c>
      <c r="BK156" s="219">
        <f t="shared" si="19"/>
        <v>0</v>
      </c>
      <c r="BL156" s="14" t="s">
        <v>257</v>
      </c>
      <c r="BM156" s="218" t="s">
        <v>356</v>
      </c>
    </row>
    <row r="157" spans="1:65" s="2" customFormat="1" ht="16.5" customHeight="1">
      <c r="A157" s="31"/>
      <c r="B157" s="32"/>
      <c r="C157" s="206" t="s">
        <v>318</v>
      </c>
      <c r="D157" s="206" t="s">
        <v>193</v>
      </c>
      <c r="E157" s="207" t="s">
        <v>1349</v>
      </c>
      <c r="F157" s="208" t="s">
        <v>1350</v>
      </c>
      <c r="G157" s="209" t="s">
        <v>1351</v>
      </c>
      <c r="H157" s="210">
        <v>5</v>
      </c>
      <c r="I157" s="211"/>
      <c r="J157" s="212">
        <f t="shared" si="10"/>
        <v>0</v>
      </c>
      <c r="K157" s="213"/>
      <c r="L157" s="36"/>
      <c r="M157" s="214" t="s">
        <v>1</v>
      </c>
      <c r="N157" s="215" t="s">
        <v>39</v>
      </c>
      <c r="O157" s="68"/>
      <c r="P157" s="216">
        <f t="shared" si="11"/>
        <v>0</v>
      </c>
      <c r="Q157" s="216">
        <v>0</v>
      </c>
      <c r="R157" s="216">
        <f t="shared" si="12"/>
        <v>0</v>
      </c>
      <c r="S157" s="216">
        <v>0</v>
      </c>
      <c r="T157" s="217">
        <f t="shared" si="1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257</v>
      </c>
      <c r="AT157" s="218" t="s">
        <v>193</v>
      </c>
      <c r="AU157" s="218" t="s">
        <v>86</v>
      </c>
      <c r="AY157" s="14" t="s">
        <v>191</v>
      </c>
      <c r="BE157" s="219">
        <f t="shared" si="14"/>
        <v>0</v>
      </c>
      <c r="BF157" s="219">
        <f t="shared" si="15"/>
        <v>0</v>
      </c>
      <c r="BG157" s="219">
        <f t="shared" si="16"/>
        <v>0</v>
      </c>
      <c r="BH157" s="219">
        <f t="shared" si="17"/>
        <v>0</v>
      </c>
      <c r="BI157" s="219">
        <f t="shared" si="18"/>
        <v>0</v>
      </c>
      <c r="BJ157" s="14" t="s">
        <v>86</v>
      </c>
      <c r="BK157" s="219">
        <f t="shared" si="19"/>
        <v>0</v>
      </c>
      <c r="BL157" s="14" t="s">
        <v>257</v>
      </c>
      <c r="BM157" s="218" t="s">
        <v>363</v>
      </c>
    </row>
    <row r="158" spans="1:65" s="2" customFormat="1" ht="21.75" customHeight="1">
      <c r="A158" s="31"/>
      <c r="B158" s="32"/>
      <c r="C158" s="206" t="s">
        <v>322</v>
      </c>
      <c r="D158" s="206" t="s">
        <v>193</v>
      </c>
      <c r="E158" s="207" t="s">
        <v>1352</v>
      </c>
      <c r="F158" s="208" t="s">
        <v>1353</v>
      </c>
      <c r="G158" s="209" t="s">
        <v>389</v>
      </c>
      <c r="H158" s="231">
        <v>36.984000000000002</v>
      </c>
      <c r="I158" s="211"/>
      <c r="J158" s="212">
        <f t="shared" si="10"/>
        <v>0</v>
      </c>
      <c r="K158" s="213"/>
      <c r="L158" s="36"/>
      <c r="M158" s="214" t="s">
        <v>1</v>
      </c>
      <c r="N158" s="215" t="s">
        <v>39</v>
      </c>
      <c r="O158" s="68"/>
      <c r="P158" s="216">
        <f t="shared" si="11"/>
        <v>0</v>
      </c>
      <c r="Q158" s="216">
        <v>0</v>
      </c>
      <c r="R158" s="216">
        <f t="shared" si="12"/>
        <v>0</v>
      </c>
      <c r="S158" s="216">
        <v>0</v>
      </c>
      <c r="T158" s="217">
        <f t="shared" si="1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257</v>
      </c>
      <c r="AT158" s="218" t="s">
        <v>193</v>
      </c>
      <c r="AU158" s="218" t="s">
        <v>86</v>
      </c>
      <c r="AY158" s="14" t="s">
        <v>191</v>
      </c>
      <c r="BE158" s="219">
        <f t="shared" si="14"/>
        <v>0</v>
      </c>
      <c r="BF158" s="219">
        <f t="shared" si="15"/>
        <v>0</v>
      </c>
      <c r="BG158" s="219">
        <f t="shared" si="16"/>
        <v>0</v>
      </c>
      <c r="BH158" s="219">
        <f t="shared" si="17"/>
        <v>0</v>
      </c>
      <c r="BI158" s="219">
        <f t="shared" si="18"/>
        <v>0</v>
      </c>
      <c r="BJ158" s="14" t="s">
        <v>86</v>
      </c>
      <c r="BK158" s="219">
        <f t="shared" si="19"/>
        <v>0</v>
      </c>
      <c r="BL158" s="14" t="s">
        <v>257</v>
      </c>
      <c r="BM158" s="218" t="s">
        <v>371</v>
      </c>
    </row>
    <row r="159" spans="1:65" s="12" customFormat="1" ht="22.9" customHeight="1">
      <c r="B159" s="190"/>
      <c r="C159" s="191"/>
      <c r="D159" s="192" t="s">
        <v>72</v>
      </c>
      <c r="E159" s="204" t="s">
        <v>1288</v>
      </c>
      <c r="F159" s="204" t="s">
        <v>1289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SUM(P160:P170)</f>
        <v>0</v>
      </c>
      <c r="Q159" s="198"/>
      <c r="R159" s="199">
        <f>SUM(R160:R170)</f>
        <v>0</v>
      </c>
      <c r="S159" s="198"/>
      <c r="T159" s="200">
        <f>SUM(T160:T170)</f>
        <v>0</v>
      </c>
      <c r="AR159" s="201" t="s">
        <v>86</v>
      </c>
      <c r="AT159" s="202" t="s">
        <v>72</v>
      </c>
      <c r="AU159" s="202" t="s">
        <v>80</v>
      </c>
      <c r="AY159" s="201" t="s">
        <v>191</v>
      </c>
      <c r="BK159" s="203">
        <f>SUM(BK160:BK170)</f>
        <v>0</v>
      </c>
    </row>
    <row r="160" spans="1:65" s="2" customFormat="1" ht="21.75" customHeight="1">
      <c r="A160" s="31"/>
      <c r="B160" s="32"/>
      <c r="C160" s="206" t="s">
        <v>326</v>
      </c>
      <c r="D160" s="206" t="s">
        <v>193</v>
      </c>
      <c r="E160" s="207" t="s">
        <v>1354</v>
      </c>
      <c r="F160" s="208" t="s">
        <v>1355</v>
      </c>
      <c r="G160" s="209" t="s">
        <v>278</v>
      </c>
      <c r="H160" s="210">
        <v>4</v>
      </c>
      <c r="I160" s="211"/>
      <c r="J160" s="212">
        <f t="shared" ref="J160:J170" si="20">ROUND(I160*H160,2)</f>
        <v>0</v>
      </c>
      <c r="K160" s="213"/>
      <c r="L160" s="36"/>
      <c r="M160" s="214" t="s">
        <v>1</v>
      </c>
      <c r="N160" s="215" t="s">
        <v>39</v>
      </c>
      <c r="O160" s="68"/>
      <c r="P160" s="216">
        <f t="shared" ref="P160:P170" si="21">O160*H160</f>
        <v>0</v>
      </c>
      <c r="Q160" s="216">
        <v>0</v>
      </c>
      <c r="R160" s="216">
        <f t="shared" ref="R160:R170" si="22">Q160*H160</f>
        <v>0</v>
      </c>
      <c r="S160" s="216">
        <v>0</v>
      </c>
      <c r="T160" s="217">
        <f t="shared" ref="T160:T170" si="23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257</v>
      </c>
      <c r="AT160" s="218" t="s">
        <v>193</v>
      </c>
      <c r="AU160" s="218" t="s">
        <v>86</v>
      </c>
      <c r="AY160" s="14" t="s">
        <v>191</v>
      </c>
      <c r="BE160" s="219">
        <f t="shared" ref="BE160:BE170" si="24">IF(N160="základná",J160,0)</f>
        <v>0</v>
      </c>
      <c r="BF160" s="219">
        <f t="shared" ref="BF160:BF170" si="25">IF(N160="znížená",J160,0)</f>
        <v>0</v>
      </c>
      <c r="BG160" s="219">
        <f t="shared" ref="BG160:BG170" si="26">IF(N160="zákl. prenesená",J160,0)</f>
        <v>0</v>
      </c>
      <c r="BH160" s="219">
        <f t="shared" ref="BH160:BH170" si="27">IF(N160="zníž. prenesená",J160,0)</f>
        <v>0</v>
      </c>
      <c r="BI160" s="219">
        <f t="shared" ref="BI160:BI170" si="28">IF(N160="nulová",J160,0)</f>
        <v>0</v>
      </c>
      <c r="BJ160" s="14" t="s">
        <v>86</v>
      </c>
      <c r="BK160" s="219">
        <f t="shared" ref="BK160:BK170" si="29">ROUND(I160*H160,2)</f>
        <v>0</v>
      </c>
      <c r="BL160" s="14" t="s">
        <v>257</v>
      </c>
      <c r="BM160" s="218" t="s">
        <v>380</v>
      </c>
    </row>
    <row r="161" spans="1:65" s="2" customFormat="1" ht="21.75" customHeight="1">
      <c r="A161" s="31"/>
      <c r="B161" s="32"/>
      <c r="C161" s="220" t="s">
        <v>332</v>
      </c>
      <c r="D161" s="220" t="s">
        <v>210</v>
      </c>
      <c r="E161" s="221" t="s">
        <v>1356</v>
      </c>
      <c r="F161" s="222" t="s">
        <v>1357</v>
      </c>
      <c r="G161" s="223" t="s">
        <v>278</v>
      </c>
      <c r="H161" s="224">
        <v>4</v>
      </c>
      <c r="I161" s="225"/>
      <c r="J161" s="226">
        <f t="shared" si="20"/>
        <v>0</v>
      </c>
      <c r="K161" s="227"/>
      <c r="L161" s="228"/>
      <c r="M161" s="229" t="s">
        <v>1</v>
      </c>
      <c r="N161" s="230" t="s">
        <v>39</v>
      </c>
      <c r="O161" s="68"/>
      <c r="P161" s="216">
        <f t="shared" si="21"/>
        <v>0</v>
      </c>
      <c r="Q161" s="216">
        <v>0</v>
      </c>
      <c r="R161" s="216">
        <f t="shared" si="22"/>
        <v>0</v>
      </c>
      <c r="S161" s="216">
        <v>0</v>
      </c>
      <c r="T161" s="217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326</v>
      </c>
      <c r="AT161" s="218" t="s">
        <v>210</v>
      </c>
      <c r="AU161" s="218" t="s">
        <v>86</v>
      </c>
      <c r="AY161" s="14" t="s">
        <v>191</v>
      </c>
      <c r="BE161" s="219">
        <f t="shared" si="24"/>
        <v>0</v>
      </c>
      <c r="BF161" s="219">
        <f t="shared" si="25"/>
        <v>0</v>
      </c>
      <c r="BG161" s="219">
        <f t="shared" si="26"/>
        <v>0</v>
      </c>
      <c r="BH161" s="219">
        <f t="shared" si="27"/>
        <v>0</v>
      </c>
      <c r="BI161" s="219">
        <f t="shared" si="28"/>
        <v>0</v>
      </c>
      <c r="BJ161" s="14" t="s">
        <v>86</v>
      </c>
      <c r="BK161" s="219">
        <f t="shared" si="29"/>
        <v>0</v>
      </c>
      <c r="BL161" s="14" t="s">
        <v>257</v>
      </c>
      <c r="BM161" s="218" t="s">
        <v>386</v>
      </c>
    </row>
    <row r="162" spans="1:65" s="2" customFormat="1" ht="21.75" customHeight="1">
      <c r="A162" s="31"/>
      <c r="B162" s="32"/>
      <c r="C162" s="206" t="s">
        <v>340</v>
      </c>
      <c r="D162" s="206" t="s">
        <v>193</v>
      </c>
      <c r="E162" s="207" t="s">
        <v>1358</v>
      </c>
      <c r="F162" s="208" t="s">
        <v>1359</v>
      </c>
      <c r="G162" s="209" t="s">
        <v>278</v>
      </c>
      <c r="H162" s="210">
        <v>30</v>
      </c>
      <c r="I162" s="211"/>
      <c r="J162" s="212">
        <f t="shared" si="20"/>
        <v>0</v>
      </c>
      <c r="K162" s="213"/>
      <c r="L162" s="36"/>
      <c r="M162" s="214" t="s">
        <v>1</v>
      </c>
      <c r="N162" s="215" t="s">
        <v>39</v>
      </c>
      <c r="O162" s="68"/>
      <c r="P162" s="216">
        <f t="shared" si="21"/>
        <v>0</v>
      </c>
      <c r="Q162" s="216">
        <v>0</v>
      </c>
      <c r="R162" s="216">
        <f t="shared" si="22"/>
        <v>0</v>
      </c>
      <c r="S162" s="216">
        <v>0</v>
      </c>
      <c r="T162" s="217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257</v>
      </c>
      <c r="AT162" s="218" t="s">
        <v>193</v>
      </c>
      <c r="AU162" s="218" t="s">
        <v>86</v>
      </c>
      <c r="AY162" s="14" t="s">
        <v>191</v>
      </c>
      <c r="BE162" s="219">
        <f t="shared" si="24"/>
        <v>0</v>
      </c>
      <c r="BF162" s="219">
        <f t="shared" si="25"/>
        <v>0</v>
      </c>
      <c r="BG162" s="219">
        <f t="shared" si="26"/>
        <v>0</v>
      </c>
      <c r="BH162" s="219">
        <f t="shared" si="27"/>
        <v>0</v>
      </c>
      <c r="BI162" s="219">
        <f t="shared" si="28"/>
        <v>0</v>
      </c>
      <c r="BJ162" s="14" t="s">
        <v>86</v>
      </c>
      <c r="BK162" s="219">
        <f t="shared" si="29"/>
        <v>0</v>
      </c>
      <c r="BL162" s="14" t="s">
        <v>257</v>
      </c>
      <c r="BM162" s="218" t="s">
        <v>397</v>
      </c>
    </row>
    <row r="163" spans="1:65" s="2" customFormat="1" ht="16.5" customHeight="1">
      <c r="A163" s="31"/>
      <c r="B163" s="32"/>
      <c r="C163" s="220" t="s">
        <v>344</v>
      </c>
      <c r="D163" s="220" t="s">
        <v>210</v>
      </c>
      <c r="E163" s="221" t="s">
        <v>1360</v>
      </c>
      <c r="F163" s="222" t="s">
        <v>1361</v>
      </c>
      <c r="G163" s="223" t="s">
        <v>278</v>
      </c>
      <c r="H163" s="224">
        <v>30</v>
      </c>
      <c r="I163" s="225"/>
      <c r="J163" s="226">
        <f t="shared" si="20"/>
        <v>0</v>
      </c>
      <c r="K163" s="227"/>
      <c r="L163" s="228"/>
      <c r="M163" s="229" t="s">
        <v>1</v>
      </c>
      <c r="N163" s="230" t="s">
        <v>39</v>
      </c>
      <c r="O163" s="68"/>
      <c r="P163" s="216">
        <f t="shared" si="21"/>
        <v>0</v>
      </c>
      <c r="Q163" s="216">
        <v>0</v>
      </c>
      <c r="R163" s="216">
        <f t="shared" si="22"/>
        <v>0</v>
      </c>
      <c r="S163" s="216">
        <v>0</v>
      </c>
      <c r="T163" s="217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326</v>
      </c>
      <c r="AT163" s="218" t="s">
        <v>210</v>
      </c>
      <c r="AU163" s="218" t="s">
        <v>86</v>
      </c>
      <c r="AY163" s="14" t="s">
        <v>191</v>
      </c>
      <c r="BE163" s="219">
        <f t="shared" si="24"/>
        <v>0</v>
      </c>
      <c r="BF163" s="219">
        <f t="shared" si="25"/>
        <v>0</v>
      </c>
      <c r="BG163" s="219">
        <f t="shared" si="26"/>
        <v>0</v>
      </c>
      <c r="BH163" s="219">
        <f t="shared" si="27"/>
        <v>0</v>
      </c>
      <c r="BI163" s="219">
        <f t="shared" si="28"/>
        <v>0</v>
      </c>
      <c r="BJ163" s="14" t="s">
        <v>86</v>
      </c>
      <c r="BK163" s="219">
        <f t="shared" si="29"/>
        <v>0</v>
      </c>
      <c r="BL163" s="14" t="s">
        <v>257</v>
      </c>
      <c r="BM163" s="218" t="s">
        <v>405</v>
      </c>
    </row>
    <row r="164" spans="1:65" s="2" customFormat="1" ht="16.5" customHeight="1">
      <c r="A164" s="31"/>
      <c r="B164" s="32"/>
      <c r="C164" s="206" t="s">
        <v>348</v>
      </c>
      <c r="D164" s="206" t="s">
        <v>193</v>
      </c>
      <c r="E164" s="207" t="s">
        <v>1362</v>
      </c>
      <c r="F164" s="208" t="s">
        <v>1363</v>
      </c>
      <c r="G164" s="209" t="s">
        <v>278</v>
      </c>
      <c r="H164" s="210">
        <v>5</v>
      </c>
      <c r="I164" s="211"/>
      <c r="J164" s="212">
        <f t="shared" si="20"/>
        <v>0</v>
      </c>
      <c r="K164" s="213"/>
      <c r="L164" s="36"/>
      <c r="M164" s="214" t="s">
        <v>1</v>
      </c>
      <c r="N164" s="215" t="s">
        <v>39</v>
      </c>
      <c r="O164" s="68"/>
      <c r="P164" s="216">
        <f t="shared" si="21"/>
        <v>0</v>
      </c>
      <c r="Q164" s="216">
        <v>0</v>
      </c>
      <c r="R164" s="216">
        <f t="shared" si="22"/>
        <v>0</v>
      </c>
      <c r="S164" s="216">
        <v>0</v>
      </c>
      <c r="T164" s="217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257</v>
      </c>
      <c r="AT164" s="218" t="s">
        <v>193</v>
      </c>
      <c r="AU164" s="218" t="s">
        <v>86</v>
      </c>
      <c r="AY164" s="14" t="s">
        <v>191</v>
      </c>
      <c r="BE164" s="219">
        <f t="shared" si="24"/>
        <v>0</v>
      </c>
      <c r="BF164" s="219">
        <f t="shared" si="25"/>
        <v>0</v>
      </c>
      <c r="BG164" s="219">
        <f t="shared" si="26"/>
        <v>0</v>
      </c>
      <c r="BH164" s="219">
        <f t="shared" si="27"/>
        <v>0</v>
      </c>
      <c r="BI164" s="219">
        <f t="shared" si="28"/>
        <v>0</v>
      </c>
      <c r="BJ164" s="14" t="s">
        <v>86</v>
      </c>
      <c r="BK164" s="219">
        <f t="shared" si="29"/>
        <v>0</v>
      </c>
      <c r="BL164" s="14" t="s">
        <v>257</v>
      </c>
      <c r="BM164" s="218" t="s">
        <v>415</v>
      </c>
    </row>
    <row r="165" spans="1:65" s="2" customFormat="1" ht="16.5" customHeight="1">
      <c r="A165" s="31"/>
      <c r="B165" s="32"/>
      <c r="C165" s="220" t="s">
        <v>352</v>
      </c>
      <c r="D165" s="220" t="s">
        <v>210</v>
      </c>
      <c r="E165" s="221" t="s">
        <v>1364</v>
      </c>
      <c r="F165" s="222" t="s">
        <v>1365</v>
      </c>
      <c r="G165" s="223" t="s">
        <v>278</v>
      </c>
      <c r="H165" s="224">
        <v>1</v>
      </c>
      <c r="I165" s="225"/>
      <c r="J165" s="226">
        <f t="shared" si="20"/>
        <v>0</v>
      </c>
      <c r="K165" s="227"/>
      <c r="L165" s="228"/>
      <c r="M165" s="229" t="s">
        <v>1</v>
      </c>
      <c r="N165" s="230" t="s">
        <v>39</v>
      </c>
      <c r="O165" s="68"/>
      <c r="P165" s="216">
        <f t="shared" si="21"/>
        <v>0</v>
      </c>
      <c r="Q165" s="216">
        <v>0</v>
      </c>
      <c r="R165" s="216">
        <f t="shared" si="22"/>
        <v>0</v>
      </c>
      <c r="S165" s="216">
        <v>0</v>
      </c>
      <c r="T165" s="217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326</v>
      </c>
      <c r="AT165" s="218" t="s">
        <v>210</v>
      </c>
      <c r="AU165" s="218" t="s">
        <v>86</v>
      </c>
      <c r="AY165" s="14" t="s">
        <v>191</v>
      </c>
      <c r="BE165" s="219">
        <f t="shared" si="24"/>
        <v>0</v>
      </c>
      <c r="BF165" s="219">
        <f t="shared" si="25"/>
        <v>0</v>
      </c>
      <c r="BG165" s="219">
        <f t="shared" si="26"/>
        <v>0</v>
      </c>
      <c r="BH165" s="219">
        <f t="shared" si="27"/>
        <v>0</v>
      </c>
      <c r="BI165" s="219">
        <f t="shared" si="28"/>
        <v>0</v>
      </c>
      <c r="BJ165" s="14" t="s">
        <v>86</v>
      </c>
      <c r="BK165" s="219">
        <f t="shared" si="29"/>
        <v>0</v>
      </c>
      <c r="BL165" s="14" t="s">
        <v>257</v>
      </c>
      <c r="BM165" s="218" t="s">
        <v>423</v>
      </c>
    </row>
    <row r="166" spans="1:65" s="2" customFormat="1" ht="16.5" customHeight="1">
      <c r="A166" s="31"/>
      <c r="B166" s="32"/>
      <c r="C166" s="220" t="s">
        <v>356</v>
      </c>
      <c r="D166" s="220" t="s">
        <v>210</v>
      </c>
      <c r="E166" s="221" t="s">
        <v>1093</v>
      </c>
      <c r="F166" s="222" t="s">
        <v>1366</v>
      </c>
      <c r="G166" s="223" t="s">
        <v>278</v>
      </c>
      <c r="H166" s="224">
        <v>3</v>
      </c>
      <c r="I166" s="225"/>
      <c r="J166" s="226">
        <f t="shared" si="20"/>
        <v>0</v>
      </c>
      <c r="K166" s="227"/>
      <c r="L166" s="228"/>
      <c r="M166" s="229" t="s">
        <v>1</v>
      </c>
      <c r="N166" s="230" t="s">
        <v>39</v>
      </c>
      <c r="O166" s="68"/>
      <c r="P166" s="216">
        <f t="shared" si="21"/>
        <v>0</v>
      </c>
      <c r="Q166" s="216">
        <v>0</v>
      </c>
      <c r="R166" s="216">
        <f t="shared" si="22"/>
        <v>0</v>
      </c>
      <c r="S166" s="216">
        <v>0</v>
      </c>
      <c r="T166" s="217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326</v>
      </c>
      <c r="AT166" s="218" t="s">
        <v>210</v>
      </c>
      <c r="AU166" s="218" t="s">
        <v>86</v>
      </c>
      <c r="AY166" s="14" t="s">
        <v>191</v>
      </c>
      <c r="BE166" s="219">
        <f t="shared" si="24"/>
        <v>0</v>
      </c>
      <c r="BF166" s="219">
        <f t="shared" si="25"/>
        <v>0</v>
      </c>
      <c r="BG166" s="219">
        <f t="shared" si="26"/>
        <v>0</v>
      </c>
      <c r="BH166" s="219">
        <f t="shared" si="27"/>
        <v>0</v>
      </c>
      <c r="BI166" s="219">
        <f t="shared" si="28"/>
        <v>0</v>
      </c>
      <c r="BJ166" s="14" t="s">
        <v>86</v>
      </c>
      <c r="BK166" s="219">
        <f t="shared" si="29"/>
        <v>0</v>
      </c>
      <c r="BL166" s="14" t="s">
        <v>257</v>
      </c>
      <c r="BM166" s="218" t="s">
        <v>435</v>
      </c>
    </row>
    <row r="167" spans="1:65" s="2" customFormat="1" ht="16.5" customHeight="1">
      <c r="A167" s="31"/>
      <c r="B167" s="32"/>
      <c r="C167" s="220" t="s">
        <v>371</v>
      </c>
      <c r="D167" s="220" t="s">
        <v>210</v>
      </c>
      <c r="E167" s="221" t="s">
        <v>1367</v>
      </c>
      <c r="F167" s="222" t="s">
        <v>1368</v>
      </c>
      <c r="G167" s="223" t="s">
        <v>278</v>
      </c>
      <c r="H167" s="224">
        <v>1</v>
      </c>
      <c r="I167" s="225"/>
      <c r="J167" s="226">
        <f t="shared" si="20"/>
        <v>0</v>
      </c>
      <c r="K167" s="227"/>
      <c r="L167" s="228"/>
      <c r="M167" s="229" t="s">
        <v>1</v>
      </c>
      <c r="N167" s="230" t="s">
        <v>39</v>
      </c>
      <c r="O167" s="68"/>
      <c r="P167" s="216">
        <f t="shared" si="21"/>
        <v>0</v>
      </c>
      <c r="Q167" s="216">
        <v>0</v>
      </c>
      <c r="R167" s="216">
        <f t="shared" si="22"/>
        <v>0</v>
      </c>
      <c r="S167" s="216">
        <v>0</v>
      </c>
      <c r="T167" s="217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326</v>
      </c>
      <c r="AT167" s="218" t="s">
        <v>210</v>
      </c>
      <c r="AU167" s="218" t="s">
        <v>86</v>
      </c>
      <c r="AY167" s="14" t="s">
        <v>191</v>
      </c>
      <c r="BE167" s="219">
        <f t="shared" si="24"/>
        <v>0</v>
      </c>
      <c r="BF167" s="219">
        <f t="shared" si="25"/>
        <v>0</v>
      </c>
      <c r="BG167" s="219">
        <f t="shared" si="26"/>
        <v>0</v>
      </c>
      <c r="BH167" s="219">
        <f t="shared" si="27"/>
        <v>0</v>
      </c>
      <c r="BI167" s="219">
        <f t="shared" si="28"/>
        <v>0</v>
      </c>
      <c r="BJ167" s="14" t="s">
        <v>86</v>
      </c>
      <c r="BK167" s="219">
        <f t="shared" si="29"/>
        <v>0</v>
      </c>
      <c r="BL167" s="14" t="s">
        <v>257</v>
      </c>
      <c r="BM167" s="218" t="s">
        <v>445</v>
      </c>
    </row>
    <row r="168" spans="1:65" s="2" customFormat="1" ht="16.5" customHeight="1">
      <c r="A168" s="31"/>
      <c r="B168" s="32"/>
      <c r="C168" s="206" t="s">
        <v>375</v>
      </c>
      <c r="D168" s="206" t="s">
        <v>193</v>
      </c>
      <c r="E168" s="207" t="s">
        <v>1369</v>
      </c>
      <c r="F168" s="208" t="s">
        <v>1370</v>
      </c>
      <c r="G168" s="209" t="s">
        <v>278</v>
      </c>
      <c r="H168" s="210">
        <v>6</v>
      </c>
      <c r="I168" s="211"/>
      <c r="J168" s="212">
        <f t="shared" si="20"/>
        <v>0</v>
      </c>
      <c r="K168" s="213"/>
      <c r="L168" s="36"/>
      <c r="M168" s="214" t="s">
        <v>1</v>
      </c>
      <c r="N168" s="215" t="s">
        <v>39</v>
      </c>
      <c r="O168" s="68"/>
      <c r="P168" s="216">
        <f t="shared" si="21"/>
        <v>0</v>
      </c>
      <c r="Q168" s="216">
        <v>0</v>
      </c>
      <c r="R168" s="216">
        <f t="shared" si="22"/>
        <v>0</v>
      </c>
      <c r="S168" s="216">
        <v>0</v>
      </c>
      <c r="T168" s="217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257</v>
      </c>
      <c r="AT168" s="218" t="s">
        <v>193</v>
      </c>
      <c r="AU168" s="218" t="s">
        <v>86</v>
      </c>
      <c r="AY168" s="14" t="s">
        <v>191</v>
      </c>
      <c r="BE168" s="219">
        <f t="shared" si="24"/>
        <v>0</v>
      </c>
      <c r="BF168" s="219">
        <f t="shared" si="25"/>
        <v>0</v>
      </c>
      <c r="BG168" s="219">
        <f t="shared" si="26"/>
        <v>0</v>
      </c>
      <c r="BH168" s="219">
        <f t="shared" si="27"/>
        <v>0</v>
      </c>
      <c r="BI168" s="219">
        <f t="shared" si="28"/>
        <v>0</v>
      </c>
      <c r="BJ168" s="14" t="s">
        <v>86</v>
      </c>
      <c r="BK168" s="219">
        <f t="shared" si="29"/>
        <v>0</v>
      </c>
      <c r="BL168" s="14" t="s">
        <v>257</v>
      </c>
      <c r="BM168" s="218" t="s">
        <v>454</v>
      </c>
    </row>
    <row r="169" spans="1:65" s="2" customFormat="1" ht="16.5" customHeight="1">
      <c r="A169" s="31"/>
      <c r="B169" s="32"/>
      <c r="C169" s="206" t="s">
        <v>380</v>
      </c>
      <c r="D169" s="206" t="s">
        <v>193</v>
      </c>
      <c r="E169" s="207" t="s">
        <v>1371</v>
      </c>
      <c r="F169" s="208" t="s">
        <v>1372</v>
      </c>
      <c r="G169" s="209" t="s">
        <v>278</v>
      </c>
      <c r="H169" s="210">
        <v>12</v>
      </c>
      <c r="I169" s="211"/>
      <c r="J169" s="212">
        <f t="shared" si="20"/>
        <v>0</v>
      </c>
      <c r="K169" s="213"/>
      <c r="L169" s="36"/>
      <c r="M169" s="214" t="s">
        <v>1</v>
      </c>
      <c r="N169" s="215" t="s">
        <v>39</v>
      </c>
      <c r="O169" s="68"/>
      <c r="P169" s="216">
        <f t="shared" si="21"/>
        <v>0</v>
      </c>
      <c r="Q169" s="216">
        <v>0</v>
      </c>
      <c r="R169" s="216">
        <f t="shared" si="22"/>
        <v>0</v>
      </c>
      <c r="S169" s="216">
        <v>0</v>
      </c>
      <c r="T169" s="217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257</v>
      </c>
      <c r="AT169" s="218" t="s">
        <v>193</v>
      </c>
      <c r="AU169" s="218" t="s">
        <v>86</v>
      </c>
      <c r="AY169" s="14" t="s">
        <v>191</v>
      </c>
      <c r="BE169" s="219">
        <f t="shared" si="24"/>
        <v>0</v>
      </c>
      <c r="BF169" s="219">
        <f t="shared" si="25"/>
        <v>0</v>
      </c>
      <c r="BG169" s="219">
        <f t="shared" si="26"/>
        <v>0</v>
      </c>
      <c r="BH169" s="219">
        <f t="shared" si="27"/>
        <v>0</v>
      </c>
      <c r="BI169" s="219">
        <f t="shared" si="28"/>
        <v>0</v>
      </c>
      <c r="BJ169" s="14" t="s">
        <v>86</v>
      </c>
      <c r="BK169" s="219">
        <f t="shared" si="29"/>
        <v>0</v>
      </c>
      <c r="BL169" s="14" t="s">
        <v>257</v>
      </c>
      <c r="BM169" s="218" t="s">
        <v>464</v>
      </c>
    </row>
    <row r="170" spans="1:65" s="2" customFormat="1" ht="16.5" customHeight="1">
      <c r="A170" s="31"/>
      <c r="B170" s="32"/>
      <c r="C170" s="206" t="s">
        <v>386</v>
      </c>
      <c r="D170" s="206" t="s">
        <v>193</v>
      </c>
      <c r="E170" s="207" t="s">
        <v>1373</v>
      </c>
      <c r="F170" s="208" t="s">
        <v>1374</v>
      </c>
      <c r="G170" s="209" t="s">
        <v>389</v>
      </c>
      <c r="H170" s="231">
        <v>13.292999999999999</v>
      </c>
      <c r="I170" s="211"/>
      <c r="J170" s="212">
        <f t="shared" si="20"/>
        <v>0</v>
      </c>
      <c r="K170" s="213"/>
      <c r="L170" s="36"/>
      <c r="M170" s="214" t="s">
        <v>1</v>
      </c>
      <c r="N170" s="215" t="s">
        <v>39</v>
      </c>
      <c r="O170" s="68"/>
      <c r="P170" s="216">
        <f t="shared" si="21"/>
        <v>0</v>
      </c>
      <c r="Q170" s="216">
        <v>0</v>
      </c>
      <c r="R170" s="216">
        <f t="shared" si="22"/>
        <v>0</v>
      </c>
      <c r="S170" s="216">
        <v>0</v>
      </c>
      <c r="T170" s="217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257</v>
      </c>
      <c r="AT170" s="218" t="s">
        <v>193</v>
      </c>
      <c r="AU170" s="218" t="s">
        <v>86</v>
      </c>
      <c r="AY170" s="14" t="s">
        <v>191</v>
      </c>
      <c r="BE170" s="219">
        <f t="shared" si="24"/>
        <v>0</v>
      </c>
      <c r="BF170" s="219">
        <f t="shared" si="25"/>
        <v>0</v>
      </c>
      <c r="BG170" s="219">
        <f t="shared" si="26"/>
        <v>0</v>
      </c>
      <c r="BH170" s="219">
        <f t="shared" si="27"/>
        <v>0</v>
      </c>
      <c r="BI170" s="219">
        <f t="shared" si="28"/>
        <v>0</v>
      </c>
      <c r="BJ170" s="14" t="s">
        <v>86</v>
      </c>
      <c r="BK170" s="219">
        <f t="shared" si="29"/>
        <v>0</v>
      </c>
      <c r="BL170" s="14" t="s">
        <v>257</v>
      </c>
      <c r="BM170" s="218" t="s">
        <v>472</v>
      </c>
    </row>
    <row r="171" spans="1:65" s="12" customFormat="1" ht="22.9" customHeight="1">
      <c r="B171" s="190"/>
      <c r="C171" s="191"/>
      <c r="D171" s="192" t="s">
        <v>72</v>
      </c>
      <c r="E171" s="204" t="s">
        <v>1375</v>
      </c>
      <c r="F171" s="204" t="s">
        <v>1376</v>
      </c>
      <c r="G171" s="191"/>
      <c r="H171" s="191"/>
      <c r="I171" s="194"/>
      <c r="J171" s="205">
        <f>BK171</f>
        <v>0</v>
      </c>
      <c r="K171" s="191"/>
      <c r="L171" s="196"/>
      <c r="M171" s="197"/>
      <c r="N171" s="198"/>
      <c r="O171" s="198"/>
      <c r="P171" s="199">
        <f>SUM(P172:P188)</f>
        <v>0</v>
      </c>
      <c r="Q171" s="198"/>
      <c r="R171" s="199">
        <f>SUM(R172:R188)</f>
        <v>0</v>
      </c>
      <c r="S171" s="198"/>
      <c r="T171" s="200">
        <f>SUM(T172:T188)</f>
        <v>0</v>
      </c>
      <c r="AR171" s="201" t="s">
        <v>86</v>
      </c>
      <c r="AT171" s="202" t="s">
        <v>72</v>
      </c>
      <c r="AU171" s="202" t="s">
        <v>80</v>
      </c>
      <c r="AY171" s="201" t="s">
        <v>191</v>
      </c>
      <c r="BK171" s="203">
        <f>SUM(BK172:BK188)</f>
        <v>0</v>
      </c>
    </row>
    <row r="172" spans="1:65" s="2" customFormat="1" ht="33" customHeight="1">
      <c r="A172" s="31"/>
      <c r="B172" s="32"/>
      <c r="C172" s="206" t="s">
        <v>285</v>
      </c>
      <c r="D172" s="206" t="s">
        <v>193</v>
      </c>
      <c r="E172" s="207" t="s">
        <v>1377</v>
      </c>
      <c r="F172" s="208" t="s">
        <v>1378</v>
      </c>
      <c r="G172" s="209" t="s">
        <v>274</v>
      </c>
      <c r="H172" s="210">
        <v>350</v>
      </c>
      <c r="I172" s="211"/>
      <c r="J172" s="212">
        <f t="shared" ref="J172:J188" si="30">ROUND(I172*H172,2)</f>
        <v>0</v>
      </c>
      <c r="K172" s="213"/>
      <c r="L172" s="36"/>
      <c r="M172" s="214" t="s">
        <v>1</v>
      </c>
      <c r="N172" s="215" t="s">
        <v>39</v>
      </c>
      <c r="O172" s="68"/>
      <c r="P172" s="216">
        <f t="shared" ref="P172:P188" si="31">O172*H172</f>
        <v>0</v>
      </c>
      <c r="Q172" s="216">
        <v>0</v>
      </c>
      <c r="R172" s="216">
        <f t="shared" ref="R172:R188" si="32">Q172*H172</f>
        <v>0</v>
      </c>
      <c r="S172" s="216">
        <v>0</v>
      </c>
      <c r="T172" s="217">
        <f t="shared" ref="T172:T188" si="33"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257</v>
      </c>
      <c r="AT172" s="218" t="s">
        <v>193</v>
      </c>
      <c r="AU172" s="218" t="s">
        <v>86</v>
      </c>
      <c r="AY172" s="14" t="s">
        <v>191</v>
      </c>
      <c r="BE172" s="219">
        <f t="shared" ref="BE172:BE188" si="34">IF(N172="základná",J172,0)</f>
        <v>0</v>
      </c>
      <c r="BF172" s="219">
        <f t="shared" ref="BF172:BF188" si="35">IF(N172="znížená",J172,0)</f>
        <v>0</v>
      </c>
      <c r="BG172" s="219">
        <f t="shared" ref="BG172:BG188" si="36">IF(N172="zákl. prenesená",J172,0)</f>
        <v>0</v>
      </c>
      <c r="BH172" s="219">
        <f t="shared" ref="BH172:BH188" si="37">IF(N172="zníž. prenesená",J172,0)</f>
        <v>0</v>
      </c>
      <c r="BI172" s="219">
        <f t="shared" ref="BI172:BI188" si="38">IF(N172="nulová",J172,0)</f>
        <v>0</v>
      </c>
      <c r="BJ172" s="14" t="s">
        <v>86</v>
      </c>
      <c r="BK172" s="219">
        <f t="shared" ref="BK172:BK188" si="39">ROUND(I172*H172,2)</f>
        <v>0</v>
      </c>
      <c r="BL172" s="14" t="s">
        <v>257</v>
      </c>
      <c r="BM172" s="218" t="s">
        <v>480</v>
      </c>
    </row>
    <row r="173" spans="1:65" s="2" customFormat="1" ht="16.5" customHeight="1">
      <c r="A173" s="31"/>
      <c r="B173" s="32"/>
      <c r="C173" s="220" t="s">
        <v>289</v>
      </c>
      <c r="D173" s="220" t="s">
        <v>210</v>
      </c>
      <c r="E173" s="221" t="s">
        <v>1379</v>
      </c>
      <c r="F173" s="222" t="s">
        <v>1380</v>
      </c>
      <c r="G173" s="223" t="s">
        <v>274</v>
      </c>
      <c r="H173" s="224">
        <v>350</v>
      </c>
      <c r="I173" s="225"/>
      <c r="J173" s="226">
        <f t="shared" si="30"/>
        <v>0</v>
      </c>
      <c r="K173" s="227"/>
      <c r="L173" s="228"/>
      <c r="M173" s="229" t="s">
        <v>1</v>
      </c>
      <c r="N173" s="230" t="s">
        <v>39</v>
      </c>
      <c r="O173" s="68"/>
      <c r="P173" s="216">
        <f t="shared" si="31"/>
        <v>0</v>
      </c>
      <c r="Q173" s="216">
        <v>0</v>
      </c>
      <c r="R173" s="216">
        <f t="shared" si="32"/>
        <v>0</v>
      </c>
      <c r="S173" s="216">
        <v>0</v>
      </c>
      <c r="T173" s="217">
        <f t="shared" si="3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326</v>
      </c>
      <c r="AT173" s="218" t="s">
        <v>210</v>
      </c>
      <c r="AU173" s="218" t="s">
        <v>86</v>
      </c>
      <c r="AY173" s="14" t="s">
        <v>191</v>
      </c>
      <c r="BE173" s="219">
        <f t="shared" si="34"/>
        <v>0</v>
      </c>
      <c r="BF173" s="219">
        <f t="shared" si="35"/>
        <v>0</v>
      </c>
      <c r="BG173" s="219">
        <f t="shared" si="36"/>
        <v>0</v>
      </c>
      <c r="BH173" s="219">
        <f t="shared" si="37"/>
        <v>0</v>
      </c>
      <c r="BI173" s="219">
        <f t="shared" si="38"/>
        <v>0</v>
      </c>
      <c r="BJ173" s="14" t="s">
        <v>86</v>
      </c>
      <c r="BK173" s="219">
        <f t="shared" si="39"/>
        <v>0</v>
      </c>
      <c r="BL173" s="14" t="s">
        <v>257</v>
      </c>
      <c r="BM173" s="218" t="s">
        <v>488</v>
      </c>
    </row>
    <row r="174" spans="1:65" s="2" customFormat="1" ht="16.5" customHeight="1">
      <c r="A174" s="31"/>
      <c r="B174" s="32"/>
      <c r="C174" s="206" t="s">
        <v>293</v>
      </c>
      <c r="D174" s="206" t="s">
        <v>193</v>
      </c>
      <c r="E174" s="207" t="s">
        <v>1381</v>
      </c>
      <c r="F174" s="208" t="s">
        <v>1382</v>
      </c>
      <c r="G174" s="209" t="s">
        <v>278</v>
      </c>
      <c r="H174" s="210">
        <v>8</v>
      </c>
      <c r="I174" s="211"/>
      <c r="J174" s="212">
        <f t="shared" si="30"/>
        <v>0</v>
      </c>
      <c r="K174" s="213"/>
      <c r="L174" s="36"/>
      <c r="M174" s="214" t="s">
        <v>1</v>
      </c>
      <c r="N174" s="215" t="s">
        <v>39</v>
      </c>
      <c r="O174" s="68"/>
      <c r="P174" s="216">
        <f t="shared" si="31"/>
        <v>0</v>
      </c>
      <c r="Q174" s="216">
        <v>0</v>
      </c>
      <c r="R174" s="216">
        <f t="shared" si="32"/>
        <v>0</v>
      </c>
      <c r="S174" s="216">
        <v>0</v>
      </c>
      <c r="T174" s="217">
        <f t="shared" si="3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257</v>
      </c>
      <c r="AT174" s="218" t="s">
        <v>193</v>
      </c>
      <c r="AU174" s="218" t="s">
        <v>86</v>
      </c>
      <c r="AY174" s="14" t="s">
        <v>191</v>
      </c>
      <c r="BE174" s="219">
        <f t="shared" si="34"/>
        <v>0</v>
      </c>
      <c r="BF174" s="219">
        <f t="shared" si="35"/>
        <v>0</v>
      </c>
      <c r="BG174" s="219">
        <f t="shared" si="36"/>
        <v>0</v>
      </c>
      <c r="BH174" s="219">
        <f t="shared" si="37"/>
        <v>0</v>
      </c>
      <c r="BI174" s="219">
        <f t="shared" si="38"/>
        <v>0</v>
      </c>
      <c r="BJ174" s="14" t="s">
        <v>86</v>
      </c>
      <c r="BK174" s="219">
        <f t="shared" si="39"/>
        <v>0</v>
      </c>
      <c r="BL174" s="14" t="s">
        <v>257</v>
      </c>
      <c r="BM174" s="218" t="s">
        <v>496</v>
      </c>
    </row>
    <row r="175" spans="1:65" s="2" customFormat="1" ht="21.75" customHeight="1">
      <c r="A175" s="31"/>
      <c r="B175" s="32"/>
      <c r="C175" s="206" t="s">
        <v>209</v>
      </c>
      <c r="D175" s="206" t="s">
        <v>193</v>
      </c>
      <c r="E175" s="207" t="s">
        <v>1383</v>
      </c>
      <c r="F175" s="208" t="s">
        <v>1384</v>
      </c>
      <c r="G175" s="209" t="s">
        <v>223</v>
      </c>
      <c r="H175" s="210">
        <v>20</v>
      </c>
      <c r="I175" s="211"/>
      <c r="J175" s="212">
        <f t="shared" si="30"/>
        <v>0</v>
      </c>
      <c r="K175" s="213"/>
      <c r="L175" s="36"/>
      <c r="M175" s="214" t="s">
        <v>1</v>
      </c>
      <c r="N175" s="215" t="s">
        <v>39</v>
      </c>
      <c r="O175" s="68"/>
      <c r="P175" s="216">
        <f t="shared" si="31"/>
        <v>0</v>
      </c>
      <c r="Q175" s="216">
        <v>0</v>
      </c>
      <c r="R175" s="216">
        <f t="shared" si="32"/>
        <v>0</v>
      </c>
      <c r="S175" s="216">
        <v>0</v>
      </c>
      <c r="T175" s="217">
        <f t="shared" si="3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257</v>
      </c>
      <c r="AT175" s="218" t="s">
        <v>193</v>
      </c>
      <c r="AU175" s="218" t="s">
        <v>86</v>
      </c>
      <c r="AY175" s="14" t="s">
        <v>191</v>
      </c>
      <c r="BE175" s="219">
        <f t="shared" si="34"/>
        <v>0</v>
      </c>
      <c r="BF175" s="219">
        <f t="shared" si="35"/>
        <v>0</v>
      </c>
      <c r="BG175" s="219">
        <f t="shared" si="36"/>
        <v>0</v>
      </c>
      <c r="BH175" s="219">
        <f t="shared" si="37"/>
        <v>0</v>
      </c>
      <c r="BI175" s="219">
        <f t="shared" si="38"/>
        <v>0</v>
      </c>
      <c r="BJ175" s="14" t="s">
        <v>86</v>
      </c>
      <c r="BK175" s="219">
        <f t="shared" si="39"/>
        <v>0</v>
      </c>
      <c r="BL175" s="14" t="s">
        <v>257</v>
      </c>
      <c r="BM175" s="218" t="s">
        <v>506</v>
      </c>
    </row>
    <row r="176" spans="1:65" s="2" customFormat="1" ht="21.75" customHeight="1">
      <c r="A176" s="31"/>
      <c r="B176" s="32"/>
      <c r="C176" s="206" t="s">
        <v>197</v>
      </c>
      <c r="D176" s="206" t="s">
        <v>193</v>
      </c>
      <c r="E176" s="207" t="s">
        <v>1385</v>
      </c>
      <c r="F176" s="208" t="s">
        <v>1386</v>
      </c>
      <c r="G176" s="209" t="s">
        <v>223</v>
      </c>
      <c r="H176" s="210">
        <v>37.799999999999997</v>
      </c>
      <c r="I176" s="211"/>
      <c r="J176" s="212">
        <f t="shared" si="30"/>
        <v>0</v>
      </c>
      <c r="K176" s="213"/>
      <c r="L176" s="36"/>
      <c r="M176" s="214" t="s">
        <v>1</v>
      </c>
      <c r="N176" s="215" t="s">
        <v>39</v>
      </c>
      <c r="O176" s="68"/>
      <c r="P176" s="216">
        <f t="shared" si="31"/>
        <v>0</v>
      </c>
      <c r="Q176" s="216">
        <v>0</v>
      </c>
      <c r="R176" s="216">
        <f t="shared" si="32"/>
        <v>0</v>
      </c>
      <c r="S176" s="216">
        <v>0</v>
      </c>
      <c r="T176" s="217">
        <f t="shared" si="3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257</v>
      </c>
      <c r="AT176" s="218" t="s">
        <v>193</v>
      </c>
      <c r="AU176" s="218" t="s">
        <v>86</v>
      </c>
      <c r="AY176" s="14" t="s">
        <v>191</v>
      </c>
      <c r="BE176" s="219">
        <f t="shared" si="34"/>
        <v>0</v>
      </c>
      <c r="BF176" s="219">
        <f t="shared" si="35"/>
        <v>0</v>
      </c>
      <c r="BG176" s="219">
        <f t="shared" si="36"/>
        <v>0</v>
      </c>
      <c r="BH176" s="219">
        <f t="shared" si="37"/>
        <v>0</v>
      </c>
      <c r="BI176" s="219">
        <f t="shared" si="38"/>
        <v>0</v>
      </c>
      <c r="BJ176" s="14" t="s">
        <v>86</v>
      </c>
      <c r="BK176" s="219">
        <f t="shared" si="39"/>
        <v>0</v>
      </c>
      <c r="BL176" s="14" t="s">
        <v>257</v>
      </c>
      <c r="BM176" s="218" t="s">
        <v>514</v>
      </c>
    </row>
    <row r="177" spans="1:65" s="2" customFormat="1" ht="21.75" customHeight="1">
      <c r="A177" s="31"/>
      <c r="B177" s="32"/>
      <c r="C177" s="206" t="s">
        <v>202</v>
      </c>
      <c r="D177" s="206" t="s">
        <v>193</v>
      </c>
      <c r="E177" s="207" t="s">
        <v>1387</v>
      </c>
      <c r="F177" s="208" t="s">
        <v>1388</v>
      </c>
      <c r="G177" s="209" t="s">
        <v>223</v>
      </c>
      <c r="H177" s="210">
        <v>31</v>
      </c>
      <c r="I177" s="211"/>
      <c r="J177" s="212">
        <f t="shared" si="30"/>
        <v>0</v>
      </c>
      <c r="K177" s="213"/>
      <c r="L177" s="36"/>
      <c r="M177" s="214" t="s">
        <v>1</v>
      </c>
      <c r="N177" s="215" t="s">
        <v>39</v>
      </c>
      <c r="O177" s="68"/>
      <c r="P177" s="216">
        <f t="shared" si="31"/>
        <v>0</v>
      </c>
      <c r="Q177" s="216">
        <v>0</v>
      </c>
      <c r="R177" s="216">
        <f t="shared" si="32"/>
        <v>0</v>
      </c>
      <c r="S177" s="216">
        <v>0</v>
      </c>
      <c r="T177" s="217">
        <f t="shared" si="3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257</v>
      </c>
      <c r="AT177" s="218" t="s">
        <v>193</v>
      </c>
      <c r="AU177" s="218" t="s">
        <v>86</v>
      </c>
      <c r="AY177" s="14" t="s">
        <v>191</v>
      </c>
      <c r="BE177" s="219">
        <f t="shared" si="34"/>
        <v>0</v>
      </c>
      <c r="BF177" s="219">
        <f t="shared" si="35"/>
        <v>0</v>
      </c>
      <c r="BG177" s="219">
        <f t="shared" si="36"/>
        <v>0</v>
      </c>
      <c r="BH177" s="219">
        <f t="shared" si="37"/>
        <v>0</v>
      </c>
      <c r="BI177" s="219">
        <f t="shared" si="38"/>
        <v>0</v>
      </c>
      <c r="BJ177" s="14" t="s">
        <v>86</v>
      </c>
      <c r="BK177" s="219">
        <f t="shared" si="39"/>
        <v>0</v>
      </c>
      <c r="BL177" s="14" t="s">
        <v>257</v>
      </c>
      <c r="BM177" s="218" t="s">
        <v>522</v>
      </c>
    </row>
    <row r="178" spans="1:65" s="2" customFormat="1" ht="21.75" customHeight="1">
      <c r="A178" s="31"/>
      <c r="B178" s="32"/>
      <c r="C178" s="206" t="s">
        <v>86</v>
      </c>
      <c r="D178" s="206" t="s">
        <v>193</v>
      </c>
      <c r="E178" s="207" t="s">
        <v>1389</v>
      </c>
      <c r="F178" s="208" t="s">
        <v>1390</v>
      </c>
      <c r="G178" s="209" t="s">
        <v>223</v>
      </c>
      <c r="H178" s="210">
        <v>2.6</v>
      </c>
      <c r="I178" s="211"/>
      <c r="J178" s="212">
        <f t="shared" si="30"/>
        <v>0</v>
      </c>
      <c r="K178" s="213"/>
      <c r="L178" s="36"/>
      <c r="M178" s="214" t="s">
        <v>1</v>
      </c>
      <c r="N178" s="215" t="s">
        <v>39</v>
      </c>
      <c r="O178" s="68"/>
      <c r="P178" s="216">
        <f t="shared" si="31"/>
        <v>0</v>
      </c>
      <c r="Q178" s="216">
        <v>0</v>
      </c>
      <c r="R178" s="216">
        <f t="shared" si="32"/>
        <v>0</v>
      </c>
      <c r="S178" s="216">
        <v>0</v>
      </c>
      <c r="T178" s="217">
        <f t="shared" si="3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8" t="s">
        <v>257</v>
      </c>
      <c r="AT178" s="218" t="s">
        <v>193</v>
      </c>
      <c r="AU178" s="218" t="s">
        <v>86</v>
      </c>
      <c r="AY178" s="14" t="s">
        <v>191</v>
      </c>
      <c r="BE178" s="219">
        <f t="shared" si="34"/>
        <v>0</v>
      </c>
      <c r="BF178" s="219">
        <f t="shared" si="35"/>
        <v>0</v>
      </c>
      <c r="BG178" s="219">
        <f t="shared" si="36"/>
        <v>0</v>
      </c>
      <c r="BH178" s="219">
        <f t="shared" si="37"/>
        <v>0</v>
      </c>
      <c r="BI178" s="219">
        <f t="shared" si="38"/>
        <v>0</v>
      </c>
      <c r="BJ178" s="14" t="s">
        <v>86</v>
      </c>
      <c r="BK178" s="219">
        <f t="shared" si="39"/>
        <v>0</v>
      </c>
      <c r="BL178" s="14" t="s">
        <v>257</v>
      </c>
      <c r="BM178" s="218" t="s">
        <v>530</v>
      </c>
    </row>
    <row r="179" spans="1:65" s="2" customFormat="1" ht="21.75" customHeight="1">
      <c r="A179" s="31"/>
      <c r="B179" s="32"/>
      <c r="C179" s="206" t="s">
        <v>80</v>
      </c>
      <c r="D179" s="206" t="s">
        <v>193</v>
      </c>
      <c r="E179" s="207" t="s">
        <v>1391</v>
      </c>
      <c r="F179" s="208" t="s">
        <v>1392</v>
      </c>
      <c r="G179" s="209" t="s">
        <v>223</v>
      </c>
      <c r="H179" s="210">
        <v>261</v>
      </c>
      <c r="I179" s="211"/>
      <c r="J179" s="212">
        <f t="shared" si="30"/>
        <v>0</v>
      </c>
      <c r="K179" s="213"/>
      <c r="L179" s="36"/>
      <c r="M179" s="214" t="s">
        <v>1</v>
      </c>
      <c r="N179" s="215" t="s">
        <v>39</v>
      </c>
      <c r="O179" s="68"/>
      <c r="P179" s="216">
        <f t="shared" si="31"/>
        <v>0</v>
      </c>
      <c r="Q179" s="216">
        <v>0</v>
      </c>
      <c r="R179" s="216">
        <f t="shared" si="32"/>
        <v>0</v>
      </c>
      <c r="S179" s="216">
        <v>0</v>
      </c>
      <c r="T179" s="217">
        <f t="shared" si="3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257</v>
      </c>
      <c r="AT179" s="218" t="s">
        <v>193</v>
      </c>
      <c r="AU179" s="218" t="s">
        <v>86</v>
      </c>
      <c r="AY179" s="14" t="s">
        <v>191</v>
      </c>
      <c r="BE179" s="219">
        <f t="shared" si="34"/>
        <v>0</v>
      </c>
      <c r="BF179" s="219">
        <f t="shared" si="35"/>
        <v>0</v>
      </c>
      <c r="BG179" s="219">
        <f t="shared" si="36"/>
        <v>0</v>
      </c>
      <c r="BH179" s="219">
        <f t="shared" si="37"/>
        <v>0</v>
      </c>
      <c r="BI179" s="219">
        <f t="shared" si="38"/>
        <v>0</v>
      </c>
      <c r="BJ179" s="14" t="s">
        <v>86</v>
      </c>
      <c r="BK179" s="219">
        <f t="shared" si="39"/>
        <v>0</v>
      </c>
      <c r="BL179" s="14" t="s">
        <v>257</v>
      </c>
      <c r="BM179" s="218" t="s">
        <v>538</v>
      </c>
    </row>
    <row r="180" spans="1:65" s="2" customFormat="1" ht="21.75" customHeight="1">
      <c r="A180" s="31"/>
      <c r="B180" s="32"/>
      <c r="C180" s="206" t="s">
        <v>266</v>
      </c>
      <c r="D180" s="206" t="s">
        <v>193</v>
      </c>
      <c r="E180" s="207" t="s">
        <v>1393</v>
      </c>
      <c r="F180" s="208" t="s">
        <v>1394</v>
      </c>
      <c r="G180" s="209" t="s">
        <v>278</v>
      </c>
      <c r="H180" s="210">
        <v>1</v>
      </c>
      <c r="I180" s="211"/>
      <c r="J180" s="212">
        <f t="shared" si="30"/>
        <v>0</v>
      </c>
      <c r="K180" s="213"/>
      <c r="L180" s="36"/>
      <c r="M180" s="214" t="s">
        <v>1</v>
      </c>
      <c r="N180" s="215" t="s">
        <v>39</v>
      </c>
      <c r="O180" s="68"/>
      <c r="P180" s="216">
        <f t="shared" si="31"/>
        <v>0</v>
      </c>
      <c r="Q180" s="216">
        <v>0</v>
      </c>
      <c r="R180" s="216">
        <f t="shared" si="32"/>
        <v>0</v>
      </c>
      <c r="S180" s="216">
        <v>0</v>
      </c>
      <c r="T180" s="217">
        <f t="shared" si="3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257</v>
      </c>
      <c r="AT180" s="218" t="s">
        <v>193</v>
      </c>
      <c r="AU180" s="218" t="s">
        <v>86</v>
      </c>
      <c r="AY180" s="14" t="s">
        <v>191</v>
      </c>
      <c r="BE180" s="219">
        <f t="shared" si="34"/>
        <v>0</v>
      </c>
      <c r="BF180" s="219">
        <f t="shared" si="35"/>
        <v>0</v>
      </c>
      <c r="BG180" s="219">
        <f t="shared" si="36"/>
        <v>0</v>
      </c>
      <c r="BH180" s="219">
        <f t="shared" si="37"/>
        <v>0</v>
      </c>
      <c r="BI180" s="219">
        <f t="shared" si="38"/>
        <v>0</v>
      </c>
      <c r="BJ180" s="14" t="s">
        <v>86</v>
      </c>
      <c r="BK180" s="219">
        <f t="shared" si="39"/>
        <v>0</v>
      </c>
      <c r="BL180" s="14" t="s">
        <v>257</v>
      </c>
      <c r="BM180" s="218" t="s">
        <v>548</v>
      </c>
    </row>
    <row r="181" spans="1:65" s="2" customFormat="1" ht="21.75" customHeight="1">
      <c r="A181" s="31"/>
      <c r="B181" s="32"/>
      <c r="C181" s="220" t="s">
        <v>271</v>
      </c>
      <c r="D181" s="220" t="s">
        <v>210</v>
      </c>
      <c r="E181" s="221" t="s">
        <v>1395</v>
      </c>
      <c r="F181" s="222" t="s">
        <v>1396</v>
      </c>
      <c r="G181" s="223" t="s">
        <v>278</v>
      </c>
      <c r="H181" s="224">
        <v>1</v>
      </c>
      <c r="I181" s="225"/>
      <c r="J181" s="226">
        <f t="shared" si="30"/>
        <v>0</v>
      </c>
      <c r="K181" s="227"/>
      <c r="L181" s="228"/>
      <c r="M181" s="229" t="s">
        <v>1</v>
      </c>
      <c r="N181" s="230" t="s">
        <v>39</v>
      </c>
      <c r="O181" s="68"/>
      <c r="P181" s="216">
        <f t="shared" si="31"/>
        <v>0</v>
      </c>
      <c r="Q181" s="216">
        <v>0</v>
      </c>
      <c r="R181" s="216">
        <f t="shared" si="32"/>
        <v>0</v>
      </c>
      <c r="S181" s="216">
        <v>0</v>
      </c>
      <c r="T181" s="217">
        <f t="shared" si="3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8" t="s">
        <v>326</v>
      </c>
      <c r="AT181" s="218" t="s">
        <v>210</v>
      </c>
      <c r="AU181" s="218" t="s">
        <v>86</v>
      </c>
      <c r="AY181" s="14" t="s">
        <v>191</v>
      </c>
      <c r="BE181" s="219">
        <f t="shared" si="34"/>
        <v>0</v>
      </c>
      <c r="BF181" s="219">
        <f t="shared" si="35"/>
        <v>0</v>
      </c>
      <c r="BG181" s="219">
        <f t="shared" si="36"/>
        <v>0</v>
      </c>
      <c r="BH181" s="219">
        <f t="shared" si="37"/>
        <v>0</v>
      </c>
      <c r="BI181" s="219">
        <f t="shared" si="38"/>
        <v>0</v>
      </c>
      <c r="BJ181" s="14" t="s">
        <v>86</v>
      </c>
      <c r="BK181" s="219">
        <f t="shared" si="39"/>
        <v>0</v>
      </c>
      <c r="BL181" s="14" t="s">
        <v>257</v>
      </c>
      <c r="BM181" s="218" t="s">
        <v>556</v>
      </c>
    </row>
    <row r="182" spans="1:65" s="2" customFormat="1" ht="21.75" customHeight="1">
      <c r="A182" s="31"/>
      <c r="B182" s="32"/>
      <c r="C182" s="220" t="s">
        <v>7</v>
      </c>
      <c r="D182" s="220" t="s">
        <v>210</v>
      </c>
      <c r="E182" s="221" t="s">
        <v>1397</v>
      </c>
      <c r="F182" s="222" t="s">
        <v>1398</v>
      </c>
      <c r="G182" s="223" t="s">
        <v>1399</v>
      </c>
      <c r="H182" s="224">
        <v>1</v>
      </c>
      <c r="I182" s="225"/>
      <c r="J182" s="226">
        <f t="shared" si="30"/>
        <v>0</v>
      </c>
      <c r="K182" s="227"/>
      <c r="L182" s="228"/>
      <c r="M182" s="229" t="s">
        <v>1</v>
      </c>
      <c r="N182" s="230" t="s">
        <v>39</v>
      </c>
      <c r="O182" s="68"/>
      <c r="P182" s="216">
        <f t="shared" si="31"/>
        <v>0</v>
      </c>
      <c r="Q182" s="216">
        <v>0</v>
      </c>
      <c r="R182" s="216">
        <f t="shared" si="32"/>
        <v>0</v>
      </c>
      <c r="S182" s="216">
        <v>0</v>
      </c>
      <c r="T182" s="217">
        <f t="shared" si="3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326</v>
      </c>
      <c r="AT182" s="218" t="s">
        <v>210</v>
      </c>
      <c r="AU182" s="218" t="s">
        <v>86</v>
      </c>
      <c r="AY182" s="14" t="s">
        <v>191</v>
      </c>
      <c r="BE182" s="219">
        <f t="shared" si="34"/>
        <v>0</v>
      </c>
      <c r="BF182" s="219">
        <f t="shared" si="35"/>
        <v>0</v>
      </c>
      <c r="BG182" s="219">
        <f t="shared" si="36"/>
        <v>0</v>
      </c>
      <c r="BH182" s="219">
        <f t="shared" si="37"/>
        <v>0</v>
      </c>
      <c r="BI182" s="219">
        <f t="shared" si="38"/>
        <v>0</v>
      </c>
      <c r="BJ182" s="14" t="s">
        <v>86</v>
      </c>
      <c r="BK182" s="219">
        <f t="shared" si="39"/>
        <v>0</v>
      </c>
      <c r="BL182" s="14" t="s">
        <v>257</v>
      </c>
      <c r="BM182" s="218" t="s">
        <v>564</v>
      </c>
    </row>
    <row r="183" spans="1:65" s="2" customFormat="1" ht="21.75" customHeight="1">
      <c r="A183" s="31"/>
      <c r="B183" s="32"/>
      <c r="C183" s="206" t="s">
        <v>253</v>
      </c>
      <c r="D183" s="206" t="s">
        <v>193</v>
      </c>
      <c r="E183" s="207" t="s">
        <v>1400</v>
      </c>
      <c r="F183" s="208" t="s">
        <v>1401</v>
      </c>
      <c r="G183" s="209" t="s">
        <v>278</v>
      </c>
      <c r="H183" s="210">
        <v>3</v>
      </c>
      <c r="I183" s="211"/>
      <c r="J183" s="212">
        <f t="shared" si="30"/>
        <v>0</v>
      </c>
      <c r="K183" s="213"/>
      <c r="L183" s="36"/>
      <c r="M183" s="214" t="s">
        <v>1</v>
      </c>
      <c r="N183" s="215" t="s">
        <v>39</v>
      </c>
      <c r="O183" s="68"/>
      <c r="P183" s="216">
        <f t="shared" si="31"/>
        <v>0</v>
      </c>
      <c r="Q183" s="216">
        <v>0</v>
      </c>
      <c r="R183" s="216">
        <f t="shared" si="32"/>
        <v>0</v>
      </c>
      <c r="S183" s="216">
        <v>0</v>
      </c>
      <c r="T183" s="217">
        <f t="shared" si="3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257</v>
      </c>
      <c r="AT183" s="218" t="s">
        <v>193</v>
      </c>
      <c r="AU183" s="218" t="s">
        <v>86</v>
      </c>
      <c r="AY183" s="14" t="s">
        <v>191</v>
      </c>
      <c r="BE183" s="219">
        <f t="shared" si="34"/>
        <v>0</v>
      </c>
      <c r="BF183" s="219">
        <f t="shared" si="35"/>
        <v>0</v>
      </c>
      <c r="BG183" s="219">
        <f t="shared" si="36"/>
        <v>0</v>
      </c>
      <c r="BH183" s="219">
        <f t="shared" si="37"/>
        <v>0</v>
      </c>
      <c r="BI183" s="219">
        <f t="shared" si="38"/>
        <v>0</v>
      </c>
      <c r="BJ183" s="14" t="s">
        <v>86</v>
      </c>
      <c r="BK183" s="219">
        <f t="shared" si="39"/>
        <v>0</v>
      </c>
      <c r="BL183" s="14" t="s">
        <v>257</v>
      </c>
      <c r="BM183" s="218" t="s">
        <v>572</v>
      </c>
    </row>
    <row r="184" spans="1:65" s="2" customFormat="1" ht="21.75" customHeight="1">
      <c r="A184" s="31"/>
      <c r="B184" s="32"/>
      <c r="C184" s="220" t="s">
        <v>257</v>
      </c>
      <c r="D184" s="220" t="s">
        <v>210</v>
      </c>
      <c r="E184" s="221" t="s">
        <v>1402</v>
      </c>
      <c r="F184" s="222" t="s">
        <v>1403</v>
      </c>
      <c r="G184" s="223" t="s">
        <v>278</v>
      </c>
      <c r="H184" s="224">
        <v>3</v>
      </c>
      <c r="I184" s="225"/>
      <c r="J184" s="226">
        <f t="shared" si="30"/>
        <v>0</v>
      </c>
      <c r="K184" s="227"/>
      <c r="L184" s="228"/>
      <c r="M184" s="229" t="s">
        <v>1</v>
      </c>
      <c r="N184" s="230" t="s">
        <v>39</v>
      </c>
      <c r="O184" s="68"/>
      <c r="P184" s="216">
        <f t="shared" si="31"/>
        <v>0</v>
      </c>
      <c r="Q184" s="216">
        <v>0</v>
      </c>
      <c r="R184" s="216">
        <f t="shared" si="32"/>
        <v>0</v>
      </c>
      <c r="S184" s="216">
        <v>0</v>
      </c>
      <c r="T184" s="217">
        <f t="shared" si="3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326</v>
      </c>
      <c r="AT184" s="218" t="s">
        <v>210</v>
      </c>
      <c r="AU184" s="218" t="s">
        <v>86</v>
      </c>
      <c r="AY184" s="14" t="s">
        <v>191</v>
      </c>
      <c r="BE184" s="219">
        <f t="shared" si="34"/>
        <v>0</v>
      </c>
      <c r="BF184" s="219">
        <f t="shared" si="35"/>
        <v>0</v>
      </c>
      <c r="BG184" s="219">
        <f t="shared" si="36"/>
        <v>0</v>
      </c>
      <c r="BH184" s="219">
        <f t="shared" si="37"/>
        <v>0</v>
      </c>
      <c r="BI184" s="219">
        <f t="shared" si="38"/>
        <v>0</v>
      </c>
      <c r="BJ184" s="14" t="s">
        <v>86</v>
      </c>
      <c r="BK184" s="219">
        <f t="shared" si="39"/>
        <v>0</v>
      </c>
      <c r="BL184" s="14" t="s">
        <v>257</v>
      </c>
      <c r="BM184" s="218" t="s">
        <v>580</v>
      </c>
    </row>
    <row r="185" spans="1:65" s="2" customFormat="1" ht="21.75" customHeight="1">
      <c r="A185" s="31"/>
      <c r="B185" s="32"/>
      <c r="C185" s="220" t="s">
        <v>262</v>
      </c>
      <c r="D185" s="220" t="s">
        <v>210</v>
      </c>
      <c r="E185" s="221" t="s">
        <v>1397</v>
      </c>
      <c r="F185" s="222" t="s">
        <v>1398</v>
      </c>
      <c r="G185" s="223" t="s">
        <v>1399</v>
      </c>
      <c r="H185" s="224">
        <v>3</v>
      </c>
      <c r="I185" s="225"/>
      <c r="J185" s="226">
        <f t="shared" si="30"/>
        <v>0</v>
      </c>
      <c r="K185" s="227"/>
      <c r="L185" s="228"/>
      <c r="M185" s="229" t="s">
        <v>1</v>
      </c>
      <c r="N185" s="230" t="s">
        <v>39</v>
      </c>
      <c r="O185" s="68"/>
      <c r="P185" s="216">
        <f t="shared" si="31"/>
        <v>0</v>
      </c>
      <c r="Q185" s="216">
        <v>0</v>
      </c>
      <c r="R185" s="216">
        <f t="shared" si="32"/>
        <v>0</v>
      </c>
      <c r="S185" s="216">
        <v>0</v>
      </c>
      <c r="T185" s="217">
        <f t="shared" si="3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8" t="s">
        <v>326</v>
      </c>
      <c r="AT185" s="218" t="s">
        <v>210</v>
      </c>
      <c r="AU185" s="218" t="s">
        <v>86</v>
      </c>
      <c r="AY185" s="14" t="s">
        <v>191</v>
      </c>
      <c r="BE185" s="219">
        <f t="shared" si="34"/>
        <v>0</v>
      </c>
      <c r="BF185" s="219">
        <f t="shared" si="35"/>
        <v>0</v>
      </c>
      <c r="BG185" s="219">
        <f t="shared" si="36"/>
        <v>0</v>
      </c>
      <c r="BH185" s="219">
        <f t="shared" si="37"/>
        <v>0</v>
      </c>
      <c r="BI185" s="219">
        <f t="shared" si="38"/>
        <v>0</v>
      </c>
      <c r="BJ185" s="14" t="s">
        <v>86</v>
      </c>
      <c r="BK185" s="219">
        <f t="shared" si="39"/>
        <v>0</v>
      </c>
      <c r="BL185" s="14" t="s">
        <v>257</v>
      </c>
      <c r="BM185" s="218" t="s">
        <v>588</v>
      </c>
    </row>
    <row r="186" spans="1:65" s="2" customFormat="1" ht="16.5" customHeight="1">
      <c r="A186" s="31"/>
      <c r="B186" s="32"/>
      <c r="C186" s="206" t="s">
        <v>245</v>
      </c>
      <c r="D186" s="206" t="s">
        <v>193</v>
      </c>
      <c r="E186" s="207" t="s">
        <v>1404</v>
      </c>
      <c r="F186" s="208" t="s">
        <v>1405</v>
      </c>
      <c r="G186" s="209" t="s">
        <v>278</v>
      </c>
      <c r="H186" s="210">
        <v>4</v>
      </c>
      <c r="I186" s="211"/>
      <c r="J186" s="212">
        <f t="shared" si="30"/>
        <v>0</v>
      </c>
      <c r="K186" s="213"/>
      <c r="L186" s="36"/>
      <c r="M186" s="214" t="s">
        <v>1</v>
      </c>
      <c r="N186" s="215" t="s">
        <v>39</v>
      </c>
      <c r="O186" s="68"/>
      <c r="P186" s="216">
        <f t="shared" si="31"/>
        <v>0</v>
      </c>
      <c r="Q186" s="216">
        <v>0</v>
      </c>
      <c r="R186" s="216">
        <f t="shared" si="32"/>
        <v>0</v>
      </c>
      <c r="S186" s="216">
        <v>0</v>
      </c>
      <c r="T186" s="217">
        <f t="shared" si="3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257</v>
      </c>
      <c r="AT186" s="218" t="s">
        <v>193</v>
      </c>
      <c r="AU186" s="218" t="s">
        <v>86</v>
      </c>
      <c r="AY186" s="14" t="s">
        <v>191</v>
      </c>
      <c r="BE186" s="219">
        <f t="shared" si="34"/>
        <v>0</v>
      </c>
      <c r="BF186" s="219">
        <f t="shared" si="35"/>
        <v>0</v>
      </c>
      <c r="BG186" s="219">
        <f t="shared" si="36"/>
        <v>0</v>
      </c>
      <c r="BH186" s="219">
        <f t="shared" si="37"/>
        <v>0</v>
      </c>
      <c r="BI186" s="219">
        <f t="shared" si="38"/>
        <v>0</v>
      </c>
      <c r="BJ186" s="14" t="s">
        <v>86</v>
      </c>
      <c r="BK186" s="219">
        <f t="shared" si="39"/>
        <v>0</v>
      </c>
      <c r="BL186" s="14" t="s">
        <v>257</v>
      </c>
      <c r="BM186" s="218" t="s">
        <v>596</v>
      </c>
    </row>
    <row r="187" spans="1:65" s="2" customFormat="1" ht="16.5" customHeight="1">
      <c r="A187" s="31"/>
      <c r="B187" s="32"/>
      <c r="C187" s="220" t="s">
        <v>249</v>
      </c>
      <c r="D187" s="220" t="s">
        <v>210</v>
      </c>
      <c r="E187" s="221" t="s">
        <v>1406</v>
      </c>
      <c r="F187" s="222" t="s">
        <v>1407</v>
      </c>
      <c r="G187" s="223" t="s">
        <v>278</v>
      </c>
      <c r="H187" s="224">
        <v>4</v>
      </c>
      <c r="I187" s="225"/>
      <c r="J187" s="226">
        <f t="shared" si="30"/>
        <v>0</v>
      </c>
      <c r="K187" s="227"/>
      <c r="L187" s="228"/>
      <c r="M187" s="229" t="s">
        <v>1</v>
      </c>
      <c r="N187" s="230" t="s">
        <v>39</v>
      </c>
      <c r="O187" s="68"/>
      <c r="P187" s="216">
        <f t="shared" si="31"/>
        <v>0</v>
      </c>
      <c r="Q187" s="216">
        <v>0</v>
      </c>
      <c r="R187" s="216">
        <f t="shared" si="32"/>
        <v>0</v>
      </c>
      <c r="S187" s="216">
        <v>0</v>
      </c>
      <c r="T187" s="217">
        <f t="shared" si="3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8" t="s">
        <v>326</v>
      </c>
      <c r="AT187" s="218" t="s">
        <v>210</v>
      </c>
      <c r="AU187" s="218" t="s">
        <v>86</v>
      </c>
      <c r="AY187" s="14" t="s">
        <v>191</v>
      </c>
      <c r="BE187" s="219">
        <f t="shared" si="34"/>
        <v>0</v>
      </c>
      <c r="BF187" s="219">
        <f t="shared" si="35"/>
        <v>0</v>
      </c>
      <c r="BG187" s="219">
        <f t="shared" si="36"/>
        <v>0</v>
      </c>
      <c r="BH187" s="219">
        <f t="shared" si="37"/>
        <v>0</v>
      </c>
      <c r="BI187" s="219">
        <f t="shared" si="38"/>
        <v>0</v>
      </c>
      <c r="BJ187" s="14" t="s">
        <v>86</v>
      </c>
      <c r="BK187" s="219">
        <f t="shared" si="39"/>
        <v>0</v>
      </c>
      <c r="BL187" s="14" t="s">
        <v>257</v>
      </c>
      <c r="BM187" s="218" t="s">
        <v>608</v>
      </c>
    </row>
    <row r="188" spans="1:65" s="2" customFormat="1" ht="21.75" customHeight="1">
      <c r="A188" s="31"/>
      <c r="B188" s="32"/>
      <c r="C188" s="206" t="s">
        <v>281</v>
      </c>
      <c r="D188" s="206" t="s">
        <v>193</v>
      </c>
      <c r="E188" s="207" t="s">
        <v>1408</v>
      </c>
      <c r="F188" s="208" t="s">
        <v>1409</v>
      </c>
      <c r="G188" s="209" t="s">
        <v>389</v>
      </c>
      <c r="H188" s="231">
        <v>128.886</v>
      </c>
      <c r="I188" s="211"/>
      <c r="J188" s="212">
        <f t="shared" si="30"/>
        <v>0</v>
      </c>
      <c r="K188" s="213"/>
      <c r="L188" s="36"/>
      <c r="M188" s="214" t="s">
        <v>1</v>
      </c>
      <c r="N188" s="215" t="s">
        <v>39</v>
      </c>
      <c r="O188" s="68"/>
      <c r="P188" s="216">
        <f t="shared" si="31"/>
        <v>0</v>
      </c>
      <c r="Q188" s="216">
        <v>0</v>
      </c>
      <c r="R188" s="216">
        <f t="shared" si="32"/>
        <v>0</v>
      </c>
      <c r="S188" s="216">
        <v>0</v>
      </c>
      <c r="T188" s="217">
        <f t="shared" si="3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8" t="s">
        <v>257</v>
      </c>
      <c r="AT188" s="218" t="s">
        <v>193</v>
      </c>
      <c r="AU188" s="218" t="s">
        <v>86</v>
      </c>
      <c r="AY188" s="14" t="s">
        <v>191</v>
      </c>
      <c r="BE188" s="219">
        <f t="shared" si="34"/>
        <v>0</v>
      </c>
      <c r="BF188" s="219">
        <f t="shared" si="35"/>
        <v>0</v>
      </c>
      <c r="BG188" s="219">
        <f t="shared" si="36"/>
        <v>0</v>
      </c>
      <c r="BH188" s="219">
        <f t="shared" si="37"/>
        <v>0</v>
      </c>
      <c r="BI188" s="219">
        <f t="shared" si="38"/>
        <v>0</v>
      </c>
      <c r="BJ188" s="14" t="s">
        <v>86</v>
      </c>
      <c r="BK188" s="219">
        <f t="shared" si="39"/>
        <v>0</v>
      </c>
      <c r="BL188" s="14" t="s">
        <v>257</v>
      </c>
      <c r="BM188" s="218" t="s">
        <v>616</v>
      </c>
    </row>
    <row r="189" spans="1:65" s="12" customFormat="1" ht="22.9" customHeight="1">
      <c r="B189" s="190"/>
      <c r="C189" s="191"/>
      <c r="D189" s="192" t="s">
        <v>72</v>
      </c>
      <c r="E189" s="204" t="s">
        <v>697</v>
      </c>
      <c r="F189" s="204" t="s">
        <v>698</v>
      </c>
      <c r="G189" s="191"/>
      <c r="H189" s="191"/>
      <c r="I189" s="194"/>
      <c r="J189" s="205">
        <f>BK189</f>
        <v>0</v>
      </c>
      <c r="K189" s="191"/>
      <c r="L189" s="196"/>
      <c r="M189" s="197"/>
      <c r="N189" s="198"/>
      <c r="O189" s="198"/>
      <c r="P189" s="199">
        <f>P190</f>
        <v>0</v>
      </c>
      <c r="Q189" s="198"/>
      <c r="R189" s="199">
        <f>R190</f>
        <v>0</v>
      </c>
      <c r="S189" s="198"/>
      <c r="T189" s="200">
        <f>T190</f>
        <v>0</v>
      </c>
      <c r="AR189" s="201" t="s">
        <v>86</v>
      </c>
      <c r="AT189" s="202" t="s">
        <v>72</v>
      </c>
      <c r="AU189" s="202" t="s">
        <v>80</v>
      </c>
      <c r="AY189" s="201" t="s">
        <v>191</v>
      </c>
      <c r="BK189" s="203">
        <f>BK190</f>
        <v>0</v>
      </c>
    </row>
    <row r="190" spans="1:65" s="2" customFormat="1" ht="16.5" customHeight="1">
      <c r="A190" s="31"/>
      <c r="B190" s="32"/>
      <c r="C190" s="206" t="s">
        <v>384</v>
      </c>
      <c r="D190" s="206" t="s">
        <v>193</v>
      </c>
      <c r="E190" s="207" t="s">
        <v>1410</v>
      </c>
      <c r="F190" s="208" t="s">
        <v>1411</v>
      </c>
      <c r="G190" s="209" t="s">
        <v>278</v>
      </c>
      <c r="H190" s="210">
        <v>15</v>
      </c>
      <c r="I190" s="211"/>
      <c r="J190" s="212">
        <f>ROUND(I190*H190,2)</f>
        <v>0</v>
      </c>
      <c r="K190" s="213"/>
      <c r="L190" s="36"/>
      <c r="M190" s="214" t="s">
        <v>1</v>
      </c>
      <c r="N190" s="215" t="s">
        <v>39</v>
      </c>
      <c r="O190" s="68"/>
      <c r="P190" s="216">
        <f>O190*H190</f>
        <v>0</v>
      </c>
      <c r="Q190" s="216">
        <v>0</v>
      </c>
      <c r="R190" s="216">
        <f>Q190*H190</f>
        <v>0</v>
      </c>
      <c r="S190" s="216">
        <v>0</v>
      </c>
      <c r="T190" s="217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8" t="s">
        <v>257</v>
      </c>
      <c r="AT190" s="218" t="s">
        <v>193</v>
      </c>
      <c r="AU190" s="218" t="s">
        <v>86</v>
      </c>
      <c r="AY190" s="14" t="s">
        <v>191</v>
      </c>
      <c r="BE190" s="219">
        <f>IF(N190="základná",J190,0)</f>
        <v>0</v>
      </c>
      <c r="BF190" s="219">
        <f>IF(N190="znížená",J190,0)</f>
        <v>0</v>
      </c>
      <c r="BG190" s="219">
        <f>IF(N190="zákl. prenesená",J190,0)</f>
        <v>0</v>
      </c>
      <c r="BH190" s="219">
        <f>IF(N190="zníž. prenesená",J190,0)</f>
        <v>0</v>
      </c>
      <c r="BI190" s="219">
        <f>IF(N190="nulová",J190,0)</f>
        <v>0</v>
      </c>
      <c r="BJ190" s="14" t="s">
        <v>86</v>
      </c>
      <c r="BK190" s="219">
        <f>ROUND(I190*H190,2)</f>
        <v>0</v>
      </c>
      <c r="BL190" s="14" t="s">
        <v>257</v>
      </c>
      <c r="BM190" s="218" t="s">
        <v>623</v>
      </c>
    </row>
    <row r="191" spans="1:65" s="12" customFormat="1" ht="25.9" customHeight="1">
      <c r="B191" s="190"/>
      <c r="C191" s="191"/>
      <c r="D191" s="192" t="s">
        <v>72</v>
      </c>
      <c r="E191" s="193" t="s">
        <v>210</v>
      </c>
      <c r="F191" s="193" t="s">
        <v>833</v>
      </c>
      <c r="G191" s="191"/>
      <c r="H191" s="191"/>
      <c r="I191" s="194"/>
      <c r="J191" s="195">
        <f>BK191</f>
        <v>0</v>
      </c>
      <c r="K191" s="191"/>
      <c r="L191" s="196"/>
      <c r="M191" s="197"/>
      <c r="N191" s="198"/>
      <c r="O191" s="198"/>
      <c r="P191" s="199">
        <f>P192</f>
        <v>0</v>
      </c>
      <c r="Q191" s="198"/>
      <c r="R191" s="199">
        <f>R192</f>
        <v>0</v>
      </c>
      <c r="S191" s="198"/>
      <c r="T191" s="200">
        <f>T192</f>
        <v>0</v>
      </c>
      <c r="AR191" s="201" t="s">
        <v>202</v>
      </c>
      <c r="AT191" s="202" t="s">
        <v>72</v>
      </c>
      <c r="AU191" s="202" t="s">
        <v>73</v>
      </c>
      <c r="AY191" s="201" t="s">
        <v>191</v>
      </c>
      <c r="BK191" s="203">
        <f>BK192</f>
        <v>0</v>
      </c>
    </row>
    <row r="192" spans="1:65" s="12" customFormat="1" ht="22.9" customHeight="1">
      <c r="B192" s="190"/>
      <c r="C192" s="191"/>
      <c r="D192" s="192" t="s">
        <v>72</v>
      </c>
      <c r="E192" s="204" t="s">
        <v>838</v>
      </c>
      <c r="F192" s="204" t="s">
        <v>839</v>
      </c>
      <c r="G192" s="191"/>
      <c r="H192" s="191"/>
      <c r="I192" s="194"/>
      <c r="J192" s="205">
        <f>BK192</f>
        <v>0</v>
      </c>
      <c r="K192" s="191"/>
      <c r="L192" s="196"/>
      <c r="M192" s="197"/>
      <c r="N192" s="198"/>
      <c r="O192" s="198"/>
      <c r="P192" s="199">
        <f>SUM(P193:P197)</f>
        <v>0</v>
      </c>
      <c r="Q192" s="198"/>
      <c r="R192" s="199">
        <f>SUM(R193:R197)</f>
        <v>0</v>
      </c>
      <c r="S192" s="198"/>
      <c r="T192" s="200">
        <f>SUM(T193:T197)</f>
        <v>0</v>
      </c>
      <c r="AR192" s="201" t="s">
        <v>202</v>
      </c>
      <c r="AT192" s="202" t="s">
        <v>72</v>
      </c>
      <c r="AU192" s="202" t="s">
        <v>80</v>
      </c>
      <c r="AY192" s="201" t="s">
        <v>191</v>
      </c>
      <c r="BK192" s="203">
        <f>SUM(BK193:BK197)</f>
        <v>0</v>
      </c>
    </row>
    <row r="193" spans="1:65" s="2" customFormat="1" ht="16.5" customHeight="1">
      <c r="A193" s="31"/>
      <c r="B193" s="32"/>
      <c r="C193" s="206" t="s">
        <v>409</v>
      </c>
      <c r="D193" s="206" t="s">
        <v>193</v>
      </c>
      <c r="E193" s="207" t="s">
        <v>1412</v>
      </c>
      <c r="F193" s="208" t="s">
        <v>1413</v>
      </c>
      <c r="G193" s="209" t="s">
        <v>278</v>
      </c>
      <c r="H193" s="210">
        <v>13</v>
      </c>
      <c r="I193" s="211"/>
      <c r="J193" s="212">
        <f>ROUND(I193*H193,2)</f>
        <v>0</v>
      </c>
      <c r="K193" s="213"/>
      <c r="L193" s="36"/>
      <c r="M193" s="214" t="s">
        <v>1</v>
      </c>
      <c r="N193" s="215" t="s">
        <v>39</v>
      </c>
      <c r="O193" s="68"/>
      <c r="P193" s="216">
        <f>O193*H193</f>
        <v>0</v>
      </c>
      <c r="Q193" s="216">
        <v>0</v>
      </c>
      <c r="R193" s="216">
        <f>Q193*H193</f>
        <v>0</v>
      </c>
      <c r="S193" s="216">
        <v>0</v>
      </c>
      <c r="T193" s="217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8" t="s">
        <v>472</v>
      </c>
      <c r="AT193" s="218" t="s">
        <v>193</v>
      </c>
      <c r="AU193" s="218" t="s">
        <v>86</v>
      </c>
      <c r="AY193" s="14" t="s">
        <v>191</v>
      </c>
      <c r="BE193" s="219">
        <f>IF(N193="základná",J193,0)</f>
        <v>0</v>
      </c>
      <c r="BF193" s="219">
        <f>IF(N193="znížená",J193,0)</f>
        <v>0</v>
      </c>
      <c r="BG193" s="219">
        <f>IF(N193="zákl. prenesená",J193,0)</f>
        <v>0</v>
      </c>
      <c r="BH193" s="219">
        <f>IF(N193="zníž. prenesená",J193,0)</f>
        <v>0</v>
      </c>
      <c r="BI193" s="219">
        <f>IF(N193="nulová",J193,0)</f>
        <v>0</v>
      </c>
      <c r="BJ193" s="14" t="s">
        <v>86</v>
      </c>
      <c r="BK193" s="219">
        <f>ROUND(I193*H193,2)</f>
        <v>0</v>
      </c>
      <c r="BL193" s="14" t="s">
        <v>472</v>
      </c>
      <c r="BM193" s="218" t="s">
        <v>631</v>
      </c>
    </row>
    <row r="194" spans="1:65" s="2" customFormat="1" ht="21.75" customHeight="1">
      <c r="A194" s="31"/>
      <c r="B194" s="32"/>
      <c r="C194" s="220" t="s">
        <v>415</v>
      </c>
      <c r="D194" s="220" t="s">
        <v>210</v>
      </c>
      <c r="E194" s="221" t="s">
        <v>1414</v>
      </c>
      <c r="F194" s="222" t="s">
        <v>1415</v>
      </c>
      <c r="G194" s="223" t="s">
        <v>278</v>
      </c>
      <c r="H194" s="224">
        <v>13</v>
      </c>
      <c r="I194" s="225"/>
      <c r="J194" s="226">
        <f>ROUND(I194*H194,2)</f>
        <v>0</v>
      </c>
      <c r="K194" s="227"/>
      <c r="L194" s="228"/>
      <c r="M194" s="229" t="s">
        <v>1</v>
      </c>
      <c r="N194" s="230" t="s">
        <v>39</v>
      </c>
      <c r="O194" s="68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8" t="s">
        <v>860</v>
      </c>
      <c r="AT194" s="218" t="s">
        <v>210</v>
      </c>
      <c r="AU194" s="218" t="s">
        <v>86</v>
      </c>
      <c r="AY194" s="14" t="s">
        <v>191</v>
      </c>
      <c r="BE194" s="219">
        <f>IF(N194="základná",J194,0)</f>
        <v>0</v>
      </c>
      <c r="BF194" s="219">
        <f>IF(N194="znížená",J194,0)</f>
        <v>0</v>
      </c>
      <c r="BG194" s="219">
        <f>IF(N194="zákl. prenesená",J194,0)</f>
        <v>0</v>
      </c>
      <c r="BH194" s="219">
        <f>IF(N194="zníž. prenesená",J194,0)</f>
        <v>0</v>
      </c>
      <c r="BI194" s="219">
        <f>IF(N194="nulová",J194,0)</f>
        <v>0</v>
      </c>
      <c r="BJ194" s="14" t="s">
        <v>86</v>
      </c>
      <c r="BK194" s="219">
        <f>ROUND(I194*H194,2)</f>
        <v>0</v>
      </c>
      <c r="BL194" s="14" t="s">
        <v>472</v>
      </c>
      <c r="BM194" s="218" t="s">
        <v>639</v>
      </c>
    </row>
    <row r="195" spans="1:65" s="2" customFormat="1" ht="33" customHeight="1">
      <c r="A195" s="31"/>
      <c r="B195" s="32"/>
      <c r="C195" s="206" t="s">
        <v>419</v>
      </c>
      <c r="D195" s="206" t="s">
        <v>193</v>
      </c>
      <c r="E195" s="207" t="s">
        <v>1416</v>
      </c>
      <c r="F195" s="208" t="s">
        <v>1417</v>
      </c>
      <c r="G195" s="209" t="s">
        <v>278</v>
      </c>
      <c r="H195" s="210">
        <v>4</v>
      </c>
      <c r="I195" s="211"/>
      <c r="J195" s="212">
        <f>ROUND(I195*H195,2)</f>
        <v>0</v>
      </c>
      <c r="K195" s="213"/>
      <c r="L195" s="36"/>
      <c r="M195" s="214" t="s">
        <v>1</v>
      </c>
      <c r="N195" s="215" t="s">
        <v>39</v>
      </c>
      <c r="O195" s="68"/>
      <c r="P195" s="216">
        <f>O195*H195</f>
        <v>0</v>
      </c>
      <c r="Q195" s="216">
        <v>0</v>
      </c>
      <c r="R195" s="216">
        <f>Q195*H195</f>
        <v>0</v>
      </c>
      <c r="S195" s="216">
        <v>0</v>
      </c>
      <c r="T195" s="217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8" t="s">
        <v>472</v>
      </c>
      <c r="AT195" s="218" t="s">
        <v>193</v>
      </c>
      <c r="AU195" s="218" t="s">
        <v>86</v>
      </c>
      <c r="AY195" s="14" t="s">
        <v>191</v>
      </c>
      <c r="BE195" s="219">
        <f>IF(N195="základná",J195,0)</f>
        <v>0</v>
      </c>
      <c r="BF195" s="219">
        <f>IF(N195="znížená",J195,0)</f>
        <v>0</v>
      </c>
      <c r="BG195" s="219">
        <f>IF(N195="zákl. prenesená",J195,0)</f>
        <v>0</v>
      </c>
      <c r="BH195" s="219">
        <f>IF(N195="zníž. prenesená",J195,0)</f>
        <v>0</v>
      </c>
      <c r="BI195" s="219">
        <f>IF(N195="nulová",J195,0)</f>
        <v>0</v>
      </c>
      <c r="BJ195" s="14" t="s">
        <v>86</v>
      </c>
      <c r="BK195" s="219">
        <f>ROUND(I195*H195,2)</f>
        <v>0</v>
      </c>
      <c r="BL195" s="14" t="s">
        <v>472</v>
      </c>
      <c r="BM195" s="218" t="s">
        <v>648</v>
      </c>
    </row>
    <row r="196" spans="1:65" s="2" customFormat="1" ht="21.75" customHeight="1">
      <c r="A196" s="31"/>
      <c r="B196" s="32"/>
      <c r="C196" s="220" t="s">
        <v>423</v>
      </c>
      <c r="D196" s="220" t="s">
        <v>210</v>
      </c>
      <c r="E196" s="221" t="s">
        <v>1418</v>
      </c>
      <c r="F196" s="222" t="s">
        <v>1419</v>
      </c>
      <c r="G196" s="223" t="s">
        <v>278</v>
      </c>
      <c r="H196" s="224">
        <v>4</v>
      </c>
      <c r="I196" s="225"/>
      <c r="J196" s="226">
        <f>ROUND(I196*H196,2)</f>
        <v>0</v>
      </c>
      <c r="K196" s="227"/>
      <c r="L196" s="228"/>
      <c r="M196" s="229" t="s">
        <v>1</v>
      </c>
      <c r="N196" s="230" t="s">
        <v>39</v>
      </c>
      <c r="O196" s="68"/>
      <c r="P196" s="216">
        <f>O196*H196</f>
        <v>0</v>
      </c>
      <c r="Q196" s="216">
        <v>0</v>
      </c>
      <c r="R196" s="216">
        <f>Q196*H196</f>
        <v>0</v>
      </c>
      <c r="S196" s="216">
        <v>0</v>
      </c>
      <c r="T196" s="217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18" t="s">
        <v>860</v>
      </c>
      <c r="AT196" s="218" t="s">
        <v>210</v>
      </c>
      <c r="AU196" s="218" t="s">
        <v>86</v>
      </c>
      <c r="AY196" s="14" t="s">
        <v>191</v>
      </c>
      <c r="BE196" s="219">
        <f>IF(N196="základná",J196,0)</f>
        <v>0</v>
      </c>
      <c r="BF196" s="219">
        <f>IF(N196="znížená",J196,0)</f>
        <v>0</v>
      </c>
      <c r="BG196" s="219">
        <f>IF(N196="zákl. prenesená",J196,0)</f>
        <v>0</v>
      </c>
      <c r="BH196" s="219">
        <f>IF(N196="zníž. prenesená",J196,0)</f>
        <v>0</v>
      </c>
      <c r="BI196" s="219">
        <f>IF(N196="nulová",J196,0)</f>
        <v>0</v>
      </c>
      <c r="BJ196" s="14" t="s">
        <v>86</v>
      </c>
      <c r="BK196" s="219">
        <f>ROUND(I196*H196,2)</f>
        <v>0</v>
      </c>
      <c r="BL196" s="14" t="s">
        <v>472</v>
      </c>
      <c r="BM196" s="218" t="s">
        <v>654</v>
      </c>
    </row>
    <row r="197" spans="1:65" s="2" customFormat="1" ht="21.75" customHeight="1">
      <c r="A197" s="31"/>
      <c r="B197" s="32"/>
      <c r="C197" s="206" t="s">
        <v>427</v>
      </c>
      <c r="D197" s="206" t="s">
        <v>193</v>
      </c>
      <c r="E197" s="207" t="s">
        <v>1420</v>
      </c>
      <c r="F197" s="208" t="s">
        <v>1421</v>
      </c>
      <c r="G197" s="209" t="s">
        <v>389</v>
      </c>
      <c r="H197" s="231">
        <v>4</v>
      </c>
      <c r="I197" s="211"/>
      <c r="J197" s="212">
        <f>ROUND(I197*H197,2)</f>
        <v>0</v>
      </c>
      <c r="K197" s="213"/>
      <c r="L197" s="36"/>
      <c r="M197" s="237" t="s">
        <v>1</v>
      </c>
      <c r="N197" s="238" t="s">
        <v>39</v>
      </c>
      <c r="O197" s="234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18" t="s">
        <v>472</v>
      </c>
      <c r="AT197" s="218" t="s">
        <v>193</v>
      </c>
      <c r="AU197" s="218" t="s">
        <v>86</v>
      </c>
      <c r="AY197" s="14" t="s">
        <v>191</v>
      </c>
      <c r="BE197" s="219">
        <f>IF(N197="základná",J197,0)</f>
        <v>0</v>
      </c>
      <c r="BF197" s="219">
        <f>IF(N197="znížená",J197,0)</f>
        <v>0</v>
      </c>
      <c r="BG197" s="219">
        <f>IF(N197="zákl. prenesená",J197,0)</f>
        <v>0</v>
      </c>
      <c r="BH197" s="219">
        <f>IF(N197="zníž. prenesená",J197,0)</f>
        <v>0</v>
      </c>
      <c r="BI197" s="219">
        <f>IF(N197="nulová",J197,0)</f>
        <v>0</v>
      </c>
      <c r="BJ197" s="14" t="s">
        <v>86</v>
      </c>
      <c r="BK197" s="219">
        <f>ROUND(I197*H197,2)</f>
        <v>0</v>
      </c>
      <c r="BL197" s="14" t="s">
        <v>472</v>
      </c>
      <c r="BM197" s="218" t="s">
        <v>663</v>
      </c>
    </row>
    <row r="198" spans="1:65" s="2" customFormat="1" ht="6.95" customHeight="1">
      <c r="A198" s="31"/>
      <c r="B198" s="51"/>
      <c r="C198" s="52"/>
      <c r="D198" s="52"/>
      <c r="E198" s="52"/>
      <c r="F198" s="52"/>
      <c r="G198" s="52"/>
      <c r="H198" s="52"/>
      <c r="I198" s="155"/>
      <c r="J198" s="52"/>
      <c r="K198" s="52"/>
      <c r="L198" s="36"/>
      <c r="M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</row>
  </sheetData>
  <sheetProtection algorithmName="SHA-512" hashValue="4bTayde3f0fa6XQsTLJCSy1NGQU7OFFF6QJeccoysprssincYAKoXuWCveHDWKG6tKe9lvFgrjicx9ZXTFUmCQ==" saltValue="02c2NBHpSJ8Rdnfhxu3PvHSUbWa7v1h6JmGSonwHZ0afdJTJsezssNt8E3twtUJAEjQR/iEuW56wMl+x1+FMCQ==" spinCount="100000" sheet="1" objects="1" scenarios="1" formatColumns="0" formatRows="0" autoFilter="0"/>
  <autoFilter ref="C130:K197" xr:uid="{00000000-0009-0000-0000-000003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96"/>
  <sheetViews>
    <sheetView showGridLines="0" topLeftCell="A2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96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144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1422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1423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1424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ROUND(J125,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ROUND((SUM(BE125:BE195)),  2)</f>
        <v>0</v>
      </c>
      <c r="G35" s="31"/>
      <c r="H35" s="31"/>
      <c r="I35" s="134">
        <v>0.2</v>
      </c>
      <c r="J35" s="133">
        <f>ROUND(((SUM(BE125:BE195))*I35),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ROUND((SUM(BF125:BF195)),  2)</f>
        <v>0</v>
      </c>
      <c r="G36" s="31"/>
      <c r="H36" s="31"/>
      <c r="I36" s="134">
        <v>0.2</v>
      </c>
      <c r="J36" s="133">
        <f>ROUND(((SUM(BF125:BF195))*I36),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ROUND((SUM(BG125:BG195)),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ROUND((SUM(BH125:BH195)),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ROUND((SUM(BI125:BI195)),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144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SO-01.5 - SO-01.5- Elektorištalácia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Jozef Šimora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5.7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Ing. Ivana Ondrejičková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J125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152</v>
      </c>
      <c r="E99" s="167"/>
      <c r="F99" s="167"/>
      <c r="G99" s="167"/>
      <c r="H99" s="167"/>
      <c r="I99" s="168"/>
      <c r="J99" s="169">
        <f>J126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158</v>
      </c>
      <c r="E100" s="173"/>
      <c r="F100" s="173"/>
      <c r="G100" s="173"/>
      <c r="H100" s="173"/>
      <c r="I100" s="174"/>
      <c r="J100" s="175">
        <f>J127</f>
        <v>0</v>
      </c>
      <c r="K100" s="101"/>
      <c r="L100" s="176"/>
    </row>
    <row r="101" spans="1:47" s="9" customFormat="1" ht="24.95" customHeight="1">
      <c r="B101" s="164"/>
      <c r="C101" s="165"/>
      <c r="D101" s="166" t="s">
        <v>174</v>
      </c>
      <c r="E101" s="167"/>
      <c r="F101" s="167"/>
      <c r="G101" s="167"/>
      <c r="H101" s="167"/>
      <c r="I101" s="168"/>
      <c r="J101" s="169">
        <f>J129</f>
        <v>0</v>
      </c>
      <c r="K101" s="165"/>
      <c r="L101" s="170"/>
    </row>
    <row r="102" spans="1:47" s="10" customFormat="1" ht="19.899999999999999" customHeight="1">
      <c r="B102" s="171"/>
      <c r="C102" s="101"/>
      <c r="D102" s="172" t="s">
        <v>175</v>
      </c>
      <c r="E102" s="173"/>
      <c r="F102" s="173"/>
      <c r="G102" s="173"/>
      <c r="H102" s="173"/>
      <c r="I102" s="174"/>
      <c r="J102" s="175">
        <f>J130</f>
        <v>0</v>
      </c>
      <c r="K102" s="101"/>
      <c r="L102" s="176"/>
    </row>
    <row r="103" spans="1:47" s="10" customFormat="1" ht="19.899999999999999" customHeight="1">
      <c r="B103" s="171"/>
      <c r="C103" s="101"/>
      <c r="D103" s="172" t="s">
        <v>1425</v>
      </c>
      <c r="E103" s="173"/>
      <c r="F103" s="173"/>
      <c r="G103" s="173"/>
      <c r="H103" s="173"/>
      <c r="I103" s="174"/>
      <c r="J103" s="175">
        <f>J191</f>
        <v>0</v>
      </c>
      <c r="K103" s="101"/>
      <c r="L103" s="176"/>
    </row>
    <row r="104" spans="1:47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119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47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155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47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158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4.95" customHeight="1">
      <c r="A110" s="31"/>
      <c r="B110" s="32"/>
      <c r="C110" s="20" t="s">
        <v>177</v>
      </c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2" customFormat="1" ht="12" customHeight="1">
      <c r="A112" s="31"/>
      <c r="B112" s="32"/>
      <c r="C112" s="26" t="s">
        <v>15</v>
      </c>
      <c r="D112" s="33"/>
      <c r="E112" s="33"/>
      <c r="F112" s="33"/>
      <c r="G112" s="33"/>
      <c r="H112" s="3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23.25" customHeight="1">
      <c r="A113" s="31"/>
      <c r="B113" s="32"/>
      <c r="C113" s="33"/>
      <c r="D113" s="33"/>
      <c r="E113" s="291" t="str">
        <f>E7</f>
        <v>PRÍSTAVBA A STAVEBNÉ ÚPRAVY MŠ OKRUŽNÁ 53/5, ILAVA-KLOBUŠICE</v>
      </c>
      <c r="F113" s="292"/>
      <c r="G113" s="292"/>
      <c r="H113" s="292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1" customFormat="1" ht="12" customHeight="1">
      <c r="B114" s="18"/>
      <c r="C114" s="26" t="s">
        <v>143</v>
      </c>
      <c r="D114" s="19"/>
      <c r="E114" s="19"/>
      <c r="F114" s="19"/>
      <c r="G114" s="19"/>
      <c r="H114" s="19"/>
      <c r="I114" s="112"/>
      <c r="J114" s="19"/>
      <c r="K114" s="19"/>
      <c r="L114" s="17"/>
    </row>
    <row r="115" spans="1:65" s="2" customFormat="1" ht="16.5" customHeight="1">
      <c r="A115" s="31"/>
      <c r="B115" s="32"/>
      <c r="C115" s="33"/>
      <c r="D115" s="33"/>
      <c r="E115" s="291" t="s">
        <v>144</v>
      </c>
      <c r="F115" s="293"/>
      <c r="G115" s="293"/>
      <c r="H115" s="29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145</v>
      </c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44" t="str">
        <f>E11</f>
        <v>SO-01.5 - SO-01.5- Elektorištalácia</v>
      </c>
      <c r="F117" s="293"/>
      <c r="G117" s="293"/>
      <c r="H117" s="29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19</v>
      </c>
      <c r="D119" s="33"/>
      <c r="E119" s="33"/>
      <c r="F119" s="24" t="str">
        <f>F14</f>
        <v>Ilava- Klobušice</v>
      </c>
      <c r="G119" s="33"/>
      <c r="H119" s="33"/>
      <c r="I119" s="120" t="s">
        <v>21</v>
      </c>
      <c r="J119" s="63" t="str">
        <f>IF(J14="","",J14)</f>
        <v>02, 2020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2" customHeight="1">
      <c r="A121" s="31"/>
      <c r="B121" s="32"/>
      <c r="C121" s="26" t="s">
        <v>22</v>
      </c>
      <c r="D121" s="33"/>
      <c r="E121" s="33"/>
      <c r="F121" s="24" t="str">
        <f>E17</f>
        <v>Mesto Ilava, Mierové nám. 16/31,01901</v>
      </c>
      <c r="G121" s="33"/>
      <c r="H121" s="33"/>
      <c r="I121" s="120" t="s">
        <v>28</v>
      </c>
      <c r="J121" s="29" t="str">
        <f>E23</f>
        <v>Jozef Šimora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5.7" customHeight="1">
      <c r="A122" s="31"/>
      <c r="B122" s="32"/>
      <c r="C122" s="26" t="s">
        <v>26</v>
      </c>
      <c r="D122" s="33"/>
      <c r="E122" s="33"/>
      <c r="F122" s="24" t="str">
        <f>IF(E20="","",E20)</f>
        <v>Vyplň údaj</v>
      </c>
      <c r="G122" s="33"/>
      <c r="H122" s="33"/>
      <c r="I122" s="120" t="s">
        <v>31</v>
      </c>
      <c r="J122" s="29" t="str">
        <f>E26</f>
        <v>Ing. Ivana Ondrejičková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119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77"/>
      <c r="B124" s="178"/>
      <c r="C124" s="179" t="s">
        <v>178</v>
      </c>
      <c r="D124" s="180" t="s">
        <v>58</v>
      </c>
      <c r="E124" s="180" t="s">
        <v>54</v>
      </c>
      <c r="F124" s="180" t="s">
        <v>55</v>
      </c>
      <c r="G124" s="180" t="s">
        <v>179</v>
      </c>
      <c r="H124" s="180" t="s">
        <v>180</v>
      </c>
      <c r="I124" s="181" t="s">
        <v>181</v>
      </c>
      <c r="J124" s="182" t="s">
        <v>149</v>
      </c>
      <c r="K124" s="183" t="s">
        <v>182</v>
      </c>
      <c r="L124" s="184"/>
      <c r="M124" s="72" t="s">
        <v>1</v>
      </c>
      <c r="N124" s="73" t="s">
        <v>37</v>
      </c>
      <c r="O124" s="73" t="s">
        <v>183</v>
      </c>
      <c r="P124" s="73" t="s">
        <v>184</v>
      </c>
      <c r="Q124" s="73" t="s">
        <v>185</v>
      </c>
      <c r="R124" s="73" t="s">
        <v>186</v>
      </c>
      <c r="S124" s="73" t="s">
        <v>187</v>
      </c>
      <c r="T124" s="74" t="s">
        <v>188</v>
      </c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  <c r="AE124" s="177"/>
    </row>
    <row r="125" spans="1:65" s="2" customFormat="1" ht="22.9" customHeight="1">
      <c r="A125" s="31"/>
      <c r="B125" s="32"/>
      <c r="C125" s="79" t="s">
        <v>150</v>
      </c>
      <c r="D125" s="33"/>
      <c r="E125" s="33"/>
      <c r="F125" s="33"/>
      <c r="G125" s="33"/>
      <c r="H125" s="33"/>
      <c r="I125" s="119"/>
      <c r="J125" s="185">
        <f>BK125</f>
        <v>0</v>
      </c>
      <c r="K125" s="33"/>
      <c r="L125" s="36"/>
      <c r="M125" s="75"/>
      <c r="N125" s="186"/>
      <c r="O125" s="76"/>
      <c r="P125" s="187">
        <f>P126+P129</f>
        <v>0</v>
      </c>
      <c r="Q125" s="76"/>
      <c r="R125" s="187">
        <f>R126+R129</f>
        <v>1.0427599999999999</v>
      </c>
      <c r="S125" s="76"/>
      <c r="T125" s="188">
        <f>T126+T129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151</v>
      </c>
      <c r="BK125" s="189">
        <f>BK126+BK129</f>
        <v>0</v>
      </c>
    </row>
    <row r="126" spans="1:65" s="12" customFormat="1" ht="25.9" customHeight="1">
      <c r="B126" s="190"/>
      <c r="C126" s="191"/>
      <c r="D126" s="192" t="s">
        <v>72</v>
      </c>
      <c r="E126" s="193" t="s">
        <v>189</v>
      </c>
      <c r="F126" s="193" t="s">
        <v>190</v>
      </c>
      <c r="G126" s="191"/>
      <c r="H126" s="191"/>
      <c r="I126" s="194"/>
      <c r="J126" s="195">
        <f>BK126</f>
        <v>0</v>
      </c>
      <c r="K126" s="191"/>
      <c r="L126" s="196"/>
      <c r="M126" s="197"/>
      <c r="N126" s="198"/>
      <c r="O126" s="198"/>
      <c r="P126" s="199">
        <f>P127</f>
        <v>0</v>
      </c>
      <c r="Q126" s="198"/>
      <c r="R126" s="199">
        <f>R127</f>
        <v>2.4879999999999999E-2</v>
      </c>
      <c r="S126" s="198"/>
      <c r="T126" s="200">
        <f>T127</f>
        <v>0</v>
      </c>
      <c r="AR126" s="201" t="s">
        <v>80</v>
      </c>
      <c r="AT126" s="202" t="s">
        <v>72</v>
      </c>
      <c r="AU126" s="202" t="s">
        <v>73</v>
      </c>
      <c r="AY126" s="201" t="s">
        <v>191</v>
      </c>
      <c r="BK126" s="203">
        <f>BK127</f>
        <v>0</v>
      </c>
    </row>
    <row r="127" spans="1:65" s="12" customFormat="1" ht="22.9" customHeight="1">
      <c r="B127" s="190"/>
      <c r="C127" s="191"/>
      <c r="D127" s="192" t="s">
        <v>72</v>
      </c>
      <c r="E127" s="204" t="s">
        <v>228</v>
      </c>
      <c r="F127" s="204" t="s">
        <v>305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P128</f>
        <v>0</v>
      </c>
      <c r="Q127" s="198"/>
      <c r="R127" s="199">
        <f>R128</f>
        <v>2.4879999999999999E-2</v>
      </c>
      <c r="S127" s="198"/>
      <c r="T127" s="200">
        <f>T128</f>
        <v>0</v>
      </c>
      <c r="AR127" s="201" t="s">
        <v>80</v>
      </c>
      <c r="AT127" s="202" t="s">
        <v>72</v>
      </c>
      <c r="AU127" s="202" t="s">
        <v>80</v>
      </c>
      <c r="AY127" s="201" t="s">
        <v>191</v>
      </c>
      <c r="BK127" s="203">
        <f>BK128</f>
        <v>0</v>
      </c>
    </row>
    <row r="128" spans="1:65" s="2" customFormat="1" ht="16.5" customHeight="1">
      <c r="A128" s="31"/>
      <c r="B128" s="32"/>
      <c r="C128" s="220" t="s">
        <v>80</v>
      </c>
      <c r="D128" s="220" t="s">
        <v>210</v>
      </c>
      <c r="E128" s="221" t="s">
        <v>1426</v>
      </c>
      <c r="F128" s="222" t="s">
        <v>1427</v>
      </c>
      <c r="G128" s="223" t="s">
        <v>278</v>
      </c>
      <c r="H128" s="224">
        <v>1</v>
      </c>
      <c r="I128" s="225"/>
      <c r="J128" s="226">
        <f>ROUND(I128*H128,2)</f>
        <v>0</v>
      </c>
      <c r="K128" s="227"/>
      <c r="L128" s="228"/>
      <c r="M128" s="229" t="s">
        <v>1</v>
      </c>
      <c r="N128" s="230" t="s">
        <v>39</v>
      </c>
      <c r="O128" s="68"/>
      <c r="P128" s="216">
        <f>O128*H128</f>
        <v>0</v>
      </c>
      <c r="Q128" s="216">
        <v>2.4879999999999999E-2</v>
      </c>
      <c r="R128" s="216">
        <f>Q128*H128</f>
        <v>2.4879999999999999E-2</v>
      </c>
      <c r="S128" s="216">
        <v>0</v>
      </c>
      <c r="T128" s="217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214</v>
      </c>
      <c r="AT128" s="218" t="s">
        <v>210</v>
      </c>
      <c r="AU128" s="218" t="s">
        <v>86</v>
      </c>
      <c r="AY128" s="14" t="s">
        <v>191</v>
      </c>
      <c r="BE128" s="219">
        <f>IF(N128="základná",J128,0)</f>
        <v>0</v>
      </c>
      <c r="BF128" s="219">
        <f>IF(N128="znížená",J128,0)</f>
        <v>0</v>
      </c>
      <c r="BG128" s="219">
        <f>IF(N128="zákl. prenesená",J128,0)</f>
        <v>0</v>
      </c>
      <c r="BH128" s="219">
        <f>IF(N128="zníž. prenesená",J128,0)</f>
        <v>0</v>
      </c>
      <c r="BI128" s="219">
        <f>IF(N128="nulová",J128,0)</f>
        <v>0</v>
      </c>
      <c r="BJ128" s="14" t="s">
        <v>86</v>
      </c>
      <c r="BK128" s="219">
        <f>ROUND(I128*H128,2)</f>
        <v>0</v>
      </c>
      <c r="BL128" s="14" t="s">
        <v>197</v>
      </c>
      <c r="BM128" s="218" t="s">
        <v>86</v>
      </c>
    </row>
    <row r="129" spans="1:65" s="12" customFormat="1" ht="25.9" customHeight="1">
      <c r="B129" s="190"/>
      <c r="C129" s="191"/>
      <c r="D129" s="192" t="s">
        <v>72</v>
      </c>
      <c r="E129" s="193" t="s">
        <v>210</v>
      </c>
      <c r="F129" s="193" t="s">
        <v>833</v>
      </c>
      <c r="G129" s="191"/>
      <c r="H129" s="191"/>
      <c r="I129" s="194"/>
      <c r="J129" s="195">
        <f>BK129</f>
        <v>0</v>
      </c>
      <c r="K129" s="191"/>
      <c r="L129" s="196"/>
      <c r="M129" s="197"/>
      <c r="N129" s="198"/>
      <c r="O129" s="198"/>
      <c r="P129" s="199">
        <f>P130+P191</f>
        <v>0</v>
      </c>
      <c r="Q129" s="198"/>
      <c r="R129" s="199">
        <f>R130+R191</f>
        <v>1.0178799999999999</v>
      </c>
      <c r="S129" s="198"/>
      <c r="T129" s="200">
        <f>T130+T191</f>
        <v>0</v>
      </c>
      <c r="AR129" s="201" t="s">
        <v>202</v>
      </c>
      <c r="AT129" s="202" t="s">
        <v>72</v>
      </c>
      <c r="AU129" s="202" t="s">
        <v>73</v>
      </c>
      <c r="AY129" s="201" t="s">
        <v>191</v>
      </c>
      <c r="BK129" s="203">
        <f>BK130+BK191</f>
        <v>0</v>
      </c>
    </row>
    <row r="130" spans="1:65" s="12" customFormat="1" ht="22.9" customHeight="1">
      <c r="B130" s="190"/>
      <c r="C130" s="191"/>
      <c r="D130" s="192" t="s">
        <v>72</v>
      </c>
      <c r="E130" s="204" t="s">
        <v>838</v>
      </c>
      <c r="F130" s="204" t="s">
        <v>839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SUM(P131:P190)</f>
        <v>0</v>
      </c>
      <c r="Q130" s="198"/>
      <c r="R130" s="199">
        <f>SUM(R131:R190)</f>
        <v>1.0130899999999998</v>
      </c>
      <c r="S130" s="198"/>
      <c r="T130" s="200">
        <f>SUM(T131:T190)</f>
        <v>0</v>
      </c>
      <c r="AR130" s="201" t="s">
        <v>202</v>
      </c>
      <c r="AT130" s="202" t="s">
        <v>72</v>
      </c>
      <c r="AU130" s="202" t="s">
        <v>80</v>
      </c>
      <c r="AY130" s="201" t="s">
        <v>191</v>
      </c>
      <c r="BK130" s="203">
        <f>SUM(BK131:BK190)</f>
        <v>0</v>
      </c>
    </row>
    <row r="131" spans="1:65" s="2" customFormat="1" ht="21.75" customHeight="1">
      <c r="A131" s="31"/>
      <c r="B131" s="32"/>
      <c r="C131" s="206" t="s">
        <v>86</v>
      </c>
      <c r="D131" s="206" t="s">
        <v>193</v>
      </c>
      <c r="E131" s="207" t="s">
        <v>1428</v>
      </c>
      <c r="F131" s="208" t="s">
        <v>1429</v>
      </c>
      <c r="G131" s="209" t="s">
        <v>274</v>
      </c>
      <c r="H131" s="210">
        <v>52</v>
      </c>
      <c r="I131" s="211"/>
      <c r="J131" s="212">
        <f t="shared" ref="J131:J162" si="0">ROUND(I131*H131,2)</f>
        <v>0</v>
      </c>
      <c r="K131" s="213"/>
      <c r="L131" s="36"/>
      <c r="M131" s="214" t="s">
        <v>1</v>
      </c>
      <c r="N131" s="215" t="s">
        <v>39</v>
      </c>
      <c r="O131" s="68"/>
      <c r="P131" s="216">
        <f t="shared" ref="P131:P162" si="1">O131*H131</f>
        <v>0</v>
      </c>
      <c r="Q131" s="216">
        <v>0</v>
      </c>
      <c r="R131" s="216">
        <f t="shared" ref="R131:R162" si="2">Q131*H131</f>
        <v>0</v>
      </c>
      <c r="S131" s="216">
        <v>0</v>
      </c>
      <c r="T131" s="217">
        <f t="shared" ref="T131:T162" si="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472</v>
      </c>
      <c r="AT131" s="218" t="s">
        <v>193</v>
      </c>
      <c r="AU131" s="218" t="s">
        <v>86</v>
      </c>
      <c r="AY131" s="14" t="s">
        <v>191</v>
      </c>
      <c r="BE131" s="219">
        <f t="shared" ref="BE131:BE162" si="4">IF(N131="základná",J131,0)</f>
        <v>0</v>
      </c>
      <c r="BF131" s="219">
        <f t="shared" ref="BF131:BF162" si="5">IF(N131="znížená",J131,0)</f>
        <v>0</v>
      </c>
      <c r="BG131" s="219">
        <f t="shared" ref="BG131:BG162" si="6">IF(N131="zákl. prenesená",J131,0)</f>
        <v>0</v>
      </c>
      <c r="BH131" s="219">
        <f t="shared" ref="BH131:BH162" si="7">IF(N131="zníž. prenesená",J131,0)</f>
        <v>0</v>
      </c>
      <c r="BI131" s="219">
        <f t="shared" ref="BI131:BI162" si="8">IF(N131="nulová",J131,0)</f>
        <v>0</v>
      </c>
      <c r="BJ131" s="14" t="s">
        <v>86</v>
      </c>
      <c r="BK131" s="219">
        <f t="shared" ref="BK131:BK162" si="9">ROUND(I131*H131,2)</f>
        <v>0</v>
      </c>
      <c r="BL131" s="14" t="s">
        <v>472</v>
      </c>
      <c r="BM131" s="218" t="s">
        <v>197</v>
      </c>
    </row>
    <row r="132" spans="1:65" s="2" customFormat="1" ht="16.5" customHeight="1">
      <c r="A132" s="31"/>
      <c r="B132" s="32"/>
      <c r="C132" s="220" t="s">
        <v>202</v>
      </c>
      <c r="D132" s="220" t="s">
        <v>210</v>
      </c>
      <c r="E132" s="221" t="s">
        <v>1430</v>
      </c>
      <c r="F132" s="222" t="s">
        <v>1431</v>
      </c>
      <c r="G132" s="223" t="s">
        <v>278</v>
      </c>
      <c r="H132" s="224">
        <v>52</v>
      </c>
      <c r="I132" s="225"/>
      <c r="J132" s="226">
        <f t="shared" si="0"/>
        <v>0</v>
      </c>
      <c r="K132" s="227"/>
      <c r="L132" s="228"/>
      <c r="M132" s="229" t="s">
        <v>1</v>
      </c>
      <c r="N132" s="230" t="s">
        <v>39</v>
      </c>
      <c r="O132" s="68"/>
      <c r="P132" s="216">
        <f t="shared" si="1"/>
        <v>0</v>
      </c>
      <c r="Q132" s="216">
        <v>1.3999999999999999E-4</v>
      </c>
      <c r="R132" s="216">
        <f t="shared" si="2"/>
        <v>7.2799999999999991E-3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860</v>
      </c>
      <c r="AT132" s="218" t="s">
        <v>210</v>
      </c>
      <c r="AU132" s="218" t="s">
        <v>86</v>
      </c>
      <c r="AY132" s="14" t="s">
        <v>191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86</v>
      </c>
      <c r="BK132" s="219">
        <f t="shared" si="9"/>
        <v>0</v>
      </c>
      <c r="BL132" s="14" t="s">
        <v>472</v>
      </c>
      <c r="BM132" s="218" t="s">
        <v>216</v>
      </c>
    </row>
    <row r="133" spans="1:65" s="2" customFormat="1" ht="21.75" customHeight="1">
      <c r="A133" s="31"/>
      <c r="B133" s="32"/>
      <c r="C133" s="206" t="s">
        <v>197</v>
      </c>
      <c r="D133" s="206" t="s">
        <v>193</v>
      </c>
      <c r="E133" s="207" t="s">
        <v>1432</v>
      </c>
      <c r="F133" s="208" t="s">
        <v>1433</v>
      </c>
      <c r="G133" s="209" t="s">
        <v>278</v>
      </c>
      <c r="H133" s="210">
        <v>70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39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472</v>
      </c>
      <c r="AT133" s="218" t="s">
        <v>193</v>
      </c>
      <c r="AU133" s="218" t="s">
        <v>86</v>
      </c>
      <c r="AY133" s="14" t="s">
        <v>191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86</v>
      </c>
      <c r="BK133" s="219">
        <f t="shared" si="9"/>
        <v>0</v>
      </c>
      <c r="BL133" s="14" t="s">
        <v>472</v>
      </c>
      <c r="BM133" s="218" t="s">
        <v>214</v>
      </c>
    </row>
    <row r="134" spans="1:65" s="2" customFormat="1" ht="16.5" customHeight="1">
      <c r="A134" s="31"/>
      <c r="B134" s="32"/>
      <c r="C134" s="220" t="s">
        <v>209</v>
      </c>
      <c r="D134" s="220" t="s">
        <v>210</v>
      </c>
      <c r="E134" s="221" t="s">
        <v>1434</v>
      </c>
      <c r="F134" s="222" t="s">
        <v>1435</v>
      </c>
      <c r="G134" s="223" t="s">
        <v>278</v>
      </c>
      <c r="H134" s="224">
        <v>70</v>
      </c>
      <c r="I134" s="225"/>
      <c r="J134" s="226">
        <f t="shared" si="0"/>
        <v>0</v>
      </c>
      <c r="K134" s="227"/>
      <c r="L134" s="228"/>
      <c r="M134" s="229" t="s">
        <v>1</v>
      </c>
      <c r="N134" s="230" t="s">
        <v>39</v>
      </c>
      <c r="O134" s="68"/>
      <c r="P134" s="216">
        <f t="shared" si="1"/>
        <v>0</v>
      </c>
      <c r="Q134" s="216">
        <v>3.0000000000000001E-5</v>
      </c>
      <c r="R134" s="216">
        <f t="shared" si="2"/>
        <v>2.0999999999999999E-3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860</v>
      </c>
      <c r="AT134" s="218" t="s">
        <v>210</v>
      </c>
      <c r="AU134" s="218" t="s">
        <v>86</v>
      </c>
      <c r="AY134" s="14" t="s">
        <v>191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86</v>
      </c>
      <c r="BK134" s="219">
        <f t="shared" si="9"/>
        <v>0</v>
      </c>
      <c r="BL134" s="14" t="s">
        <v>472</v>
      </c>
      <c r="BM134" s="218" t="s">
        <v>232</v>
      </c>
    </row>
    <row r="135" spans="1:65" s="2" customFormat="1" ht="21.75" customHeight="1">
      <c r="A135" s="31"/>
      <c r="B135" s="32"/>
      <c r="C135" s="206" t="s">
        <v>216</v>
      </c>
      <c r="D135" s="206" t="s">
        <v>193</v>
      </c>
      <c r="E135" s="207" t="s">
        <v>1436</v>
      </c>
      <c r="F135" s="208" t="s">
        <v>1437</v>
      </c>
      <c r="G135" s="209" t="s">
        <v>278</v>
      </c>
      <c r="H135" s="210">
        <v>9</v>
      </c>
      <c r="I135" s="211"/>
      <c r="J135" s="212">
        <f t="shared" si="0"/>
        <v>0</v>
      </c>
      <c r="K135" s="213"/>
      <c r="L135" s="36"/>
      <c r="M135" s="214" t="s">
        <v>1</v>
      </c>
      <c r="N135" s="215" t="s">
        <v>39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472</v>
      </c>
      <c r="AT135" s="218" t="s">
        <v>193</v>
      </c>
      <c r="AU135" s="218" t="s">
        <v>86</v>
      </c>
      <c r="AY135" s="14" t="s">
        <v>191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86</v>
      </c>
      <c r="BK135" s="219">
        <f t="shared" si="9"/>
        <v>0</v>
      </c>
      <c r="BL135" s="14" t="s">
        <v>472</v>
      </c>
      <c r="BM135" s="218" t="s">
        <v>241</v>
      </c>
    </row>
    <row r="136" spans="1:65" s="2" customFormat="1" ht="16.5" customHeight="1">
      <c r="A136" s="31"/>
      <c r="B136" s="32"/>
      <c r="C136" s="220" t="s">
        <v>220</v>
      </c>
      <c r="D136" s="220" t="s">
        <v>210</v>
      </c>
      <c r="E136" s="221" t="s">
        <v>1438</v>
      </c>
      <c r="F136" s="222" t="s">
        <v>1439</v>
      </c>
      <c r="G136" s="223" t="s">
        <v>278</v>
      </c>
      <c r="H136" s="224">
        <v>9</v>
      </c>
      <c r="I136" s="225"/>
      <c r="J136" s="226">
        <f t="shared" si="0"/>
        <v>0</v>
      </c>
      <c r="K136" s="227"/>
      <c r="L136" s="228"/>
      <c r="M136" s="229" t="s">
        <v>1</v>
      </c>
      <c r="N136" s="230" t="s">
        <v>39</v>
      </c>
      <c r="O136" s="68"/>
      <c r="P136" s="216">
        <f t="shared" si="1"/>
        <v>0</v>
      </c>
      <c r="Q136" s="216">
        <v>1E-4</v>
      </c>
      <c r="R136" s="216">
        <f t="shared" si="2"/>
        <v>9.0000000000000008E-4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860</v>
      </c>
      <c r="AT136" s="218" t="s">
        <v>210</v>
      </c>
      <c r="AU136" s="218" t="s">
        <v>86</v>
      </c>
      <c r="AY136" s="14" t="s">
        <v>191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86</v>
      </c>
      <c r="BK136" s="219">
        <f t="shared" si="9"/>
        <v>0</v>
      </c>
      <c r="BL136" s="14" t="s">
        <v>472</v>
      </c>
      <c r="BM136" s="218" t="s">
        <v>249</v>
      </c>
    </row>
    <row r="137" spans="1:65" s="2" customFormat="1" ht="21.75" customHeight="1">
      <c r="A137" s="31"/>
      <c r="B137" s="32"/>
      <c r="C137" s="206" t="s">
        <v>214</v>
      </c>
      <c r="D137" s="206" t="s">
        <v>193</v>
      </c>
      <c r="E137" s="207" t="s">
        <v>1440</v>
      </c>
      <c r="F137" s="208" t="s">
        <v>1441</v>
      </c>
      <c r="G137" s="209" t="s">
        <v>278</v>
      </c>
      <c r="H137" s="210">
        <v>2</v>
      </c>
      <c r="I137" s="211"/>
      <c r="J137" s="212">
        <f t="shared" si="0"/>
        <v>0</v>
      </c>
      <c r="K137" s="213"/>
      <c r="L137" s="36"/>
      <c r="M137" s="214" t="s">
        <v>1</v>
      </c>
      <c r="N137" s="215" t="s">
        <v>39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472</v>
      </c>
      <c r="AT137" s="218" t="s">
        <v>193</v>
      </c>
      <c r="AU137" s="218" t="s">
        <v>86</v>
      </c>
      <c r="AY137" s="14" t="s">
        <v>191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86</v>
      </c>
      <c r="BK137" s="219">
        <f t="shared" si="9"/>
        <v>0</v>
      </c>
      <c r="BL137" s="14" t="s">
        <v>472</v>
      </c>
      <c r="BM137" s="218" t="s">
        <v>257</v>
      </c>
    </row>
    <row r="138" spans="1:65" s="2" customFormat="1" ht="16.5" customHeight="1">
      <c r="A138" s="31"/>
      <c r="B138" s="32"/>
      <c r="C138" s="220" t="s">
        <v>228</v>
      </c>
      <c r="D138" s="220" t="s">
        <v>210</v>
      </c>
      <c r="E138" s="221" t="s">
        <v>1442</v>
      </c>
      <c r="F138" s="222" t="s">
        <v>1443</v>
      </c>
      <c r="G138" s="223" t="s">
        <v>278</v>
      </c>
      <c r="H138" s="224">
        <v>2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39</v>
      </c>
      <c r="O138" s="68"/>
      <c r="P138" s="216">
        <f t="shared" si="1"/>
        <v>0</v>
      </c>
      <c r="Q138" s="216">
        <v>6.0000000000000002E-5</v>
      </c>
      <c r="R138" s="216">
        <f t="shared" si="2"/>
        <v>1.2E-4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860</v>
      </c>
      <c r="AT138" s="218" t="s">
        <v>210</v>
      </c>
      <c r="AU138" s="218" t="s">
        <v>86</v>
      </c>
      <c r="AY138" s="14" t="s">
        <v>191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86</v>
      </c>
      <c r="BK138" s="219">
        <f t="shared" si="9"/>
        <v>0</v>
      </c>
      <c r="BL138" s="14" t="s">
        <v>472</v>
      </c>
      <c r="BM138" s="218" t="s">
        <v>266</v>
      </c>
    </row>
    <row r="139" spans="1:65" s="2" customFormat="1" ht="21.75" customHeight="1">
      <c r="A139" s="31"/>
      <c r="B139" s="32"/>
      <c r="C139" s="206" t="s">
        <v>232</v>
      </c>
      <c r="D139" s="206" t="s">
        <v>193</v>
      </c>
      <c r="E139" s="207" t="s">
        <v>1444</v>
      </c>
      <c r="F139" s="208" t="s">
        <v>1445</v>
      </c>
      <c r="G139" s="209" t="s">
        <v>278</v>
      </c>
      <c r="H139" s="210">
        <v>2</v>
      </c>
      <c r="I139" s="211"/>
      <c r="J139" s="212">
        <f t="shared" si="0"/>
        <v>0</v>
      </c>
      <c r="K139" s="213"/>
      <c r="L139" s="36"/>
      <c r="M139" s="214" t="s">
        <v>1</v>
      </c>
      <c r="N139" s="215" t="s">
        <v>39</v>
      </c>
      <c r="O139" s="68"/>
      <c r="P139" s="216">
        <f t="shared" si="1"/>
        <v>0</v>
      </c>
      <c r="Q139" s="216">
        <v>0</v>
      </c>
      <c r="R139" s="216">
        <f t="shared" si="2"/>
        <v>0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472</v>
      </c>
      <c r="AT139" s="218" t="s">
        <v>193</v>
      </c>
      <c r="AU139" s="218" t="s">
        <v>86</v>
      </c>
      <c r="AY139" s="14" t="s">
        <v>191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86</v>
      </c>
      <c r="BK139" s="219">
        <f t="shared" si="9"/>
        <v>0</v>
      </c>
      <c r="BL139" s="14" t="s">
        <v>472</v>
      </c>
      <c r="BM139" s="218" t="s">
        <v>7</v>
      </c>
    </row>
    <row r="140" spans="1:65" s="2" customFormat="1" ht="16.5" customHeight="1">
      <c r="A140" s="31"/>
      <c r="B140" s="32"/>
      <c r="C140" s="220" t="s">
        <v>237</v>
      </c>
      <c r="D140" s="220" t="s">
        <v>210</v>
      </c>
      <c r="E140" s="221" t="s">
        <v>1446</v>
      </c>
      <c r="F140" s="222" t="s">
        <v>1447</v>
      </c>
      <c r="G140" s="223" t="s">
        <v>278</v>
      </c>
      <c r="H140" s="224">
        <v>2</v>
      </c>
      <c r="I140" s="225"/>
      <c r="J140" s="226">
        <f t="shared" si="0"/>
        <v>0</v>
      </c>
      <c r="K140" s="227"/>
      <c r="L140" s="228"/>
      <c r="M140" s="229" t="s">
        <v>1</v>
      </c>
      <c r="N140" s="230" t="s">
        <v>39</v>
      </c>
      <c r="O140" s="68"/>
      <c r="P140" s="216">
        <f t="shared" si="1"/>
        <v>0</v>
      </c>
      <c r="Q140" s="216">
        <v>5.0000000000000002E-5</v>
      </c>
      <c r="R140" s="216">
        <f t="shared" si="2"/>
        <v>1E-4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860</v>
      </c>
      <c r="AT140" s="218" t="s">
        <v>210</v>
      </c>
      <c r="AU140" s="218" t="s">
        <v>86</v>
      </c>
      <c r="AY140" s="14" t="s">
        <v>191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86</v>
      </c>
      <c r="BK140" s="219">
        <f t="shared" si="9"/>
        <v>0</v>
      </c>
      <c r="BL140" s="14" t="s">
        <v>472</v>
      </c>
      <c r="BM140" s="218" t="s">
        <v>285</v>
      </c>
    </row>
    <row r="141" spans="1:65" s="2" customFormat="1" ht="21.75" customHeight="1">
      <c r="A141" s="31"/>
      <c r="B141" s="32"/>
      <c r="C141" s="206" t="s">
        <v>241</v>
      </c>
      <c r="D141" s="206" t="s">
        <v>193</v>
      </c>
      <c r="E141" s="207" t="s">
        <v>1448</v>
      </c>
      <c r="F141" s="208" t="s">
        <v>1449</v>
      </c>
      <c r="G141" s="209" t="s">
        <v>278</v>
      </c>
      <c r="H141" s="210">
        <v>8</v>
      </c>
      <c r="I141" s="211"/>
      <c r="J141" s="212">
        <f t="shared" si="0"/>
        <v>0</v>
      </c>
      <c r="K141" s="213"/>
      <c r="L141" s="36"/>
      <c r="M141" s="214" t="s">
        <v>1</v>
      </c>
      <c r="N141" s="215" t="s">
        <v>39</v>
      </c>
      <c r="O141" s="68"/>
      <c r="P141" s="216">
        <f t="shared" si="1"/>
        <v>0</v>
      </c>
      <c r="Q141" s="216">
        <v>0</v>
      </c>
      <c r="R141" s="216">
        <f t="shared" si="2"/>
        <v>0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472</v>
      </c>
      <c r="AT141" s="218" t="s">
        <v>193</v>
      </c>
      <c r="AU141" s="218" t="s">
        <v>86</v>
      </c>
      <c r="AY141" s="14" t="s">
        <v>191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86</v>
      </c>
      <c r="BK141" s="219">
        <f t="shared" si="9"/>
        <v>0</v>
      </c>
      <c r="BL141" s="14" t="s">
        <v>472</v>
      </c>
      <c r="BM141" s="218" t="s">
        <v>293</v>
      </c>
    </row>
    <row r="142" spans="1:65" s="2" customFormat="1" ht="16.5" customHeight="1">
      <c r="A142" s="31"/>
      <c r="B142" s="32"/>
      <c r="C142" s="220" t="s">
        <v>245</v>
      </c>
      <c r="D142" s="220" t="s">
        <v>210</v>
      </c>
      <c r="E142" s="221" t="s">
        <v>1450</v>
      </c>
      <c r="F142" s="222" t="s">
        <v>1451</v>
      </c>
      <c r="G142" s="223" t="s">
        <v>278</v>
      </c>
      <c r="H142" s="224">
        <v>8</v>
      </c>
      <c r="I142" s="225"/>
      <c r="J142" s="226">
        <f t="shared" si="0"/>
        <v>0</v>
      </c>
      <c r="K142" s="227"/>
      <c r="L142" s="228"/>
      <c r="M142" s="229" t="s">
        <v>1</v>
      </c>
      <c r="N142" s="230" t="s">
        <v>39</v>
      </c>
      <c r="O142" s="68"/>
      <c r="P142" s="216">
        <f t="shared" si="1"/>
        <v>0</v>
      </c>
      <c r="Q142" s="216">
        <v>8.0000000000000007E-5</v>
      </c>
      <c r="R142" s="216">
        <f t="shared" si="2"/>
        <v>6.4000000000000005E-4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860</v>
      </c>
      <c r="AT142" s="218" t="s">
        <v>210</v>
      </c>
      <c r="AU142" s="218" t="s">
        <v>86</v>
      </c>
      <c r="AY142" s="14" t="s">
        <v>191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86</v>
      </c>
      <c r="BK142" s="219">
        <f t="shared" si="9"/>
        <v>0</v>
      </c>
      <c r="BL142" s="14" t="s">
        <v>472</v>
      </c>
      <c r="BM142" s="218" t="s">
        <v>301</v>
      </c>
    </row>
    <row r="143" spans="1:65" s="2" customFormat="1" ht="21.75" customHeight="1">
      <c r="A143" s="31"/>
      <c r="B143" s="32"/>
      <c r="C143" s="206" t="s">
        <v>249</v>
      </c>
      <c r="D143" s="206" t="s">
        <v>193</v>
      </c>
      <c r="E143" s="207" t="s">
        <v>1452</v>
      </c>
      <c r="F143" s="208" t="s">
        <v>1453</v>
      </c>
      <c r="G143" s="209" t="s">
        <v>278</v>
      </c>
      <c r="H143" s="210">
        <v>18</v>
      </c>
      <c r="I143" s="211"/>
      <c r="J143" s="212">
        <f t="shared" si="0"/>
        <v>0</v>
      </c>
      <c r="K143" s="213"/>
      <c r="L143" s="36"/>
      <c r="M143" s="214" t="s">
        <v>1</v>
      </c>
      <c r="N143" s="215" t="s">
        <v>39</v>
      </c>
      <c r="O143" s="68"/>
      <c r="P143" s="216">
        <f t="shared" si="1"/>
        <v>0</v>
      </c>
      <c r="Q143" s="216">
        <v>0</v>
      </c>
      <c r="R143" s="216">
        <f t="shared" si="2"/>
        <v>0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472</v>
      </c>
      <c r="AT143" s="218" t="s">
        <v>193</v>
      </c>
      <c r="AU143" s="218" t="s">
        <v>86</v>
      </c>
      <c r="AY143" s="14" t="s">
        <v>191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86</v>
      </c>
      <c r="BK143" s="219">
        <f t="shared" si="9"/>
        <v>0</v>
      </c>
      <c r="BL143" s="14" t="s">
        <v>472</v>
      </c>
      <c r="BM143" s="218" t="s">
        <v>310</v>
      </c>
    </row>
    <row r="144" spans="1:65" s="2" customFormat="1" ht="16.5" customHeight="1">
      <c r="A144" s="31"/>
      <c r="B144" s="32"/>
      <c r="C144" s="220" t="s">
        <v>253</v>
      </c>
      <c r="D144" s="220" t="s">
        <v>210</v>
      </c>
      <c r="E144" s="221" t="s">
        <v>1454</v>
      </c>
      <c r="F144" s="222" t="s">
        <v>1455</v>
      </c>
      <c r="G144" s="223" t="s">
        <v>278</v>
      </c>
      <c r="H144" s="224">
        <v>18</v>
      </c>
      <c r="I144" s="225"/>
      <c r="J144" s="226">
        <f t="shared" si="0"/>
        <v>0</v>
      </c>
      <c r="K144" s="227"/>
      <c r="L144" s="228"/>
      <c r="M144" s="229" t="s">
        <v>1</v>
      </c>
      <c r="N144" s="230" t="s">
        <v>39</v>
      </c>
      <c r="O144" s="68"/>
      <c r="P144" s="216">
        <f t="shared" si="1"/>
        <v>0</v>
      </c>
      <c r="Q144" s="216">
        <v>1E-4</v>
      </c>
      <c r="R144" s="216">
        <f t="shared" si="2"/>
        <v>1.8000000000000002E-3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860</v>
      </c>
      <c r="AT144" s="218" t="s">
        <v>210</v>
      </c>
      <c r="AU144" s="218" t="s">
        <v>86</v>
      </c>
      <c r="AY144" s="14" t="s">
        <v>191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86</v>
      </c>
      <c r="BK144" s="219">
        <f t="shared" si="9"/>
        <v>0</v>
      </c>
      <c r="BL144" s="14" t="s">
        <v>472</v>
      </c>
      <c r="BM144" s="218" t="s">
        <v>318</v>
      </c>
    </row>
    <row r="145" spans="1:65" s="2" customFormat="1" ht="16.5" customHeight="1">
      <c r="A145" s="31"/>
      <c r="B145" s="32"/>
      <c r="C145" s="206" t="s">
        <v>257</v>
      </c>
      <c r="D145" s="206" t="s">
        <v>193</v>
      </c>
      <c r="E145" s="207" t="s">
        <v>1456</v>
      </c>
      <c r="F145" s="208" t="s">
        <v>1457</v>
      </c>
      <c r="G145" s="209" t="s">
        <v>278</v>
      </c>
      <c r="H145" s="210">
        <v>3</v>
      </c>
      <c r="I145" s="211"/>
      <c r="J145" s="212">
        <f t="shared" si="0"/>
        <v>0</v>
      </c>
      <c r="K145" s="213"/>
      <c r="L145" s="36"/>
      <c r="M145" s="214" t="s">
        <v>1</v>
      </c>
      <c r="N145" s="215" t="s">
        <v>39</v>
      </c>
      <c r="O145" s="68"/>
      <c r="P145" s="216">
        <f t="shared" si="1"/>
        <v>0</v>
      </c>
      <c r="Q145" s="216">
        <v>0</v>
      </c>
      <c r="R145" s="216">
        <f t="shared" si="2"/>
        <v>0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472</v>
      </c>
      <c r="AT145" s="218" t="s">
        <v>193</v>
      </c>
      <c r="AU145" s="218" t="s">
        <v>86</v>
      </c>
      <c r="AY145" s="14" t="s">
        <v>191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86</v>
      </c>
      <c r="BK145" s="219">
        <f t="shared" si="9"/>
        <v>0</v>
      </c>
      <c r="BL145" s="14" t="s">
        <v>472</v>
      </c>
      <c r="BM145" s="218" t="s">
        <v>326</v>
      </c>
    </row>
    <row r="146" spans="1:65" s="2" customFormat="1" ht="16.5" customHeight="1">
      <c r="A146" s="31"/>
      <c r="B146" s="32"/>
      <c r="C146" s="220" t="s">
        <v>262</v>
      </c>
      <c r="D146" s="220" t="s">
        <v>210</v>
      </c>
      <c r="E146" s="221" t="s">
        <v>1458</v>
      </c>
      <c r="F146" s="222" t="s">
        <v>1459</v>
      </c>
      <c r="G146" s="223" t="s">
        <v>278</v>
      </c>
      <c r="H146" s="224">
        <v>3</v>
      </c>
      <c r="I146" s="225"/>
      <c r="J146" s="226">
        <f t="shared" si="0"/>
        <v>0</v>
      </c>
      <c r="K146" s="227"/>
      <c r="L146" s="228"/>
      <c r="M146" s="229" t="s">
        <v>1</v>
      </c>
      <c r="N146" s="230" t="s">
        <v>39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860</v>
      </c>
      <c r="AT146" s="218" t="s">
        <v>210</v>
      </c>
      <c r="AU146" s="218" t="s">
        <v>86</v>
      </c>
      <c r="AY146" s="14" t="s">
        <v>191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86</v>
      </c>
      <c r="BK146" s="219">
        <f t="shared" si="9"/>
        <v>0</v>
      </c>
      <c r="BL146" s="14" t="s">
        <v>472</v>
      </c>
      <c r="BM146" s="218" t="s">
        <v>340</v>
      </c>
    </row>
    <row r="147" spans="1:65" s="2" customFormat="1" ht="16.5" customHeight="1">
      <c r="A147" s="31"/>
      <c r="B147" s="32"/>
      <c r="C147" s="220" t="s">
        <v>266</v>
      </c>
      <c r="D147" s="220" t="s">
        <v>210</v>
      </c>
      <c r="E147" s="221" t="s">
        <v>1460</v>
      </c>
      <c r="F147" s="222" t="s">
        <v>1457</v>
      </c>
      <c r="G147" s="223" t="s">
        <v>278</v>
      </c>
      <c r="H147" s="224">
        <v>3</v>
      </c>
      <c r="I147" s="225"/>
      <c r="J147" s="226">
        <f t="shared" si="0"/>
        <v>0</v>
      </c>
      <c r="K147" s="227"/>
      <c r="L147" s="228"/>
      <c r="M147" s="229" t="s">
        <v>1</v>
      </c>
      <c r="N147" s="230" t="s">
        <v>39</v>
      </c>
      <c r="O147" s="68"/>
      <c r="P147" s="216">
        <f t="shared" si="1"/>
        <v>0</v>
      </c>
      <c r="Q147" s="216">
        <v>0</v>
      </c>
      <c r="R147" s="216">
        <f t="shared" si="2"/>
        <v>0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860</v>
      </c>
      <c r="AT147" s="218" t="s">
        <v>210</v>
      </c>
      <c r="AU147" s="218" t="s">
        <v>86</v>
      </c>
      <c r="AY147" s="14" t="s">
        <v>191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86</v>
      </c>
      <c r="BK147" s="219">
        <f t="shared" si="9"/>
        <v>0</v>
      </c>
      <c r="BL147" s="14" t="s">
        <v>472</v>
      </c>
      <c r="BM147" s="218" t="s">
        <v>348</v>
      </c>
    </row>
    <row r="148" spans="1:65" s="2" customFormat="1" ht="21.75" customHeight="1">
      <c r="A148" s="31"/>
      <c r="B148" s="32"/>
      <c r="C148" s="206" t="s">
        <v>271</v>
      </c>
      <c r="D148" s="206" t="s">
        <v>193</v>
      </c>
      <c r="E148" s="207" t="s">
        <v>1461</v>
      </c>
      <c r="F148" s="208" t="s">
        <v>1462</v>
      </c>
      <c r="G148" s="209" t="s">
        <v>278</v>
      </c>
      <c r="H148" s="210">
        <v>67</v>
      </c>
      <c r="I148" s="211"/>
      <c r="J148" s="212">
        <f t="shared" si="0"/>
        <v>0</v>
      </c>
      <c r="K148" s="213"/>
      <c r="L148" s="36"/>
      <c r="M148" s="214" t="s">
        <v>1</v>
      </c>
      <c r="N148" s="215" t="s">
        <v>39</v>
      </c>
      <c r="O148" s="68"/>
      <c r="P148" s="216">
        <f t="shared" si="1"/>
        <v>0</v>
      </c>
      <c r="Q148" s="216">
        <v>0</v>
      </c>
      <c r="R148" s="216">
        <f t="shared" si="2"/>
        <v>0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472</v>
      </c>
      <c r="AT148" s="218" t="s">
        <v>193</v>
      </c>
      <c r="AU148" s="218" t="s">
        <v>86</v>
      </c>
      <c r="AY148" s="14" t="s">
        <v>191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86</v>
      </c>
      <c r="BK148" s="219">
        <f t="shared" si="9"/>
        <v>0</v>
      </c>
      <c r="BL148" s="14" t="s">
        <v>472</v>
      </c>
      <c r="BM148" s="218" t="s">
        <v>356</v>
      </c>
    </row>
    <row r="149" spans="1:65" s="2" customFormat="1" ht="21.75" customHeight="1">
      <c r="A149" s="31"/>
      <c r="B149" s="32"/>
      <c r="C149" s="220" t="s">
        <v>7</v>
      </c>
      <c r="D149" s="220" t="s">
        <v>210</v>
      </c>
      <c r="E149" s="221" t="s">
        <v>1463</v>
      </c>
      <c r="F149" s="222" t="s">
        <v>1464</v>
      </c>
      <c r="G149" s="223" t="s">
        <v>278</v>
      </c>
      <c r="H149" s="224">
        <v>24</v>
      </c>
      <c r="I149" s="225"/>
      <c r="J149" s="226">
        <f t="shared" si="0"/>
        <v>0</v>
      </c>
      <c r="K149" s="227"/>
      <c r="L149" s="228"/>
      <c r="M149" s="229" t="s">
        <v>1</v>
      </c>
      <c r="N149" s="230" t="s">
        <v>39</v>
      </c>
      <c r="O149" s="68"/>
      <c r="P149" s="216">
        <f t="shared" si="1"/>
        <v>0</v>
      </c>
      <c r="Q149" s="216">
        <v>1.23E-2</v>
      </c>
      <c r="R149" s="216">
        <f t="shared" si="2"/>
        <v>0.29520000000000002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860</v>
      </c>
      <c r="AT149" s="218" t="s">
        <v>210</v>
      </c>
      <c r="AU149" s="218" t="s">
        <v>86</v>
      </c>
      <c r="AY149" s="14" t="s">
        <v>191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86</v>
      </c>
      <c r="BK149" s="219">
        <f t="shared" si="9"/>
        <v>0</v>
      </c>
      <c r="BL149" s="14" t="s">
        <v>472</v>
      </c>
      <c r="BM149" s="218" t="s">
        <v>363</v>
      </c>
    </row>
    <row r="150" spans="1:65" s="2" customFormat="1" ht="21.75" customHeight="1">
      <c r="A150" s="31"/>
      <c r="B150" s="32"/>
      <c r="C150" s="220" t="s">
        <v>281</v>
      </c>
      <c r="D150" s="220" t="s">
        <v>210</v>
      </c>
      <c r="E150" s="221" t="s">
        <v>1465</v>
      </c>
      <c r="F150" s="222" t="s">
        <v>1466</v>
      </c>
      <c r="G150" s="223" t="s">
        <v>278</v>
      </c>
      <c r="H150" s="224">
        <v>2</v>
      </c>
      <c r="I150" s="225"/>
      <c r="J150" s="226">
        <f t="shared" si="0"/>
        <v>0</v>
      </c>
      <c r="K150" s="227"/>
      <c r="L150" s="228"/>
      <c r="M150" s="229" t="s">
        <v>1</v>
      </c>
      <c r="N150" s="230" t="s">
        <v>39</v>
      </c>
      <c r="O150" s="68"/>
      <c r="P150" s="216">
        <f t="shared" si="1"/>
        <v>0</v>
      </c>
      <c r="Q150" s="216">
        <v>1.23E-2</v>
      </c>
      <c r="R150" s="216">
        <f t="shared" si="2"/>
        <v>2.46E-2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860</v>
      </c>
      <c r="AT150" s="218" t="s">
        <v>210</v>
      </c>
      <c r="AU150" s="218" t="s">
        <v>86</v>
      </c>
      <c r="AY150" s="14" t="s">
        <v>191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86</v>
      </c>
      <c r="BK150" s="219">
        <f t="shared" si="9"/>
        <v>0</v>
      </c>
      <c r="BL150" s="14" t="s">
        <v>472</v>
      </c>
      <c r="BM150" s="218" t="s">
        <v>371</v>
      </c>
    </row>
    <row r="151" spans="1:65" s="2" customFormat="1" ht="21.75" customHeight="1">
      <c r="A151" s="31"/>
      <c r="B151" s="32"/>
      <c r="C151" s="220" t="s">
        <v>285</v>
      </c>
      <c r="D151" s="220" t="s">
        <v>210</v>
      </c>
      <c r="E151" s="221" t="s">
        <v>1467</v>
      </c>
      <c r="F151" s="222" t="s">
        <v>1468</v>
      </c>
      <c r="G151" s="223" t="s">
        <v>278</v>
      </c>
      <c r="H151" s="224">
        <v>32</v>
      </c>
      <c r="I151" s="225"/>
      <c r="J151" s="226">
        <f t="shared" si="0"/>
        <v>0</v>
      </c>
      <c r="K151" s="227"/>
      <c r="L151" s="228"/>
      <c r="M151" s="229" t="s">
        <v>1</v>
      </c>
      <c r="N151" s="230" t="s">
        <v>39</v>
      </c>
      <c r="O151" s="68"/>
      <c r="P151" s="216">
        <f t="shared" si="1"/>
        <v>0</v>
      </c>
      <c r="Q151" s="216">
        <v>1.23E-2</v>
      </c>
      <c r="R151" s="216">
        <f t="shared" si="2"/>
        <v>0.39360000000000001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860</v>
      </c>
      <c r="AT151" s="218" t="s">
        <v>210</v>
      </c>
      <c r="AU151" s="218" t="s">
        <v>86</v>
      </c>
      <c r="AY151" s="14" t="s">
        <v>191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86</v>
      </c>
      <c r="BK151" s="219">
        <f t="shared" si="9"/>
        <v>0</v>
      </c>
      <c r="BL151" s="14" t="s">
        <v>472</v>
      </c>
      <c r="BM151" s="218" t="s">
        <v>380</v>
      </c>
    </row>
    <row r="152" spans="1:65" s="2" customFormat="1" ht="16.5" customHeight="1">
      <c r="A152" s="31"/>
      <c r="B152" s="32"/>
      <c r="C152" s="220" t="s">
        <v>289</v>
      </c>
      <c r="D152" s="220" t="s">
        <v>210</v>
      </c>
      <c r="E152" s="221" t="s">
        <v>1469</v>
      </c>
      <c r="F152" s="222" t="s">
        <v>1470</v>
      </c>
      <c r="G152" s="223" t="s">
        <v>278</v>
      </c>
      <c r="H152" s="224">
        <v>9</v>
      </c>
      <c r="I152" s="225"/>
      <c r="J152" s="226">
        <f t="shared" si="0"/>
        <v>0</v>
      </c>
      <c r="K152" s="227"/>
      <c r="L152" s="228"/>
      <c r="M152" s="229" t="s">
        <v>1</v>
      </c>
      <c r="N152" s="230" t="s">
        <v>39</v>
      </c>
      <c r="O152" s="68"/>
      <c r="P152" s="216">
        <f t="shared" si="1"/>
        <v>0</v>
      </c>
      <c r="Q152" s="216">
        <v>1.23E-2</v>
      </c>
      <c r="R152" s="216">
        <f t="shared" si="2"/>
        <v>0.11070000000000001</v>
      </c>
      <c r="S152" s="216">
        <v>0</v>
      </c>
      <c r="T152" s="21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860</v>
      </c>
      <c r="AT152" s="218" t="s">
        <v>210</v>
      </c>
      <c r="AU152" s="218" t="s">
        <v>86</v>
      </c>
      <c r="AY152" s="14" t="s">
        <v>191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86</v>
      </c>
      <c r="BK152" s="219">
        <f t="shared" si="9"/>
        <v>0</v>
      </c>
      <c r="BL152" s="14" t="s">
        <v>472</v>
      </c>
      <c r="BM152" s="218" t="s">
        <v>386</v>
      </c>
    </row>
    <row r="153" spans="1:65" s="2" customFormat="1" ht="16.5" customHeight="1">
      <c r="A153" s="31"/>
      <c r="B153" s="32"/>
      <c r="C153" s="206" t="s">
        <v>293</v>
      </c>
      <c r="D153" s="206" t="s">
        <v>193</v>
      </c>
      <c r="E153" s="207" t="s">
        <v>1471</v>
      </c>
      <c r="F153" s="208" t="s">
        <v>1472</v>
      </c>
      <c r="G153" s="209" t="s">
        <v>278</v>
      </c>
      <c r="H153" s="210">
        <v>4</v>
      </c>
      <c r="I153" s="211"/>
      <c r="J153" s="212">
        <f t="shared" si="0"/>
        <v>0</v>
      </c>
      <c r="K153" s="213"/>
      <c r="L153" s="36"/>
      <c r="M153" s="214" t="s">
        <v>1</v>
      </c>
      <c r="N153" s="215" t="s">
        <v>39</v>
      </c>
      <c r="O153" s="68"/>
      <c r="P153" s="216">
        <f t="shared" si="1"/>
        <v>0</v>
      </c>
      <c r="Q153" s="216">
        <v>0</v>
      </c>
      <c r="R153" s="216">
        <f t="shared" si="2"/>
        <v>0</v>
      </c>
      <c r="S153" s="216">
        <v>0</v>
      </c>
      <c r="T153" s="217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472</v>
      </c>
      <c r="AT153" s="218" t="s">
        <v>193</v>
      </c>
      <c r="AU153" s="218" t="s">
        <v>86</v>
      </c>
      <c r="AY153" s="14" t="s">
        <v>191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4" t="s">
        <v>86</v>
      </c>
      <c r="BK153" s="219">
        <f t="shared" si="9"/>
        <v>0</v>
      </c>
      <c r="BL153" s="14" t="s">
        <v>472</v>
      </c>
      <c r="BM153" s="218" t="s">
        <v>397</v>
      </c>
    </row>
    <row r="154" spans="1:65" s="2" customFormat="1" ht="21.75" customHeight="1">
      <c r="A154" s="31"/>
      <c r="B154" s="32"/>
      <c r="C154" s="220" t="s">
        <v>297</v>
      </c>
      <c r="D154" s="220" t="s">
        <v>210</v>
      </c>
      <c r="E154" s="221" t="s">
        <v>1473</v>
      </c>
      <c r="F154" s="222" t="s">
        <v>1474</v>
      </c>
      <c r="G154" s="223" t="s">
        <v>278</v>
      </c>
      <c r="H154" s="224">
        <v>4</v>
      </c>
      <c r="I154" s="225"/>
      <c r="J154" s="226">
        <f t="shared" si="0"/>
        <v>0</v>
      </c>
      <c r="K154" s="227"/>
      <c r="L154" s="228"/>
      <c r="M154" s="229" t="s">
        <v>1</v>
      </c>
      <c r="N154" s="230" t="s">
        <v>39</v>
      </c>
      <c r="O154" s="68"/>
      <c r="P154" s="216">
        <f t="shared" si="1"/>
        <v>0</v>
      </c>
      <c r="Q154" s="216">
        <v>1E-4</v>
      </c>
      <c r="R154" s="216">
        <f t="shared" si="2"/>
        <v>4.0000000000000002E-4</v>
      </c>
      <c r="S154" s="216">
        <v>0</v>
      </c>
      <c r="T154" s="217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860</v>
      </c>
      <c r="AT154" s="218" t="s">
        <v>210</v>
      </c>
      <c r="AU154" s="218" t="s">
        <v>86</v>
      </c>
      <c r="AY154" s="14" t="s">
        <v>191</v>
      </c>
      <c r="BE154" s="219">
        <f t="shared" si="4"/>
        <v>0</v>
      </c>
      <c r="BF154" s="219">
        <f t="shared" si="5"/>
        <v>0</v>
      </c>
      <c r="BG154" s="219">
        <f t="shared" si="6"/>
        <v>0</v>
      </c>
      <c r="BH154" s="219">
        <f t="shared" si="7"/>
        <v>0</v>
      </c>
      <c r="BI154" s="219">
        <f t="shared" si="8"/>
        <v>0</v>
      </c>
      <c r="BJ154" s="14" t="s">
        <v>86</v>
      </c>
      <c r="BK154" s="219">
        <f t="shared" si="9"/>
        <v>0</v>
      </c>
      <c r="BL154" s="14" t="s">
        <v>472</v>
      </c>
      <c r="BM154" s="218" t="s">
        <v>405</v>
      </c>
    </row>
    <row r="155" spans="1:65" s="2" customFormat="1" ht="21.75" customHeight="1">
      <c r="A155" s="31"/>
      <c r="B155" s="32"/>
      <c r="C155" s="220" t="s">
        <v>301</v>
      </c>
      <c r="D155" s="220" t="s">
        <v>210</v>
      </c>
      <c r="E155" s="221" t="s">
        <v>1475</v>
      </c>
      <c r="F155" s="222" t="s">
        <v>1476</v>
      </c>
      <c r="G155" s="223" t="s">
        <v>278</v>
      </c>
      <c r="H155" s="224">
        <v>4</v>
      </c>
      <c r="I155" s="225"/>
      <c r="J155" s="226">
        <f t="shared" si="0"/>
        <v>0</v>
      </c>
      <c r="K155" s="227"/>
      <c r="L155" s="228"/>
      <c r="M155" s="229" t="s">
        <v>1</v>
      </c>
      <c r="N155" s="230" t="s">
        <v>39</v>
      </c>
      <c r="O155" s="68"/>
      <c r="P155" s="216">
        <f t="shared" si="1"/>
        <v>0</v>
      </c>
      <c r="Q155" s="216">
        <v>3.0000000000000001E-5</v>
      </c>
      <c r="R155" s="216">
        <f t="shared" si="2"/>
        <v>1.2E-4</v>
      </c>
      <c r="S155" s="216">
        <v>0</v>
      </c>
      <c r="T155" s="217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860</v>
      </c>
      <c r="AT155" s="218" t="s">
        <v>210</v>
      </c>
      <c r="AU155" s="218" t="s">
        <v>86</v>
      </c>
      <c r="AY155" s="14" t="s">
        <v>191</v>
      </c>
      <c r="BE155" s="219">
        <f t="shared" si="4"/>
        <v>0</v>
      </c>
      <c r="BF155" s="219">
        <f t="shared" si="5"/>
        <v>0</v>
      </c>
      <c r="BG155" s="219">
        <f t="shared" si="6"/>
        <v>0</v>
      </c>
      <c r="BH155" s="219">
        <f t="shared" si="7"/>
        <v>0</v>
      </c>
      <c r="BI155" s="219">
        <f t="shared" si="8"/>
        <v>0</v>
      </c>
      <c r="BJ155" s="14" t="s">
        <v>86</v>
      </c>
      <c r="BK155" s="219">
        <f t="shared" si="9"/>
        <v>0</v>
      </c>
      <c r="BL155" s="14" t="s">
        <v>472</v>
      </c>
      <c r="BM155" s="218" t="s">
        <v>415</v>
      </c>
    </row>
    <row r="156" spans="1:65" s="2" customFormat="1" ht="16.5" customHeight="1">
      <c r="A156" s="31"/>
      <c r="B156" s="32"/>
      <c r="C156" s="206" t="s">
        <v>306</v>
      </c>
      <c r="D156" s="206" t="s">
        <v>193</v>
      </c>
      <c r="E156" s="207" t="s">
        <v>1477</v>
      </c>
      <c r="F156" s="208" t="s">
        <v>1478</v>
      </c>
      <c r="G156" s="209" t="s">
        <v>278</v>
      </c>
      <c r="H156" s="210">
        <v>1</v>
      </c>
      <c r="I156" s="211"/>
      <c r="J156" s="212">
        <f t="shared" si="0"/>
        <v>0</v>
      </c>
      <c r="K156" s="213"/>
      <c r="L156" s="36"/>
      <c r="M156" s="214" t="s">
        <v>1</v>
      </c>
      <c r="N156" s="215" t="s">
        <v>39</v>
      </c>
      <c r="O156" s="68"/>
      <c r="P156" s="216">
        <f t="shared" si="1"/>
        <v>0</v>
      </c>
      <c r="Q156" s="216">
        <v>0</v>
      </c>
      <c r="R156" s="216">
        <f t="shared" si="2"/>
        <v>0</v>
      </c>
      <c r="S156" s="216">
        <v>0</v>
      </c>
      <c r="T156" s="217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472</v>
      </c>
      <c r="AT156" s="218" t="s">
        <v>193</v>
      </c>
      <c r="AU156" s="218" t="s">
        <v>86</v>
      </c>
      <c r="AY156" s="14" t="s">
        <v>191</v>
      </c>
      <c r="BE156" s="219">
        <f t="shared" si="4"/>
        <v>0</v>
      </c>
      <c r="BF156" s="219">
        <f t="shared" si="5"/>
        <v>0</v>
      </c>
      <c r="BG156" s="219">
        <f t="shared" si="6"/>
        <v>0</v>
      </c>
      <c r="BH156" s="219">
        <f t="shared" si="7"/>
        <v>0</v>
      </c>
      <c r="BI156" s="219">
        <f t="shared" si="8"/>
        <v>0</v>
      </c>
      <c r="BJ156" s="14" t="s">
        <v>86</v>
      </c>
      <c r="BK156" s="219">
        <f t="shared" si="9"/>
        <v>0</v>
      </c>
      <c r="BL156" s="14" t="s">
        <v>472</v>
      </c>
      <c r="BM156" s="218" t="s">
        <v>423</v>
      </c>
    </row>
    <row r="157" spans="1:65" s="2" customFormat="1" ht="16.5" customHeight="1">
      <c r="A157" s="31"/>
      <c r="B157" s="32"/>
      <c r="C157" s="220" t="s">
        <v>310</v>
      </c>
      <c r="D157" s="220" t="s">
        <v>210</v>
      </c>
      <c r="E157" s="221" t="s">
        <v>1479</v>
      </c>
      <c r="F157" s="222" t="s">
        <v>1478</v>
      </c>
      <c r="G157" s="223" t="s">
        <v>278</v>
      </c>
      <c r="H157" s="224">
        <v>1</v>
      </c>
      <c r="I157" s="225"/>
      <c r="J157" s="226">
        <f t="shared" si="0"/>
        <v>0</v>
      </c>
      <c r="K157" s="227"/>
      <c r="L157" s="228"/>
      <c r="M157" s="229" t="s">
        <v>1</v>
      </c>
      <c r="N157" s="230" t="s">
        <v>39</v>
      </c>
      <c r="O157" s="68"/>
      <c r="P157" s="216">
        <f t="shared" si="1"/>
        <v>0</v>
      </c>
      <c r="Q157" s="216">
        <v>1E-3</v>
      </c>
      <c r="R157" s="216">
        <f t="shared" si="2"/>
        <v>1E-3</v>
      </c>
      <c r="S157" s="216">
        <v>0</v>
      </c>
      <c r="T157" s="217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860</v>
      </c>
      <c r="AT157" s="218" t="s">
        <v>210</v>
      </c>
      <c r="AU157" s="218" t="s">
        <v>86</v>
      </c>
      <c r="AY157" s="14" t="s">
        <v>191</v>
      </c>
      <c r="BE157" s="219">
        <f t="shared" si="4"/>
        <v>0</v>
      </c>
      <c r="BF157" s="219">
        <f t="shared" si="5"/>
        <v>0</v>
      </c>
      <c r="BG157" s="219">
        <f t="shared" si="6"/>
        <v>0</v>
      </c>
      <c r="BH157" s="219">
        <f t="shared" si="7"/>
        <v>0</v>
      </c>
      <c r="BI157" s="219">
        <f t="shared" si="8"/>
        <v>0</v>
      </c>
      <c r="BJ157" s="14" t="s">
        <v>86</v>
      </c>
      <c r="BK157" s="219">
        <f t="shared" si="9"/>
        <v>0</v>
      </c>
      <c r="BL157" s="14" t="s">
        <v>472</v>
      </c>
      <c r="BM157" s="218" t="s">
        <v>435</v>
      </c>
    </row>
    <row r="158" spans="1:65" s="2" customFormat="1" ht="16.5" customHeight="1">
      <c r="A158" s="31"/>
      <c r="B158" s="32"/>
      <c r="C158" s="206" t="s">
        <v>314</v>
      </c>
      <c r="D158" s="206" t="s">
        <v>193</v>
      </c>
      <c r="E158" s="207" t="s">
        <v>1480</v>
      </c>
      <c r="F158" s="208" t="s">
        <v>1481</v>
      </c>
      <c r="G158" s="209" t="s">
        <v>278</v>
      </c>
      <c r="H158" s="210">
        <v>8</v>
      </c>
      <c r="I158" s="211"/>
      <c r="J158" s="212">
        <f t="shared" si="0"/>
        <v>0</v>
      </c>
      <c r="K158" s="213"/>
      <c r="L158" s="36"/>
      <c r="M158" s="214" t="s">
        <v>1</v>
      </c>
      <c r="N158" s="215" t="s">
        <v>39</v>
      </c>
      <c r="O158" s="68"/>
      <c r="P158" s="216">
        <f t="shared" si="1"/>
        <v>0</v>
      </c>
      <c r="Q158" s="216">
        <v>0</v>
      </c>
      <c r="R158" s="216">
        <f t="shared" si="2"/>
        <v>0</v>
      </c>
      <c r="S158" s="216">
        <v>0</v>
      </c>
      <c r="T158" s="217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472</v>
      </c>
      <c r="AT158" s="218" t="s">
        <v>193</v>
      </c>
      <c r="AU158" s="218" t="s">
        <v>86</v>
      </c>
      <c r="AY158" s="14" t="s">
        <v>191</v>
      </c>
      <c r="BE158" s="219">
        <f t="shared" si="4"/>
        <v>0</v>
      </c>
      <c r="BF158" s="219">
        <f t="shared" si="5"/>
        <v>0</v>
      </c>
      <c r="BG158" s="219">
        <f t="shared" si="6"/>
        <v>0</v>
      </c>
      <c r="BH158" s="219">
        <f t="shared" si="7"/>
        <v>0</v>
      </c>
      <c r="BI158" s="219">
        <f t="shared" si="8"/>
        <v>0</v>
      </c>
      <c r="BJ158" s="14" t="s">
        <v>86</v>
      </c>
      <c r="BK158" s="219">
        <f t="shared" si="9"/>
        <v>0</v>
      </c>
      <c r="BL158" s="14" t="s">
        <v>472</v>
      </c>
      <c r="BM158" s="218" t="s">
        <v>445</v>
      </c>
    </row>
    <row r="159" spans="1:65" s="2" customFormat="1" ht="16.5" customHeight="1">
      <c r="A159" s="31"/>
      <c r="B159" s="32"/>
      <c r="C159" s="206" t="s">
        <v>318</v>
      </c>
      <c r="D159" s="206" t="s">
        <v>193</v>
      </c>
      <c r="E159" s="207" t="s">
        <v>1482</v>
      </c>
      <c r="F159" s="208" t="s">
        <v>1483</v>
      </c>
      <c r="G159" s="209" t="s">
        <v>278</v>
      </c>
      <c r="H159" s="210">
        <v>15</v>
      </c>
      <c r="I159" s="211"/>
      <c r="J159" s="212">
        <f t="shared" si="0"/>
        <v>0</v>
      </c>
      <c r="K159" s="213"/>
      <c r="L159" s="36"/>
      <c r="M159" s="214" t="s">
        <v>1</v>
      </c>
      <c r="N159" s="215" t="s">
        <v>39</v>
      </c>
      <c r="O159" s="68"/>
      <c r="P159" s="216">
        <f t="shared" si="1"/>
        <v>0</v>
      </c>
      <c r="Q159" s="216">
        <v>0</v>
      </c>
      <c r="R159" s="216">
        <f t="shared" si="2"/>
        <v>0</v>
      </c>
      <c r="S159" s="216">
        <v>0</v>
      </c>
      <c r="T159" s="217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472</v>
      </c>
      <c r="AT159" s="218" t="s">
        <v>193</v>
      </c>
      <c r="AU159" s="218" t="s">
        <v>86</v>
      </c>
      <c r="AY159" s="14" t="s">
        <v>191</v>
      </c>
      <c r="BE159" s="219">
        <f t="shared" si="4"/>
        <v>0</v>
      </c>
      <c r="BF159" s="219">
        <f t="shared" si="5"/>
        <v>0</v>
      </c>
      <c r="BG159" s="219">
        <f t="shared" si="6"/>
        <v>0</v>
      </c>
      <c r="BH159" s="219">
        <f t="shared" si="7"/>
        <v>0</v>
      </c>
      <c r="BI159" s="219">
        <f t="shared" si="8"/>
        <v>0</v>
      </c>
      <c r="BJ159" s="14" t="s">
        <v>86</v>
      </c>
      <c r="BK159" s="219">
        <f t="shared" si="9"/>
        <v>0</v>
      </c>
      <c r="BL159" s="14" t="s">
        <v>472</v>
      </c>
      <c r="BM159" s="218" t="s">
        <v>454</v>
      </c>
    </row>
    <row r="160" spans="1:65" s="2" customFormat="1" ht="16.5" customHeight="1">
      <c r="A160" s="31"/>
      <c r="B160" s="32"/>
      <c r="C160" s="220" t="s">
        <v>322</v>
      </c>
      <c r="D160" s="220" t="s">
        <v>210</v>
      </c>
      <c r="E160" s="221" t="s">
        <v>1484</v>
      </c>
      <c r="F160" s="222" t="s">
        <v>1485</v>
      </c>
      <c r="G160" s="223" t="s">
        <v>278</v>
      </c>
      <c r="H160" s="224">
        <v>4</v>
      </c>
      <c r="I160" s="225"/>
      <c r="J160" s="226">
        <f t="shared" si="0"/>
        <v>0</v>
      </c>
      <c r="K160" s="227"/>
      <c r="L160" s="228"/>
      <c r="M160" s="229" t="s">
        <v>1</v>
      </c>
      <c r="N160" s="230" t="s">
        <v>39</v>
      </c>
      <c r="O160" s="68"/>
      <c r="P160" s="216">
        <f t="shared" si="1"/>
        <v>0</v>
      </c>
      <c r="Q160" s="216">
        <v>1E-4</v>
      </c>
      <c r="R160" s="216">
        <f t="shared" si="2"/>
        <v>4.0000000000000002E-4</v>
      </c>
      <c r="S160" s="216">
        <v>0</v>
      </c>
      <c r="T160" s="217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860</v>
      </c>
      <c r="AT160" s="218" t="s">
        <v>210</v>
      </c>
      <c r="AU160" s="218" t="s">
        <v>86</v>
      </c>
      <c r="AY160" s="14" t="s">
        <v>191</v>
      </c>
      <c r="BE160" s="219">
        <f t="shared" si="4"/>
        <v>0</v>
      </c>
      <c r="BF160" s="219">
        <f t="shared" si="5"/>
        <v>0</v>
      </c>
      <c r="BG160" s="219">
        <f t="shared" si="6"/>
        <v>0</v>
      </c>
      <c r="BH160" s="219">
        <f t="shared" si="7"/>
        <v>0</v>
      </c>
      <c r="BI160" s="219">
        <f t="shared" si="8"/>
        <v>0</v>
      </c>
      <c r="BJ160" s="14" t="s">
        <v>86</v>
      </c>
      <c r="BK160" s="219">
        <f t="shared" si="9"/>
        <v>0</v>
      </c>
      <c r="BL160" s="14" t="s">
        <v>472</v>
      </c>
      <c r="BM160" s="218" t="s">
        <v>464</v>
      </c>
    </row>
    <row r="161" spans="1:65" s="2" customFormat="1" ht="16.5" customHeight="1">
      <c r="A161" s="31"/>
      <c r="B161" s="32"/>
      <c r="C161" s="220" t="s">
        <v>326</v>
      </c>
      <c r="D161" s="220" t="s">
        <v>210</v>
      </c>
      <c r="E161" s="221" t="s">
        <v>1486</v>
      </c>
      <c r="F161" s="222" t="s">
        <v>1487</v>
      </c>
      <c r="G161" s="223" t="s">
        <v>278</v>
      </c>
      <c r="H161" s="224">
        <v>4</v>
      </c>
      <c r="I161" s="225"/>
      <c r="J161" s="226">
        <f t="shared" si="0"/>
        <v>0</v>
      </c>
      <c r="K161" s="227"/>
      <c r="L161" s="228"/>
      <c r="M161" s="229" t="s">
        <v>1</v>
      </c>
      <c r="N161" s="230" t="s">
        <v>39</v>
      </c>
      <c r="O161" s="68"/>
      <c r="P161" s="216">
        <f t="shared" si="1"/>
        <v>0</v>
      </c>
      <c r="Q161" s="216">
        <v>1E-4</v>
      </c>
      <c r="R161" s="216">
        <f t="shared" si="2"/>
        <v>4.0000000000000002E-4</v>
      </c>
      <c r="S161" s="216">
        <v>0</v>
      </c>
      <c r="T161" s="217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18" t="s">
        <v>860</v>
      </c>
      <c r="AT161" s="218" t="s">
        <v>210</v>
      </c>
      <c r="AU161" s="218" t="s">
        <v>86</v>
      </c>
      <c r="AY161" s="14" t="s">
        <v>191</v>
      </c>
      <c r="BE161" s="219">
        <f t="shared" si="4"/>
        <v>0</v>
      </c>
      <c r="BF161" s="219">
        <f t="shared" si="5"/>
        <v>0</v>
      </c>
      <c r="BG161" s="219">
        <f t="shared" si="6"/>
        <v>0</v>
      </c>
      <c r="BH161" s="219">
        <f t="shared" si="7"/>
        <v>0</v>
      </c>
      <c r="BI161" s="219">
        <f t="shared" si="8"/>
        <v>0</v>
      </c>
      <c r="BJ161" s="14" t="s">
        <v>86</v>
      </c>
      <c r="BK161" s="219">
        <f t="shared" si="9"/>
        <v>0</v>
      </c>
      <c r="BL161" s="14" t="s">
        <v>472</v>
      </c>
      <c r="BM161" s="218" t="s">
        <v>472</v>
      </c>
    </row>
    <row r="162" spans="1:65" s="2" customFormat="1" ht="16.5" customHeight="1">
      <c r="A162" s="31"/>
      <c r="B162" s="32"/>
      <c r="C162" s="220" t="s">
        <v>332</v>
      </c>
      <c r="D162" s="220" t="s">
        <v>210</v>
      </c>
      <c r="E162" s="221" t="s">
        <v>1488</v>
      </c>
      <c r="F162" s="222" t="s">
        <v>1489</v>
      </c>
      <c r="G162" s="223" t="s">
        <v>278</v>
      </c>
      <c r="H162" s="224">
        <v>1</v>
      </c>
      <c r="I162" s="225"/>
      <c r="J162" s="226">
        <f t="shared" si="0"/>
        <v>0</v>
      </c>
      <c r="K162" s="227"/>
      <c r="L162" s="228"/>
      <c r="M162" s="229" t="s">
        <v>1</v>
      </c>
      <c r="N162" s="230" t="s">
        <v>39</v>
      </c>
      <c r="O162" s="68"/>
      <c r="P162" s="216">
        <f t="shared" si="1"/>
        <v>0</v>
      </c>
      <c r="Q162" s="216">
        <v>1E-4</v>
      </c>
      <c r="R162" s="216">
        <f t="shared" si="2"/>
        <v>1E-4</v>
      </c>
      <c r="S162" s="216">
        <v>0</v>
      </c>
      <c r="T162" s="217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860</v>
      </c>
      <c r="AT162" s="218" t="s">
        <v>210</v>
      </c>
      <c r="AU162" s="218" t="s">
        <v>86</v>
      </c>
      <c r="AY162" s="14" t="s">
        <v>191</v>
      </c>
      <c r="BE162" s="219">
        <f t="shared" si="4"/>
        <v>0</v>
      </c>
      <c r="BF162" s="219">
        <f t="shared" si="5"/>
        <v>0</v>
      </c>
      <c r="BG162" s="219">
        <f t="shared" si="6"/>
        <v>0</v>
      </c>
      <c r="BH162" s="219">
        <f t="shared" si="7"/>
        <v>0</v>
      </c>
      <c r="BI162" s="219">
        <f t="shared" si="8"/>
        <v>0</v>
      </c>
      <c r="BJ162" s="14" t="s">
        <v>86</v>
      </c>
      <c r="BK162" s="219">
        <f t="shared" si="9"/>
        <v>0</v>
      </c>
      <c r="BL162" s="14" t="s">
        <v>472</v>
      </c>
      <c r="BM162" s="218" t="s">
        <v>480</v>
      </c>
    </row>
    <row r="163" spans="1:65" s="2" customFormat="1" ht="16.5" customHeight="1">
      <c r="A163" s="31"/>
      <c r="B163" s="32"/>
      <c r="C163" s="220" t="s">
        <v>340</v>
      </c>
      <c r="D163" s="220" t="s">
        <v>210</v>
      </c>
      <c r="E163" s="221" t="s">
        <v>1490</v>
      </c>
      <c r="F163" s="222" t="s">
        <v>1491</v>
      </c>
      <c r="G163" s="223" t="s">
        <v>278</v>
      </c>
      <c r="H163" s="224">
        <v>2</v>
      </c>
      <c r="I163" s="225"/>
      <c r="J163" s="226">
        <f t="shared" ref="J163:J194" si="10">ROUND(I163*H163,2)</f>
        <v>0</v>
      </c>
      <c r="K163" s="227"/>
      <c r="L163" s="228"/>
      <c r="M163" s="229" t="s">
        <v>1</v>
      </c>
      <c r="N163" s="230" t="s">
        <v>39</v>
      </c>
      <c r="O163" s="68"/>
      <c r="P163" s="216">
        <f t="shared" ref="P163:P194" si="11">O163*H163</f>
        <v>0</v>
      </c>
      <c r="Q163" s="216">
        <v>1E-4</v>
      </c>
      <c r="R163" s="216">
        <f t="shared" ref="R163:R194" si="12">Q163*H163</f>
        <v>2.0000000000000001E-4</v>
      </c>
      <c r="S163" s="216">
        <v>0</v>
      </c>
      <c r="T163" s="217">
        <f t="shared" ref="T163:T194" si="13"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860</v>
      </c>
      <c r="AT163" s="218" t="s">
        <v>210</v>
      </c>
      <c r="AU163" s="218" t="s">
        <v>86</v>
      </c>
      <c r="AY163" s="14" t="s">
        <v>191</v>
      </c>
      <c r="BE163" s="219">
        <f t="shared" ref="BE163:BE190" si="14">IF(N163="základná",J163,0)</f>
        <v>0</v>
      </c>
      <c r="BF163" s="219">
        <f t="shared" ref="BF163:BF190" si="15">IF(N163="znížená",J163,0)</f>
        <v>0</v>
      </c>
      <c r="BG163" s="219">
        <f t="shared" ref="BG163:BG190" si="16">IF(N163="zákl. prenesená",J163,0)</f>
        <v>0</v>
      </c>
      <c r="BH163" s="219">
        <f t="shared" ref="BH163:BH190" si="17">IF(N163="zníž. prenesená",J163,0)</f>
        <v>0</v>
      </c>
      <c r="BI163" s="219">
        <f t="shared" ref="BI163:BI190" si="18">IF(N163="nulová",J163,0)</f>
        <v>0</v>
      </c>
      <c r="BJ163" s="14" t="s">
        <v>86</v>
      </c>
      <c r="BK163" s="219">
        <f t="shared" ref="BK163:BK190" si="19">ROUND(I163*H163,2)</f>
        <v>0</v>
      </c>
      <c r="BL163" s="14" t="s">
        <v>472</v>
      </c>
      <c r="BM163" s="218" t="s">
        <v>488</v>
      </c>
    </row>
    <row r="164" spans="1:65" s="2" customFormat="1" ht="16.5" customHeight="1">
      <c r="A164" s="31"/>
      <c r="B164" s="32"/>
      <c r="C164" s="220" t="s">
        <v>344</v>
      </c>
      <c r="D164" s="220" t="s">
        <v>210</v>
      </c>
      <c r="E164" s="221" t="s">
        <v>1492</v>
      </c>
      <c r="F164" s="222" t="s">
        <v>1493</v>
      </c>
      <c r="G164" s="223" t="s">
        <v>278</v>
      </c>
      <c r="H164" s="224">
        <v>2</v>
      </c>
      <c r="I164" s="225"/>
      <c r="J164" s="226">
        <f t="shared" si="10"/>
        <v>0</v>
      </c>
      <c r="K164" s="227"/>
      <c r="L164" s="228"/>
      <c r="M164" s="229" t="s">
        <v>1</v>
      </c>
      <c r="N164" s="230" t="s">
        <v>39</v>
      </c>
      <c r="O164" s="68"/>
      <c r="P164" s="216">
        <f t="shared" si="11"/>
        <v>0</v>
      </c>
      <c r="Q164" s="216">
        <v>1E-4</v>
      </c>
      <c r="R164" s="216">
        <f t="shared" si="12"/>
        <v>2.0000000000000001E-4</v>
      </c>
      <c r="S164" s="216">
        <v>0</v>
      </c>
      <c r="T164" s="21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860</v>
      </c>
      <c r="AT164" s="218" t="s">
        <v>210</v>
      </c>
      <c r="AU164" s="218" t="s">
        <v>86</v>
      </c>
      <c r="AY164" s="14" t="s">
        <v>191</v>
      </c>
      <c r="BE164" s="219">
        <f t="shared" si="14"/>
        <v>0</v>
      </c>
      <c r="BF164" s="219">
        <f t="shared" si="15"/>
        <v>0</v>
      </c>
      <c r="BG164" s="219">
        <f t="shared" si="16"/>
        <v>0</v>
      </c>
      <c r="BH164" s="219">
        <f t="shared" si="17"/>
        <v>0</v>
      </c>
      <c r="BI164" s="219">
        <f t="shared" si="18"/>
        <v>0</v>
      </c>
      <c r="BJ164" s="14" t="s">
        <v>86</v>
      </c>
      <c r="BK164" s="219">
        <f t="shared" si="19"/>
        <v>0</v>
      </c>
      <c r="BL164" s="14" t="s">
        <v>472</v>
      </c>
      <c r="BM164" s="218" t="s">
        <v>496</v>
      </c>
    </row>
    <row r="165" spans="1:65" s="2" customFormat="1" ht="16.5" customHeight="1">
      <c r="A165" s="31"/>
      <c r="B165" s="32"/>
      <c r="C165" s="220" t="s">
        <v>348</v>
      </c>
      <c r="D165" s="220" t="s">
        <v>210</v>
      </c>
      <c r="E165" s="221" t="s">
        <v>1494</v>
      </c>
      <c r="F165" s="222" t="s">
        <v>1495</v>
      </c>
      <c r="G165" s="223" t="s">
        <v>278</v>
      </c>
      <c r="H165" s="224">
        <v>2</v>
      </c>
      <c r="I165" s="225"/>
      <c r="J165" s="226">
        <f t="shared" si="10"/>
        <v>0</v>
      </c>
      <c r="K165" s="227"/>
      <c r="L165" s="228"/>
      <c r="M165" s="229" t="s">
        <v>1</v>
      </c>
      <c r="N165" s="230" t="s">
        <v>39</v>
      </c>
      <c r="O165" s="68"/>
      <c r="P165" s="216">
        <f t="shared" si="11"/>
        <v>0</v>
      </c>
      <c r="Q165" s="216">
        <v>1E-4</v>
      </c>
      <c r="R165" s="216">
        <f t="shared" si="12"/>
        <v>2.0000000000000001E-4</v>
      </c>
      <c r="S165" s="216">
        <v>0</v>
      </c>
      <c r="T165" s="217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860</v>
      </c>
      <c r="AT165" s="218" t="s">
        <v>210</v>
      </c>
      <c r="AU165" s="218" t="s">
        <v>86</v>
      </c>
      <c r="AY165" s="14" t="s">
        <v>191</v>
      </c>
      <c r="BE165" s="219">
        <f t="shared" si="14"/>
        <v>0</v>
      </c>
      <c r="BF165" s="219">
        <f t="shared" si="15"/>
        <v>0</v>
      </c>
      <c r="BG165" s="219">
        <f t="shared" si="16"/>
        <v>0</v>
      </c>
      <c r="BH165" s="219">
        <f t="shared" si="17"/>
        <v>0</v>
      </c>
      <c r="BI165" s="219">
        <f t="shared" si="18"/>
        <v>0</v>
      </c>
      <c r="BJ165" s="14" t="s">
        <v>86</v>
      </c>
      <c r="BK165" s="219">
        <f t="shared" si="19"/>
        <v>0</v>
      </c>
      <c r="BL165" s="14" t="s">
        <v>472</v>
      </c>
      <c r="BM165" s="218" t="s">
        <v>506</v>
      </c>
    </row>
    <row r="166" spans="1:65" s="2" customFormat="1" ht="16.5" customHeight="1">
      <c r="A166" s="31"/>
      <c r="B166" s="32"/>
      <c r="C166" s="220" t="s">
        <v>352</v>
      </c>
      <c r="D166" s="220" t="s">
        <v>210</v>
      </c>
      <c r="E166" s="221" t="s">
        <v>1496</v>
      </c>
      <c r="F166" s="222" t="s">
        <v>1497</v>
      </c>
      <c r="G166" s="223" t="s">
        <v>278</v>
      </c>
      <c r="H166" s="224">
        <v>1</v>
      </c>
      <c r="I166" s="225"/>
      <c r="J166" s="226">
        <f t="shared" si="10"/>
        <v>0</v>
      </c>
      <c r="K166" s="227"/>
      <c r="L166" s="228"/>
      <c r="M166" s="229" t="s">
        <v>1</v>
      </c>
      <c r="N166" s="230" t="s">
        <v>39</v>
      </c>
      <c r="O166" s="68"/>
      <c r="P166" s="216">
        <f t="shared" si="11"/>
        <v>0</v>
      </c>
      <c r="Q166" s="216">
        <v>1E-4</v>
      </c>
      <c r="R166" s="216">
        <f t="shared" si="12"/>
        <v>1E-4</v>
      </c>
      <c r="S166" s="216">
        <v>0</v>
      </c>
      <c r="T166" s="217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860</v>
      </c>
      <c r="AT166" s="218" t="s">
        <v>210</v>
      </c>
      <c r="AU166" s="218" t="s">
        <v>86</v>
      </c>
      <c r="AY166" s="14" t="s">
        <v>191</v>
      </c>
      <c r="BE166" s="219">
        <f t="shared" si="14"/>
        <v>0</v>
      </c>
      <c r="BF166" s="219">
        <f t="shared" si="15"/>
        <v>0</v>
      </c>
      <c r="BG166" s="219">
        <f t="shared" si="16"/>
        <v>0</v>
      </c>
      <c r="BH166" s="219">
        <f t="shared" si="17"/>
        <v>0</v>
      </c>
      <c r="BI166" s="219">
        <f t="shared" si="18"/>
        <v>0</v>
      </c>
      <c r="BJ166" s="14" t="s">
        <v>86</v>
      </c>
      <c r="BK166" s="219">
        <f t="shared" si="19"/>
        <v>0</v>
      </c>
      <c r="BL166" s="14" t="s">
        <v>472</v>
      </c>
      <c r="BM166" s="218" t="s">
        <v>514</v>
      </c>
    </row>
    <row r="167" spans="1:65" s="2" customFormat="1" ht="16.5" customHeight="1">
      <c r="A167" s="31"/>
      <c r="B167" s="32"/>
      <c r="C167" s="220" t="s">
        <v>356</v>
      </c>
      <c r="D167" s="220" t="s">
        <v>210</v>
      </c>
      <c r="E167" s="221" t="s">
        <v>1498</v>
      </c>
      <c r="F167" s="222" t="s">
        <v>1499</v>
      </c>
      <c r="G167" s="223" t="s">
        <v>278</v>
      </c>
      <c r="H167" s="224">
        <v>1</v>
      </c>
      <c r="I167" s="225"/>
      <c r="J167" s="226">
        <f t="shared" si="10"/>
        <v>0</v>
      </c>
      <c r="K167" s="227"/>
      <c r="L167" s="228"/>
      <c r="M167" s="229" t="s">
        <v>1</v>
      </c>
      <c r="N167" s="230" t="s">
        <v>39</v>
      </c>
      <c r="O167" s="68"/>
      <c r="P167" s="216">
        <f t="shared" si="11"/>
        <v>0</v>
      </c>
      <c r="Q167" s="216">
        <v>1E-4</v>
      </c>
      <c r="R167" s="216">
        <f t="shared" si="12"/>
        <v>1E-4</v>
      </c>
      <c r="S167" s="216">
        <v>0</v>
      </c>
      <c r="T167" s="217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860</v>
      </c>
      <c r="AT167" s="218" t="s">
        <v>210</v>
      </c>
      <c r="AU167" s="218" t="s">
        <v>86</v>
      </c>
      <c r="AY167" s="14" t="s">
        <v>191</v>
      </c>
      <c r="BE167" s="219">
        <f t="shared" si="14"/>
        <v>0</v>
      </c>
      <c r="BF167" s="219">
        <f t="shared" si="15"/>
        <v>0</v>
      </c>
      <c r="BG167" s="219">
        <f t="shared" si="16"/>
        <v>0</v>
      </c>
      <c r="BH167" s="219">
        <f t="shared" si="17"/>
        <v>0</v>
      </c>
      <c r="BI167" s="219">
        <f t="shared" si="18"/>
        <v>0</v>
      </c>
      <c r="BJ167" s="14" t="s">
        <v>86</v>
      </c>
      <c r="BK167" s="219">
        <f t="shared" si="19"/>
        <v>0</v>
      </c>
      <c r="BL167" s="14" t="s">
        <v>472</v>
      </c>
      <c r="BM167" s="218" t="s">
        <v>522</v>
      </c>
    </row>
    <row r="168" spans="1:65" s="2" customFormat="1" ht="16.5" customHeight="1">
      <c r="A168" s="31"/>
      <c r="B168" s="32"/>
      <c r="C168" s="206" t="s">
        <v>360</v>
      </c>
      <c r="D168" s="206" t="s">
        <v>193</v>
      </c>
      <c r="E168" s="207" t="s">
        <v>1500</v>
      </c>
      <c r="F168" s="208" t="s">
        <v>1501</v>
      </c>
      <c r="G168" s="209" t="s">
        <v>278</v>
      </c>
      <c r="H168" s="210">
        <v>2</v>
      </c>
      <c r="I168" s="211"/>
      <c r="J168" s="212">
        <f t="shared" si="10"/>
        <v>0</v>
      </c>
      <c r="K168" s="213"/>
      <c r="L168" s="36"/>
      <c r="M168" s="214" t="s">
        <v>1</v>
      </c>
      <c r="N168" s="215" t="s">
        <v>39</v>
      </c>
      <c r="O168" s="68"/>
      <c r="P168" s="216">
        <f t="shared" si="11"/>
        <v>0</v>
      </c>
      <c r="Q168" s="216">
        <v>0</v>
      </c>
      <c r="R168" s="216">
        <f t="shared" si="12"/>
        <v>0</v>
      </c>
      <c r="S168" s="216">
        <v>0</v>
      </c>
      <c r="T168" s="217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472</v>
      </c>
      <c r="AT168" s="218" t="s">
        <v>193</v>
      </c>
      <c r="AU168" s="218" t="s">
        <v>86</v>
      </c>
      <c r="AY168" s="14" t="s">
        <v>191</v>
      </c>
      <c r="BE168" s="219">
        <f t="shared" si="14"/>
        <v>0</v>
      </c>
      <c r="BF168" s="219">
        <f t="shared" si="15"/>
        <v>0</v>
      </c>
      <c r="BG168" s="219">
        <f t="shared" si="16"/>
        <v>0</v>
      </c>
      <c r="BH168" s="219">
        <f t="shared" si="17"/>
        <v>0</v>
      </c>
      <c r="BI168" s="219">
        <f t="shared" si="18"/>
        <v>0</v>
      </c>
      <c r="BJ168" s="14" t="s">
        <v>86</v>
      </c>
      <c r="BK168" s="219">
        <f t="shared" si="19"/>
        <v>0</v>
      </c>
      <c r="BL168" s="14" t="s">
        <v>472</v>
      </c>
      <c r="BM168" s="218" t="s">
        <v>530</v>
      </c>
    </row>
    <row r="169" spans="1:65" s="2" customFormat="1" ht="21.75" customHeight="1">
      <c r="A169" s="31"/>
      <c r="B169" s="32"/>
      <c r="C169" s="206" t="s">
        <v>363</v>
      </c>
      <c r="D169" s="206" t="s">
        <v>193</v>
      </c>
      <c r="E169" s="207" t="s">
        <v>1502</v>
      </c>
      <c r="F169" s="208" t="s">
        <v>1503</v>
      </c>
      <c r="G169" s="209" t="s">
        <v>274</v>
      </c>
      <c r="H169" s="210">
        <v>610</v>
      </c>
      <c r="I169" s="211"/>
      <c r="J169" s="212">
        <f t="shared" si="10"/>
        <v>0</v>
      </c>
      <c r="K169" s="213"/>
      <c r="L169" s="36"/>
      <c r="M169" s="214" t="s">
        <v>1</v>
      </c>
      <c r="N169" s="215" t="s">
        <v>39</v>
      </c>
      <c r="O169" s="68"/>
      <c r="P169" s="216">
        <f t="shared" si="11"/>
        <v>0</v>
      </c>
      <c r="Q169" s="216">
        <v>0</v>
      </c>
      <c r="R169" s="216">
        <f t="shared" si="12"/>
        <v>0</v>
      </c>
      <c r="S169" s="216">
        <v>0</v>
      </c>
      <c r="T169" s="217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18" t="s">
        <v>472</v>
      </c>
      <c r="AT169" s="218" t="s">
        <v>193</v>
      </c>
      <c r="AU169" s="218" t="s">
        <v>86</v>
      </c>
      <c r="AY169" s="14" t="s">
        <v>191</v>
      </c>
      <c r="BE169" s="219">
        <f t="shared" si="14"/>
        <v>0</v>
      </c>
      <c r="BF169" s="219">
        <f t="shared" si="15"/>
        <v>0</v>
      </c>
      <c r="BG169" s="219">
        <f t="shared" si="16"/>
        <v>0</v>
      </c>
      <c r="BH169" s="219">
        <f t="shared" si="17"/>
        <v>0</v>
      </c>
      <c r="BI169" s="219">
        <f t="shared" si="18"/>
        <v>0</v>
      </c>
      <c r="BJ169" s="14" t="s">
        <v>86</v>
      </c>
      <c r="BK169" s="219">
        <f t="shared" si="19"/>
        <v>0</v>
      </c>
      <c r="BL169" s="14" t="s">
        <v>472</v>
      </c>
      <c r="BM169" s="218" t="s">
        <v>538</v>
      </c>
    </row>
    <row r="170" spans="1:65" s="2" customFormat="1" ht="16.5" customHeight="1">
      <c r="A170" s="31"/>
      <c r="B170" s="32"/>
      <c r="C170" s="206" t="s">
        <v>367</v>
      </c>
      <c r="D170" s="206" t="s">
        <v>193</v>
      </c>
      <c r="E170" s="207" t="s">
        <v>1504</v>
      </c>
      <c r="F170" s="208" t="s">
        <v>1505</v>
      </c>
      <c r="G170" s="209" t="s">
        <v>274</v>
      </c>
      <c r="H170" s="210">
        <v>25</v>
      </c>
      <c r="I170" s="211"/>
      <c r="J170" s="212">
        <f t="shared" si="10"/>
        <v>0</v>
      </c>
      <c r="K170" s="213"/>
      <c r="L170" s="36"/>
      <c r="M170" s="214" t="s">
        <v>1</v>
      </c>
      <c r="N170" s="215" t="s">
        <v>39</v>
      </c>
      <c r="O170" s="68"/>
      <c r="P170" s="216">
        <f t="shared" si="11"/>
        <v>0</v>
      </c>
      <c r="Q170" s="216">
        <v>0</v>
      </c>
      <c r="R170" s="216">
        <f t="shared" si="12"/>
        <v>0</v>
      </c>
      <c r="S170" s="216">
        <v>0</v>
      </c>
      <c r="T170" s="217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472</v>
      </c>
      <c r="AT170" s="218" t="s">
        <v>193</v>
      </c>
      <c r="AU170" s="218" t="s">
        <v>86</v>
      </c>
      <c r="AY170" s="14" t="s">
        <v>191</v>
      </c>
      <c r="BE170" s="219">
        <f t="shared" si="14"/>
        <v>0</v>
      </c>
      <c r="BF170" s="219">
        <f t="shared" si="15"/>
        <v>0</v>
      </c>
      <c r="BG170" s="219">
        <f t="shared" si="16"/>
        <v>0</v>
      </c>
      <c r="BH170" s="219">
        <f t="shared" si="17"/>
        <v>0</v>
      </c>
      <c r="BI170" s="219">
        <f t="shared" si="18"/>
        <v>0</v>
      </c>
      <c r="BJ170" s="14" t="s">
        <v>86</v>
      </c>
      <c r="BK170" s="219">
        <f t="shared" si="19"/>
        <v>0</v>
      </c>
      <c r="BL170" s="14" t="s">
        <v>472</v>
      </c>
      <c r="BM170" s="218" t="s">
        <v>548</v>
      </c>
    </row>
    <row r="171" spans="1:65" s="2" customFormat="1" ht="16.5" customHeight="1">
      <c r="A171" s="31"/>
      <c r="B171" s="32"/>
      <c r="C171" s="220" t="s">
        <v>371</v>
      </c>
      <c r="D171" s="220" t="s">
        <v>210</v>
      </c>
      <c r="E171" s="221" t="s">
        <v>1506</v>
      </c>
      <c r="F171" s="222" t="s">
        <v>1507</v>
      </c>
      <c r="G171" s="223" t="s">
        <v>274</v>
      </c>
      <c r="H171" s="224">
        <v>25</v>
      </c>
      <c r="I171" s="225"/>
      <c r="J171" s="226">
        <f t="shared" si="10"/>
        <v>0</v>
      </c>
      <c r="K171" s="227"/>
      <c r="L171" s="228"/>
      <c r="M171" s="229" t="s">
        <v>1</v>
      </c>
      <c r="N171" s="230" t="s">
        <v>39</v>
      </c>
      <c r="O171" s="68"/>
      <c r="P171" s="216">
        <f t="shared" si="11"/>
        <v>0</v>
      </c>
      <c r="Q171" s="216">
        <v>1.2E-4</v>
      </c>
      <c r="R171" s="216">
        <f t="shared" si="12"/>
        <v>3.0000000000000001E-3</v>
      </c>
      <c r="S171" s="216">
        <v>0</v>
      </c>
      <c r="T171" s="217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860</v>
      </c>
      <c r="AT171" s="218" t="s">
        <v>210</v>
      </c>
      <c r="AU171" s="218" t="s">
        <v>86</v>
      </c>
      <c r="AY171" s="14" t="s">
        <v>191</v>
      </c>
      <c r="BE171" s="219">
        <f t="shared" si="14"/>
        <v>0</v>
      </c>
      <c r="BF171" s="219">
        <f t="shared" si="15"/>
        <v>0</v>
      </c>
      <c r="BG171" s="219">
        <f t="shared" si="16"/>
        <v>0</v>
      </c>
      <c r="BH171" s="219">
        <f t="shared" si="17"/>
        <v>0</v>
      </c>
      <c r="BI171" s="219">
        <f t="shared" si="18"/>
        <v>0</v>
      </c>
      <c r="BJ171" s="14" t="s">
        <v>86</v>
      </c>
      <c r="BK171" s="219">
        <f t="shared" si="19"/>
        <v>0</v>
      </c>
      <c r="BL171" s="14" t="s">
        <v>472</v>
      </c>
      <c r="BM171" s="218" t="s">
        <v>556</v>
      </c>
    </row>
    <row r="172" spans="1:65" s="2" customFormat="1" ht="16.5" customHeight="1">
      <c r="A172" s="31"/>
      <c r="B172" s="32"/>
      <c r="C172" s="206" t="s">
        <v>375</v>
      </c>
      <c r="D172" s="206" t="s">
        <v>193</v>
      </c>
      <c r="E172" s="207" t="s">
        <v>1508</v>
      </c>
      <c r="F172" s="208" t="s">
        <v>1509</v>
      </c>
      <c r="G172" s="209" t="s">
        <v>274</v>
      </c>
      <c r="H172" s="210">
        <v>140</v>
      </c>
      <c r="I172" s="211"/>
      <c r="J172" s="212">
        <f t="shared" si="10"/>
        <v>0</v>
      </c>
      <c r="K172" s="213"/>
      <c r="L172" s="36"/>
      <c r="M172" s="214" t="s">
        <v>1</v>
      </c>
      <c r="N172" s="215" t="s">
        <v>39</v>
      </c>
      <c r="O172" s="68"/>
      <c r="P172" s="216">
        <f t="shared" si="11"/>
        <v>0</v>
      </c>
      <c r="Q172" s="216">
        <v>0</v>
      </c>
      <c r="R172" s="216">
        <f t="shared" si="12"/>
        <v>0</v>
      </c>
      <c r="S172" s="216">
        <v>0</v>
      </c>
      <c r="T172" s="217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472</v>
      </c>
      <c r="AT172" s="218" t="s">
        <v>193</v>
      </c>
      <c r="AU172" s="218" t="s">
        <v>86</v>
      </c>
      <c r="AY172" s="14" t="s">
        <v>191</v>
      </c>
      <c r="BE172" s="219">
        <f t="shared" si="14"/>
        <v>0</v>
      </c>
      <c r="BF172" s="219">
        <f t="shared" si="15"/>
        <v>0</v>
      </c>
      <c r="BG172" s="219">
        <f t="shared" si="16"/>
        <v>0</v>
      </c>
      <c r="BH172" s="219">
        <f t="shared" si="17"/>
        <v>0</v>
      </c>
      <c r="BI172" s="219">
        <f t="shared" si="18"/>
        <v>0</v>
      </c>
      <c r="BJ172" s="14" t="s">
        <v>86</v>
      </c>
      <c r="BK172" s="219">
        <f t="shared" si="19"/>
        <v>0</v>
      </c>
      <c r="BL172" s="14" t="s">
        <v>472</v>
      </c>
      <c r="BM172" s="218" t="s">
        <v>564</v>
      </c>
    </row>
    <row r="173" spans="1:65" s="2" customFormat="1" ht="21.75" customHeight="1">
      <c r="A173" s="31"/>
      <c r="B173" s="32"/>
      <c r="C173" s="220" t="s">
        <v>380</v>
      </c>
      <c r="D173" s="220" t="s">
        <v>210</v>
      </c>
      <c r="E173" s="221" t="s">
        <v>1510</v>
      </c>
      <c r="F173" s="222" t="s">
        <v>1511</v>
      </c>
      <c r="G173" s="223" t="s">
        <v>274</v>
      </c>
      <c r="H173" s="224">
        <v>140</v>
      </c>
      <c r="I173" s="225"/>
      <c r="J173" s="226">
        <f t="shared" si="10"/>
        <v>0</v>
      </c>
      <c r="K173" s="227"/>
      <c r="L173" s="228"/>
      <c r="M173" s="229" t="s">
        <v>1</v>
      </c>
      <c r="N173" s="230" t="s">
        <v>39</v>
      </c>
      <c r="O173" s="68"/>
      <c r="P173" s="216">
        <f t="shared" si="11"/>
        <v>0</v>
      </c>
      <c r="Q173" s="216">
        <v>6.0000000000000002E-5</v>
      </c>
      <c r="R173" s="216">
        <f t="shared" si="12"/>
        <v>8.3999999999999995E-3</v>
      </c>
      <c r="S173" s="216">
        <v>0</v>
      </c>
      <c r="T173" s="217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860</v>
      </c>
      <c r="AT173" s="218" t="s">
        <v>210</v>
      </c>
      <c r="AU173" s="218" t="s">
        <v>86</v>
      </c>
      <c r="AY173" s="14" t="s">
        <v>191</v>
      </c>
      <c r="BE173" s="219">
        <f t="shared" si="14"/>
        <v>0</v>
      </c>
      <c r="BF173" s="219">
        <f t="shared" si="15"/>
        <v>0</v>
      </c>
      <c r="BG173" s="219">
        <f t="shared" si="16"/>
        <v>0</v>
      </c>
      <c r="BH173" s="219">
        <f t="shared" si="17"/>
        <v>0</v>
      </c>
      <c r="BI173" s="219">
        <f t="shared" si="18"/>
        <v>0</v>
      </c>
      <c r="BJ173" s="14" t="s">
        <v>86</v>
      </c>
      <c r="BK173" s="219">
        <f t="shared" si="19"/>
        <v>0</v>
      </c>
      <c r="BL173" s="14" t="s">
        <v>472</v>
      </c>
      <c r="BM173" s="218" t="s">
        <v>572</v>
      </c>
    </row>
    <row r="174" spans="1:65" s="2" customFormat="1" ht="16.5" customHeight="1">
      <c r="A174" s="31"/>
      <c r="B174" s="32"/>
      <c r="C174" s="206" t="s">
        <v>384</v>
      </c>
      <c r="D174" s="206" t="s">
        <v>193</v>
      </c>
      <c r="E174" s="207" t="s">
        <v>1512</v>
      </c>
      <c r="F174" s="208" t="s">
        <v>1513</v>
      </c>
      <c r="G174" s="209" t="s">
        <v>274</v>
      </c>
      <c r="H174" s="210">
        <v>213</v>
      </c>
      <c r="I174" s="211"/>
      <c r="J174" s="212">
        <f t="shared" si="10"/>
        <v>0</v>
      </c>
      <c r="K174" s="213"/>
      <c r="L174" s="36"/>
      <c r="M174" s="214" t="s">
        <v>1</v>
      </c>
      <c r="N174" s="215" t="s">
        <v>39</v>
      </c>
      <c r="O174" s="68"/>
      <c r="P174" s="216">
        <f t="shared" si="11"/>
        <v>0</v>
      </c>
      <c r="Q174" s="216">
        <v>0</v>
      </c>
      <c r="R174" s="216">
        <f t="shared" si="12"/>
        <v>0</v>
      </c>
      <c r="S174" s="216">
        <v>0</v>
      </c>
      <c r="T174" s="217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18" t="s">
        <v>472</v>
      </c>
      <c r="AT174" s="218" t="s">
        <v>193</v>
      </c>
      <c r="AU174" s="218" t="s">
        <v>86</v>
      </c>
      <c r="AY174" s="14" t="s">
        <v>191</v>
      </c>
      <c r="BE174" s="219">
        <f t="shared" si="14"/>
        <v>0</v>
      </c>
      <c r="BF174" s="219">
        <f t="shared" si="15"/>
        <v>0</v>
      </c>
      <c r="BG174" s="219">
        <f t="shared" si="16"/>
        <v>0</v>
      </c>
      <c r="BH174" s="219">
        <f t="shared" si="17"/>
        <v>0</v>
      </c>
      <c r="BI174" s="219">
        <f t="shared" si="18"/>
        <v>0</v>
      </c>
      <c r="BJ174" s="14" t="s">
        <v>86</v>
      </c>
      <c r="BK174" s="219">
        <f t="shared" si="19"/>
        <v>0</v>
      </c>
      <c r="BL174" s="14" t="s">
        <v>472</v>
      </c>
      <c r="BM174" s="218" t="s">
        <v>580</v>
      </c>
    </row>
    <row r="175" spans="1:65" s="2" customFormat="1" ht="16.5" customHeight="1">
      <c r="A175" s="31"/>
      <c r="B175" s="32"/>
      <c r="C175" s="220" t="s">
        <v>386</v>
      </c>
      <c r="D175" s="220" t="s">
        <v>210</v>
      </c>
      <c r="E175" s="221" t="s">
        <v>1514</v>
      </c>
      <c r="F175" s="222" t="s">
        <v>1515</v>
      </c>
      <c r="G175" s="223" t="s">
        <v>274</v>
      </c>
      <c r="H175" s="224">
        <v>190</v>
      </c>
      <c r="I175" s="225"/>
      <c r="J175" s="226">
        <f t="shared" si="10"/>
        <v>0</v>
      </c>
      <c r="K175" s="227"/>
      <c r="L175" s="228"/>
      <c r="M175" s="229" t="s">
        <v>1</v>
      </c>
      <c r="N175" s="230" t="s">
        <v>39</v>
      </c>
      <c r="O175" s="68"/>
      <c r="P175" s="216">
        <f t="shared" si="11"/>
        <v>0</v>
      </c>
      <c r="Q175" s="216">
        <v>1.3999999999999999E-4</v>
      </c>
      <c r="R175" s="216">
        <f t="shared" si="12"/>
        <v>2.6599999999999999E-2</v>
      </c>
      <c r="S175" s="216">
        <v>0</v>
      </c>
      <c r="T175" s="217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18" t="s">
        <v>860</v>
      </c>
      <c r="AT175" s="218" t="s">
        <v>210</v>
      </c>
      <c r="AU175" s="218" t="s">
        <v>86</v>
      </c>
      <c r="AY175" s="14" t="s">
        <v>191</v>
      </c>
      <c r="BE175" s="219">
        <f t="shared" si="14"/>
        <v>0</v>
      </c>
      <c r="BF175" s="219">
        <f t="shared" si="15"/>
        <v>0</v>
      </c>
      <c r="BG175" s="219">
        <f t="shared" si="16"/>
        <v>0</v>
      </c>
      <c r="BH175" s="219">
        <f t="shared" si="17"/>
        <v>0</v>
      </c>
      <c r="BI175" s="219">
        <f t="shared" si="18"/>
        <v>0</v>
      </c>
      <c r="BJ175" s="14" t="s">
        <v>86</v>
      </c>
      <c r="BK175" s="219">
        <f t="shared" si="19"/>
        <v>0</v>
      </c>
      <c r="BL175" s="14" t="s">
        <v>472</v>
      </c>
      <c r="BM175" s="218" t="s">
        <v>588</v>
      </c>
    </row>
    <row r="176" spans="1:65" s="2" customFormat="1" ht="16.5" customHeight="1">
      <c r="A176" s="31"/>
      <c r="B176" s="32"/>
      <c r="C176" s="220" t="s">
        <v>393</v>
      </c>
      <c r="D176" s="220" t="s">
        <v>210</v>
      </c>
      <c r="E176" s="221" t="s">
        <v>1516</v>
      </c>
      <c r="F176" s="222" t="s">
        <v>1517</v>
      </c>
      <c r="G176" s="223" t="s">
        <v>274</v>
      </c>
      <c r="H176" s="224">
        <v>23</v>
      </c>
      <c r="I176" s="225"/>
      <c r="J176" s="226">
        <f t="shared" si="10"/>
        <v>0</v>
      </c>
      <c r="K176" s="227"/>
      <c r="L176" s="228"/>
      <c r="M176" s="229" t="s">
        <v>1</v>
      </c>
      <c r="N176" s="230" t="s">
        <v>39</v>
      </c>
      <c r="O176" s="68"/>
      <c r="P176" s="216">
        <f t="shared" si="11"/>
        <v>0</v>
      </c>
      <c r="Q176" s="216">
        <v>1.3999999999999999E-4</v>
      </c>
      <c r="R176" s="216">
        <f t="shared" si="12"/>
        <v>3.2199999999999998E-3</v>
      </c>
      <c r="S176" s="216">
        <v>0</v>
      </c>
      <c r="T176" s="217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860</v>
      </c>
      <c r="AT176" s="218" t="s">
        <v>210</v>
      </c>
      <c r="AU176" s="218" t="s">
        <v>86</v>
      </c>
      <c r="AY176" s="14" t="s">
        <v>191</v>
      </c>
      <c r="BE176" s="219">
        <f t="shared" si="14"/>
        <v>0</v>
      </c>
      <c r="BF176" s="219">
        <f t="shared" si="15"/>
        <v>0</v>
      </c>
      <c r="BG176" s="219">
        <f t="shared" si="16"/>
        <v>0</v>
      </c>
      <c r="BH176" s="219">
        <f t="shared" si="17"/>
        <v>0</v>
      </c>
      <c r="BI176" s="219">
        <f t="shared" si="18"/>
        <v>0</v>
      </c>
      <c r="BJ176" s="14" t="s">
        <v>86</v>
      </c>
      <c r="BK176" s="219">
        <f t="shared" si="19"/>
        <v>0</v>
      </c>
      <c r="BL176" s="14" t="s">
        <v>472</v>
      </c>
      <c r="BM176" s="218" t="s">
        <v>596</v>
      </c>
    </row>
    <row r="177" spans="1:65" s="2" customFormat="1" ht="16.5" customHeight="1">
      <c r="A177" s="31"/>
      <c r="B177" s="32"/>
      <c r="C177" s="206" t="s">
        <v>397</v>
      </c>
      <c r="D177" s="206" t="s">
        <v>193</v>
      </c>
      <c r="E177" s="207" t="s">
        <v>1518</v>
      </c>
      <c r="F177" s="208" t="s">
        <v>1519</v>
      </c>
      <c r="G177" s="209" t="s">
        <v>274</v>
      </c>
      <c r="H177" s="210">
        <v>267</v>
      </c>
      <c r="I177" s="211"/>
      <c r="J177" s="212">
        <f t="shared" si="10"/>
        <v>0</v>
      </c>
      <c r="K177" s="213"/>
      <c r="L177" s="36"/>
      <c r="M177" s="214" t="s">
        <v>1</v>
      </c>
      <c r="N177" s="215" t="s">
        <v>39</v>
      </c>
      <c r="O177" s="68"/>
      <c r="P177" s="216">
        <f t="shared" si="11"/>
        <v>0</v>
      </c>
      <c r="Q177" s="216">
        <v>0</v>
      </c>
      <c r="R177" s="216">
        <f t="shared" si="12"/>
        <v>0</v>
      </c>
      <c r="S177" s="216">
        <v>0</v>
      </c>
      <c r="T177" s="217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472</v>
      </c>
      <c r="AT177" s="218" t="s">
        <v>193</v>
      </c>
      <c r="AU177" s="218" t="s">
        <v>86</v>
      </c>
      <c r="AY177" s="14" t="s">
        <v>191</v>
      </c>
      <c r="BE177" s="219">
        <f t="shared" si="14"/>
        <v>0</v>
      </c>
      <c r="BF177" s="219">
        <f t="shared" si="15"/>
        <v>0</v>
      </c>
      <c r="BG177" s="219">
        <f t="shared" si="16"/>
        <v>0</v>
      </c>
      <c r="BH177" s="219">
        <f t="shared" si="17"/>
        <v>0</v>
      </c>
      <c r="BI177" s="219">
        <f t="shared" si="18"/>
        <v>0</v>
      </c>
      <c r="BJ177" s="14" t="s">
        <v>86</v>
      </c>
      <c r="BK177" s="219">
        <f t="shared" si="19"/>
        <v>0</v>
      </c>
      <c r="BL177" s="14" t="s">
        <v>472</v>
      </c>
      <c r="BM177" s="218" t="s">
        <v>608</v>
      </c>
    </row>
    <row r="178" spans="1:65" s="2" customFormat="1" ht="16.5" customHeight="1">
      <c r="A178" s="31"/>
      <c r="B178" s="32"/>
      <c r="C178" s="220" t="s">
        <v>401</v>
      </c>
      <c r="D178" s="220" t="s">
        <v>210</v>
      </c>
      <c r="E178" s="221" t="s">
        <v>1520</v>
      </c>
      <c r="F178" s="222" t="s">
        <v>1521</v>
      </c>
      <c r="G178" s="223" t="s">
        <v>274</v>
      </c>
      <c r="H178" s="224">
        <v>267</v>
      </c>
      <c r="I178" s="225"/>
      <c r="J178" s="226">
        <f t="shared" si="10"/>
        <v>0</v>
      </c>
      <c r="K178" s="227"/>
      <c r="L178" s="228"/>
      <c r="M178" s="229" t="s">
        <v>1</v>
      </c>
      <c r="N178" s="230" t="s">
        <v>39</v>
      </c>
      <c r="O178" s="68"/>
      <c r="P178" s="216">
        <f t="shared" si="11"/>
        <v>0</v>
      </c>
      <c r="Q178" s="216">
        <v>1.9000000000000001E-4</v>
      </c>
      <c r="R178" s="216">
        <f t="shared" si="12"/>
        <v>5.0730000000000004E-2</v>
      </c>
      <c r="S178" s="216">
        <v>0</v>
      </c>
      <c r="T178" s="217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18" t="s">
        <v>860</v>
      </c>
      <c r="AT178" s="218" t="s">
        <v>210</v>
      </c>
      <c r="AU178" s="218" t="s">
        <v>86</v>
      </c>
      <c r="AY178" s="14" t="s">
        <v>191</v>
      </c>
      <c r="BE178" s="219">
        <f t="shared" si="14"/>
        <v>0</v>
      </c>
      <c r="BF178" s="219">
        <f t="shared" si="15"/>
        <v>0</v>
      </c>
      <c r="BG178" s="219">
        <f t="shared" si="16"/>
        <v>0</v>
      </c>
      <c r="BH178" s="219">
        <f t="shared" si="17"/>
        <v>0</v>
      </c>
      <c r="BI178" s="219">
        <f t="shared" si="18"/>
        <v>0</v>
      </c>
      <c r="BJ178" s="14" t="s">
        <v>86</v>
      </c>
      <c r="BK178" s="219">
        <f t="shared" si="19"/>
        <v>0</v>
      </c>
      <c r="BL178" s="14" t="s">
        <v>472</v>
      </c>
      <c r="BM178" s="218" t="s">
        <v>616</v>
      </c>
    </row>
    <row r="179" spans="1:65" s="2" customFormat="1" ht="16.5" customHeight="1">
      <c r="A179" s="31"/>
      <c r="B179" s="32"/>
      <c r="C179" s="206" t="s">
        <v>405</v>
      </c>
      <c r="D179" s="206" t="s">
        <v>193</v>
      </c>
      <c r="E179" s="207" t="s">
        <v>1522</v>
      </c>
      <c r="F179" s="208" t="s">
        <v>1523</v>
      </c>
      <c r="G179" s="209" t="s">
        <v>274</v>
      </c>
      <c r="H179" s="210">
        <v>266</v>
      </c>
      <c r="I179" s="211"/>
      <c r="J179" s="212">
        <f t="shared" si="10"/>
        <v>0</v>
      </c>
      <c r="K179" s="213"/>
      <c r="L179" s="36"/>
      <c r="M179" s="214" t="s">
        <v>1</v>
      </c>
      <c r="N179" s="215" t="s">
        <v>39</v>
      </c>
      <c r="O179" s="68"/>
      <c r="P179" s="216">
        <f t="shared" si="11"/>
        <v>0</v>
      </c>
      <c r="Q179" s="216">
        <v>0</v>
      </c>
      <c r="R179" s="216">
        <f t="shared" si="12"/>
        <v>0</v>
      </c>
      <c r="S179" s="216">
        <v>0</v>
      </c>
      <c r="T179" s="217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18" t="s">
        <v>472</v>
      </c>
      <c r="AT179" s="218" t="s">
        <v>193</v>
      </c>
      <c r="AU179" s="218" t="s">
        <v>86</v>
      </c>
      <c r="AY179" s="14" t="s">
        <v>191</v>
      </c>
      <c r="BE179" s="219">
        <f t="shared" si="14"/>
        <v>0</v>
      </c>
      <c r="BF179" s="219">
        <f t="shared" si="15"/>
        <v>0</v>
      </c>
      <c r="BG179" s="219">
        <f t="shared" si="16"/>
        <v>0</v>
      </c>
      <c r="BH179" s="219">
        <f t="shared" si="17"/>
        <v>0</v>
      </c>
      <c r="BI179" s="219">
        <f t="shared" si="18"/>
        <v>0</v>
      </c>
      <c r="BJ179" s="14" t="s">
        <v>86</v>
      </c>
      <c r="BK179" s="219">
        <f t="shared" si="19"/>
        <v>0</v>
      </c>
      <c r="BL179" s="14" t="s">
        <v>472</v>
      </c>
      <c r="BM179" s="218" t="s">
        <v>623</v>
      </c>
    </row>
    <row r="180" spans="1:65" s="2" customFormat="1" ht="16.5" customHeight="1">
      <c r="A180" s="31"/>
      <c r="B180" s="32"/>
      <c r="C180" s="220" t="s">
        <v>409</v>
      </c>
      <c r="D180" s="220" t="s">
        <v>210</v>
      </c>
      <c r="E180" s="221" t="s">
        <v>1524</v>
      </c>
      <c r="F180" s="222" t="s">
        <v>1525</v>
      </c>
      <c r="G180" s="223" t="s">
        <v>274</v>
      </c>
      <c r="H180" s="224">
        <v>266</v>
      </c>
      <c r="I180" s="225"/>
      <c r="J180" s="226">
        <f t="shared" si="10"/>
        <v>0</v>
      </c>
      <c r="K180" s="227"/>
      <c r="L180" s="228"/>
      <c r="M180" s="229" t="s">
        <v>1</v>
      </c>
      <c r="N180" s="230" t="s">
        <v>39</v>
      </c>
      <c r="O180" s="68"/>
      <c r="P180" s="216">
        <f t="shared" si="11"/>
        <v>0</v>
      </c>
      <c r="Q180" s="216">
        <v>1.9000000000000001E-4</v>
      </c>
      <c r="R180" s="216">
        <f t="shared" si="12"/>
        <v>5.0540000000000002E-2</v>
      </c>
      <c r="S180" s="216">
        <v>0</v>
      </c>
      <c r="T180" s="217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18" t="s">
        <v>860</v>
      </c>
      <c r="AT180" s="218" t="s">
        <v>210</v>
      </c>
      <c r="AU180" s="218" t="s">
        <v>86</v>
      </c>
      <c r="AY180" s="14" t="s">
        <v>191</v>
      </c>
      <c r="BE180" s="219">
        <f t="shared" si="14"/>
        <v>0</v>
      </c>
      <c r="BF180" s="219">
        <f t="shared" si="15"/>
        <v>0</v>
      </c>
      <c r="BG180" s="219">
        <f t="shared" si="16"/>
        <v>0</v>
      </c>
      <c r="BH180" s="219">
        <f t="shared" si="17"/>
        <v>0</v>
      </c>
      <c r="BI180" s="219">
        <f t="shared" si="18"/>
        <v>0</v>
      </c>
      <c r="BJ180" s="14" t="s">
        <v>86</v>
      </c>
      <c r="BK180" s="219">
        <f t="shared" si="19"/>
        <v>0</v>
      </c>
      <c r="BL180" s="14" t="s">
        <v>472</v>
      </c>
      <c r="BM180" s="218" t="s">
        <v>631</v>
      </c>
    </row>
    <row r="181" spans="1:65" s="2" customFormat="1" ht="16.5" customHeight="1">
      <c r="A181" s="31"/>
      <c r="B181" s="32"/>
      <c r="C181" s="206" t="s">
        <v>415</v>
      </c>
      <c r="D181" s="206" t="s">
        <v>193</v>
      </c>
      <c r="E181" s="207" t="s">
        <v>1526</v>
      </c>
      <c r="F181" s="208" t="s">
        <v>1527</v>
      </c>
      <c r="G181" s="209" t="s">
        <v>274</v>
      </c>
      <c r="H181" s="210">
        <v>41</v>
      </c>
      <c r="I181" s="211"/>
      <c r="J181" s="212">
        <f t="shared" si="10"/>
        <v>0</v>
      </c>
      <c r="K181" s="213"/>
      <c r="L181" s="36"/>
      <c r="M181" s="214" t="s">
        <v>1</v>
      </c>
      <c r="N181" s="215" t="s">
        <v>39</v>
      </c>
      <c r="O181" s="68"/>
      <c r="P181" s="216">
        <f t="shared" si="11"/>
        <v>0</v>
      </c>
      <c r="Q181" s="216">
        <v>0</v>
      </c>
      <c r="R181" s="216">
        <f t="shared" si="12"/>
        <v>0</v>
      </c>
      <c r="S181" s="216">
        <v>0</v>
      </c>
      <c r="T181" s="217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18" t="s">
        <v>472</v>
      </c>
      <c r="AT181" s="218" t="s">
        <v>193</v>
      </c>
      <c r="AU181" s="218" t="s">
        <v>86</v>
      </c>
      <c r="AY181" s="14" t="s">
        <v>191</v>
      </c>
      <c r="BE181" s="219">
        <f t="shared" si="14"/>
        <v>0</v>
      </c>
      <c r="BF181" s="219">
        <f t="shared" si="15"/>
        <v>0</v>
      </c>
      <c r="BG181" s="219">
        <f t="shared" si="16"/>
        <v>0</v>
      </c>
      <c r="BH181" s="219">
        <f t="shared" si="17"/>
        <v>0</v>
      </c>
      <c r="BI181" s="219">
        <f t="shared" si="18"/>
        <v>0</v>
      </c>
      <c r="BJ181" s="14" t="s">
        <v>86</v>
      </c>
      <c r="BK181" s="219">
        <f t="shared" si="19"/>
        <v>0</v>
      </c>
      <c r="BL181" s="14" t="s">
        <v>472</v>
      </c>
      <c r="BM181" s="218" t="s">
        <v>639</v>
      </c>
    </row>
    <row r="182" spans="1:65" s="2" customFormat="1" ht="16.5" customHeight="1">
      <c r="A182" s="31"/>
      <c r="B182" s="32"/>
      <c r="C182" s="220" t="s">
        <v>419</v>
      </c>
      <c r="D182" s="220" t="s">
        <v>210</v>
      </c>
      <c r="E182" s="221" t="s">
        <v>1528</v>
      </c>
      <c r="F182" s="222" t="s">
        <v>1529</v>
      </c>
      <c r="G182" s="223" t="s">
        <v>274</v>
      </c>
      <c r="H182" s="224">
        <v>41</v>
      </c>
      <c r="I182" s="225"/>
      <c r="J182" s="226">
        <f t="shared" si="10"/>
        <v>0</v>
      </c>
      <c r="K182" s="227"/>
      <c r="L182" s="228"/>
      <c r="M182" s="229" t="s">
        <v>1</v>
      </c>
      <c r="N182" s="230" t="s">
        <v>39</v>
      </c>
      <c r="O182" s="68"/>
      <c r="P182" s="216">
        <f t="shared" si="11"/>
        <v>0</v>
      </c>
      <c r="Q182" s="216">
        <v>7.3999999999999999E-4</v>
      </c>
      <c r="R182" s="216">
        <f t="shared" si="12"/>
        <v>3.0339999999999999E-2</v>
      </c>
      <c r="S182" s="216">
        <v>0</v>
      </c>
      <c r="T182" s="217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18" t="s">
        <v>860</v>
      </c>
      <c r="AT182" s="218" t="s">
        <v>210</v>
      </c>
      <c r="AU182" s="218" t="s">
        <v>86</v>
      </c>
      <c r="AY182" s="14" t="s">
        <v>191</v>
      </c>
      <c r="BE182" s="219">
        <f t="shared" si="14"/>
        <v>0</v>
      </c>
      <c r="BF182" s="219">
        <f t="shared" si="15"/>
        <v>0</v>
      </c>
      <c r="BG182" s="219">
        <f t="shared" si="16"/>
        <v>0</v>
      </c>
      <c r="BH182" s="219">
        <f t="shared" si="17"/>
        <v>0</v>
      </c>
      <c r="BI182" s="219">
        <f t="shared" si="18"/>
        <v>0</v>
      </c>
      <c r="BJ182" s="14" t="s">
        <v>86</v>
      </c>
      <c r="BK182" s="219">
        <f t="shared" si="19"/>
        <v>0</v>
      </c>
      <c r="BL182" s="14" t="s">
        <v>472</v>
      </c>
      <c r="BM182" s="218" t="s">
        <v>648</v>
      </c>
    </row>
    <row r="183" spans="1:65" s="2" customFormat="1" ht="16.5" customHeight="1">
      <c r="A183" s="31"/>
      <c r="B183" s="32"/>
      <c r="C183" s="206" t="s">
        <v>423</v>
      </c>
      <c r="D183" s="206" t="s">
        <v>193</v>
      </c>
      <c r="E183" s="207" t="s">
        <v>1530</v>
      </c>
      <c r="F183" s="208" t="s">
        <v>1531</v>
      </c>
      <c r="G183" s="209" t="s">
        <v>274</v>
      </c>
      <c r="H183" s="210">
        <v>122</v>
      </c>
      <c r="I183" s="211"/>
      <c r="J183" s="212">
        <f t="shared" si="10"/>
        <v>0</v>
      </c>
      <c r="K183" s="213"/>
      <c r="L183" s="36"/>
      <c r="M183" s="214" t="s">
        <v>1</v>
      </c>
      <c r="N183" s="215" t="s">
        <v>39</v>
      </c>
      <c r="O183" s="68"/>
      <c r="P183" s="216">
        <f t="shared" si="11"/>
        <v>0</v>
      </c>
      <c r="Q183" s="216">
        <v>0</v>
      </c>
      <c r="R183" s="216">
        <f t="shared" si="12"/>
        <v>0</v>
      </c>
      <c r="S183" s="216">
        <v>0</v>
      </c>
      <c r="T183" s="217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18" t="s">
        <v>472</v>
      </c>
      <c r="AT183" s="218" t="s">
        <v>193</v>
      </c>
      <c r="AU183" s="218" t="s">
        <v>86</v>
      </c>
      <c r="AY183" s="14" t="s">
        <v>191</v>
      </c>
      <c r="BE183" s="219">
        <f t="shared" si="14"/>
        <v>0</v>
      </c>
      <c r="BF183" s="219">
        <f t="shared" si="15"/>
        <v>0</v>
      </c>
      <c r="BG183" s="219">
        <f t="shared" si="16"/>
        <v>0</v>
      </c>
      <c r="BH183" s="219">
        <f t="shared" si="17"/>
        <v>0</v>
      </c>
      <c r="BI183" s="219">
        <f t="shared" si="18"/>
        <v>0</v>
      </c>
      <c r="BJ183" s="14" t="s">
        <v>86</v>
      </c>
      <c r="BK183" s="219">
        <f t="shared" si="19"/>
        <v>0</v>
      </c>
      <c r="BL183" s="14" t="s">
        <v>472</v>
      </c>
      <c r="BM183" s="218" t="s">
        <v>654</v>
      </c>
    </row>
    <row r="184" spans="1:65" s="2" customFormat="1" ht="16.5" customHeight="1">
      <c r="A184" s="31"/>
      <c r="B184" s="32"/>
      <c r="C184" s="220" t="s">
        <v>427</v>
      </c>
      <c r="D184" s="220" t="s">
        <v>210</v>
      </c>
      <c r="E184" s="221" t="s">
        <v>1532</v>
      </c>
      <c r="F184" s="222" t="s">
        <v>1533</v>
      </c>
      <c r="G184" s="223" t="s">
        <v>274</v>
      </c>
      <c r="H184" s="224">
        <v>122</v>
      </c>
      <c r="I184" s="225"/>
      <c r="J184" s="226">
        <f t="shared" si="10"/>
        <v>0</v>
      </c>
      <c r="K184" s="227"/>
      <c r="L184" s="228"/>
      <c r="M184" s="229" t="s">
        <v>1</v>
      </c>
      <c r="N184" s="230" t="s">
        <v>39</v>
      </c>
      <c r="O184" s="68"/>
      <c r="P184" s="216">
        <f t="shared" si="11"/>
        <v>0</v>
      </c>
      <c r="Q184" s="216">
        <v>0</v>
      </c>
      <c r="R184" s="216">
        <f t="shared" si="12"/>
        <v>0</v>
      </c>
      <c r="S184" s="216">
        <v>0</v>
      </c>
      <c r="T184" s="217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18" t="s">
        <v>860</v>
      </c>
      <c r="AT184" s="218" t="s">
        <v>210</v>
      </c>
      <c r="AU184" s="218" t="s">
        <v>86</v>
      </c>
      <c r="AY184" s="14" t="s">
        <v>191</v>
      </c>
      <c r="BE184" s="219">
        <f t="shared" si="14"/>
        <v>0</v>
      </c>
      <c r="BF184" s="219">
        <f t="shared" si="15"/>
        <v>0</v>
      </c>
      <c r="BG184" s="219">
        <f t="shared" si="16"/>
        <v>0</v>
      </c>
      <c r="BH184" s="219">
        <f t="shared" si="17"/>
        <v>0</v>
      </c>
      <c r="BI184" s="219">
        <f t="shared" si="18"/>
        <v>0</v>
      </c>
      <c r="BJ184" s="14" t="s">
        <v>86</v>
      </c>
      <c r="BK184" s="219">
        <f t="shared" si="19"/>
        <v>0</v>
      </c>
      <c r="BL184" s="14" t="s">
        <v>472</v>
      </c>
      <c r="BM184" s="218" t="s">
        <v>663</v>
      </c>
    </row>
    <row r="185" spans="1:65" s="2" customFormat="1" ht="16.5" customHeight="1">
      <c r="A185" s="31"/>
      <c r="B185" s="32"/>
      <c r="C185" s="206" t="s">
        <v>435</v>
      </c>
      <c r="D185" s="206" t="s">
        <v>193</v>
      </c>
      <c r="E185" s="207" t="s">
        <v>1534</v>
      </c>
      <c r="F185" s="208" t="s">
        <v>1535</v>
      </c>
      <c r="G185" s="209" t="s">
        <v>274</v>
      </c>
      <c r="H185" s="210">
        <v>114</v>
      </c>
      <c r="I185" s="211"/>
      <c r="J185" s="212">
        <f t="shared" si="10"/>
        <v>0</v>
      </c>
      <c r="K185" s="213"/>
      <c r="L185" s="36"/>
      <c r="M185" s="214" t="s">
        <v>1</v>
      </c>
      <c r="N185" s="215" t="s">
        <v>39</v>
      </c>
      <c r="O185" s="68"/>
      <c r="P185" s="216">
        <f t="shared" si="11"/>
        <v>0</v>
      </c>
      <c r="Q185" s="216">
        <v>0</v>
      </c>
      <c r="R185" s="216">
        <f t="shared" si="12"/>
        <v>0</v>
      </c>
      <c r="S185" s="216">
        <v>0</v>
      </c>
      <c r="T185" s="217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18" t="s">
        <v>472</v>
      </c>
      <c r="AT185" s="218" t="s">
        <v>193</v>
      </c>
      <c r="AU185" s="218" t="s">
        <v>86</v>
      </c>
      <c r="AY185" s="14" t="s">
        <v>191</v>
      </c>
      <c r="BE185" s="219">
        <f t="shared" si="14"/>
        <v>0</v>
      </c>
      <c r="BF185" s="219">
        <f t="shared" si="15"/>
        <v>0</v>
      </c>
      <c r="BG185" s="219">
        <f t="shared" si="16"/>
        <v>0</v>
      </c>
      <c r="BH185" s="219">
        <f t="shared" si="17"/>
        <v>0</v>
      </c>
      <c r="BI185" s="219">
        <f t="shared" si="18"/>
        <v>0</v>
      </c>
      <c r="BJ185" s="14" t="s">
        <v>86</v>
      </c>
      <c r="BK185" s="219">
        <f t="shared" si="19"/>
        <v>0</v>
      </c>
      <c r="BL185" s="14" t="s">
        <v>472</v>
      </c>
      <c r="BM185" s="218" t="s">
        <v>671</v>
      </c>
    </row>
    <row r="186" spans="1:65" s="2" customFormat="1" ht="16.5" customHeight="1">
      <c r="A186" s="31"/>
      <c r="B186" s="32"/>
      <c r="C186" s="220" t="s">
        <v>441</v>
      </c>
      <c r="D186" s="220" t="s">
        <v>210</v>
      </c>
      <c r="E186" s="221" t="s">
        <v>1536</v>
      </c>
      <c r="F186" s="222" t="s">
        <v>1537</v>
      </c>
      <c r="G186" s="223" t="s">
        <v>274</v>
      </c>
      <c r="H186" s="224">
        <v>114</v>
      </c>
      <c r="I186" s="225"/>
      <c r="J186" s="226">
        <f t="shared" si="10"/>
        <v>0</v>
      </c>
      <c r="K186" s="227"/>
      <c r="L186" s="228"/>
      <c r="M186" s="229" t="s">
        <v>1</v>
      </c>
      <c r="N186" s="230" t="s">
        <v>39</v>
      </c>
      <c r="O186" s="68"/>
      <c r="P186" s="216">
        <f t="shared" si="11"/>
        <v>0</v>
      </c>
      <c r="Q186" s="216">
        <v>0</v>
      </c>
      <c r="R186" s="216">
        <f t="shared" si="12"/>
        <v>0</v>
      </c>
      <c r="S186" s="216">
        <v>0</v>
      </c>
      <c r="T186" s="217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18" t="s">
        <v>860</v>
      </c>
      <c r="AT186" s="218" t="s">
        <v>210</v>
      </c>
      <c r="AU186" s="218" t="s">
        <v>86</v>
      </c>
      <c r="AY186" s="14" t="s">
        <v>191</v>
      </c>
      <c r="BE186" s="219">
        <f t="shared" si="14"/>
        <v>0</v>
      </c>
      <c r="BF186" s="219">
        <f t="shared" si="15"/>
        <v>0</v>
      </c>
      <c r="BG186" s="219">
        <f t="shared" si="16"/>
        <v>0</v>
      </c>
      <c r="BH186" s="219">
        <f t="shared" si="17"/>
        <v>0</v>
      </c>
      <c r="BI186" s="219">
        <f t="shared" si="18"/>
        <v>0</v>
      </c>
      <c r="BJ186" s="14" t="s">
        <v>86</v>
      </c>
      <c r="BK186" s="219">
        <f t="shared" si="19"/>
        <v>0</v>
      </c>
      <c r="BL186" s="14" t="s">
        <v>472</v>
      </c>
      <c r="BM186" s="218" t="s">
        <v>677</v>
      </c>
    </row>
    <row r="187" spans="1:65" s="2" customFormat="1" ht="16.5" customHeight="1">
      <c r="A187" s="31"/>
      <c r="B187" s="32"/>
      <c r="C187" s="206" t="s">
        <v>445</v>
      </c>
      <c r="D187" s="206" t="s">
        <v>193</v>
      </c>
      <c r="E187" s="207" t="s">
        <v>1538</v>
      </c>
      <c r="F187" s="208" t="s">
        <v>1539</v>
      </c>
      <c r="G187" s="209" t="s">
        <v>274</v>
      </c>
      <c r="H187" s="210">
        <v>108</v>
      </c>
      <c r="I187" s="211"/>
      <c r="J187" s="212">
        <f t="shared" si="10"/>
        <v>0</v>
      </c>
      <c r="K187" s="213"/>
      <c r="L187" s="36"/>
      <c r="M187" s="214" t="s">
        <v>1</v>
      </c>
      <c r="N187" s="215" t="s">
        <v>39</v>
      </c>
      <c r="O187" s="68"/>
      <c r="P187" s="216">
        <f t="shared" si="11"/>
        <v>0</v>
      </c>
      <c r="Q187" s="216">
        <v>0</v>
      </c>
      <c r="R187" s="216">
        <f t="shared" si="12"/>
        <v>0</v>
      </c>
      <c r="S187" s="216">
        <v>0</v>
      </c>
      <c r="T187" s="217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18" t="s">
        <v>472</v>
      </c>
      <c r="AT187" s="218" t="s">
        <v>193</v>
      </c>
      <c r="AU187" s="218" t="s">
        <v>86</v>
      </c>
      <c r="AY187" s="14" t="s">
        <v>191</v>
      </c>
      <c r="BE187" s="219">
        <f t="shared" si="14"/>
        <v>0</v>
      </c>
      <c r="BF187" s="219">
        <f t="shared" si="15"/>
        <v>0</v>
      </c>
      <c r="BG187" s="219">
        <f t="shared" si="16"/>
        <v>0</v>
      </c>
      <c r="BH187" s="219">
        <f t="shared" si="17"/>
        <v>0</v>
      </c>
      <c r="BI187" s="219">
        <f t="shared" si="18"/>
        <v>0</v>
      </c>
      <c r="BJ187" s="14" t="s">
        <v>86</v>
      </c>
      <c r="BK187" s="219">
        <f t="shared" si="19"/>
        <v>0</v>
      </c>
      <c r="BL187" s="14" t="s">
        <v>472</v>
      </c>
      <c r="BM187" s="218" t="s">
        <v>685</v>
      </c>
    </row>
    <row r="188" spans="1:65" s="2" customFormat="1" ht="16.5" customHeight="1">
      <c r="A188" s="31"/>
      <c r="B188" s="32"/>
      <c r="C188" s="220" t="s">
        <v>449</v>
      </c>
      <c r="D188" s="220" t="s">
        <v>210</v>
      </c>
      <c r="E188" s="221" t="s">
        <v>1540</v>
      </c>
      <c r="F188" s="222" t="s">
        <v>1541</v>
      </c>
      <c r="G188" s="223" t="s">
        <v>274</v>
      </c>
      <c r="H188" s="224">
        <v>108</v>
      </c>
      <c r="I188" s="225"/>
      <c r="J188" s="226">
        <f t="shared" si="10"/>
        <v>0</v>
      </c>
      <c r="K188" s="227"/>
      <c r="L188" s="228"/>
      <c r="M188" s="229" t="s">
        <v>1</v>
      </c>
      <c r="N188" s="230" t="s">
        <v>39</v>
      </c>
      <c r="O188" s="68"/>
      <c r="P188" s="216">
        <f t="shared" si="11"/>
        <v>0</v>
      </c>
      <c r="Q188" s="216">
        <v>0</v>
      </c>
      <c r="R188" s="216">
        <f t="shared" si="12"/>
        <v>0</v>
      </c>
      <c r="S188" s="216">
        <v>0</v>
      </c>
      <c r="T188" s="217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18" t="s">
        <v>860</v>
      </c>
      <c r="AT188" s="218" t="s">
        <v>210</v>
      </c>
      <c r="AU188" s="218" t="s">
        <v>86</v>
      </c>
      <c r="AY188" s="14" t="s">
        <v>191</v>
      </c>
      <c r="BE188" s="219">
        <f t="shared" si="14"/>
        <v>0</v>
      </c>
      <c r="BF188" s="219">
        <f t="shared" si="15"/>
        <v>0</v>
      </c>
      <c r="BG188" s="219">
        <f t="shared" si="16"/>
        <v>0</v>
      </c>
      <c r="BH188" s="219">
        <f t="shared" si="17"/>
        <v>0</v>
      </c>
      <c r="BI188" s="219">
        <f t="shared" si="18"/>
        <v>0</v>
      </c>
      <c r="BJ188" s="14" t="s">
        <v>86</v>
      </c>
      <c r="BK188" s="219">
        <f t="shared" si="19"/>
        <v>0</v>
      </c>
      <c r="BL188" s="14" t="s">
        <v>472</v>
      </c>
      <c r="BM188" s="218" t="s">
        <v>693</v>
      </c>
    </row>
    <row r="189" spans="1:65" s="2" customFormat="1" ht="16.5" customHeight="1">
      <c r="A189" s="31"/>
      <c r="B189" s="32"/>
      <c r="C189" s="206" t="s">
        <v>454</v>
      </c>
      <c r="D189" s="206" t="s">
        <v>193</v>
      </c>
      <c r="E189" s="207" t="s">
        <v>1542</v>
      </c>
      <c r="F189" s="208" t="s">
        <v>1543</v>
      </c>
      <c r="G189" s="209" t="s">
        <v>274</v>
      </c>
      <c r="H189" s="210">
        <v>41</v>
      </c>
      <c r="I189" s="211"/>
      <c r="J189" s="212">
        <f t="shared" si="10"/>
        <v>0</v>
      </c>
      <c r="K189" s="213"/>
      <c r="L189" s="36"/>
      <c r="M189" s="214" t="s">
        <v>1</v>
      </c>
      <c r="N189" s="215" t="s">
        <v>39</v>
      </c>
      <c r="O189" s="68"/>
      <c r="P189" s="216">
        <f t="shared" si="11"/>
        <v>0</v>
      </c>
      <c r="Q189" s="216">
        <v>0</v>
      </c>
      <c r="R189" s="216">
        <f t="shared" si="12"/>
        <v>0</v>
      </c>
      <c r="S189" s="216">
        <v>0</v>
      </c>
      <c r="T189" s="217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18" t="s">
        <v>472</v>
      </c>
      <c r="AT189" s="218" t="s">
        <v>193</v>
      </c>
      <c r="AU189" s="218" t="s">
        <v>86</v>
      </c>
      <c r="AY189" s="14" t="s">
        <v>191</v>
      </c>
      <c r="BE189" s="219">
        <f t="shared" si="14"/>
        <v>0</v>
      </c>
      <c r="BF189" s="219">
        <f t="shared" si="15"/>
        <v>0</v>
      </c>
      <c r="BG189" s="219">
        <f t="shared" si="16"/>
        <v>0</v>
      </c>
      <c r="BH189" s="219">
        <f t="shared" si="17"/>
        <v>0</v>
      </c>
      <c r="BI189" s="219">
        <f t="shared" si="18"/>
        <v>0</v>
      </c>
      <c r="BJ189" s="14" t="s">
        <v>86</v>
      </c>
      <c r="BK189" s="219">
        <f t="shared" si="19"/>
        <v>0</v>
      </c>
      <c r="BL189" s="14" t="s">
        <v>472</v>
      </c>
      <c r="BM189" s="218" t="s">
        <v>703</v>
      </c>
    </row>
    <row r="190" spans="1:65" s="2" customFormat="1" ht="16.5" customHeight="1">
      <c r="A190" s="31"/>
      <c r="B190" s="32"/>
      <c r="C190" s="220" t="s">
        <v>458</v>
      </c>
      <c r="D190" s="220" t="s">
        <v>210</v>
      </c>
      <c r="E190" s="221" t="s">
        <v>1544</v>
      </c>
      <c r="F190" s="222" t="s">
        <v>1545</v>
      </c>
      <c r="G190" s="223" t="s">
        <v>274</v>
      </c>
      <c r="H190" s="224">
        <v>41</v>
      </c>
      <c r="I190" s="225"/>
      <c r="J190" s="226">
        <f t="shared" si="10"/>
        <v>0</v>
      </c>
      <c r="K190" s="227"/>
      <c r="L190" s="228"/>
      <c r="M190" s="229" t="s">
        <v>1</v>
      </c>
      <c r="N190" s="230" t="s">
        <v>39</v>
      </c>
      <c r="O190" s="68"/>
      <c r="P190" s="216">
        <f t="shared" si="11"/>
        <v>0</v>
      </c>
      <c r="Q190" s="216">
        <v>0</v>
      </c>
      <c r="R190" s="216">
        <f t="shared" si="12"/>
        <v>0</v>
      </c>
      <c r="S190" s="216">
        <v>0</v>
      </c>
      <c r="T190" s="217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18" t="s">
        <v>860</v>
      </c>
      <c r="AT190" s="218" t="s">
        <v>210</v>
      </c>
      <c r="AU190" s="218" t="s">
        <v>86</v>
      </c>
      <c r="AY190" s="14" t="s">
        <v>191</v>
      </c>
      <c r="BE190" s="219">
        <f t="shared" si="14"/>
        <v>0</v>
      </c>
      <c r="BF190" s="219">
        <f t="shared" si="15"/>
        <v>0</v>
      </c>
      <c r="BG190" s="219">
        <f t="shared" si="16"/>
        <v>0</v>
      </c>
      <c r="BH190" s="219">
        <f t="shared" si="17"/>
        <v>0</v>
      </c>
      <c r="BI190" s="219">
        <f t="shared" si="18"/>
        <v>0</v>
      </c>
      <c r="BJ190" s="14" t="s">
        <v>86</v>
      </c>
      <c r="BK190" s="219">
        <f t="shared" si="19"/>
        <v>0</v>
      </c>
      <c r="BL190" s="14" t="s">
        <v>472</v>
      </c>
      <c r="BM190" s="218" t="s">
        <v>711</v>
      </c>
    </row>
    <row r="191" spans="1:65" s="12" customFormat="1" ht="22.9" customHeight="1">
      <c r="B191" s="190"/>
      <c r="C191" s="191"/>
      <c r="D191" s="192" t="s">
        <v>72</v>
      </c>
      <c r="E191" s="204" t="s">
        <v>1546</v>
      </c>
      <c r="F191" s="204" t="s">
        <v>1547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f>SUM(P192:P195)</f>
        <v>0</v>
      </c>
      <c r="Q191" s="198"/>
      <c r="R191" s="199">
        <f>SUM(R192:R195)</f>
        <v>4.79E-3</v>
      </c>
      <c r="S191" s="198"/>
      <c r="T191" s="200">
        <f>SUM(T192:T195)</f>
        <v>0</v>
      </c>
      <c r="AR191" s="201" t="s">
        <v>202</v>
      </c>
      <c r="AT191" s="202" t="s">
        <v>72</v>
      </c>
      <c r="AU191" s="202" t="s">
        <v>80</v>
      </c>
      <c r="AY191" s="201" t="s">
        <v>191</v>
      </c>
      <c r="BK191" s="203">
        <f>SUM(BK192:BK195)</f>
        <v>0</v>
      </c>
    </row>
    <row r="192" spans="1:65" s="2" customFormat="1" ht="21.75" customHeight="1">
      <c r="A192" s="31"/>
      <c r="B192" s="32"/>
      <c r="C192" s="206" t="s">
        <v>464</v>
      </c>
      <c r="D192" s="206" t="s">
        <v>193</v>
      </c>
      <c r="E192" s="207" t="s">
        <v>1548</v>
      </c>
      <c r="F192" s="208" t="s">
        <v>1549</v>
      </c>
      <c r="G192" s="209" t="s">
        <v>278</v>
      </c>
      <c r="H192" s="210">
        <v>35</v>
      </c>
      <c r="I192" s="211"/>
      <c r="J192" s="212">
        <f>ROUND(I192*H192,2)</f>
        <v>0</v>
      </c>
      <c r="K192" s="213"/>
      <c r="L192" s="36"/>
      <c r="M192" s="214" t="s">
        <v>1</v>
      </c>
      <c r="N192" s="215" t="s">
        <v>39</v>
      </c>
      <c r="O192" s="68"/>
      <c r="P192" s="216">
        <f>O192*H192</f>
        <v>0</v>
      </c>
      <c r="Q192" s="216">
        <v>0</v>
      </c>
      <c r="R192" s="216">
        <f>Q192*H192</f>
        <v>0</v>
      </c>
      <c r="S192" s="216">
        <v>0</v>
      </c>
      <c r="T192" s="217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18" t="s">
        <v>472</v>
      </c>
      <c r="AT192" s="218" t="s">
        <v>193</v>
      </c>
      <c r="AU192" s="218" t="s">
        <v>86</v>
      </c>
      <c r="AY192" s="14" t="s">
        <v>191</v>
      </c>
      <c r="BE192" s="219">
        <f>IF(N192="základná",J192,0)</f>
        <v>0</v>
      </c>
      <c r="BF192" s="219">
        <f>IF(N192="znížená",J192,0)</f>
        <v>0</v>
      </c>
      <c r="BG192" s="219">
        <f>IF(N192="zákl. prenesená",J192,0)</f>
        <v>0</v>
      </c>
      <c r="BH192" s="219">
        <f>IF(N192="zníž. prenesená",J192,0)</f>
        <v>0</v>
      </c>
      <c r="BI192" s="219">
        <f>IF(N192="nulová",J192,0)</f>
        <v>0</v>
      </c>
      <c r="BJ192" s="14" t="s">
        <v>86</v>
      </c>
      <c r="BK192" s="219">
        <f>ROUND(I192*H192,2)</f>
        <v>0</v>
      </c>
      <c r="BL192" s="14" t="s">
        <v>472</v>
      </c>
      <c r="BM192" s="218" t="s">
        <v>719</v>
      </c>
    </row>
    <row r="193" spans="1:65" s="2" customFormat="1" ht="16.5" customHeight="1">
      <c r="A193" s="31"/>
      <c r="B193" s="32"/>
      <c r="C193" s="220" t="s">
        <v>468</v>
      </c>
      <c r="D193" s="220" t="s">
        <v>210</v>
      </c>
      <c r="E193" s="221" t="s">
        <v>1550</v>
      </c>
      <c r="F193" s="222" t="s">
        <v>1551</v>
      </c>
      <c r="G193" s="223" t="s">
        <v>278</v>
      </c>
      <c r="H193" s="224">
        <v>35</v>
      </c>
      <c r="I193" s="225"/>
      <c r="J193" s="226">
        <f>ROUND(I193*H193,2)</f>
        <v>0</v>
      </c>
      <c r="K193" s="227"/>
      <c r="L193" s="228"/>
      <c r="M193" s="229" t="s">
        <v>1</v>
      </c>
      <c r="N193" s="230" t="s">
        <v>39</v>
      </c>
      <c r="O193" s="68"/>
      <c r="P193" s="216">
        <f>O193*H193</f>
        <v>0</v>
      </c>
      <c r="Q193" s="216">
        <v>3.0000000000000001E-5</v>
      </c>
      <c r="R193" s="216">
        <f>Q193*H193</f>
        <v>1.0499999999999999E-3</v>
      </c>
      <c r="S193" s="216">
        <v>0</v>
      </c>
      <c r="T193" s="217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18" t="s">
        <v>860</v>
      </c>
      <c r="AT193" s="218" t="s">
        <v>210</v>
      </c>
      <c r="AU193" s="218" t="s">
        <v>86</v>
      </c>
      <c r="AY193" s="14" t="s">
        <v>191</v>
      </c>
      <c r="BE193" s="219">
        <f>IF(N193="základná",J193,0)</f>
        <v>0</v>
      </c>
      <c r="BF193" s="219">
        <f>IF(N193="znížená",J193,0)</f>
        <v>0</v>
      </c>
      <c r="BG193" s="219">
        <f>IF(N193="zákl. prenesená",J193,0)</f>
        <v>0</v>
      </c>
      <c r="BH193" s="219">
        <f>IF(N193="zníž. prenesená",J193,0)</f>
        <v>0</v>
      </c>
      <c r="BI193" s="219">
        <f>IF(N193="nulová",J193,0)</f>
        <v>0</v>
      </c>
      <c r="BJ193" s="14" t="s">
        <v>86</v>
      </c>
      <c r="BK193" s="219">
        <f>ROUND(I193*H193,2)</f>
        <v>0</v>
      </c>
      <c r="BL193" s="14" t="s">
        <v>472</v>
      </c>
      <c r="BM193" s="218" t="s">
        <v>727</v>
      </c>
    </row>
    <row r="194" spans="1:65" s="2" customFormat="1" ht="21.75" customHeight="1">
      <c r="A194" s="31"/>
      <c r="B194" s="32"/>
      <c r="C194" s="206" t="s">
        <v>472</v>
      </c>
      <c r="D194" s="206" t="s">
        <v>193</v>
      </c>
      <c r="E194" s="207" t="s">
        <v>1552</v>
      </c>
      <c r="F194" s="208" t="s">
        <v>1553</v>
      </c>
      <c r="G194" s="209" t="s">
        <v>278</v>
      </c>
      <c r="H194" s="210">
        <v>34</v>
      </c>
      <c r="I194" s="211"/>
      <c r="J194" s="212">
        <f>ROUND(I194*H194,2)</f>
        <v>0</v>
      </c>
      <c r="K194" s="213"/>
      <c r="L194" s="36"/>
      <c r="M194" s="214" t="s">
        <v>1</v>
      </c>
      <c r="N194" s="215" t="s">
        <v>39</v>
      </c>
      <c r="O194" s="68"/>
      <c r="P194" s="216">
        <f>O194*H194</f>
        <v>0</v>
      </c>
      <c r="Q194" s="216">
        <v>0</v>
      </c>
      <c r="R194" s="216">
        <f>Q194*H194</f>
        <v>0</v>
      </c>
      <c r="S194" s="216">
        <v>0</v>
      </c>
      <c r="T194" s="217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18" t="s">
        <v>472</v>
      </c>
      <c r="AT194" s="218" t="s">
        <v>193</v>
      </c>
      <c r="AU194" s="218" t="s">
        <v>86</v>
      </c>
      <c r="AY194" s="14" t="s">
        <v>191</v>
      </c>
      <c r="BE194" s="219">
        <f>IF(N194="základná",J194,0)</f>
        <v>0</v>
      </c>
      <c r="BF194" s="219">
        <f>IF(N194="znížená",J194,0)</f>
        <v>0</v>
      </c>
      <c r="BG194" s="219">
        <f>IF(N194="zákl. prenesená",J194,0)</f>
        <v>0</v>
      </c>
      <c r="BH194" s="219">
        <f>IF(N194="zníž. prenesená",J194,0)</f>
        <v>0</v>
      </c>
      <c r="BI194" s="219">
        <f>IF(N194="nulová",J194,0)</f>
        <v>0</v>
      </c>
      <c r="BJ194" s="14" t="s">
        <v>86</v>
      </c>
      <c r="BK194" s="219">
        <f>ROUND(I194*H194,2)</f>
        <v>0</v>
      </c>
      <c r="BL194" s="14" t="s">
        <v>472</v>
      </c>
      <c r="BM194" s="218" t="s">
        <v>737</v>
      </c>
    </row>
    <row r="195" spans="1:65" s="2" customFormat="1" ht="16.5" customHeight="1">
      <c r="A195" s="31"/>
      <c r="B195" s="32"/>
      <c r="C195" s="220" t="s">
        <v>476</v>
      </c>
      <c r="D195" s="220" t="s">
        <v>210</v>
      </c>
      <c r="E195" s="221" t="s">
        <v>1554</v>
      </c>
      <c r="F195" s="222" t="s">
        <v>1555</v>
      </c>
      <c r="G195" s="223" t="s">
        <v>278</v>
      </c>
      <c r="H195" s="224">
        <v>34</v>
      </c>
      <c r="I195" s="225"/>
      <c r="J195" s="226">
        <f>ROUND(I195*H195,2)</f>
        <v>0</v>
      </c>
      <c r="K195" s="227"/>
      <c r="L195" s="228"/>
      <c r="M195" s="232" t="s">
        <v>1</v>
      </c>
      <c r="N195" s="233" t="s">
        <v>39</v>
      </c>
      <c r="O195" s="234"/>
      <c r="P195" s="235">
        <f>O195*H195</f>
        <v>0</v>
      </c>
      <c r="Q195" s="235">
        <v>1.1E-4</v>
      </c>
      <c r="R195" s="235">
        <f>Q195*H195</f>
        <v>3.7400000000000003E-3</v>
      </c>
      <c r="S195" s="235">
        <v>0</v>
      </c>
      <c r="T195" s="236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18" t="s">
        <v>860</v>
      </c>
      <c r="AT195" s="218" t="s">
        <v>210</v>
      </c>
      <c r="AU195" s="218" t="s">
        <v>86</v>
      </c>
      <c r="AY195" s="14" t="s">
        <v>191</v>
      </c>
      <c r="BE195" s="219">
        <f>IF(N195="základná",J195,0)</f>
        <v>0</v>
      </c>
      <c r="BF195" s="219">
        <f>IF(N195="znížená",J195,0)</f>
        <v>0</v>
      </c>
      <c r="BG195" s="219">
        <f>IF(N195="zákl. prenesená",J195,0)</f>
        <v>0</v>
      </c>
      <c r="BH195" s="219">
        <f>IF(N195="zníž. prenesená",J195,0)</f>
        <v>0</v>
      </c>
      <c r="BI195" s="219">
        <f>IF(N195="nulová",J195,0)</f>
        <v>0</v>
      </c>
      <c r="BJ195" s="14" t="s">
        <v>86</v>
      </c>
      <c r="BK195" s="219">
        <f>ROUND(I195*H195,2)</f>
        <v>0</v>
      </c>
      <c r="BL195" s="14" t="s">
        <v>472</v>
      </c>
      <c r="BM195" s="218" t="s">
        <v>745</v>
      </c>
    </row>
    <row r="196" spans="1:65" s="2" customFormat="1" ht="6.95" customHeight="1">
      <c r="A196" s="31"/>
      <c r="B196" s="51"/>
      <c r="C196" s="52"/>
      <c r="D196" s="52"/>
      <c r="E196" s="52"/>
      <c r="F196" s="52"/>
      <c r="G196" s="52"/>
      <c r="H196" s="52"/>
      <c r="I196" s="155"/>
      <c r="J196" s="52"/>
      <c r="K196" s="52"/>
      <c r="L196" s="36"/>
      <c r="M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</row>
  </sheetData>
  <sheetProtection algorithmName="SHA-512" hashValue="/nPoRjhxCfGhGgHPcq+EQrBO9218IE1BLZPRtpt4TprumhtIZmNcAdzpqPWDO5yMbHG03jLAPu9TFewvgTE41Q==" saltValue="J2korDfVerpAzys/JXlae5jJ8wGRmgdqEiYMPUDOMMwgZqIqiPfMb6iNVIbyK8TCunX3jFSY3pKbvdh81KdA0w==" spinCount="100000" sheet="1" objects="1" scenarios="1" formatColumns="0" formatRows="0" autoFilter="0"/>
  <autoFilter ref="C124:K195" xr:uid="{00000000-0009-0000-0000-000004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54"/>
  <sheetViews>
    <sheetView showGridLines="0" topLeftCell="A112" workbookViewId="0">
      <selection activeCell="H154" sqref="H154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99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144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1556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1423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1424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ROUND(J122,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ROUND((SUM(BE122:BE153)),  2)</f>
        <v>0</v>
      </c>
      <c r="G35" s="31"/>
      <c r="H35" s="31"/>
      <c r="I35" s="134">
        <v>0.2</v>
      </c>
      <c r="J35" s="133">
        <f>ROUND(((SUM(BE122:BE153))*I35),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ROUND((SUM(BF122:BF153)),  2)</f>
        <v>0</v>
      </c>
      <c r="G36" s="31"/>
      <c r="H36" s="31"/>
      <c r="I36" s="134">
        <v>0.2</v>
      </c>
      <c r="J36" s="133">
        <f>ROUND(((SUM(BF122:BF153))*I36),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ROUND((SUM(BG122:BG153)),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ROUND((SUM(BH122:BH153)),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ROUND((SUM(BI122:BI153)),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144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SO-01.6 - SO-01.6- Bleskozvod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2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Jozef Šimora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5.7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Ing. Ivana Ondrejičková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J122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1557</v>
      </c>
      <c r="E99" s="167"/>
      <c r="F99" s="167"/>
      <c r="G99" s="167"/>
      <c r="H99" s="167"/>
      <c r="I99" s="168"/>
      <c r="J99" s="169">
        <f>J123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175</v>
      </c>
      <c r="E100" s="173"/>
      <c r="F100" s="173"/>
      <c r="G100" s="173"/>
      <c r="H100" s="173"/>
      <c r="I100" s="174"/>
      <c r="J100" s="175">
        <f>J124</f>
        <v>0</v>
      </c>
      <c r="K100" s="101"/>
      <c r="L100" s="176"/>
    </row>
    <row r="101" spans="1:47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119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47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155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47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158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24.95" customHeight="1">
      <c r="A107" s="31"/>
      <c r="B107" s="32"/>
      <c r="C107" s="20" t="s">
        <v>177</v>
      </c>
      <c r="D107" s="33"/>
      <c r="E107" s="33"/>
      <c r="F107" s="33"/>
      <c r="G107" s="33"/>
      <c r="H107" s="33"/>
      <c r="I107" s="119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119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12" customHeight="1">
      <c r="A109" s="31"/>
      <c r="B109" s="32"/>
      <c r="C109" s="26" t="s">
        <v>15</v>
      </c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3.25" customHeight="1">
      <c r="A110" s="31"/>
      <c r="B110" s="32"/>
      <c r="C110" s="33"/>
      <c r="D110" s="33"/>
      <c r="E110" s="291" t="str">
        <f>E7</f>
        <v>PRÍSTAVBA A STAVEBNÉ ÚPRAVY MŠ OKRUŽNÁ 53/5, ILAVA-KLOBUŠICE</v>
      </c>
      <c r="F110" s="292"/>
      <c r="G110" s="292"/>
      <c r="H110" s="292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1" customFormat="1" ht="12" customHeight="1">
      <c r="B111" s="18"/>
      <c r="C111" s="26" t="s">
        <v>143</v>
      </c>
      <c r="D111" s="19"/>
      <c r="E111" s="19"/>
      <c r="F111" s="19"/>
      <c r="G111" s="19"/>
      <c r="H111" s="19"/>
      <c r="I111" s="112"/>
      <c r="J111" s="19"/>
      <c r="K111" s="19"/>
      <c r="L111" s="17"/>
    </row>
    <row r="112" spans="1:47" s="2" customFormat="1" ht="16.5" customHeight="1">
      <c r="A112" s="31"/>
      <c r="B112" s="32"/>
      <c r="C112" s="33"/>
      <c r="D112" s="33"/>
      <c r="E112" s="291" t="s">
        <v>144</v>
      </c>
      <c r="F112" s="293"/>
      <c r="G112" s="293"/>
      <c r="H112" s="29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145</v>
      </c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44" t="str">
        <f>E11</f>
        <v>SO-01.6 - SO-01.6- Bleskozvod</v>
      </c>
      <c r="F114" s="293"/>
      <c r="G114" s="293"/>
      <c r="H114" s="29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F14</f>
        <v>Ilava- Klobušice</v>
      </c>
      <c r="G116" s="33"/>
      <c r="H116" s="33"/>
      <c r="I116" s="120" t="s">
        <v>21</v>
      </c>
      <c r="J116" s="63" t="str">
        <f>IF(J14="","",J14)</f>
        <v>02, 2020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22</v>
      </c>
      <c r="D118" s="33"/>
      <c r="E118" s="33"/>
      <c r="F118" s="24" t="str">
        <f>E17</f>
        <v>Mesto Ilava, Mierové nám. 16/31,01901</v>
      </c>
      <c r="G118" s="33"/>
      <c r="H118" s="33"/>
      <c r="I118" s="120" t="s">
        <v>28</v>
      </c>
      <c r="J118" s="29" t="str">
        <f>E23</f>
        <v>Jozef Šimora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5.7" customHeight="1">
      <c r="A119" s="31"/>
      <c r="B119" s="32"/>
      <c r="C119" s="26" t="s">
        <v>26</v>
      </c>
      <c r="D119" s="33"/>
      <c r="E119" s="33"/>
      <c r="F119" s="24" t="str">
        <f>IF(E20="","",E20)</f>
        <v>Vyplň údaj</v>
      </c>
      <c r="G119" s="33"/>
      <c r="H119" s="33"/>
      <c r="I119" s="120" t="s">
        <v>31</v>
      </c>
      <c r="J119" s="29" t="str">
        <f>E26</f>
        <v>Ing. Ivana Ondrejičková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77"/>
      <c r="B121" s="178"/>
      <c r="C121" s="179" t="s">
        <v>178</v>
      </c>
      <c r="D121" s="180" t="s">
        <v>58</v>
      </c>
      <c r="E121" s="180" t="s">
        <v>54</v>
      </c>
      <c r="F121" s="180" t="s">
        <v>55</v>
      </c>
      <c r="G121" s="180" t="s">
        <v>179</v>
      </c>
      <c r="H121" s="180" t="s">
        <v>180</v>
      </c>
      <c r="I121" s="181" t="s">
        <v>181</v>
      </c>
      <c r="J121" s="182" t="s">
        <v>149</v>
      </c>
      <c r="K121" s="183" t="s">
        <v>182</v>
      </c>
      <c r="L121" s="184"/>
      <c r="M121" s="72" t="s">
        <v>1</v>
      </c>
      <c r="N121" s="73" t="s">
        <v>37</v>
      </c>
      <c r="O121" s="73" t="s">
        <v>183</v>
      </c>
      <c r="P121" s="73" t="s">
        <v>184</v>
      </c>
      <c r="Q121" s="73" t="s">
        <v>185</v>
      </c>
      <c r="R121" s="73" t="s">
        <v>186</v>
      </c>
      <c r="S121" s="73" t="s">
        <v>187</v>
      </c>
      <c r="T121" s="74" t="s">
        <v>188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1:65" s="2" customFormat="1" ht="22.9" customHeight="1">
      <c r="A122" s="31"/>
      <c r="B122" s="32"/>
      <c r="C122" s="79" t="s">
        <v>150</v>
      </c>
      <c r="D122" s="33"/>
      <c r="E122" s="33"/>
      <c r="F122" s="33"/>
      <c r="G122" s="33"/>
      <c r="H122" s="33"/>
      <c r="I122" s="119"/>
      <c r="J122" s="185">
        <f>BK122</f>
        <v>0</v>
      </c>
      <c r="K122" s="33"/>
      <c r="L122" s="36"/>
      <c r="M122" s="75"/>
      <c r="N122" s="186"/>
      <c r="O122" s="76"/>
      <c r="P122" s="187">
        <f>P123</f>
        <v>0</v>
      </c>
      <c r="Q122" s="76"/>
      <c r="R122" s="187">
        <f>R123</f>
        <v>5.0009999999999999E-2</v>
      </c>
      <c r="S122" s="76"/>
      <c r="T122" s="188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151</v>
      </c>
      <c r="BK122" s="189">
        <f>BK123</f>
        <v>0</v>
      </c>
    </row>
    <row r="123" spans="1:65" s="12" customFormat="1" ht="25.9" customHeight="1">
      <c r="B123" s="190"/>
      <c r="C123" s="191"/>
      <c r="D123" s="192" t="s">
        <v>72</v>
      </c>
      <c r="E123" s="193" t="s">
        <v>210</v>
      </c>
      <c r="F123" s="193" t="s">
        <v>210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P124</f>
        <v>0</v>
      </c>
      <c r="Q123" s="198"/>
      <c r="R123" s="199">
        <f>R124</f>
        <v>5.0009999999999999E-2</v>
      </c>
      <c r="S123" s="198"/>
      <c r="T123" s="200">
        <f>T124</f>
        <v>0</v>
      </c>
      <c r="AR123" s="201" t="s">
        <v>202</v>
      </c>
      <c r="AT123" s="202" t="s">
        <v>72</v>
      </c>
      <c r="AU123" s="202" t="s">
        <v>73</v>
      </c>
      <c r="AY123" s="201" t="s">
        <v>191</v>
      </c>
      <c r="BK123" s="203">
        <f>BK124</f>
        <v>0</v>
      </c>
    </row>
    <row r="124" spans="1:65" s="12" customFormat="1" ht="22.9" customHeight="1">
      <c r="B124" s="190"/>
      <c r="C124" s="191"/>
      <c r="D124" s="192" t="s">
        <v>72</v>
      </c>
      <c r="E124" s="204" t="s">
        <v>838</v>
      </c>
      <c r="F124" s="204" t="s">
        <v>839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SUM(P125:P153)</f>
        <v>0</v>
      </c>
      <c r="Q124" s="198"/>
      <c r="R124" s="199">
        <f>SUM(R125:R153)</f>
        <v>5.0009999999999999E-2</v>
      </c>
      <c r="S124" s="198"/>
      <c r="T124" s="200">
        <f>SUM(T125:T153)</f>
        <v>0</v>
      </c>
      <c r="AR124" s="201" t="s">
        <v>202</v>
      </c>
      <c r="AT124" s="202" t="s">
        <v>72</v>
      </c>
      <c r="AU124" s="202" t="s">
        <v>80</v>
      </c>
      <c r="AY124" s="201" t="s">
        <v>191</v>
      </c>
      <c r="BK124" s="203">
        <f>SUM(BK125:BK153)</f>
        <v>0</v>
      </c>
    </row>
    <row r="125" spans="1:65" s="2" customFormat="1" ht="16.5" customHeight="1">
      <c r="A125" s="31"/>
      <c r="B125" s="32"/>
      <c r="C125" s="206" t="s">
        <v>80</v>
      </c>
      <c r="D125" s="206" t="s">
        <v>193</v>
      </c>
      <c r="E125" s="207" t="s">
        <v>1558</v>
      </c>
      <c r="F125" s="208" t="s">
        <v>1559</v>
      </c>
      <c r="G125" s="209" t="s">
        <v>274</v>
      </c>
      <c r="H125" s="210">
        <v>160</v>
      </c>
      <c r="I125" s="211"/>
      <c r="J125" s="212">
        <f t="shared" ref="J125:J153" si="0">ROUND(I125*H125,2)</f>
        <v>0</v>
      </c>
      <c r="K125" s="213"/>
      <c r="L125" s="36"/>
      <c r="M125" s="214" t="s">
        <v>1</v>
      </c>
      <c r="N125" s="215" t="s">
        <v>39</v>
      </c>
      <c r="O125" s="68"/>
      <c r="P125" s="216">
        <f t="shared" ref="P125:P153" si="1">O125*H125</f>
        <v>0</v>
      </c>
      <c r="Q125" s="216">
        <v>0</v>
      </c>
      <c r="R125" s="216">
        <f t="shared" ref="R125:R153" si="2">Q125*H125</f>
        <v>0</v>
      </c>
      <c r="S125" s="216">
        <v>0</v>
      </c>
      <c r="T125" s="217">
        <f t="shared" ref="T125:T153" si="3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8" t="s">
        <v>472</v>
      </c>
      <c r="AT125" s="218" t="s">
        <v>193</v>
      </c>
      <c r="AU125" s="218" t="s">
        <v>86</v>
      </c>
      <c r="AY125" s="14" t="s">
        <v>191</v>
      </c>
      <c r="BE125" s="219">
        <f t="shared" ref="BE125:BE153" si="4">IF(N125="základná",J125,0)</f>
        <v>0</v>
      </c>
      <c r="BF125" s="219">
        <f t="shared" ref="BF125:BF153" si="5">IF(N125="znížená",J125,0)</f>
        <v>0</v>
      </c>
      <c r="BG125" s="219">
        <f t="shared" ref="BG125:BG153" si="6">IF(N125="zákl. prenesená",J125,0)</f>
        <v>0</v>
      </c>
      <c r="BH125" s="219">
        <f t="shared" ref="BH125:BH153" si="7">IF(N125="zníž. prenesená",J125,0)</f>
        <v>0</v>
      </c>
      <c r="BI125" s="219">
        <f t="shared" ref="BI125:BI153" si="8">IF(N125="nulová",J125,0)</f>
        <v>0</v>
      </c>
      <c r="BJ125" s="14" t="s">
        <v>86</v>
      </c>
      <c r="BK125" s="219">
        <f t="shared" ref="BK125:BK153" si="9">ROUND(I125*H125,2)</f>
        <v>0</v>
      </c>
      <c r="BL125" s="14" t="s">
        <v>472</v>
      </c>
      <c r="BM125" s="218" t="s">
        <v>86</v>
      </c>
    </row>
    <row r="126" spans="1:65" s="2" customFormat="1" ht="33" customHeight="1">
      <c r="A126" s="31"/>
      <c r="B126" s="32"/>
      <c r="C126" s="220" t="s">
        <v>86</v>
      </c>
      <c r="D126" s="220" t="s">
        <v>210</v>
      </c>
      <c r="E126" s="221" t="s">
        <v>1560</v>
      </c>
      <c r="F126" s="222" t="s">
        <v>1561</v>
      </c>
      <c r="G126" s="223" t="s">
        <v>378</v>
      </c>
      <c r="H126" s="224">
        <v>63.273000000000003</v>
      </c>
      <c r="I126" s="225"/>
      <c r="J126" s="226">
        <f t="shared" si="0"/>
        <v>0</v>
      </c>
      <c r="K126" s="227"/>
      <c r="L126" s="228"/>
      <c r="M126" s="229" t="s">
        <v>1</v>
      </c>
      <c r="N126" s="230" t="s">
        <v>39</v>
      </c>
      <c r="O126" s="68"/>
      <c r="P126" s="216">
        <f t="shared" si="1"/>
        <v>0</v>
      </c>
      <c r="Q126" s="216">
        <v>0</v>
      </c>
      <c r="R126" s="216">
        <f t="shared" si="2"/>
        <v>0</v>
      </c>
      <c r="S126" s="216">
        <v>0</v>
      </c>
      <c r="T126" s="217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8" t="s">
        <v>860</v>
      </c>
      <c r="AT126" s="218" t="s">
        <v>210</v>
      </c>
      <c r="AU126" s="218" t="s">
        <v>86</v>
      </c>
      <c r="AY126" s="14" t="s">
        <v>191</v>
      </c>
      <c r="BE126" s="219">
        <f t="shared" si="4"/>
        <v>0</v>
      </c>
      <c r="BF126" s="219">
        <f t="shared" si="5"/>
        <v>0</v>
      </c>
      <c r="BG126" s="219">
        <f t="shared" si="6"/>
        <v>0</v>
      </c>
      <c r="BH126" s="219">
        <f t="shared" si="7"/>
        <v>0</v>
      </c>
      <c r="BI126" s="219">
        <f t="shared" si="8"/>
        <v>0</v>
      </c>
      <c r="BJ126" s="14" t="s">
        <v>86</v>
      </c>
      <c r="BK126" s="219">
        <f t="shared" si="9"/>
        <v>0</v>
      </c>
      <c r="BL126" s="14" t="s">
        <v>472</v>
      </c>
      <c r="BM126" s="218" t="s">
        <v>197</v>
      </c>
    </row>
    <row r="127" spans="1:65" s="2" customFormat="1" ht="16.5" customHeight="1">
      <c r="A127" s="31"/>
      <c r="B127" s="32"/>
      <c r="C127" s="220" t="s">
        <v>202</v>
      </c>
      <c r="D127" s="220" t="s">
        <v>210</v>
      </c>
      <c r="E127" s="221" t="s">
        <v>1562</v>
      </c>
      <c r="F127" s="222" t="s">
        <v>1563</v>
      </c>
      <c r="G127" s="223" t="s">
        <v>278</v>
      </c>
      <c r="H127" s="224">
        <v>4</v>
      </c>
      <c r="I127" s="225"/>
      <c r="J127" s="226">
        <f t="shared" si="0"/>
        <v>0</v>
      </c>
      <c r="K127" s="227"/>
      <c r="L127" s="228"/>
      <c r="M127" s="229" t="s">
        <v>1</v>
      </c>
      <c r="N127" s="230" t="s">
        <v>39</v>
      </c>
      <c r="O127" s="68"/>
      <c r="P127" s="216">
        <f t="shared" si="1"/>
        <v>0</v>
      </c>
      <c r="Q127" s="216">
        <v>0</v>
      </c>
      <c r="R127" s="216">
        <f t="shared" si="2"/>
        <v>0</v>
      </c>
      <c r="S127" s="216">
        <v>0</v>
      </c>
      <c r="T127" s="217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860</v>
      </c>
      <c r="AT127" s="218" t="s">
        <v>210</v>
      </c>
      <c r="AU127" s="218" t="s">
        <v>86</v>
      </c>
      <c r="AY127" s="14" t="s">
        <v>191</v>
      </c>
      <c r="BE127" s="219">
        <f t="shared" si="4"/>
        <v>0</v>
      </c>
      <c r="BF127" s="219">
        <f t="shared" si="5"/>
        <v>0</v>
      </c>
      <c r="BG127" s="219">
        <f t="shared" si="6"/>
        <v>0</v>
      </c>
      <c r="BH127" s="219">
        <f t="shared" si="7"/>
        <v>0</v>
      </c>
      <c r="BI127" s="219">
        <f t="shared" si="8"/>
        <v>0</v>
      </c>
      <c r="BJ127" s="14" t="s">
        <v>86</v>
      </c>
      <c r="BK127" s="219">
        <f t="shared" si="9"/>
        <v>0</v>
      </c>
      <c r="BL127" s="14" t="s">
        <v>472</v>
      </c>
      <c r="BM127" s="218" t="s">
        <v>216</v>
      </c>
    </row>
    <row r="128" spans="1:65" s="2" customFormat="1" ht="16.5" customHeight="1">
      <c r="A128" s="31"/>
      <c r="B128" s="32"/>
      <c r="C128" s="220" t="s">
        <v>197</v>
      </c>
      <c r="D128" s="220" t="s">
        <v>210</v>
      </c>
      <c r="E128" s="221" t="s">
        <v>1564</v>
      </c>
      <c r="F128" s="222" t="s">
        <v>1565</v>
      </c>
      <c r="G128" s="223" t="s">
        <v>278</v>
      </c>
      <c r="H128" s="224">
        <v>4</v>
      </c>
      <c r="I128" s="225"/>
      <c r="J128" s="226">
        <f t="shared" si="0"/>
        <v>0</v>
      </c>
      <c r="K128" s="227"/>
      <c r="L128" s="228"/>
      <c r="M128" s="229" t="s">
        <v>1</v>
      </c>
      <c r="N128" s="230" t="s">
        <v>39</v>
      </c>
      <c r="O128" s="68"/>
      <c r="P128" s="216">
        <f t="shared" si="1"/>
        <v>0</v>
      </c>
      <c r="Q128" s="216">
        <v>0</v>
      </c>
      <c r="R128" s="216">
        <f t="shared" si="2"/>
        <v>0</v>
      </c>
      <c r="S128" s="216">
        <v>0</v>
      </c>
      <c r="T128" s="21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860</v>
      </c>
      <c r="AT128" s="218" t="s">
        <v>210</v>
      </c>
      <c r="AU128" s="218" t="s">
        <v>86</v>
      </c>
      <c r="AY128" s="14" t="s">
        <v>191</v>
      </c>
      <c r="BE128" s="219">
        <f t="shared" si="4"/>
        <v>0</v>
      </c>
      <c r="BF128" s="219">
        <f t="shared" si="5"/>
        <v>0</v>
      </c>
      <c r="BG128" s="219">
        <f t="shared" si="6"/>
        <v>0</v>
      </c>
      <c r="BH128" s="219">
        <f t="shared" si="7"/>
        <v>0</v>
      </c>
      <c r="BI128" s="219">
        <f t="shared" si="8"/>
        <v>0</v>
      </c>
      <c r="BJ128" s="14" t="s">
        <v>86</v>
      </c>
      <c r="BK128" s="219">
        <f t="shared" si="9"/>
        <v>0</v>
      </c>
      <c r="BL128" s="14" t="s">
        <v>472</v>
      </c>
      <c r="BM128" s="218" t="s">
        <v>214</v>
      </c>
    </row>
    <row r="129" spans="1:65" s="2" customFormat="1" ht="16.5" customHeight="1">
      <c r="A129" s="31"/>
      <c r="B129" s="32"/>
      <c r="C129" s="220" t="s">
        <v>209</v>
      </c>
      <c r="D129" s="220" t="s">
        <v>210</v>
      </c>
      <c r="E129" s="221" t="s">
        <v>1566</v>
      </c>
      <c r="F129" s="222" t="s">
        <v>1567</v>
      </c>
      <c r="G129" s="223" t="s">
        <v>278</v>
      </c>
      <c r="H129" s="224">
        <v>8</v>
      </c>
      <c r="I129" s="225"/>
      <c r="J129" s="226">
        <f t="shared" si="0"/>
        <v>0</v>
      </c>
      <c r="K129" s="227"/>
      <c r="L129" s="228"/>
      <c r="M129" s="229" t="s">
        <v>1</v>
      </c>
      <c r="N129" s="230" t="s">
        <v>39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860</v>
      </c>
      <c r="AT129" s="218" t="s">
        <v>210</v>
      </c>
      <c r="AU129" s="218" t="s">
        <v>86</v>
      </c>
      <c r="AY129" s="14" t="s">
        <v>191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86</v>
      </c>
      <c r="BK129" s="219">
        <f t="shared" si="9"/>
        <v>0</v>
      </c>
      <c r="BL129" s="14" t="s">
        <v>472</v>
      </c>
      <c r="BM129" s="218" t="s">
        <v>232</v>
      </c>
    </row>
    <row r="130" spans="1:65" s="2" customFormat="1" ht="16.5" customHeight="1">
      <c r="A130" s="31"/>
      <c r="B130" s="32"/>
      <c r="C130" s="220" t="s">
        <v>216</v>
      </c>
      <c r="D130" s="220" t="s">
        <v>210</v>
      </c>
      <c r="E130" s="221" t="s">
        <v>1568</v>
      </c>
      <c r="F130" s="222" t="s">
        <v>1569</v>
      </c>
      <c r="G130" s="223" t="s">
        <v>278</v>
      </c>
      <c r="H130" s="224">
        <v>6</v>
      </c>
      <c r="I130" s="225"/>
      <c r="J130" s="226">
        <f t="shared" si="0"/>
        <v>0</v>
      </c>
      <c r="K130" s="227"/>
      <c r="L130" s="228"/>
      <c r="M130" s="229" t="s">
        <v>1</v>
      </c>
      <c r="N130" s="230" t="s">
        <v>39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860</v>
      </c>
      <c r="AT130" s="218" t="s">
        <v>210</v>
      </c>
      <c r="AU130" s="218" t="s">
        <v>86</v>
      </c>
      <c r="AY130" s="14" t="s">
        <v>191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86</v>
      </c>
      <c r="BK130" s="219">
        <f t="shared" si="9"/>
        <v>0</v>
      </c>
      <c r="BL130" s="14" t="s">
        <v>472</v>
      </c>
      <c r="BM130" s="218" t="s">
        <v>241</v>
      </c>
    </row>
    <row r="131" spans="1:65" s="2" customFormat="1" ht="16.5" customHeight="1">
      <c r="A131" s="31"/>
      <c r="B131" s="32"/>
      <c r="C131" s="220" t="s">
        <v>220</v>
      </c>
      <c r="D131" s="220" t="s">
        <v>210</v>
      </c>
      <c r="E131" s="221" t="s">
        <v>1570</v>
      </c>
      <c r="F131" s="222" t="s">
        <v>1571</v>
      </c>
      <c r="G131" s="223" t="s">
        <v>278</v>
      </c>
      <c r="H131" s="224">
        <v>24</v>
      </c>
      <c r="I131" s="225"/>
      <c r="J131" s="226">
        <f t="shared" si="0"/>
        <v>0</v>
      </c>
      <c r="K131" s="227"/>
      <c r="L131" s="228"/>
      <c r="M131" s="229" t="s">
        <v>1</v>
      </c>
      <c r="N131" s="230" t="s">
        <v>39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860</v>
      </c>
      <c r="AT131" s="218" t="s">
        <v>210</v>
      </c>
      <c r="AU131" s="218" t="s">
        <v>86</v>
      </c>
      <c r="AY131" s="14" t="s">
        <v>191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86</v>
      </c>
      <c r="BK131" s="219">
        <f t="shared" si="9"/>
        <v>0</v>
      </c>
      <c r="BL131" s="14" t="s">
        <v>472</v>
      </c>
      <c r="BM131" s="218" t="s">
        <v>249</v>
      </c>
    </row>
    <row r="132" spans="1:65" s="2" customFormat="1" ht="16.5" customHeight="1">
      <c r="A132" s="31"/>
      <c r="B132" s="32"/>
      <c r="C132" s="220" t="s">
        <v>214</v>
      </c>
      <c r="D132" s="220" t="s">
        <v>210</v>
      </c>
      <c r="E132" s="221" t="s">
        <v>1572</v>
      </c>
      <c r="F132" s="222" t="s">
        <v>1573</v>
      </c>
      <c r="G132" s="223" t="s">
        <v>278</v>
      </c>
      <c r="H132" s="224">
        <v>6</v>
      </c>
      <c r="I132" s="225"/>
      <c r="J132" s="226">
        <f t="shared" si="0"/>
        <v>0</v>
      </c>
      <c r="K132" s="227"/>
      <c r="L132" s="228"/>
      <c r="M132" s="229" t="s">
        <v>1</v>
      </c>
      <c r="N132" s="230" t="s">
        <v>39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860</v>
      </c>
      <c r="AT132" s="218" t="s">
        <v>210</v>
      </c>
      <c r="AU132" s="218" t="s">
        <v>86</v>
      </c>
      <c r="AY132" s="14" t="s">
        <v>191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86</v>
      </c>
      <c r="BK132" s="219">
        <f t="shared" si="9"/>
        <v>0</v>
      </c>
      <c r="BL132" s="14" t="s">
        <v>472</v>
      </c>
      <c r="BM132" s="218" t="s">
        <v>257</v>
      </c>
    </row>
    <row r="133" spans="1:65" s="2" customFormat="1" ht="21.75" customHeight="1">
      <c r="A133" s="31"/>
      <c r="B133" s="32"/>
      <c r="C133" s="206" t="s">
        <v>228</v>
      </c>
      <c r="D133" s="206" t="s">
        <v>193</v>
      </c>
      <c r="E133" s="207" t="s">
        <v>1574</v>
      </c>
      <c r="F133" s="208" t="s">
        <v>1575</v>
      </c>
      <c r="G133" s="209" t="s">
        <v>274</v>
      </c>
      <c r="H133" s="210">
        <v>86</v>
      </c>
      <c r="I133" s="211"/>
      <c r="J133" s="212">
        <f t="shared" si="0"/>
        <v>0</v>
      </c>
      <c r="K133" s="213"/>
      <c r="L133" s="36"/>
      <c r="M133" s="214" t="s">
        <v>1</v>
      </c>
      <c r="N133" s="215" t="s">
        <v>39</v>
      </c>
      <c r="O133" s="68"/>
      <c r="P133" s="216">
        <f t="shared" si="1"/>
        <v>0</v>
      </c>
      <c r="Q133" s="216">
        <v>0</v>
      </c>
      <c r="R133" s="216">
        <f t="shared" si="2"/>
        <v>0</v>
      </c>
      <c r="S133" s="216">
        <v>0</v>
      </c>
      <c r="T133" s="217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18" t="s">
        <v>472</v>
      </c>
      <c r="AT133" s="218" t="s">
        <v>193</v>
      </c>
      <c r="AU133" s="218" t="s">
        <v>86</v>
      </c>
      <c r="AY133" s="14" t="s">
        <v>191</v>
      </c>
      <c r="BE133" s="219">
        <f t="shared" si="4"/>
        <v>0</v>
      </c>
      <c r="BF133" s="219">
        <f t="shared" si="5"/>
        <v>0</v>
      </c>
      <c r="BG133" s="219">
        <f t="shared" si="6"/>
        <v>0</v>
      </c>
      <c r="BH133" s="219">
        <f t="shared" si="7"/>
        <v>0</v>
      </c>
      <c r="BI133" s="219">
        <f t="shared" si="8"/>
        <v>0</v>
      </c>
      <c r="BJ133" s="14" t="s">
        <v>86</v>
      </c>
      <c r="BK133" s="219">
        <f t="shared" si="9"/>
        <v>0</v>
      </c>
      <c r="BL133" s="14" t="s">
        <v>472</v>
      </c>
      <c r="BM133" s="218" t="s">
        <v>266</v>
      </c>
    </row>
    <row r="134" spans="1:65" s="2" customFormat="1" ht="16.5" customHeight="1">
      <c r="A134" s="31"/>
      <c r="B134" s="32"/>
      <c r="C134" s="220" t="s">
        <v>232</v>
      </c>
      <c r="D134" s="220" t="s">
        <v>210</v>
      </c>
      <c r="E134" s="221" t="s">
        <v>1576</v>
      </c>
      <c r="F134" s="222" t="s">
        <v>1577</v>
      </c>
      <c r="G134" s="223" t="s">
        <v>278</v>
      </c>
      <c r="H134" s="224">
        <v>10</v>
      </c>
      <c r="I134" s="225"/>
      <c r="J134" s="226">
        <f t="shared" si="0"/>
        <v>0</v>
      </c>
      <c r="K134" s="227"/>
      <c r="L134" s="228"/>
      <c r="M134" s="229" t="s">
        <v>1</v>
      </c>
      <c r="N134" s="230" t="s">
        <v>39</v>
      </c>
      <c r="O134" s="68"/>
      <c r="P134" s="216">
        <f t="shared" si="1"/>
        <v>0</v>
      </c>
      <c r="Q134" s="216">
        <v>0</v>
      </c>
      <c r="R134" s="216">
        <f t="shared" si="2"/>
        <v>0</v>
      </c>
      <c r="S134" s="216">
        <v>0</v>
      </c>
      <c r="T134" s="217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860</v>
      </c>
      <c r="AT134" s="218" t="s">
        <v>210</v>
      </c>
      <c r="AU134" s="218" t="s">
        <v>86</v>
      </c>
      <c r="AY134" s="14" t="s">
        <v>191</v>
      </c>
      <c r="BE134" s="219">
        <f t="shared" si="4"/>
        <v>0</v>
      </c>
      <c r="BF134" s="219">
        <f t="shared" si="5"/>
        <v>0</v>
      </c>
      <c r="BG134" s="219">
        <f t="shared" si="6"/>
        <v>0</v>
      </c>
      <c r="BH134" s="219">
        <f t="shared" si="7"/>
        <v>0</v>
      </c>
      <c r="BI134" s="219">
        <f t="shared" si="8"/>
        <v>0</v>
      </c>
      <c r="BJ134" s="14" t="s">
        <v>86</v>
      </c>
      <c r="BK134" s="219">
        <f t="shared" si="9"/>
        <v>0</v>
      </c>
      <c r="BL134" s="14" t="s">
        <v>472</v>
      </c>
      <c r="BM134" s="218" t="s">
        <v>7</v>
      </c>
    </row>
    <row r="135" spans="1:65" s="2" customFormat="1" ht="16.5" customHeight="1">
      <c r="A135" s="31"/>
      <c r="B135" s="32"/>
      <c r="C135" s="220" t="s">
        <v>237</v>
      </c>
      <c r="D135" s="220" t="s">
        <v>210</v>
      </c>
      <c r="E135" s="221" t="s">
        <v>1578</v>
      </c>
      <c r="F135" s="222" t="s">
        <v>1579</v>
      </c>
      <c r="G135" s="223" t="s">
        <v>274</v>
      </c>
      <c r="H135" s="224">
        <v>94</v>
      </c>
      <c r="I135" s="225"/>
      <c r="J135" s="226">
        <f t="shared" si="0"/>
        <v>0</v>
      </c>
      <c r="K135" s="227"/>
      <c r="L135" s="228"/>
      <c r="M135" s="229" t="s">
        <v>1</v>
      </c>
      <c r="N135" s="230" t="s">
        <v>39</v>
      </c>
      <c r="O135" s="68"/>
      <c r="P135" s="216">
        <f t="shared" si="1"/>
        <v>0</v>
      </c>
      <c r="Q135" s="216">
        <v>0</v>
      </c>
      <c r="R135" s="216">
        <f t="shared" si="2"/>
        <v>0</v>
      </c>
      <c r="S135" s="216">
        <v>0</v>
      </c>
      <c r="T135" s="217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860</v>
      </c>
      <c r="AT135" s="218" t="s">
        <v>210</v>
      </c>
      <c r="AU135" s="218" t="s">
        <v>86</v>
      </c>
      <c r="AY135" s="14" t="s">
        <v>191</v>
      </c>
      <c r="BE135" s="219">
        <f t="shared" si="4"/>
        <v>0</v>
      </c>
      <c r="BF135" s="219">
        <f t="shared" si="5"/>
        <v>0</v>
      </c>
      <c r="BG135" s="219">
        <f t="shared" si="6"/>
        <v>0</v>
      </c>
      <c r="BH135" s="219">
        <f t="shared" si="7"/>
        <v>0</v>
      </c>
      <c r="BI135" s="219">
        <f t="shared" si="8"/>
        <v>0</v>
      </c>
      <c r="BJ135" s="14" t="s">
        <v>86</v>
      </c>
      <c r="BK135" s="219">
        <f t="shared" si="9"/>
        <v>0</v>
      </c>
      <c r="BL135" s="14" t="s">
        <v>472</v>
      </c>
      <c r="BM135" s="218" t="s">
        <v>285</v>
      </c>
    </row>
    <row r="136" spans="1:65" s="2" customFormat="1" ht="33" customHeight="1">
      <c r="A136" s="31"/>
      <c r="B136" s="32"/>
      <c r="C136" s="220" t="s">
        <v>241</v>
      </c>
      <c r="D136" s="220" t="s">
        <v>210</v>
      </c>
      <c r="E136" s="221" t="s">
        <v>1580</v>
      </c>
      <c r="F136" s="222" t="s">
        <v>1581</v>
      </c>
      <c r="G136" s="223" t="s">
        <v>378</v>
      </c>
      <c r="H136" s="224">
        <v>16.042000000000002</v>
      </c>
      <c r="I136" s="225"/>
      <c r="J136" s="226">
        <f t="shared" si="0"/>
        <v>0</v>
      </c>
      <c r="K136" s="227"/>
      <c r="L136" s="228"/>
      <c r="M136" s="229" t="s">
        <v>1</v>
      </c>
      <c r="N136" s="230" t="s">
        <v>39</v>
      </c>
      <c r="O136" s="68"/>
      <c r="P136" s="216">
        <f t="shared" si="1"/>
        <v>0</v>
      </c>
      <c r="Q136" s="216">
        <v>0</v>
      </c>
      <c r="R136" s="216">
        <f t="shared" si="2"/>
        <v>0</v>
      </c>
      <c r="S136" s="216">
        <v>0</v>
      </c>
      <c r="T136" s="217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860</v>
      </c>
      <c r="AT136" s="218" t="s">
        <v>210</v>
      </c>
      <c r="AU136" s="218" t="s">
        <v>86</v>
      </c>
      <c r="AY136" s="14" t="s">
        <v>191</v>
      </c>
      <c r="BE136" s="219">
        <f t="shared" si="4"/>
        <v>0</v>
      </c>
      <c r="BF136" s="219">
        <f t="shared" si="5"/>
        <v>0</v>
      </c>
      <c r="BG136" s="219">
        <f t="shared" si="6"/>
        <v>0</v>
      </c>
      <c r="BH136" s="219">
        <f t="shared" si="7"/>
        <v>0</v>
      </c>
      <c r="BI136" s="219">
        <f t="shared" si="8"/>
        <v>0</v>
      </c>
      <c r="BJ136" s="14" t="s">
        <v>86</v>
      </c>
      <c r="BK136" s="219">
        <f t="shared" si="9"/>
        <v>0</v>
      </c>
      <c r="BL136" s="14" t="s">
        <v>472</v>
      </c>
      <c r="BM136" s="218" t="s">
        <v>293</v>
      </c>
    </row>
    <row r="137" spans="1:65" s="2" customFormat="1" ht="16.5" customHeight="1">
      <c r="A137" s="31"/>
      <c r="B137" s="32"/>
      <c r="C137" s="220" t="s">
        <v>245</v>
      </c>
      <c r="D137" s="220" t="s">
        <v>210</v>
      </c>
      <c r="E137" s="221" t="s">
        <v>1582</v>
      </c>
      <c r="F137" s="222" t="s">
        <v>1583</v>
      </c>
      <c r="G137" s="223" t="s">
        <v>278</v>
      </c>
      <c r="H137" s="224">
        <v>6</v>
      </c>
      <c r="I137" s="225"/>
      <c r="J137" s="226">
        <f t="shared" si="0"/>
        <v>0</v>
      </c>
      <c r="K137" s="227"/>
      <c r="L137" s="228"/>
      <c r="M137" s="229" t="s">
        <v>1</v>
      </c>
      <c r="N137" s="230" t="s">
        <v>39</v>
      </c>
      <c r="O137" s="68"/>
      <c r="P137" s="216">
        <f t="shared" si="1"/>
        <v>0</v>
      </c>
      <c r="Q137" s="216">
        <v>0</v>
      </c>
      <c r="R137" s="216">
        <f t="shared" si="2"/>
        <v>0</v>
      </c>
      <c r="S137" s="216">
        <v>0</v>
      </c>
      <c r="T137" s="217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860</v>
      </c>
      <c r="AT137" s="218" t="s">
        <v>210</v>
      </c>
      <c r="AU137" s="218" t="s">
        <v>86</v>
      </c>
      <c r="AY137" s="14" t="s">
        <v>191</v>
      </c>
      <c r="BE137" s="219">
        <f t="shared" si="4"/>
        <v>0</v>
      </c>
      <c r="BF137" s="219">
        <f t="shared" si="5"/>
        <v>0</v>
      </c>
      <c r="BG137" s="219">
        <f t="shared" si="6"/>
        <v>0</v>
      </c>
      <c r="BH137" s="219">
        <f t="shared" si="7"/>
        <v>0</v>
      </c>
      <c r="BI137" s="219">
        <f t="shared" si="8"/>
        <v>0</v>
      </c>
      <c r="BJ137" s="14" t="s">
        <v>86</v>
      </c>
      <c r="BK137" s="219">
        <f t="shared" si="9"/>
        <v>0</v>
      </c>
      <c r="BL137" s="14" t="s">
        <v>472</v>
      </c>
      <c r="BM137" s="218" t="s">
        <v>301</v>
      </c>
    </row>
    <row r="138" spans="1:65" s="2" customFormat="1" ht="21.75" customHeight="1">
      <c r="A138" s="31"/>
      <c r="B138" s="32"/>
      <c r="C138" s="206" t="s">
        <v>249</v>
      </c>
      <c r="D138" s="206" t="s">
        <v>193</v>
      </c>
      <c r="E138" s="207" t="s">
        <v>1584</v>
      </c>
      <c r="F138" s="208" t="s">
        <v>1585</v>
      </c>
      <c r="G138" s="209" t="s">
        <v>278</v>
      </c>
      <c r="H138" s="210">
        <v>33</v>
      </c>
      <c r="I138" s="211"/>
      <c r="J138" s="212">
        <f t="shared" si="0"/>
        <v>0</v>
      </c>
      <c r="K138" s="213"/>
      <c r="L138" s="36"/>
      <c r="M138" s="214" t="s">
        <v>1</v>
      </c>
      <c r="N138" s="215" t="s">
        <v>39</v>
      </c>
      <c r="O138" s="68"/>
      <c r="P138" s="216">
        <f t="shared" si="1"/>
        <v>0</v>
      </c>
      <c r="Q138" s="216">
        <v>0</v>
      </c>
      <c r="R138" s="216">
        <f t="shared" si="2"/>
        <v>0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472</v>
      </c>
      <c r="AT138" s="218" t="s">
        <v>193</v>
      </c>
      <c r="AU138" s="218" t="s">
        <v>86</v>
      </c>
      <c r="AY138" s="14" t="s">
        <v>191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86</v>
      </c>
      <c r="BK138" s="219">
        <f t="shared" si="9"/>
        <v>0</v>
      </c>
      <c r="BL138" s="14" t="s">
        <v>472</v>
      </c>
      <c r="BM138" s="218" t="s">
        <v>310</v>
      </c>
    </row>
    <row r="139" spans="1:65" s="2" customFormat="1" ht="21.75" customHeight="1">
      <c r="A139" s="31"/>
      <c r="B139" s="32"/>
      <c r="C139" s="220" t="s">
        <v>253</v>
      </c>
      <c r="D139" s="220" t="s">
        <v>210</v>
      </c>
      <c r="E139" s="221" t="s">
        <v>1586</v>
      </c>
      <c r="F139" s="222" t="s">
        <v>1587</v>
      </c>
      <c r="G139" s="223" t="s">
        <v>278</v>
      </c>
      <c r="H139" s="224">
        <v>33</v>
      </c>
      <c r="I139" s="225"/>
      <c r="J139" s="226">
        <f t="shared" si="0"/>
        <v>0</v>
      </c>
      <c r="K139" s="227"/>
      <c r="L139" s="228"/>
      <c r="M139" s="229" t="s">
        <v>1</v>
      </c>
      <c r="N139" s="230" t="s">
        <v>39</v>
      </c>
      <c r="O139" s="68"/>
      <c r="P139" s="216">
        <f t="shared" si="1"/>
        <v>0</v>
      </c>
      <c r="Q139" s="216">
        <v>1.9000000000000001E-4</v>
      </c>
      <c r="R139" s="216">
        <f t="shared" si="2"/>
        <v>6.2700000000000004E-3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860</v>
      </c>
      <c r="AT139" s="218" t="s">
        <v>210</v>
      </c>
      <c r="AU139" s="218" t="s">
        <v>86</v>
      </c>
      <c r="AY139" s="14" t="s">
        <v>191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86</v>
      </c>
      <c r="BK139" s="219">
        <f t="shared" si="9"/>
        <v>0</v>
      </c>
      <c r="BL139" s="14" t="s">
        <v>472</v>
      </c>
      <c r="BM139" s="218" t="s">
        <v>318</v>
      </c>
    </row>
    <row r="140" spans="1:65" s="2" customFormat="1" ht="16.5" customHeight="1">
      <c r="A140" s="31"/>
      <c r="B140" s="32"/>
      <c r="C140" s="206" t="s">
        <v>257</v>
      </c>
      <c r="D140" s="206" t="s">
        <v>193</v>
      </c>
      <c r="E140" s="207" t="s">
        <v>1588</v>
      </c>
      <c r="F140" s="208" t="s">
        <v>1589</v>
      </c>
      <c r="G140" s="209" t="s">
        <v>278</v>
      </c>
      <c r="H140" s="210">
        <v>41</v>
      </c>
      <c r="I140" s="211"/>
      <c r="J140" s="212">
        <f t="shared" si="0"/>
        <v>0</v>
      </c>
      <c r="K140" s="213"/>
      <c r="L140" s="36"/>
      <c r="M140" s="214" t="s">
        <v>1</v>
      </c>
      <c r="N140" s="215" t="s">
        <v>39</v>
      </c>
      <c r="O140" s="68"/>
      <c r="P140" s="216">
        <f t="shared" si="1"/>
        <v>0</v>
      </c>
      <c r="Q140" s="216">
        <v>0</v>
      </c>
      <c r="R140" s="216">
        <f t="shared" si="2"/>
        <v>0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472</v>
      </c>
      <c r="AT140" s="218" t="s">
        <v>193</v>
      </c>
      <c r="AU140" s="218" t="s">
        <v>86</v>
      </c>
      <c r="AY140" s="14" t="s">
        <v>191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86</v>
      </c>
      <c r="BK140" s="219">
        <f t="shared" si="9"/>
        <v>0</v>
      </c>
      <c r="BL140" s="14" t="s">
        <v>472</v>
      </c>
      <c r="BM140" s="218" t="s">
        <v>326</v>
      </c>
    </row>
    <row r="141" spans="1:65" s="2" customFormat="1" ht="21.75" customHeight="1">
      <c r="A141" s="31"/>
      <c r="B141" s="32"/>
      <c r="C141" s="220" t="s">
        <v>262</v>
      </c>
      <c r="D141" s="220" t="s">
        <v>210</v>
      </c>
      <c r="E141" s="221" t="s">
        <v>1590</v>
      </c>
      <c r="F141" s="222" t="s">
        <v>1591</v>
      </c>
      <c r="G141" s="223" t="s">
        <v>278</v>
      </c>
      <c r="H141" s="224">
        <v>41</v>
      </c>
      <c r="I141" s="225"/>
      <c r="J141" s="226">
        <f t="shared" si="0"/>
        <v>0</v>
      </c>
      <c r="K141" s="227"/>
      <c r="L141" s="228"/>
      <c r="M141" s="229" t="s">
        <v>1</v>
      </c>
      <c r="N141" s="230" t="s">
        <v>39</v>
      </c>
      <c r="O141" s="68"/>
      <c r="P141" s="216">
        <f t="shared" si="1"/>
        <v>0</v>
      </c>
      <c r="Q141" s="216">
        <v>5.5999999999999995E-4</v>
      </c>
      <c r="R141" s="216">
        <f t="shared" si="2"/>
        <v>2.2959999999999998E-2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860</v>
      </c>
      <c r="AT141" s="218" t="s">
        <v>210</v>
      </c>
      <c r="AU141" s="218" t="s">
        <v>86</v>
      </c>
      <c r="AY141" s="14" t="s">
        <v>191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86</v>
      </c>
      <c r="BK141" s="219">
        <f t="shared" si="9"/>
        <v>0</v>
      </c>
      <c r="BL141" s="14" t="s">
        <v>472</v>
      </c>
      <c r="BM141" s="218" t="s">
        <v>340</v>
      </c>
    </row>
    <row r="142" spans="1:65" s="2" customFormat="1" ht="21.75" customHeight="1">
      <c r="A142" s="31"/>
      <c r="B142" s="32"/>
      <c r="C142" s="206" t="s">
        <v>266</v>
      </c>
      <c r="D142" s="206" t="s">
        <v>193</v>
      </c>
      <c r="E142" s="207" t="s">
        <v>1592</v>
      </c>
      <c r="F142" s="208" t="s">
        <v>1593</v>
      </c>
      <c r="G142" s="209" t="s">
        <v>278</v>
      </c>
      <c r="H142" s="210">
        <v>50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39</v>
      </c>
      <c r="O142" s="68"/>
      <c r="P142" s="216">
        <f t="shared" si="1"/>
        <v>0</v>
      </c>
      <c r="Q142" s="216">
        <v>0</v>
      </c>
      <c r="R142" s="216">
        <f t="shared" si="2"/>
        <v>0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472</v>
      </c>
      <c r="AT142" s="218" t="s">
        <v>193</v>
      </c>
      <c r="AU142" s="218" t="s">
        <v>86</v>
      </c>
      <c r="AY142" s="14" t="s">
        <v>191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86</v>
      </c>
      <c r="BK142" s="219">
        <f t="shared" si="9"/>
        <v>0</v>
      </c>
      <c r="BL142" s="14" t="s">
        <v>472</v>
      </c>
      <c r="BM142" s="218" t="s">
        <v>348</v>
      </c>
    </row>
    <row r="143" spans="1:65" s="2" customFormat="1" ht="21.75" customHeight="1">
      <c r="A143" s="31"/>
      <c r="B143" s="32"/>
      <c r="C143" s="220" t="s">
        <v>271</v>
      </c>
      <c r="D143" s="220" t="s">
        <v>210</v>
      </c>
      <c r="E143" s="221" t="s">
        <v>1594</v>
      </c>
      <c r="F143" s="222" t="s">
        <v>1595</v>
      </c>
      <c r="G143" s="223" t="s">
        <v>278</v>
      </c>
      <c r="H143" s="224">
        <v>50</v>
      </c>
      <c r="I143" s="225"/>
      <c r="J143" s="226">
        <f t="shared" si="0"/>
        <v>0</v>
      </c>
      <c r="K143" s="227"/>
      <c r="L143" s="228"/>
      <c r="M143" s="229" t="s">
        <v>1</v>
      </c>
      <c r="N143" s="230" t="s">
        <v>39</v>
      </c>
      <c r="O143" s="68"/>
      <c r="P143" s="216">
        <f t="shared" si="1"/>
        <v>0</v>
      </c>
      <c r="Q143" s="216">
        <v>2.2000000000000001E-4</v>
      </c>
      <c r="R143" s="216">
        <f t="shared" si="2"/>
        <v>1.1000000000000001E-2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860</v>
      </c>
      <c r="AT143" s="218" t="s">
        <v>210</v>
      </c>
      <c r="AU143" s="218" t="s">
        <v>86</v>
      </c>
      <c r="AY143" s="14" t="s">
        <v>191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86</v>
      </c>
      <c r="BK143" s="219">
        <f t="shared" si="9"/>
        <v>0</v>
      </c>
      <c r="BL143" s="14" t="s">
        <v>472</v>
      </c>
      <c r="BM143" s="218" t="s">
        <v>356</v>
      </c>
    </row>
    <row r="144" spans="1:65" s="2" customFormat="1" ht="16.5" customHeight="1">
      <c r="A144" s="31"/>
      <c r="B144" s="32"/>
      <c r="C144" s="206" t="s">
        <v>7</v>
      </c>
      <c r="D144" s="206" t="s">
        <v>193</v>
      </c>
      <c r="E144" s="207" t="s">
        <v>1596</v>
      </c>
      <c r="F144" s="208" t="s">
        <v>1597</v>
      </c>
      <c r="G144" s="209" t="s">
        <v>278</v>
      </c>
      <c r="H144" s="210">
        <v>6</v>
      </c>
      <c r="I144" s="211"/>
      <c r="J144" s="212">
        <f t="shared" si="0"/>
        <v>0</v>
      </c>
      <c r="K144" s="213"/>
      <c r="L144" s="36"/>
      <c r="M144" s="214" t="s">
        <v>1</v>
      </c>
      <c r="N144" s="215" t="s">
        <v>39</v>
      </c>
      <c r="O144" s="68"/>
      <c r="P144" s="216">
        <f t="shared" si="1"/>
        <v>0</v>
      </c>
      <c r="Q144" s="216">
        <v>0</v>
      </c>
      <c r="R144" s="216">
        <f t="shared" si="2"/>
        <v>0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472</v>
      </c>
      <c r="AT144" s="218" t="s">
        <v>193</v>
      </c>
      <c r="AU144" s="218" t="s">
        <v>86</v>
      </c>
      <c r="AY144" s="14" t="s">
        <v>191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86</v>
      </c>
      <c r="BK144" s="219">
        <f t="shared" si="9"/>
        <v>0</v>
      </c>
      <c r="BL144" s="14" t="s">
        <v>472</v>
      </c>
      <c r="BM144" s="218" t="s">
        <v>363</v>
      </c>
    </row>
    <row r="145" spans="1:65" s="2" customFormat="1" ht="21.75" customHeight="1">
      <c r="A145" s="31"/>
      <c r="B145" s="32"/>
      <c r="C145" s="220" t="s">
        <v>281</v>
      </c>
      <c r="D145" s="220" t="s">
        <v>210</v>
      </c>
      <c r="E145" s="221" t="s">
        <v>1598</v>
      </c>
      <c r="F145" s="222" t="s">
        <v>1599</v>
      </c>
      <c r="G145" s="223" t="s">
        <v>278</v>
      </c>
      <c r="H145" s="224">
        <v>6</v>
      </c>
      <c r="I145" s="225"/>
      <c r="J145" s="226">
        <f t="shared" si="0"/>
        <v>0</v>
      </c>
      <c r="K145" s="227"/>
      <c r="L145" s="228"/>
      <c r="M145" s="229" t="s">
        <v>1</v>
      </c>
      <c r="N145" s="230" t="s">
        <v>39</v>
      </c>
      <c r="O145" s="68"/>
      <c r="P145" s="216">
        <f t="shared" si="1"/>
        <v>0</v>
      </c>
      <c r="Q145" s="216">
        <v>1.6299999999999999E-3</v>
      </c>
      <c r="R145" s="216">
        <f t="shared" si="2"/>
        <v>9.7800000000000005E-3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860</v>
      </c>
      <c r="AT145" s="218" t="s">
        <v>210</v>
      </c>
      <c r="AU145" s="218" t="s">
        <v>86</v>
      </c>
      <c r="AY145" s="14" t="s">
        <v>191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86</v>
      </c>
      <c r="BK145" s="219">
        <f t="shared" si="9"/>
        <v>0</v>
      </c>
      <c r="BL145" s="14" t="s">
        <v>472</v>
      </c>
      <c r="BM145" s="218" t="s">
        <v>371</v>
      </c>
    </row>
    <row r="146" spans="1:65" s="2" customFormat="1" ht="16.5" customHeight="1">
      <c r="A146" s="31"/>
      <c r="B146" s="32"/>
      <c r="C146" s="206" t="s">
        <v>285</v>
      </c>
      <c r="D146" s="206" t="s">
        <v>193</v>
      </c>
      <c r="E146" s="207" t="s">
        <v>1600</v>
      </c>
      <c r="F146" s="208" t="s">
        <v>1601</v>
      </c>
      <c r="G146" s="209" t="s">
        <v>278</v>
      </c>
      <c r="H146" s="210">
        <v>6</v>
      </c>
      <c r="I146" s="211"/>
      <c r="J146" s="212">
        <f t="shared" si="0"/>
        <v>0</v>
      </c>
      <c r="K146" s="213"/>
      <c r="L146" s="36"/>
      <c r="M146" s="214" t="s">
        <v>1</v>
      </c>
      <c r="N146" s="215" t="s">
        <v>39</v>
      </c>
      <c r="O146" s="68"/>
      <c r="P146" s="216">
        <f t="shared" si="1"/>
        <v>0</v>
      </c>
      <c r="Q146" s="216">
        <v>0</v>
      </c>
      <c r="R146" s="216">
        <f t="shared" si="2"/>
        <v>0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472</v>
      </c>
      <c r="AT146" s="218" t="s">
        <v>193</v>
      </c>
      <c r="AU146" s="218" t="s">
        <v>86</v>
      </c>
      <c r="AY146" s="14" t="s">
        <v>191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86</v>
      </c>
      <c r="BK146" s="219">
        <f t="shared" si="9"/>
        <v>0</v>
      </c>
      <c r="BL146" s="14" t="s">
        <v>472</v>
      </c>
      <c r="BM146" s="218" t="s">
        <v>380</v>
      </c>
    </row>
    <row r="147" spans="1:65" s="2" customFormat="1" ht="16.5" customHeight="1">
      <c r="A147" s="31"/>
      <c r="B147" s="32"/>
      <c r="C147" s="220" t="s">
        <v>289</v>
      </c>
      <c r="D147" s="220" t="s">
        <v>210</v>
      </c>
      <c r="E147" s="221" t="s">
        <v>1602</v>
      </c>
      <c r="F147" s="222" t="s">
        <v>1603</v>
      </c>
      <c r="G147" s="223" t="s">
        <v>278</v>
      </c>
      <c r="H147" s="224">
        <v>10</v>
      </c>
      <c r="I147" s="225"/>
      <c r="J147" s="226">
        <f t="shared" si="0"/>
        <v>0</v>
      </c>
      <c r="K147" s="227"/>
      <c r="L147" s="228"/>
      <c r="M147" s="229" t="s">
        <v>1</v>
      </c>
      <c r="N147" s="230" t="s">
        <v>39</v>
      </c>
      <c r="O147" s="68"/>
      <c r="P147" s="216">
        <f t="shared" si="1"/>
        <v>0</v>
      </c>
      <c r="Q147" s="216">
        <v>0</v>
      </c>
      <c r="R147" s="216">
        <f t="shared" si="2"/>
        <v>0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860</v>
      </c>
      <c r="AT147" s="218" t="s">
        <v>210</v>
      </c>
      <c r="AU147" s="218" t="s">
        <v>86</v>
      </c>
      <c r="AY147" s="14" t="s">
        <v>191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86</v>
      </c>
      <c r="BK147" s="219">
        <f t="shared" si="9"/>
        <v>0</v>
      </c>
      <c r="BL147" s="14" t="s">
        <v>472</v>
      </c>
      <c r="BM147" s="218" t="s">
        <v>386</v>
      </c>
    </row>
    <row r="148" spans="1:65" s="2" customFormat="1" ht="16.5" customHeight="1">
      <c r="A148" s="31"/>
      <c r="B148" s="32"/>
      <c r="C148" s="206" t="s">
        <v>293</v>
      </c>
      <c r="D148" s="206" t="s">
        <v>193</v>
      </c>
      <c r="E148" s="207" t="s">
        <v>1604</v>
      </c>
      <c r="F148" s="208" t="s">
        <v>1605</v>
      </c>
      <c r="G148" s="209" t="s">
        <v>278</v>
      </c>
      <c r="H148" s="210">
        <v>6</v>
      </c>
      <c r="I148" s="211"/>
      <c r="J148" s="212">
        <f t="shared" si="0"/>
        <v>0</v>
      </c>
      <c r="K148" s="213"/>
      <c r="L148" s="36"/>
      <c r="M148" s="214" t="s">
        <v>1</v>
      </c>
      <c r="N148" s="215" t="s">
        <v>39</v>
      </c>
      <c r="O148" s="68"/>
      <c r="P148" s="216">
        <f t="shared" si="1"/>
        <v>0</v>
      </c>
      <c r="Q148" s="216">
        <v>0</v>
      </c>
      <c r="R148" s="216">
        <f t="shared" si="2"/>
        <v>0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472</v>
      </c>
      <c r="AT148" s="218" t="s">
        <v>193</v>
      </c>
      <c r="AU148" s="218" t="s">
        <v>86</v>
      </c>
      <c r="AY148" s="14" t="s">
        <v>191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86</v>
      </c>
      <c r="BK148" s="219">
        <f t="shared" si="9"/>
        <v>0</v>
      </c>
      <c r="BL148" s="14" t="s">
        <v>472</v>
      </c>
      <c r="BM148" s="218" t="s">
        <v>397</v>
      </c>
    </row>
    <row r="149" spans="1:65" s="2" customFormat="1" ht="16.5" customHeight="1">
      <c r="A149" s="31"/>
      <c r="B149" s="32"/>
      <c r="C149" s="220" t="s">
        <v>297</v>
      </c>
      <c r="D149" s="220" t="s">
        <v>210</v>
      </c>
      <c r="E149" s="221" t="s">
        <v>1606</v>
      </c>
      <c r="F149" s="222" t="s">
        <v>1607</v>
      </c>
      <c r="G149" s="223" t="s">
        <v>278</v>
      </c>
      <c r="H149" s="224">
        <v>6</v>
      </c>
      <c r="I149" s="225"/>
      <c r="J149" s="226">
        <f t="shared" si="0"/>
        <v>0</v>
      </c>
      <c r="K149" s="227"/>
      <c r="L149" s="228"/>
      <c r="M149" s="229" t="s">
        <v>1</v>
      </c>
      <c r="N149" s="230" t="s">
        <v>39</v>
      </c>
      <c r="O149" s="68"/>
      <c r="P149" s="216">
        <f t="shared" si="1"/>
        <v>0</v>
      </c>
      <c r="Q149" s="216">
        <v>0</v>
      </c>
      <c r="R149" s="216">
        <f t="shared" si="2"/>
        <v>0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860</v>
      </c>
      <c r="AT149" s="218" t="s">
        <v>210</v>
      </c>
      <c r="AU149" s="218" t="s">
        <v>86</v>
      </c>
      <c r="AY149" s="14" t="s">
        <v>191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86</v>
      </c>
      <c r="BK149" s="219">
        <f t="shared" si="9"/>
        <v>0</v>
      </c>
      <c r="BL149" s="14" t="s">
        <v>472</v>
      </c>
      <c r="BM149" s="218" t="s">
        <v>405</v>
      </c>
    </row>
    <row r="150" spans="1:65" s="2" customFormat="1" ht="16.5" customHeight="1">
      <c r="A150" s="31"/>
      <c r="B150" s="32"/>
      <c r="C150" s="220" t="s">
        <v>301</v>
      </c>
      <c r="D150" s="220" t="s">
        <v>210</v>
      </c>
      <c r="E150" s="221" t="s">
        <v>1608</v>
      </c>
      <c r="F150" s="222" t="s">
        <v>1609</v>
      </c>
      <c r="G150" s="223" t="s">
        <v>278</v>
      </c>
      <c r="H150" s="224">
        <v>6</v>
      </c>
      <c r="I150" s="225"/>
      <c r="J150" s="226">
        <f t="shared" si="0"/>
        <v>0</v>
      </c>
      <c r="K150" s="227"/>
      <c r="L150" s="228"/>
      <c r="M150" s="229" t="s">
        <v>1</v>
      </c>
      <c r="N150" s="230" t="s">
        <v>39</v>
      </c>
      <c r="O150" s="68"/>
      <c r="P150" s="216">
        <f t="shared" si="1"/>
        <v>0</v>
      </c>
      <c r="Q150" s="216">
        <v>0</v>
      </c>
      <c r="R150" s="216">
        <f t="shared" si="2"/>
        <v>0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860</v>
      </c>
      <c r="AT150" s="218" t="s">
        <v>210</v>
      </c>
      <c r="AU150" s="218" t="s">
        <v>86</v>
      </c>
      <c r="AY150" s="14" t="s">
        <v>191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86</v>
      </c>
      <c r="BK150" s="219">
        <f t="shared" si="9"/>
        <v>0</v>
      </c>
      <c r="BL150" s="14" t="s">
        <v>472</v>
      </c>
      <c r="BM150" s="218" t="s">
        <v>415</v>
      </c>
    </row>
    <row r="151" spans="1:65" s="2" customFormat="1" ht="16.5" customHeight="1">
      <c r="A151" s="31"/>
      <c r="B151" s="32"/>
      <c r="C151" s="206" t="s">
        <v>306</v>
      </c>
      <c r="D151" s="206" t="s">
        <v>193</v>
      </c>
      <c r="E151" s="207" t="s">
        <v>1610</v>
      </c>
      <c r="F151" s="208" t="s">
        <v>1611</v>
      </c>
      <c r="G151" s="209" t="s">
        <v>1351</v>
      </c>
      <c r="H151" s="210">
        <v>2</v>
      </c>
      <c r="I151" s="211"/>
      <c r="J151" s="212">
        <f t="shared" si="0"/>
        <v>0</v>
      </c>
      <c r="K151" s="213"/>
      <c r="L151" s="36"/>
      <c r="M151" s="214" t="s">
        <v>1</v>
      </c>
      <c r="N151" s="215" t="s">
        <v>39</v>
      </c>
      <c r="O151" s="68"/>
      <c r="P151" s="216">
        <f t="shared" si="1"/>
        <v>0</v>
      </c>
      <c r="Q151" s="216">
        <v>0</v>
      </c>
      <c r="R151" s="216">
        <f t="shared" si="2"/>
        <v>0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472</v>
      </c>
      <c r="AT151" s="218" t="s">
        <v>193</v>
      </c>
      <c r="AU151" s="218" t="s">
        <v>86</v>
      </c>
      <c r="AY151" s="14" t="s">
        <v>191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86</v>
      </c>
      <c r="BK151" s="219">
        <f t="shared" si="9"/>
        <v>0</v>
      </c>
      <c r="BL151" s="14" t="s">
        <v>472</v>
      </c>
      <c r="BM151" s="218" t="s">
        <v>423</v>
      </c>
    </row>
    <row r="152" spans="1:65" s="2" customFormat="1" ht="16.5" customHeight="1">
      <c r="A152" s="31"/>
      <c r="B152" s="32"/>
      <c r="C152" s="206" t="s">
        <v>310</v>
      </c>
      <c r="D152" s="206" t="s">
        <v>193</v>
      </c>
      <c r="E152" s="207" t="s">
        <v>1612</v>
      </c>
      <c r="F152" s="208" t="s">
        <v>1613</v>
      </c>
      <c r="G152" s="209" t="s">
        <v>1351</v>
      </c>
      <c r="H152" s="210">
        <v>2</v>
      </c>
      <c r="I152" s="211"/>
      <c r="J152" s="212">
        <f t="shared" si="0"/>
        <v>0</v>
      </c>
      <c r="K152" s="213"/>
      <c r="L152" s="36"/>
      <c r="M152" s="214" t="s">
        <v>1</v>
      </c>
      <c r="N152" s="215" t="s">
        <v>39</v>
      </c>
      <c r="O152" s="68"/>
      <c r="P152" s="216">
        <f t="shared" si="1"/>
        <v>0</v>
      </c>
      <c r="Q152" s="216">
        <v>0</v>
      </c>
      <c r="R152" s="216">
        <f t="shared" si="2"/>
        <v>0</v>
      </c>
      <c r="S152" s="216">
        <v>0</v>
      </c>
      <c r="T152" s="21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472</v>
      </c>
      <c r="AT152" s="218" t="s">
        <v>193</v>
      </c>
      <c r="AU152" s="218" t="s">
        <v>86</v>
      </c>
      <c r="AY152" s="14" t="s">
        <v>191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86</v>
      </c>
      <c r="BK152" s="219">
        <f t="shared" si="9"/>
        <v>0</v>
      </c>
      <c r="BL152" s="14" t="s">
        <v>472</v>
      </c>
      <c r="BM152" s="218" t="s">
        <v>435</v>
      </c>
    </row>
    <row r="153" spans="1:65" s="2" customFormat="1" ht="16.5" customHeight="1">
      <c r="A153" s="31"/>
      <c r="B153" s="32"/>
      <c r="C153" s="206" t="s">
        <v>314</v>
      </c>
      <c r="D153" s="206" t="s">
        <v>193</v>
      </c>
      <c r="E153" s="207" t="s">
        <v>1614</v>
      </c>
      <c r="F153" s="208" t="s">
        <v>1615</v>
      </c>
      <c r="G153" s="209" t="s">
        <v>389</v>
      </c>
      <c r="H153" s="231">
        <v>10</v>
      </c>
      <c r="I153" s="211"/>
      <c r="J153" s="212">
        <f t="shared" si="0"/>
        <v>0</v>
      </c>
      <c r="K153" s="213"/>
      <c r="L153" s="36"/>
      <c r="M153" s="237" t="s">
        <v>1</v>
      </c>
      <c r="N153" s="238" t="s">
        <v>39</v>
      </c>
      <c r="O153" s="234"/>
      <c r="P153" s="235">
        <f t="shared" si="1"/>
        <v>0</v>
      </c>
      <c r="Q153" s="235">
        <v>0</v>
      </c>
      <c r="R153" s="235">
        <f t="shared" si="2"/>
        <v>0</v>
      </c>
      <c r="S153" s="235">
        <v>0</v>
      </c>
      <c r="T153" s="236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472</v>
      </c>
      <c r="AT153" s="218" t="s">
        <v>193</v>
      </c>
      <c r="AU153" s="218" t="s">
        <v>86</v>
      </c>
      <c r="AY153" s="14" t="s">
        <v>191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4" t="s">
        <v>86</v>
      </c>
      <c r="BK153" s="219">
        <f t="shared" si="9"/>
        <v>0</v>
      </c>
      <c r="BL153" s="14" t="s">
        <v>472</v>
      </c>
      <c r="BM153" s="218" t="s">
        <v>445</v>
      </c>
    </row>
    <row r="154" spans="1:65" s="2" customFormat="1" ht="6.95" customHeight="1">
      <c r="A154" s="31"/>
      <c r="B154" s="51"/>
      <c r="C154" s="52"/>
      <c r="D154" s="52"/>
      <c r="E154" s="52"/>
      <c r="F154" s="52"/>
      <c r="G154" s="52"/>
      <c r="H154" s="52"/>
      <c r="I154" s="155"/>
      <c r="J154" s="52"/>
      <c r="K154" s="52"/>
      <c r="L154" s="36"/>
      <c r="M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</sheetData>
  <sheetProtection algorithmName="SHA-512" hashValue="6vacJanbDoVF3GdT2nCWD1hNfic/NZcEUmz6a/6O1qFuGQHJgHqrpn9vOMLedmFjvqklDfV0uClioC5+1nPzhg==" saltValue="slPryFbnJvzKUPgrfYWE/THV//ziyct9l7TNnDRfBO80oIhnOCIFH8Bm/9YQn6tPyde32z8G7BdVzLijDHBn0A==" spinCount="100000" sheet="1" objects="1" scenarios="1" formatColumns="0" formatRows="0" autoFilter="0"/>
  <autoFilter ref="C121:K153" xr:uid="{00000000-0009-0000-0000-000005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31"/>
  <sheetViews>
    <sheetView showGridLines="0" topLeftCell="A88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102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1" customFormat="1" ht="12" customHeight="1">
      <c r="B8" s="17"/>
      <c r="D8" s="118" t="s">
        <v>143</v>
      </c>
      <c r="I8" s="112"/>
      <c r="L8" s="17"/>
    </row>
    <row r="9" spans="1:46" s="2" customFormat="1" ht="16.5" customHeight="1">
      <c r="A9" s="31"/>
      <c r="B9" s="36"/>
      <c r="C9" s="31"/>
      <c r="D9" s="31"/>
      <c r="E9" s="284" t="s">
        <v>144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8" t="s">
        <v>145</v>
      </c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87" t="s">
        <v>1616</v>
      </c>
      <c r="F11" s="286"/>
      <c r="G11" s="286"/>
      <c r="H11" s="286"/>
      <c r="I11" s="119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1.25">
      <c r="A12" s="31"/>
      <c r="B12" s="36"/>
      <c r="C12" s="31"/>
      <c r="D12" s="31"/>
      <c r="E12" s="31"/>
      <c r="F12" s="31"/>
      <c r="G12" s="31"/>
      <c r="H12" s="31"/>
      <c r="I12" s="119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8" t="s">
        <v>17</v>
      </c>
      <c r="E13" s="31"/>
      <c r="F13" s="107" t="s">
        <v>1</v>
      </c>
      <c r="G13" s="31"/>
      <c r="H13" s="31"/>
      <c r="I13" s="120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19</v>
      </c>
      <c r="E14" s="31"/>
      <c r="F14" s="107" t="s">
        <v>20</v>
      </c>
      <c r="G14" s="31"/>
      <c r="H14" s="31"/>
      <c r="I14" s="120" t="s">
        <v>21</v>
      </c>
      <c r="J14" s="121" t="str">
        <f>'Rekapitulácia stavby'!AN8</f>
        <v>02, 2020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9" customHeight="1">
      <c r="A15" s="31"/>
      <c r="B15" s="36"/>
      <c r="C15" s="31"/>
      <c r="D15" s="31"/>
      <c r="E15" s="31"/>
      <c r="F15" s="31"/>
      <c r="G15" s="31"/>
      <c r="H15" s="31"/>
      <c r="I15" s="119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8" t="s">
        <v>22</v>
      </c>
      <c r="E16" s="31"/>
      <c r="F16" s="31"/>
      <c r="G16" s="31"/>
      <c r="H16" s="31"/>
      <c r="I16" s="120" t="s">
        <v>23</v>
      </c>
      <c r="J16" s="107" t="s">
        <v>1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24</v>
      </c>
      <c r="F17" s="31"/>
      <c r="G17" s="31"/>
      <c r="H17" s="31"/>
      <c r="I17" s="120" t="s">
        <v>25</v>
      </c>
      <c r="J17" s="107" t="s">
        <v>1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>
      <c r="A18" s="31"/>
      <c r="B18" s="36"/>
      <c r="C18" s="31"/>
      <c r="D18" s="31"/>
      <c r="E18" s="31"/>
      <c r="F18" s="31"/>
      <c r="G18" s="31"/>
      <c r="H18" s="31"/>
      <c r="I18" s="119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8" t="s">
        <v>26</v>
      </c>
      <c r="E19" s="31"/>
      <c r="F19" s="31"/>
      <c r="G19" s="31"/>
      <c r="H19" s="31"/>
      <c r="I19" s="120" t="s">
        <v>23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88" t="str">
        <f>'Rekapitulácia stavby'!E14</f>
        <v>Vyplň údaj</v>
      </c>
      <c r="F20" s="289"/>
      <c r="G20" s="289"/>
      <c r="H20" s="289"/>
      <c r="I20" s="120" t="s">
        <v>25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>
      <c r="A21" s="31"/>
      <c r="B21" s="36"/>
      <c r="C21" s="31"/>
      <c r="D21" s="31"/>
      <c r="E21" s="31"/>
      <c r="F21" s="31"/>
      <c r="G21" s="31"/>
      <c r="H21" s="31"/>
      <c r="I21" s="119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8" t="s">
        <v>28</v>
      </c>
      <c r="E22" s="31"/>
      <c r="F22" s="31"/>
      <c r="G22" s="31"/>
      <c r="H22" s="31"/>
      <c r="I22" s="120" t="s">
        <v>23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1617</v>
      </c>
      <c r="F23" s="31"/>
      <c r="G23" s="31"/>
      <c r="H23" s="31"/>
      <c r="I23" s="120" t="s">
        <v>25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>
      <c r="A24" s="31"/>
      <c r="B24" s="36"/>
      <c r="C24" s="31"/>
      <c r="D24" s="31"/>
      <c r="E24" s="31"/>
      <c r="F24" s="31"/>
      <c r="G24" s="31"/>
      <c r="H24" s="31"/>
      <c r="I24" s="119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8" t="s">
        <v>31</v>
      </c>
      <c r="E25" s="31"/>
      <c r="F25" s="31"/>
      <c r="G25" s="31"/>
      <c r="H25" s="31"/>
      <c r="I25" s="120" t="s">
        <v>23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1618</v>
      </c>
      <c r="F26" s="31"/>
      <c r="G26" s="31"/>
      <c r="H26" s="31"/>
      <c r="I26" s="120" t="s">
        <v>25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31"/>
      <c r="E27" s="31"/>
      <c r="F27" s="31"/>
      <c r="G27" s="31"/>
      <c r="H27" s="31"/>
      <c r="I27" s="119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8" t="s">
        <v>32</v>
      </c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22"/>
      <c r="B29" s="123"/>
      <c r="C29" s="122"/>
      <c r="D29" s="122"/>
      <c r="E29" s="290" t="s">
        <v>1</v>
      </c>
      <c r="F29" s="290"/>
      <c r="G29" s="290"/>
      <c r="H29" s="290"/>
      <c r="I29" s="124"/>
      <c r="J29" s="122"/>
      <c r="K29" s="122"/>
      <c r="L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1"/>
      <c r="B30" s="36"/>
      <c r="C30" s="31"/>
      <c r="D30" s="31"/>
      <c r="E30" s="31"/>
      <c r="F30" s="31"/>
      <c r="G30" s="31"/>
      <c r="H30" s="31"/>
      <c r="I30" s="119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6"/>
      <c r="C32" s="31"/>
      <c r="D32" s="128" t="s">
        <v>33</v>
      </c>
      <c r="E32" s="31"/>
      <c r="F32" s="31"/>
      <c r="G32" s="31"/>
      <c r="H32" s="31"/>
      <c r="I32" s="119"/>
      <c r="J32" s="129">
        <f>ROUND(J122,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6"/>
      <c r="C33" s="31"/>
      <c r="D33" s="126"/>
      <c r="E33" s="126"/>
      <c r="F33" s="126"/>
      <c r="G33" s="126"/>
      <c r="H33" s="126"/>
      <c r="I33" s="127"/>
      <c r="J33" s="126"/>
      <c r="K33" s="126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31"/>
      <c r="F34" s="130" t="s">
        <v>35</v>
      </c>
      <c r="G34" s="31"/>
      <c r="H34" s="31"/>
      <c r="I34" s="131" t="s">
        <v>34</v>
      </c>
      <c r="J34" s="130" t="s">
        <v>36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6"/>
      <c r="C35" s="31"/>
      <c r="D35" s="132" t="s">
        <v>37</v>
      </c>
      <c r="E35" s="118" t="s">
        <v>38</v>
      </c>
      <c r="F35" s="133">
        <f>ROUND((SUM(BE122:BE130)),  2)</f>
        <v>0</v>
      </c>
      <c r="G35" s="31"/>
      <c r="H35" s="31"/>
      <c r="I35" s="134">
        <v>0.2</v>
      </c>
      <c r="J35" s="133">
        <f>ROUND(((SUM(BE122:BE130))*I35), 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6"/>
      <c r="C36" s="31"/>
      <c r="D36" s="31"/>
      <c r="E36" s="118" t="s">
        <v>39</v>
      </c>
      <c r="F36" s="133">
        <f>ROUND((SUM(BF122:BF130)),  2)</f>
        <v>0</v>
      </c>
      <c r="G36" s="31"/>
      <c r="H36" s="31"/>
      <c r="I36" s="134">
        <v>0.2</v>
      </c>
      <c r="J36" s="133">
        <f>ROUND(((SUM(BF122:BF130))*I36), 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40</v>
      </c>
      <c r="F37" s="133">
        <f>ROUND((SUM(BG122:BG130)),  2)</f>
        <v>0</v>
      </c>
      <c r="G37" s="31"/>
      <c r="H37" s="31"/>
      <c r="I37" s="134">
        <v>0.2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6"/>
      <c r="C38" s="31"/>
      <c r="D38" s="31"/>
      <c r="E38" s="118" t="s">
        <v>41</v>
      </c>
      <c r="F38" s="133">
        <f>ROUND((SUM(BH122:BH130)),  2)</f>
        <v>0</v>
      </c>
      <c r="G38" s="31"/>
      <c r="H38" s="31"/>
      <c r="I38" s="134">
        <v>0.2</v>
      </c>
      <c r="J38" s="133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6"/>
      <c r="C39" s="31"/>
      <c r="D39" s="31"/>
      <c r="E39" s="118" t="s">
        <v>42</v>
      </c>
      <c r="F39" s="133">
        <f>ROUND((SUM(BI122:BI130)),  2)</f>
        <v>0</v>
      </c>
      <c r="G39" s="31"/>
      <c r="H39" s="31"/>
      <c r="I39" s="134">
        <v>0</v>
      </c>
      <c r="J39" s="133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6"/>
      <c r="C41" s="135"/>
      <c r="D41" s="136" t="s">
        <v>43</v>
      </c>
      <c r="E41" s="137"/>
      <c r="F41" s="137"/>
      <c r="G41" s="138" t="s">
        <v>44</v>
      </c>
      <c r="H41" s="139" t="s">
        <v>45</v>
      </c>
      <c r="I41" s="140"/>
      <c r="J41" s="141">
        <f>SUM(J32:J39)</f>
        <v>0</v>
      </c>
      <c r="K41" s="142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6"/>
      <c r="C42" s="31"/>
      <c r="D42" s="31"/>
      <c r="E42" s="31"/>
      <c r="F42" s="31"/>
      <c r="G42" s="31"/>
      <c r="H42" s="31"/>
      <c r="I42" s="119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143</v>
      </c>
      <c r="D86" s="19"/>
      <c r="E86" s="19"/>
      <c r="F86" s="19"/>
      <c r="G86" s="19"/>
      <c r="H86" s="19"/>
      <c r="I86" s="112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91" t="s">
        <v>144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145</v>
      </c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44" t="str">
        <f>E11</f>
        <v>SO-01.7 - SO-01.7-Protipožiarna bezpečnosť</v>
      </c>
      <c r="F89" s="293"/>
      <c r="G89" s="293"/>
      <c r="H89" s="293"/>
      <c r="I89" s="119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Ilava- Klobušice</v>
      </c>
      <c r="G91" s="33"/>
      <c r="H91" s="33"/>
      <c r="I91" s="120" t="s">
        <v>21</v>
      </c>
      <c r="J91" s="63" t="str">
        <f>IF(J14="","",J14)</f>
        <v>02, 2020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>
      <c r="A92" s="31"/>
      <c r="B92" s="32"/>
      <c r="C92" s="33"/>
      <c r="D92" s="33"/>
      <c r="E92" s="33"/>
      <c r="F92" s="33"/>
      <c r="G92" s="33"/>
      <c r="H92" s="33"/>
      <c r="I92" s="119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7" customHeight="1">
      <c r="A93" s="31"/>
      <c r="B93" s="32"/>
      <c r="C93" s="26" t="s">
        <v>22</v>
      </c>
      <c r="D93" s="33"/>
      <c r="E93" s="33"/>
      <c r="F93" s="24" t="str">
        <f>E17</f>
        <v>Mesto Ilava, Mierové nám. 16/31,01901</v>
      </c>
      <c r="G93" s="33"/>
      <c r="H93" s="33"/>
      <c r="I93" s="120" t="s">
        <v>28</v>
      </c>
      <c r="J93" s="29" t="str">
        <f>E23</f>
        <v>Ing. Miroslav Rabčan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2" customHeight="1">
      <c r="A94" s="31"/>
      <c r="B94" s="32"/>
      <c r="C94" s="26" t="s">
        <v>26</v>
      </c>
      <c r="D94" s="33"/>
      <c r="E94" s="33"/>
      <c r="F94" s="24" t="str">
        <f>IF(E20="","",E20)</f>
        <v>Vyplň údaj</v>
      </c>
      <c r="G94" s="33"/>
      <c r="H94" s="33"/>
      <c r="I94" s="120" t="s">
        <v>31</v>
      </c>
      <c r="J94" s="29" t="str">
        <f>E26</f>
        <v>Ing. Marián Suja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59" t="s">
        <v>148</v>
      </c>
      <c r="D96" s="160"/>
      <c r="E96" s="160"/>
      <c r="F96" s="160"/>
      <c r="G96" s="160"/>
      <c r="H96" s="160"/>
      <c r="I96" s="161"/>
      <c r="J96" s="162" t="s">
        <v>149</v>
      </c>
      <c r="K96" s="160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35" customHeight="1">
      <c r="A97" s="31"/>
      <c r="B97" s="32"/>
      <c r="C97" s="33"/>
      <c r="D97" s="33"/>
      <c r="E97" s="33"/>
      <c r="F97" s="33"/>
      <c r="G97" s="33"/>
      <c r="H97" s="33"/>
      <c r="I97" s="119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9" customHeight="1">
      <c r="A98" s="31"/>
      <c r="B98" s="32"/>
      <c r="C98" s="163" t="s">
        <v>150</v>
      </c>
      <c r="D98" s="33"/>
      <c r="E98" s="33"/>
      <c r="F98" s="33"/>
      <c r="G98" s="33"/>
      <c r="H98" s="33"/>
      <c r="I98" s="119"/>
      <c r="J98" s="81">
        <f>J122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151</v>
      </c>
    </row>
    <row r="99" spans="1:47" s="9" customFormat="1" ht="24.95" customHeight="1">
      <c r="B99" s="164"/>
      <c r="C99" s="165"/>
      <c r="D99" s="166" t="s">
        <v>174</v>
      </c>
      <c r="E99" s="167"/>
      <c r="F99" s="167"/>
      <c r="G99" s="167"/>
      <c r="H99" s="167"/>
      <c r="I99" s="168"/>
      <c r="J99" s="169">
        <f>J123</f>
        <v>0</v>
      </c>
      <c r="K99" s="165"/>
      <c r="L99" s="170"/>
    </row>
    <row r="100" spans="1:47" s="10" customFormat="1" ht="19.899999999999999" customHeight="1">
      <c r="B100" s="171"/>
      <c r="C100" s="101"/>
      <c r="D100" s="172" t="s">
        <v>1619</v>
      </c>
      <c r="E100" s="173"/>
      <c r="F100" s="173"/>
      <c r="G100" s="173"/>
      <c r="H100" s="173"/>
      <c r="I100" s="174"/>
      <c r="J100" s="175">
        <f>J124</f>
        <v>0</v>
      </c>
      <c r="K100" s="101"/>
      <c r="L100" s="176"/>
    </row>
    <row r="101" spans="1:47" s="2" customFormat="1" ht="21.75" customHeight="1">
      <c r="A101" s="31"/>
      <c r="B101" s="32"/>
      <c r="C101" s="33"/>
      <c r="D101" s="33"/>
      <c r="E101" s="33"/>
      <c r="F101" s="33"/>
      <c r="G101" s="33"/>
      <c r="H101" s="33"/>
      <c r="I101" s="119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47" s="2" customFormat="1" ht="6.95" customHeight="1">
      <c r="A102" s="31"/>
      <c r="B102" s="51"/>
      <c r="C102" s="52"/>
      <c r="D102" s="52"/>
      <c r="E102" s="52"/>
      <c r="F102" s="52"/>
      <c r="G102" s="52"/>
      <c r="H102" s="52"/>
      <c r="I102" s="155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6" spans="1:47" s="2" customFormat="1" ht="6.95" customHeight="1">
      <c r="A106" s="31"/>
      <c r="B106" s="53"/>
      <c r="C106" s="54"/>
      <c r="D106" s="54"/>
      <c r="E106" s="54"/>
      <c r="F106" s="54"/>
      <c r="G106" s="54"/>
      <c r="H106" s="54"/>
      <c r="I106" s="158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47" s="2" customFormat="1" ht="24.95" customHeight="1">
      <c r="A107" s="31"/>
      <c r="B107" s="32"/>
      <c r="C107" s="20" t="s">
        <v>177</v>
      </c>
      <c r="D107" s="33"/>
      <c r="E107" s="33"/>
      <c r="F107" s="33"/>
      <c r="G107" s="33"/>
      <c r="H107" s="33"/>
      <c r="I107" s="119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6.95" customHeight="1">
      <c r="A108" s="31"/>
      <c r="B108" s="32"/>
      <c r="C108" s="33"/>
      <c r="D108" s="33"/>
      <c r="E108" s="33"/>
      <c r="F108" s="33"/>
      <c r="G108" s="33"/>
      <c r="H108" s="33"/>
      <c r="I108" s="119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12" customHeight="1">
      <c r="A109" s="31"/>
      <c r="B109" s="32"/>
      <c r="C109" s="26" t="s">
        <v>15</v>
      </c>
      <c r="D109" s="33"/>
      <c r="E109" s="33"/>
      <c r="F109" s="33"/>
      <c r="G109" s="33"/>
      <c r="H109" s="33"/>
      <c r="I109" s="119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23.25" customHeight="1">
      <c r="A110" s="31"/>
      <c r="B110" s="32"/>
      <c r="C110" s="33"/>
      <c r="D110" s="33"/>
      <c r="E110" s="291" t="str">
        <f>E7</f>
        <v>PRÍSTAVBA A STAVEBNÉ ÚPRAVY MŠ OKRUŽNÁ 53/5, ILAVA-KLOBUŠICE</v>
      </c>
      <c r="F110" s="292"/>
      <c r="G110" s="292"/>
      <c r="H110" s="292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1" customFormat="1" ht="12" customHeight="1">
      <c r="B111" s="18"/>
      <c r="C111" s="26" t="s">
        <v>143</v>
      </c>
      <c r="D111" s="19"/>
      <c r="E111" s="19"/>
      <c r="F111" s="19"/>
      <c r="G111" s="19"/>
      <c r="H111" s="19"/>
      <c r="I111" s="112"/>
      <c r="J111" s="19"/>
      <c r="K111" s="19"/>
      <c r="L111" s="17"/>
    </row>
    <row r="112" spans="1:47" s="2" customFormat="1" ht="16.5" customHeight="1">
      <c r="A112" s="31"/>
      <c r="B112" s="32"/>
      <c r="C112" s="33"/>
      <c r="D112" s="33"/>
      <c r="E112" s="291" t="s">
        <v>144</v>
      </c>
      <c r="F112" s="293"/>
      <c r="G112" s="293"/>
      <c r="H112" s="29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145</v>
      </c>
      <c r="D113" s="33"/>
      <c r="E113" s="33"/>
      <c r="F113" s="33"/>
      <c r="G113" s="33"/>
      <c r="H113" s="33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44" t="str">
        <f>E11</f>
        <v>SO-01.7 - SO-01.7-Protipožiarna bezpečnosť</v>
      </c>
      <c r="F114" s="293"/>
      <c r="G114" s="293"/>
      <c r="H114" s="29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F14</f>
        <v>Ilava- Klobušice</v>
      </c>
      <c r="G116" s="33"/>
      <c r="H116" s="33"/>
      <c r="I116" s="120" t="s">
        <v>21</v>
      </c>
      <c r="J116" s="63" t="str">
        <f>IF(J14="","",J14)</f>
        <v>02, 2020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25.7" customHeight="1">
      <c r="A118" s="31"/>
      <c r="B118" s="32"/>
      <c r="C118" s="26" t="s">
        <v>22</v>
      </c>
      <c r="D118" s="33"/>
      <c r="E118" s="33"/>
      <c r="F118" s="24" t="str">
        <f>E17</f>
        <v>Mesto Ilava, Mierové nám. 16/31,01901</v>
      </c>
      <c r="G118" s="33"/>
      <c r="H118" s="33"/>
      <c r="I118" s="120" t="s">
        <v>28</v>
      </c>
      <c r="J118" s="29" t="str">
        <f>E23</f>
        <v>Ing. Miroslav Rabčan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26</v>
      </c>
      <c r="D119" s="33"/>
      <c r="E119" s="33"/>
      <c r="F119" s="24" t="str">
        <f>IF(E20="","",E20)</f>
        <v>Vyplň údaj</v>
      </c>
      <c r="G119" s="33"/>
      <c r="H119" s="33"/>
      <c r="I119" s="120" t="s">
        <v>31</v>
      </c>
      <c r="J119" s="29" t="str">
        <f>E26</f>
        <v>Ing. Marián Suja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77"/>
      <c r="B121" s="178"/>
      <c r="C121" s="179" t="s">
        <v>178</v>
      </c>
      <c r="D121" s="180" t="s">
        <v>58</v>
      </c>
      <c r="E121" s="180" t="s">
        <v>54</v>
      </c>
      <c r="F121" s="180" t="s">
        <v>55</v>
      </c>
      <c r="G121" s="180" t="s">
        <v>179</v>
      </c>
      <c r="H121" s="180" t="s">
        <v>180</v>
      </c>
      <c r="I121" s="181" t="s">
        <v>181</v>
      </c>
      <c r="J121" s="182" t="s">
        <v>149</v>
      </c>
      <c r="K121" s="183" t="s">
        <v>182</v>
      </c>
      <c r="L121" s="184"/>
      <c r="M121" s="72" t="s">
        <v>1</v>
      </c>
      <c r="N121" s="73" t="s">
        <v>37</v>
      </c>
      <c r="O121" s="73" t="s">
        <v>183</v>
      </c>
      <c r="P121" s="73" t="s">
        <v>184</v>
      </c>
      <c r="Q121" s="73" t="s">
        <v>185</v>
      </c>
      <c r="R121" s="73" t="s">
        <v>186</v>
      </c>
      <c r="S121" s="73" t="s">
        <v>187</v>
      </c>
      <c r="T121" s="74" t="s">
        <v>188</v>
      </c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</row>
    <row r="122" spans="1:65" s="2" customFormat="1" ht="22.9" customHeight="1">
      <c r="A122" s="31"/>
      <c r="B122" s="32"/>
      <c r="C122" s="79" t="s">
        <v>150</v>
      </c>
      <c r="D122" s="33"/>
      <c r="E122" s="33"/>
      <c r="F122" s="33"/>
      <c r="G122" s="33"/>
      <c r="H122" s="33"/>
      <c r="I122" s="119"/>
      <c r="J122" s="185">
        <f>BK122</f>
        <v>0</v>
      </c>
      <c r="K122" s="33"/>
      <c r="L122" s="36"/>
      <c r="M122" s="75"/>
      <c r="N122" s="186"/>
      <c r="O122" s="76"/>
      <c r="P122" s="187">
        <f>P123</f>
        <v>0</v>
      </c>
      <c r="Q122" s="76"/>
      <c r="R122" s="187">
        <f>R123</f>
        <v>0</v>
      </c>
      <c r="S122" s="76"/>
      <c r="T122" s="188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72</v>
      </c>
      <c r="AU122" s="14" t="s">
        <v>151</v>
      </c>
      <c r="BK122" s="189">
        <f>BK123</f>
        <v>0</v>
      </c>
    </row>
    <row r="123" spans="1:65" s="12" customFormat="1" ht="25.9" customHeight="1">
      <c r="B123" s="190"/>
      <c r="C123" s="191"/>
      <c r="D123" s="192" t="s">
        <v>72</v>
      </c>
      <c r="E123" s="193" t="s">
        <v>210</v>
      </c>
      <c r="F123" s="193" t="s">
        <v>833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P124</f>
        <v>0</v>
      </c>
      <c r="Q123" s="198"/>
      <c r="R123" s="199">
        <f>R124</f>
        <v>0</v>
      </c>
      <c r="S123" s="198"/>
      <c r="T123" s="200">
        <f>T124</f>
        <v>0</v>
      </c>
      <c r="AR123" s="201" t="s">
        <v>202</v>
      </c>
      <c r="AT123" s="202" t="s">
        <v>72</v>
      </c>
      <c r="AU123" s="202" t="s">
        <v>73</v>
      </c>
      <c r="AY123" s="201" t="s">
        <v>191</v>
      </c>
      <c r="BK123" s="203">
        <f>BK124</f>
        <v>0</v>
      </c>
    </row>
    <row r="124" spans="1:65" s="12" customFormat="1" ht="22.9" customHeight="1">
      <c r="B124" s="190"/>
      <c r="C124" s="191"/>
      <c r="D124" s="192" t="s">
        <v>72</v>
      </c>
      <c r="E124" s="204" t="s">
        <v>1620</v>
      </c>
      <c r="F124" s="204" t="s">
        <v>1621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SUM(P125:P130)</f>
        <v>0</v>
      </c>
      <c r="Q124" s="198"/>
      <c r="R124" s="199">
        <f>SUM(R125:R130)</f>
        <v>0</v>
      </c>
      <c r="S124" s="198"/>
      <c r="T124" s="200">
        <f>SUM(T125:T130)</f>
        <v>0</v>
      </c>
      <c r="AR124" s="201" t="s">
        <v>202</v>
      </c>
      <c r="AT124" s="202" t="s">
        <v>72</v>
      </c>
      <c r="AU124" s="202" t="s">
        <v>80</v>
      </c>
      <c r="AY124" s="201" t="s">
        <v>191</v>
      </c>
      <c r="BK124" s="203">
        <f>SUM(BK125:BK130)</f>
        <v>0</v>
      </c>
    </row>
    <row r="125" spans="1:65" s="2" customFormat="1" ht="16.5" customHeight="1">
      <c r="A125" s="31"/>
      <c r="B125" s="32"/>
      <c r="C125" s="206" t="s">
        <v>80</v>
      </c>
      <c r="D125" s="206" t="s">
        <v>193</v>
      </c>
      <c r="E125" s="207" t="s">
        <v>371</v>
      </c>
      <c r="F125" s="208" t="s">
        <v>1622</v>
      </c>
      <c r="G125" s="209" t="s">
        <v>278</v>
      </c>
      <c r="H125" s="210">
        <v>6</v>
      </c>
      <c r="I125" s="211"/>
      <c r="J125" s="212">
        <f t="shared" ref="J125:J130" si="0">ROUND(I125*H125,2)</f>
        <v>0</v>
      </c>
      <c r="K125" s="213"/>
      <c r="L125" s="36"/>
      <c r="M125" s="214" t="s">
        <v>1</v>
      </c>
      <c r="N125" s="215" t="s">
        <v>39</v>
      </c>
      <c r="O125" s="68"/>
      <c r="P125" s="216">
        <f t="shared" ref="P125:P130" si="1">O125*H125</f>
        <v>0</v>
      </c>
      <c r="Q125" s="216">
        <v>0</v>
      </c>
      <c r="R125" s="216">
        <f t="shared" ref="R125:R130" si="2">Q125*H125</f>
        <v>0</v>
      </c>
      <c r="S125" s="216">
        <v>0</v>
      </c>
      <c r="T125" s="217">
        <f t="shared" ref="T125:T130" si="3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18" t="s">
        <v>472</v>
      </c>
      <c r="AT125" s="218" t="s">
        <v>193</v>
      </c>
      <c r="AU125" s="218" t="s">
        <v>86</v>
      </c>
      <c r="AY125" s="14" t="s">
        <v>191</v>
      </c>
      <c r="BE125" s="219">
        <f t="shared" ref="BE125:BE130" si="4">IF(N125="základná",J125,0)</f>
        <v>0</v>
      </c>
      <c r="BF125" s="219">
        <f t="shared" ref="BF125:BF130" si="5">IF(N125="znížená",J125,0)</f>
        <v>0</v>
      </c>
      <c r="BG125" s="219">
        <f t="shared" ref="BG125:BG130" si="6">IF(N125="zákl. prenesená",J125,0)</f>
        <v>0</v>
      </c>
      <c r="BH125" s="219">
        <f t="shared" ref="BH125:BH130" si="7">IF(N125="zníž. prenesená",J125,0)</f>
        <v>0</v>
      </c>
      <c r="BI125" s="219">
        <f t="shared" ref="BI125:BI130" si="8">IF(N125="nulová",J125,0)</f>
        <v>0</v>
      </c>
      <c r="BJ125" s="14" t="s">
        <v>86</v>
      </c>
      <c r="BK125" s="219">
        <f t="shared" ref="BK125:BK130" si="9">ROUND(I125*H125,2)</f>
        <v>0</v>
      </c>
      <c r="BL125" s="14" t="s">
        <v>472</v>
      </c>
      <c r="BM125" s="218" t="s">
        <v>1623</v>
      </c>
    </row>
    <row r="126" spans="1:65" s="2" customFormat="1" ht="16.5" customHeight="1">
      <c r="A126" s="31"/>
      <c r="B126" s="32"/>
      <c r="C126" s="220" t="s">
        <v>86</v>
      </c>
      <c r="D126" s="220" t="s">
        <v>210</v>
      </c>
      <c r="E126" s="221" t="s">
        <v>1624</v>
      </c>
      <c r="F126" s="222" t="s">
        <v>1625</v>
      </c>
      <c r="G126" s="223" t="s">
        <v>278</v>
      </c>
      <c r="H126" s="224">
        <v>4</v>
      </c>
      <c r="I126" s="225"/>
      <c r="J126" s="226">
        <f t="shared" si="0"/>
        <v>0</v>
      </c>
      <c r="K126" s="227"/>
      <c r="L126" s="228"/>
      <c r="M126" s="229" t="s">
        <v>1</v>
      </c>
      <c r="N126" s="230" t="s">
        <v>39</v>
      </c>
      <c r="O126" s="68"/>
      <c r="P126" s="216">
        <f t="shared" si="1"/>
        <v>0</v>
      </c>
      <c r="Q126" s="216">
        <v>0</v>
      </c>
      <c r="R126" s="216">
        <f t="shared" si="2"/>
        <v>0</v>
      </c>
      <c r="S126" s="216">
        <v>0</v>
      </c>
      <c r="T126" s="217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8" t="s">
        <v>860</v>
      </c>
      <c r="AT126" s="218" t="s">
        <v>210</v>
      </c>
      <c r="AU126" s="218" t="s">
        <v>86</v>
      </c>
      <c r="AY126" s="14" t="s">
        <v>191</v>
      </c>
      <c r="BE126" s="219">
        <f t="shared" si="4"/>
        <v>0</v>
      </c>
      <c r="BF126" s="219">
        <f t="shared" si="5"/>
        <v>0</v>
      </c>
      <c r="BG126" s="219">
        <f t="shared" si="6"/>
        <v>0</v>
      </c>
      <c r="BH126" s="219">
        <f t="shared" si="7"/>
        <v>0</v>
      </c>
      <c r="BI126" s="219">
        <f t="shared" si="8"/>
        <v>0</v>
      </c>
      <c r="BJ126" s="14" t="s">
        <v>86</v>
      </c>
      <c r="BK126" s="219">
        <f t="shared" si="9"/>
        <v>0</v>
      </c>
      <c r="BL126" s="14" t="s">
        <v>472</v>
      </c>
      <c r="BM126" s="218" t="s">
        <v>1626</v>
      </c>
    </row>
    <row r="127" spans="1:65" s="2" customFormat="1" ht="16.5" customHeight="1">
      <c r="A127" s="31"/>
      <c r="B127" s="32"/>
      <c r="C127" s="220" t="s">
        <v>228</v>
      </c>
      <c r="D127" s="220" t="s">
        <v>210</v>
      </c>
      <c r="E127" s="221" t="s">
        <v>1627</v>
      </c>
      <c r="F127" s="222" t="s">
        <v>1628</v>
      </c>
      <c r="G127" s="223" t="s">
        <v>278</v>
      </c>
      <c r="H127" s="224">
        <v>2</v>
      </c>
      <c r="I127" s="225"/>
      <c r="J127" s="226">
        <f t="shared" si="0"/>
        <v>0</v>
      </c>
      <c r="K127" s="227"/>
      <c r="L127" s="228"/>
      <c r="M127" s="229" t="s">
        <v>1</v>
      </c>
      <c r="N127" s="230" t="s">
        <v>39</v>
      </c>
      <c r="O127" s="68"/>
      <c r="P127" s="216">
        <f t="shared" si="1"/>
        <v>0</v>
      </c>
      <c r="Q127" s="216">
        <v>0</v>
      </c>
      <c r="R127" s="216">
        <f t="shared" si="2"/>
        <v>0</v>
      </c>
      <c r="S127" s="216">
        <v>0</v>
      </c>
      <c r="T127" s="217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860</v>
      </c>
      <c r="AT127" s="218" t="s">
        <v>210</v>
      </c>
      <c r="AU127" s="218" t="s">
        <v>86</v>
      </c>
      <c r="AY127" s="14" t="s">
        <v>191</v>
      </c>
      <c r="BE127" s="219">
        <f t="shared" si="4"/>
        <v>0</v>
      </c>
      <c r="BF127" s="219">
        <f t="shared" si="5"/>
        <v>0</v>
      </c>
      <c r="BG127" s="219">
        <f t="shared" si="6"/>
        <v>0</v>
      </c>
      <c r="BH127" s="219">
        <f t="shared" si="7"/>
        <v>0</v>
      </c>
      <c r="BI127" s="219">
        <f t="shared" si="8"/>
        <v>0</v>
      </c>
      <c r="BJ127" s="14" t="s">
        <v>86</v>
      </c>
      <c r="BK127" s="219">
        <f t="shared" si="9"/>
        <v>0</v>
      </c>
      <c r="BL127" s="14" t="s">
        <v>472</v>
      </c>
      <c r="BM127" s="218" t="s">
        <v>1629</v>
      </c>
    </row>
    <row r="128" spans="1:65" s="2" customFormat="1" ht="16.5" customHeight="1">
      <c r="A128" s="31"/>
      <c r="B128" s="32"/>
      <c r="C128" s="220" t="s">
        <v>214</v>
      </c>
      <c r="D128" s="220" t="s">
        <v>210</v>
      </c>
      <c r="E128" s="221" t="s">
        <v>1630</v>
      </c>
      <c r="F128" s="222" t="s">
        <v>1631</v>
      </c>
      <c r="G128" s="223" t="s">
        <v>278</v>
      </c>
      <c r="H128" s="224">
        <v>1</v>
      </c>
      <c r="I128" s="225"/>
      <c r="J128" s="226">
        <f t="shared" si="0"/>
        <v>0</v>
      </c>
      <c r="K128" s="227"/>
      <c r="L128" s="228"/>
      <c r="M128" s="229" t="s">
        <v>1</v>
      </c>
      <c r="N128" s="230" t="s">
        <v>39</v>
      </c>
      <c r="O128" s="68"/>
      <c r="P128" s="216">
        <f t="shared" si="1"/>
        <v>0</v>
      </c>
      <c r="Q128" s="216">
        <v>0</v>
      </c>
      <c r="R128" s="216">
        <f t="shared" si="2"/>
        <v>0</v>
      </c>
      <c r="S128" s="216">
        <v>0</v>
      </c>
      <c r="T128" s="21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860</v>
      </c>
      <c r="AT128" s="218" t="s">
        <v>210</v>
      </c>
      <c r="AU128" s="218" t="s">
        <v>86</v>
      </c>
      <c r="AY128" s="14" t="s">
        <v>191</v>
      </c>
      <c r="BE128" s="219">
        <f t="shared" si="4"/>
        <v>0</v>
      </c>
      <c r="BF128" s="219">
        <f t="shared" si="5"/>
        <v>0</v>
      </c>
      <c r="BG128" s="219">
        <f t="shared" si="6"/>
        <v>0</v>
      </c>
      <c r="BH128" s="219">
        <f t="shared" si="7"/>
        <v>0</v>
      </c>
      <c r="BI128" s="219">
        <f t="shared" si="8"/>
        <v>0</v>
      </c>
      <c r="BJ128" s="14" t="s">
        <v>86</v>
      </c>
      <c r="BK128" s="219">
        <f t="shared" si="9"/>
        <v>0</v>
      </c>
      <c r="BL128" s="14" t="s">
        <v>472</v>
      </c>
      <c r="BM128" s="218" t="s">
        <v>1632</v>
      </c>
    </row>
    <row r="129" spans="1:65" s="2" customFormat="1" ht="16.5" customHeight="1">
      <c r="A129" s="31"/>
      <c r="B129" s="32"/>
      <c r="C129" s="206" t="s">
        <v>197</v>
      </c>
      <c r="D129" s="206" t="s">
        <v>193</v>
      </c>
      <c r="E129" s="207" t="s">
        <v>1633</v>
      </c>
      <c r="F129" s="208" t="s">
        <v>1634</v>
      </c>
      <c r="G129" s="209" t="s">
        <v>278</v>
      </c>
      <c r="H129" s="210">
        <v>2</v>
      </c>
      <c r="I129" s="211"/>
      <c r="J129" s="212">
        <f t="shared" si="0"/>
        <v>0</v>
      </c>
      <c r="K129" s="213"/>
      <c r="L129" s="36"/>
      <c r="M129" s="214" t="s">
        <v>1</v>
      </c>
      <c r="N129" s="215" t="s">
        <v>39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472</v>
      </c>
      <c r="AT129" s="218" t="s">
        <v>193</v>
      </c>
      <c r="AU129" s="218" t="s">
        <v>86</v>
      </c>
      <c r="AY129" s="14" t="s">
        <v>191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86</v>
      </c>
      <c r="BK129" s="219">
        <f t="shared" si="9"/>
        <v>0</v>
      </c>
      <c r="BL129" s="14" t="s">
        <v>472</v>
      </c>
      <c r="BM129" s="218" t="s">
        <v>1635</v>
      </c>
    </row>
    <row r="130" spans="1:65" s="2" customFormat="1" ht="16.5" customHeight="1">
      <c r="A130" s="31"/>
      <c r="B130" s="32"/>
      <c r="C130" s="206" t="s">
        <v>209</v>
      </c>
      <c r="D130" s="206" t="s">
        <v>193</v>
      </c>
      <c r="E130" s="207" t="s">
        <v>1636</v>
      </c>
      <c r="F130" s="208" t="s">
        <v>1637</v>
      </c>
      <c r="G130" s="209" t="s">
        <v>278</v>
      </c>
      <c r="H130" s="210">
        <v>3</v>
      </c>
      <c r="I130" s="211"/>
      <c r="J130" s="212">
        <f t="shared" si="0"/>
        <v>0</v>
      </c>
      <c r="K130" s="213"/>
      <c r="L130" s="36"/>
      <c r="M130" s="237" t="s">
        <v>1</v>
      </c>
      <c r="N130" s="238" t="s">
        <v>39</v>
      </c>
      <c r="O130" s="234"/>
      <c r="P130" s="235">
        <f t="shared" si="1"/>
        <v>0</v>
      </c>
      <c r="Q130" s="235">
        <v>0</v>
      </c>
      <c r="R130" s="235">
        <f t="shared" si="2"/>
        <v>0</v>
      </c>
      <c r="S130" s="235">
        <v>0</v>
      </c>
      <c r="T130" s="236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472</v>
      </c>
      <c r="AT130" s="218" t="s">
        <v>193</v>
      </c>
      <c r="AU130" s="218" t="s">
        <v>86</v>
      </c>
      <c r="AY130" s="14" t="s">
        <v>191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86</v>
      </c>
      <c r="BK130" s="219">
        <f t="shared" si="9"/>
        <v>0</v>
      </c>
      <c r="BL130" s="14" t="s">
        <v>472</v>
      </c>
      <c r="BM130" s="218" t="s">
        <v>1638</v>
      </c>
    </row>
    <row r="131" spans="1:65" s="2" customFormat="1" ht="6.95" customHeight="1">
      <c r="A131" s="31"/>
      <c r="B131" s="51"/>
      <c r="C131" s="52"/>
      <c r="D131" s="52"/>
      <c r="E131" s="52"/>
      <c r="F131" s="52"/>
      <c r="G131" s="52"/>
      <c r="H131" s="52"/>
      <c r="I131" s="155"/>
      <c r="J131" s="52"/>
      <c r="K131" s="52"/>
      <c r="L131" s="36"/>
      <c r="M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</sheetData>
  <sheetProtection algorithmName="SHA-512" hashValue="gyMKfQ0b+roEQF87VyITp25VA7FXH2ex74MTYvxvyVt0sFMlDQCtu35+n1p/Mh7p+8nUKCt4ukclMWvDnwvhAQ==" saltValue="ETXWXwhOi0hovk3M6Sn/PiXYz2XtPLW60mZWAaKdNxXkGGhGeykjlZyddOC1HWm/Ac03LgW7H2ddRiN0ZC9n1Q==" spinCount="100000" sheet="1" objects="1" scenarios="1" formatColumns="0" formatRows="0" autoFilter="0"/>
  <autoFilter ref="C121:K130" xr:uid="{00000000-0009-0000-0000-000006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1"/>
  <sheetViews>
    <sheetView showGridLines="0" topLeftCell="A128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105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2" customFormat="1" ht="12" customHeight="1">
      <c r="A8" s="31"/>
      <c r="B8" s="36"/>
      <c r="C8" s="31"/>
      <c r="D8" s="118" t="s">
        <v>143</v>
      </c>
      <c r="E8" s="31"/>
      <c r="F8" s="31"/>
      <c r="G8" s="31"/>
      <c r="H8" s="31"/>
      <c r="I8" s="119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7" t="s">
        <v>1639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8" t="s">
        <v>17</v>
      </c>
      <c r="E11" s="31"/>
      <c r="F11" s="107" t="s">
        <v>1</v>
      </c>
      <c r="G11" s="31"/>
      <c r="H11" s="31"/>
      <c r="I11" s="120" t="s">
        <v>18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19</v>
      </c>
      <c r="E12" s="31"/>
      <c r="F12" s="107" t="s">
        <v>20</v>
      </c>
      <c r="G12" s="31"/>
      <c r="H12" s="31"/>
      <c r="I12" s="120" t="s">
        <v>21</v>
      </c>
      <c r="J12" s="121" t="str">
        <f>'Rekapitulácia stavby'!AN8</f>
        <v>02, 2020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9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22</v>
      </c>
      <c r="E14" s="31"/>
      <c r="F14" s="31"/>
      <c r="G14" s="31"/>
      <c r="H14" s="31"/>
      <c r="I14" s="120" t="s">
        <v>23</v>
      </c>
      <c r="J14" s="107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07" t="s">
        <v>24</v>
      </c>
      <c r="F15" s="31"/>
      <c r="G15" s="31"/>
      <c r="H15" s="31"/>
      <c r="I15" s="120" t="s">
        <v>25</v>
      </c>
      <c r="J15" s="107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9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8" t="s">
        <v>26</v>
      </c>
      <c r="E17" s="31"/>
      <c r="F17" s="31"/>
      <c r="G17" s="31"/>
      <c r="H17" s="31"/>
      <c r="I17" s="120" t="s">
        <v>23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8" t="str">
        <f>'Rekapitulácia stavby'!E14</f>
        <v>Vyplň údaj</v>
      </c>
      <c r="F18" s="289"/>
      <c r="G18" s="289"/>
      <c r="H18" s="289"/>
      <c r="I18" s="120" t="s">
        <v>25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9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8" t="s">
        <v>28</v>
      </c>
      <c r="E20" s="31"/>
      <c r="F20" s="31"/>
      <c r="G20" s="31"/>
      <c r="H20" s="31"/>
      <c r="I20" s="120" t="s">
        <v>23</v>
      </c>
      <c r="J20" s="107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1640</v>
      </c>
      <c r="F21" s="31"/>
      <c r="G21" s="31"/>
      <c r="H21" s="31"/>
      <c r="I21" s="120" t="s">
        <v>25</v>
      </c>
      <c r="J21" s="107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9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8" t="s">
        <v>31</v>
      </c>
      <c r="E23" s="31"/>
      <c r="F23" s="31"/>
      <c r="G23" s="31"/>
      <c r="H23" s="31"/>
      <c r="I23" s="120" t="s">
        <v>23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">
        <v>1640</v>
      </c>
      <c r="F24" s="31"/>
      <c r="G24" s="31"/>
      <c r="H24" s="31"/>
      <c r="I24" s="120" t="s">
        <v>25</v>
      </c>
      <c r="J24" s="107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9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8" t="s">
        <v>32</v>
      </c>
      <c r="E26" s="31"/>
      <c r="F26" s="31"/>
      <c r="G26" s="31"/>
      <c r="H26" s="31"/>
      <c r="I26" s="119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290" t="s">
        <v>1</v>
      </c>
      <c r="F27" s="290"/>
      <c r="G27" s="290"/>
      <c r="H27" s="290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6"/>
      <c r="E29" s="126"/>
      <c r="F29" s="126"/>
      <c r="G29" s="126"/>
      <c r="H29" s="126"/>
      <c r="I29" s="127"/>
      <c r="J29" s="126"/>
      <c r="K29" s="126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8" t="s">
        <v>33</v>
      </c>
      <c r="E30" s="31"/>
      <c r="F30" s="31"/>
      <c r="G30" s="31"/>
      <c r="H30" s="31"/>
      <c r="I30" s="119"/>
      <c r="J30" s="129">
        <f>ROUND(J123,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30" t="s">
        <v>35</v>
      </c>
      <c r="G32" s="31"/>
      <c r="H32" s="31"/>
      <c r="I32" s="131" t="s">
        <v>34</v>
      </c>
      <c r="J32" s="130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32" t="s">
        <v>37</v>
      </c>
      <c r="E33" s="118" t="s">
        <v>38</v>
      </c>
      <c r="F33" s="133">
        <f>ROUND((SUM(BE123:BE160)),  2)</f>
        <v>0</v>
      </c>
      <c r="G33" s="31"/>
      <c r="H33" s="31"/>
      <c r="I33" s="134">
        <v>0.2</v>
      </c>
      <c r="J33" s="133">
        <f>ROUND(((SUM(BE123:BE160))*I33),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8" t="s">
        <v>39</v>
      </c>
      <c r="F34" s="133">
        <f>ROUND((SUM(BF123:BF160)),  2)</f>
        <v>0</v>
      </c>
      <c r="G34" s="31"/>
      <c r="H34" s="31"/>
      <c r="I34" s="134">
        <v>0.2</v>
      </c>
      <c r="J34" s="133">
        <f>ROUND(((SUM(BF123:BF160))*I34),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8" t="s">
        <v>40</v>
      </c>
      <c r="F35" s="133">
        <f>ROUND((SUM(BG123:BG160)),  2)</f>
        <v>0</v>
      </c>
      <c r="G35" s="31"/>
      <c r="H35" s="31"/>
      <c r="I35" s="134">
        <v>0.2</v>
      </c>
      <c r="J35" s="133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8" t="s">
        <v>41</v>
      </c>
      <c r="F36" s="133">
        <f>ROUND((SUM(BH123:BH160)),  2)</f>
        <v>0</v>
      </c>
      <c r="G36" s="31"/>
      <c r="H36" s="31"/>
      <c r="I36" s="134">
        <v>0.2</v>
      </c>
      <c r="J36" s="133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ROUND((SUM(BI123:BI160)),  2)</f>
        <v>0</v>
      </c>
      <c r="G37" s="31"/>
      <c r="H37" s="31"/>
      <c r="I37" s="134">
        <v>0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9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5"/>
      <c r="D39" s="136" t="s">
        <v>43</v>
      </c>
      <c r="E39" s="137"/>
      <c r="F39" s="137"/>
      <c r="G39" s="138" t="s">
        <v>44</v>
      </c>
      <c r="H39" s="139" t="s">
        <v>45</v>
      </c>
      <c r="I39" s="140"/>
      <c r="J39" s="141">
        <f>SUM(J30:J37)</f>
        <v>0</v>
      </c>
      <c r="K39" s="142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I41" s="112"/>
      <c r="L41" s="17"/>
    </row>
    <row r="42" spans="1:31" s="1" customFormat="1" ht="14.45" customHeight="1">
      <c r="B42" s="17"/>
      <c r="I42" s="112"/>
      <c r="L42" s="17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143</v>
      </c>
      <c r="D86" s="33"/>
      <c r="E86" s="33"/>
      <c r="F86" s="33"/>
      <c r="G86" s="33"/>
      <c r="H86" s="33"/>
      <c r="I86" s="119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4" t="str">
        <f>E9</f>
        <v>SO.02 - SO. 02 STL Prípojka plynu a RaMZ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Ilava- Klobušice</v>
      </c>
      <c r="G89" s="33"/>
      <c r="H89" s="33"/>
      <c r="I89" s="120" t="s">
        <v>21</v>
      </c>
      <c r="J89" s="63" t="str">
        <f>IF(J12="","",J12)</f>
        <v>02, 2020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Mesto Ilava, Mierové nám. 16/31,01901</v>
      </c>
      <c r="G91" s="33"/>
      <c r="H91" s="33"/>
      <c r="I91" s="120" t="s">
        <v>28</v>
      </c>
      <c r="J91" s="29" t="str">
        <f>E21</f>
        <v>Ing. Vojtech Gábel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120" t="s">
        <v>31</v>
      </c>
      <c r="J92" s="29" t="str">
        <f>E24</f>
        <v>Ing. Vojtech Gábel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9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9" t="s">
        <v>148</v>
      </c>
      <c r="D94" s="160"/>
      <c r="E94" s="160"/>
      <c r="F94" s="160"/>
      <c r="G94" s="160"/>
      <c r="H94" s="160"/>
      <c r="I94" s="161"/>
      <c r="J94" s="162" t="s">
        <v>149</v>
      </c>
      <c r="K94" s="16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63" t="s">
        <v>150</v>
      </c>
      <c r="D96" s="33"/>
      <c r="E96" s="33"/>
      <c r="F96" s="33"/>
      <c r="G96" s="33"/>
      <c r="H96" s="33"/>
      <c r="I96" s="119"/>
      <c r="J96" s="81">
        <f>J123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151</v>
      </c>
    </row>
    <row r="97" spans="1:31" s="9" customFormat="1" ht="24.95" customHeight="1">
      <c r="B97" s="164"/>
      <c r="C97" s="165"/>
      <c r="D97" s="166" t="s">
        <v>1641</v>
      </c>
      <c r="E97" s="167"/>
      <c r="F97" s="167"/>
      <c r="G97" s="167"/>
      <c r="H97" s="167"/>
      <c r="I97" s="168"/>
      <c r="J97" s="169">
        <f>J124</f>
        <v>0</v>
      </c>
      <c r="K97" s="165"/>
      <c r="L97" s="170"/>
    </row>
    <row r="98" spans="1:31" s="10" customFormat="1" ht="19.899999999999999" customHeight="1">
      <c r="B98" s="171"/>
      <c r="C98" s="101"/>
      <c r="D98" s="172" t="s">
        <v>1642</v>
      </c>
      <c r="E98" s="173"/>
      <c r="F98" s="173"/>
      <c r="G98" s="173"/>
      <c r="H98" s="173"/>
      <c r="I98" s="174"/>
      <c r="J98" s="175">
        <f>J125</f>
        <v>0</v>
      </c>
      <c r="K98" s="101"/>
      <c r="L98" s="176"/>
    </row>
    <row r="99" spans="1:31" s="9" customFormat="1" ht="24.95" customHeight="1">
      <c r="B99" s="164"/>
      <c r="C99" s="165"/>
      <c r="D99" s="166" t="s">
        <v>1643</v>
      </c>
      <c r="E99" s="167"/>
      <c r="F99" s="167"/>
      <c r="G99" s="167"/>
      <c r="H99" s="167"/>
      <c r="I99" s="168"/>
      <c r="J99" s="169">
        <f>J133</f>
        <v>0</v>
      </c>
      <c r="K99" s="165"/>
      <c r="L99" s="170"/>
    </row>
    <row r="100" spans="1:31" s="10" customFormat="1" ht="19.899999999999999" customHeight="1">
      <c r="B100" s="171"/>
      <c r="C100" s="101"/>
      <c r="D100" s="172" t="s">
        <v>1644</v>
      </c>
      <c r="E100" s="173"/>
      <c r="F100" s="173"/>
      <c r="G100" s="173"/>
      <c r="H100" s="173"/>
      <c r="I100" s="174"/>
      <c r="J100" s="175">
        <f>J134</f>
        <v>0</v>
      </c>
      <c r="K100" s="101"/>
      <c r="L100" s="176"/>
    </row>
    <row r="101" spans="1:31" s="10" customFormat="1" ht="19.899999999999999" customHeight="1">
      <c r="B101" s="171"/>
      <c r="C101" s="101"/>
      <c r="D101" s="172" t="s">
        <v>1645</v>
      </c>
      <c r="E101" s="173"/>
      <c r="F101" s="173"/>
      <c r="G101" s="173"/>
      <c r="H101" s="173"/>
      <c r="I101" s="174"/>
      <c r="J101" s="175">
        <f>J146</f>
        <v>0</v>
      </c>
      <c r="K101" s="101"/>
      <c r="L101" s="176"/>
    </row>
    <row r="102" spans="1:31" s="9" customFormat="1" ht="24.95" customHeight="1">
      <c r="B102" s="164"/>
      <c r="C102" s="165"/>
      <c r="D102" s="166" t="s">
        <v>1646</v>
      </c>
      <c r="E102" s="167"/>
      <c r="F102" s="167"/>
      <c r="G102" s="167"/>
      <c r="H102" s="167"/>
      <c r="I102" s="168"/>
      <c r="J102" s="169">
        <f>J149</f>
        <v>0</v>
      </c>
      <c r="K102" s="165"/>
      <c r="L102" s="170"/>
    </row>
    <row r="103" spans="1:31" s="10" customFormat="1" ht="19.899999999999999" customHeight="1">
      <c r="B103" s="171"/>
      <c r="C103" s="101"/>
      <c r="D103" s="172" t="s">
        <v>1647</v>
      </c>
      <c r="E103" s="173"/>
      <c r="F103" s="173"/>
      <c r="G103" s="173"/>
      <c r="H103" s="173"/>
      <c r="I103" s="174"/>
      <c r="J103" s="175">
        <f>J150</f>
        <v>0</v>
      </c>
      <c r="K103" s="101"/>
      <c r="L103" s="176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119"/>
      <c r="J104" s="33"/>
      <c r="K104" s="33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1"/>
      <c r="C105" s="52"/>
      <c r="D105" s="52"/>
      <c r="E105" s="52"/>
      <c r="F105" s="52"/>
      <c r="G105" s="52"/>
      <c r="H105" s="52"/>
      <c r="I105" s="155"/>
      <c r="J105" s="52"/>
      <c r="K105" s="52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3"/>
      <c r="C109" s="54"/>
      <c r="D109" s="54"/>
      <c r="E109" s="54"/>
      <c r="F109" s="54"/>
      <c r="G109" s="54"/>
      <c r="H109" s="54"/>
      <c r="I109" s="158"/>
      <c r="J109" s="54"/>
      <c r="K109" s="54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177</v>
      </c>
      <c r="D110" s="33"/>
      <c r="E110" s="33"/>
      <c r="F110" s="33"/>
      <c r="G110" s="33"/>
      <c r="H110" s="33"/>
      <c r="I110" s="119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119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15</v>
      </c>
      <c r="D112" s="33"/>
      <c r="E112" s="33"/>
      <c r="F112" s="33"/>
      <c r="G112" s="33"/>
      <c r="H112" s="33"/>
      <c r="I112" s="119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23.25" customHeight="1">
      <c r="A113" s="31"/>
      <c r="B113" s="32"/>
      <c r="C113" s="33"/>
      <c r="D113" s="33"/>
      <c r="E113" s="291" t="str">
        <f>E7</f>
        <v>PRÍSTAVBA A STAVEBNÉ ÚPRAVY MŠ OKRUŽNÁ 53/5, ILAVA-KLOBUŠICE</v>
      </c>
      <c r="F113" s="292"/>
      <c r="G113" s="292"/>
      <c r="H113" s="292"/>
      <c r="I113" s="119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143</v>
      </c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44" t="str">
        <f>E9</f>
        <v>SO.02 - SO. 02 STL Prípojka plynu a RaMZ</v>
      </c>
      <c r="F115" s="293"/>
      <c r="G115" s="293"/>
      <c r="H115" s="29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19</v>
      </c>
      <c r="D117" s="33"/>
      <c r="E117" s="33"/>
      <c r="F117" s="24" t="str">
        <f>F12</f>
        <v>Ilava- Klobušice</v>
      </c>
      <c r="G117" s="33"/>
      <c r="H117" s="33"/>
      <c r="I117" s="120" t="s">
        <v>21</v>
      </c>
      <c r="J117" s="63" t="str">
        <f>IF(J12="","",J12)</f>
        <v>02, 2020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22</v>
      </c>
      <c r="D119" s="33"/>
      <c r="E119" s="33"/>
      <c r="F119" s="24" t="str">
        <f>E15</f>
        <v>Mesto Ilava, Mierové nám. 16/31,01901</v>
      </c>
      <c r="G119" s="33"/>
      <c r="H119" s="33"/>
      <c r="I119" s="120" t="s">
        <v>28</v>
      </c>
      <c r="J119" s="29" t="str">
        <f>E21</f>
        <v>Ing. Vojtech Gábel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6" t="s">
        <v>26</v>
      </c>
      <c r="D120" s="33"/>
      <c r="E120" s="33"/>
      <c r="F120" s="24" t="str">
        <f>IF(E18="","",E18)</f>
        <v>Vyplň údaj</v>
      </c>
      <c r="G120" s="33"/>
      <c r="H120" s="33"/>
      <c r="I120" s="120" t="s">
        <v>31</v>
      </c>
      <c r="J120" s="29" t="str">
        <f>E24</f>
        <v>Ing. Vojtech Gábel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119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77"/>
      <c r="B122" s="178"/>
      <c r="C122" s="179" t="s">
        <v>178</v>
      </c>
      <c r="D122" s="180" t="s">
        <v>58</v>
      </c>
      <c r="E122" s="180" t="s">
        <v>54</v>
      </c>
      <c r="F122" s="180" t="s">
        <v>55</v>
      </c>
      <c r="G122" s="180" t="s">
        <v>179</v>
      </c>
      <c r="H122" s="180" t="s">
        <v>180</v>
      </c>
      <c r="I122" s="181" t="s">
        <v>181</v>
      </c>
      <c r="J122" s="182" t="s">
        <v>149</v>
      </c>
      <c r="K122" s="183" t="s">
        <v>182</v>
      </c>
      <c r="L122" s="184"/>
      <c r="M122" s="72" t="s">
        <v>1</v>
      </c>
      <c r="N122" s="73" t="s">
        <v>37</v>
      </c>
      <c r="O122" s="73" t="s">
        <v>183</v>
      </c>
      <c r="P122" s="73" t="s">
        <v>184</v>
      </c>
      <c r="Q122" s="73" t="s">
        <v>185</v>
      </c>
      <c r="R122" s="73" t="s">
        <v>186</v>
      </c>
      <c r="S122" s="73" t="s">
        <v>187</v>
      </c>
      <c r="T122" s="74" t="s">
        <v>188</v>
      </c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</row>
    <row r="123" spans="1:65" s="2" customFormat="1" ht="22.9" customHeight="1">
      <c r="A123" s="31"/>
      <c r="B123" s="32"/>
      <c r="C123" s="79" t="s">
        <v>150</v>
      </c>
      <c r="D123" s="33"/>
      <c r="E123" s="33"/>
      <c r="F123" s="33"/>
      <c r="G123" s="33"/>
      <c r="H123" s="33"/>
      <c r="I123" s="119"/>
      <c r="J123" s="185">
        <f>BK123</f>
        <v>0</v>
      </c>
      <c r="K123" s="33"/>
      <c r="L123" s="36"/>
      <c r="M123" s="75"/>
      <c r="N123" s="186"/>
      <c r="O123" s="76"/>
      <c r="P123" s="187">
        <f>P124+P133+P149</f>
        <v>0</v>
      </c>
      <c r="Q123" s="76"/>
      <c r="R123" s="187">
        <f>R124+R133+R149</f>
        <v>0</v>
      </c>
      <c r="S123" s="76"/>
      <c r="T123" s="188">
        <f>T124+T133+T149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72</v>
      </c>
      <c r="AU123" s="14" t="s">
        <v>151</v>
      </c>
      <c r="BK123" s="189">
        <f>BK124+BK133+BK149</f>
        <v>0</v>
      </c>
    </row>
    <row r="124" spans="1:65" s="12" customFormat="1" ht="25.9" customHeight="1">
      <c r="B124" s="190"/>
      <c r="C124" s="191"/>
      <c r="D124" s="192" t="s">
        <v>72</v>
      </c>
      <c r="E124" s="193" t="s">
        <v>1648</v>
      </c>
      <c r="F124" s="193" t="s">
        <v>1649</v>
      </c>
      <c r="G124" s="191"/>
      <c r="H124" s="191"/>
      <c r="I124" s="194"/>
      <c r="J124" s="195">
        <f>BK124</f>
        <v>0</v>
      </c>
      <c r="K124" s="191"/>
      <c r="L124" s="196"/>
      <c r="M124" s="197"/>
      <c r="N124" s="198"/>
      <c r="O124" s="198"/>
      <c r="P124" s="199">
        <f>P125</f>
        <v>0</v>
      </c>
      <c r="Q124" s="198"/>
      <c r="R124" s="199">
        <f>R125</f>
        <v>0</v>
      </c>
      <c r="S124" s="198"/>
      <c r="T124" s="200">
        <f>T125</f>
        <v>0</v>
      </c>
      <c r="AR124" s="201" t="s">
        <v>80</v>
      </c>
      <c r="AT124" s="202" t="s">
        <v>72</v>
      </c>
      <c r="AU124" s="202" t="s">
        <v>73</v>
      </c>
      <c r="AY124" s="201" t="s">
        <v>191</v>
      </c>
      <c r="BK124" s="203">
        <f>BK125</f>
        <v>0</v>
      </c>
    </row>
    <row r="125" spans="1:65" s="12" customFormat="1" ht="22.9" customHeight="1">
      <c r="B125" s="190"/>
      <c r="C125" s="191"/>
      <c r="D125" s="192" t="s">
        <v>72</v>
      </c>
      <c r="E125" s="204" t="s">
        <v>80</v>
      </c>
      <c r="F125" s="204" t="s">
        <v>1650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SUM(P126:P132)</f>
        <v>0</v>
      </c>
      <c r="Q125" s="198"/>
      <c r="R125" s="199">
        <f>SUM(R126:R132)</f>
        <v>0</v>
      </c>
      <c r="S125" s="198"/>
      <c r="T125" s="200">
        <f>SUM(T126:T132)</f>
        <v>0</v>
      </c>
      <c r="AR125" s="201" t="s">
        <v>80</v>
      </c>
      <c r="AT125" s="202" t="s">
        <v>72</v>
      </c>
      <c r="AU125" s="202" t="s">
        <v>80</v>
      </c>
      <c r="AY125" s="201" t="s">
        <v>191</v>
      </c>
      <c r="BK125" s="203">
        <f>SUM(BK126:BK132)</f>
        <v>0</v>
      </c>
    </row>
    <row r="126" spans="1:65" s="2" customFormat="1" ht="16.5" customHeight="1">
      <c r="A126" s="31"/>
      <c r="B126" s="32"/>
      <c r="C126" s="206" t="s">
        <v>80</v>
      </c>
      <c r="D126" s="206" t="s">
        <v>193</v>
      </c>
      <c r="E126" s="207" t="s">
        <v>1651</v>
      </c>
      <c r="F126" s="208" t="s">
        <v>1652</v>
      </c>
      <c r="G126" s="209" t="s">
        <v>196</v>
      </c>
      <c r="H126" s="210">
        <v>1.44</v>
      </c>
      <c r="I126" s="211"/>
      <c r="J126" s="212">
        <f t="shared" ref="J126:J132" si="0">ROUND(I126*H126,2)</f>
        <v>0</v>
      </c>
      <c r="K126" s="213"/>
      <c r="L126" s="36"/>
      <c r="M126" s="214" t="s">
        <v>1</v>
      </c>
      <c r="N126" s="215" t="s">
        <v>39</v>
      </c>
      <c r="O126" s="68"/>
      <c r="P126" s="216">
        <f t="shared" ref="P126:P132" si="1">O126*H126</f>
        <v>0</v>
      </c>
      <c r="Q126" s="216">
        <v>0</v>
      </c>
      <c r="R126" s="216">
        <f t="shared" ref="R126:R132" si="2">Q126*H126</f>
        <v>0</v>
      </c>
      <c r="S126" s="216">
        <v>0</v>
      </c>
      <c r="T126" s="217">
        <f t="shared" ref="T126:T132" si="3"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18" t="s">
        <v>197</v>
      </c>
      <c r="AT126" s="218" t="s">
        <v>193</v>
      </c>
      <c r="AU126" s="218" t="s">
        <v>86</v>
      </c>
      <c r="AY126" s="14" t="s">
        <v>191</v>
      </c>
      <c r="BE126" s="219">
        <f t="shared" ref="BE126:BE132" si="4">IF(N126="základná",J126,0)</f>
        <v>0</v>
      </c>
      <c r="BF126" s="219">
        <f t="shared" ref="BF126:BF132" si="5">IF(N126="znížená",J126,0)</f>
        <v>0</v>
      </c>
      <c r="BG126" s="219">
        <f t="shared" ref="BG126:BG132" si="6">IF(N126="zákl. prenesená",J126,0)</f>
        <v>0</v>
      </c>
      <c r="BH126" s="219">
        <f t="shared" ref="BH126:BH132" si="7">IF(N126="zníž. prenesená",J126,0)</f>
        <v>0</v>
      </c>
      <c r="BI126" s="219">
        <f t="shared" ref="BI126:BI132" si="8">IF(N126="nulová",J126,0)</f>
        <v>0</v>
      </c>
      <c r="BJ126" s="14" t="s">
        <v>86</v>
      </c>
      <c r="BK126" s="219">
        <f t="shared" ref="BK126:BK132" si="9">ROUND(I126*H126,2)</f>
        <v>0</v>
      </c>
      <c r="BL126" s="14" t="s">
        <v>197</v>
      </c>
      <c r="BM126" s="218" t="s">
        <v>86</v>
      </c>
    </row>
    <row r="127" spans="1:65" s="2" customFormat="1" ht="21.75" customHeight="1">
      <c r="A127" s="31"/>
      <c r="B127" s="32"/>
      <c r="C127" s="206" t="s">
        <v>86</v>
      </c>
      <c r="D127" s="206" t="s">
        <v>193</v>
      </c>
      <c r="E127" s="207" t="s">
        <v>1653</v>
      </c>
      <c r="F127" s="208" t="s">
        <v>1654</v>
      </c>
      <c r="G127" s="209" t="s">
        <v>196</v>
      </c>
      <c r="H127" s="210">
        <v>0.3</v>
      </c>
      <c r="I127" s="211"/>
      <c r="J127" s="212">
        <f t="shared" si="0"/>
        <v>0</v>
      </c>
      <c r="K127" s="213"/>
      <c r="L127" s="36"/>
      <c r="M127" s="214" t="s">
        <v>1</v>
      </c>
      <c r="N127" s="215" t="s">
        <v>39</v>
      </c>
      <c r="O127" s="68"/>
      <c r="P127" s="216">
        <f t="shared" si="1"/>
        <v>0</v>
      </c>
      <c r="Q127" s="216">
        <v>0</v>
      </c>
      <c r="R127" s="216">
        <f t="shared" si="2"/>
        <v>0</v>
      </c>
      <c r="S127" s="216">
        <v>0</v>
      </c>
      <c r="T127" s="217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18" t="s">
        <v>197</v>
      </c>
      <c r="AT127" s="218" t="s">
        <v>193</v>
      </c>
      <c r="AU127" s="218" t="s">
        <v>86</v>
      </c>
      <c r="AY127" s="14" t="s">
        <v>191</v>
      </c>
      <c r="BE127" s="219">
        <f t="shared" si="4"/>
        <v>0</v>
      </c>
      <c r="BF127" s="219">
        <f t="shared" si="5"/>
        <v>0</v>
      </c>
      <c r="BG127" s="219">
        <f t="shared" si="6"/>
        <v>0</v>
      </c>
      <c r="BH127" s="219">
        <f t="shared" si="7"/>
        <v>0</v>
      </c>
      <c r="BI127" s="219">
        <f t="shared" si="8"/>
        <v>0</v>
      </c>
      <c r="BJ127" s="14" t="s">
        <v>86</v>
      </c>
      <c r="BK127" s="219">
        <f t="shared" si="9"/>
        <v>0</v>
      </c>
      <c r="BL127" s="14" t="s">
        <v>197</v>
      </c>
      <c r="BM127" s="218" t="s">
        <v>197</v>
      </c>
    </row>
    <row r="128" spans="1:65" s="2" customFormat="1" ht="16.5" customHeight="1">
      <c r="A128" s="31"/>
      <c r="B128" s="32"/>
      <c r="C128" s="206" t="s">
        <v>202</v>
      </c>
      <c r="D128" s="206" t="s">
        <v>193</v>
      </c>
      <c r="E128" s="207" t="s">
        <v>1655</v>
      </c>
      <c r="F128" s="208" t="s">
        <v>1656</v>
      </c>
      <c r="G128" s="209" t="s">
        <v>196</v>
      </c>
      <c r="H128" s="210">
        <v>0.3</v>
      </c>
      <c r="I128" s="211"/>
      <c r="J128" s="212">
        <f t="shared" si="0"/>
        <v>0</v>
      </c>
      <c r="K128" s="213"/>
      <c r="L128" s="36"/>
      <c r="M128" s="214" t="s">
        <v>1</v>
      </c>
      <c r="N128" s="215" t="s">
        <v>39</v>
      </c>
      <c r="O128" s="68"/>
      <c r="P128" s="216">
        <f t="shared" si="1"/>
        <v>0</v>
      </c>
      <c r="Q128" s="216">
        <v>0</v>
      </c>
      <c r="R128" s="216">
        <f t="shared" si="2"/>
        <v>0</v>
      </c>
      <c r="S128" s="216">
        <v>0</v>
      </c>
      <c r="T128" s="217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18" t="s">
        <v>197</v>
      </c>
      <c r="AT128" s="218" t="s">
        <v>193</v>
      </c>
      <c r="AU128" s="218" t="s">
        <v>86</v>
      </c>
      <c r="AY128" s="14" t="s">
        <v>191</v>
      </c>
      <c r="BE128" s="219">
        <f t="shared" si="4"/>
        <v>0</v>
      </c>
      <c r="BF128" s="219">
        <f t="shared" si="5"/>
        <v>0</v>
      </c>
      <c r="BG128" s="219">
        <f t="shared" si="6"/>
        <v>0</v>
      </c>
      <c r="BH128" s="219">
        <f t="shared" si="7"/>
        <v>0</v>
      </c>
      <c r="BI128" s="219">
        <f t="shared" si="8"/>
        <v>0</v>
      </c>
      <c r="BJ128" s="14" t="s">
        <v>86</v>
      </c>
      <c r="BK128" s="219">
        <f t="shared" si="9"/>
        <v>0</v>
      </c>
      <c r="BL128" s="14" t="s">
        <v>197</v>
      </c>
      <c r="BM128" s="218" t="s">
        <v>216</v>
      </c>
    </row>
    <row r="129" spans="1:65" s="2" customFormat="1" ht="16.5" customHeight="1">
      <c r="A129" s="31"/>
      <c r="B129" s="32"/>
      <c r="C129" s="206" t="s">
        <v>197</v>
      </c>
      <c r="D129" s="206" t="s">
        <v>193</v>
      </c>
      <c r="E129" s="207" t="s">
        <v>1657</v>
      </c>
      <c r="F129" s="208" t="s">
        <v>1658</v>
      </c>
      <c r="G129" s="209" t="s">
        <v>213</v>
      </c>
      <c r="H129" s="210">
        <v>0.501</v>
      </c>
      <c r="I129" s="211"/>
      <c r="J129" s="212">
        <f t="shared" si="0"/>
        <v>0</v>
      </c>
      <c r="K129" s="213"/>
      <c r="L129" s="36"/>
      <c r="M129" s="214" t="s">
        <v>1</v>
      </c>
      <c r="N129" s="215" t="s">
        <v>39</v>
      </c>
      <c r="O129" s="68"/>
      <c r="P129" s="216">
        <f t="shared" si="1"/>
        <v>0</v>
      </c>
      <c r="Q129" s="216">
        <v>0</v>
      </c>
      <c r="R129" s="216">
        <f t="shared" si="2"/>
        <v>0</v>
      </c>
      <c r="S129" s="216">
        <v>0</v>
      </c>
      <c r="T129" s="217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18" t="s">
        <v>197</v>
      </c>
      <c r="AT129" s="218" t="s">
        <v>193</v>
      </c>
      <c r="AU129" s="218" t="s">
        <v>86</v>
      </c>
      <c r="AY129" s="14" t="s">
        <v>191</v>
      </c>
      <c r="BE129" s="219">
        <f t="shared" si="4"/>
        <v>0</v>
      </c>
      <c r="BF129" s="219">
        <f t="shared" si="5"/>
        <v>0</v>
      </c>
      <c r="BG129" s="219">
        <f t="shared" si="6"/>
        <v>0</v>
      </c>
      <c r="BH129" s="219">
        <f t="shared" si="7"/>
        <v>0</v>
      </c>
      <c r="BI129" s="219">
        <f t="shared" si="8"/>
        <v>0</v>
      </c>
      <c r="BJ129" s="14" t="s">
        <v>86</v>
      </c>
      <c r="BK129" s="219">
        <f t="shared" si="9"/>
        <v>0</v>
      </c>
      <c r="BL129" s="14" t="s">
        <v>197</v>
      </c>
      <c r="BM129" s="218" t="s">
        <v>214</v>
      </c>
    </row>
    <row r="130" spans="1:65" s="2" customFormat="1" ht="16.5" customHeight="1">
      <c r="A130" s="31"/>
      <c r="B130" s="32"/>
      <c r="C130" s="206" t="s">
        <v>209</v>
      </c>
      <c r="D130" s="206" t="s">
        <v>193</v>
      </c>
      <c r="E130" s="207" t="s">
        <v>1659</v>
      </c>
      <c r="F130" s="208" t="s">
        <v>1660</v>
      </c>
      <c r="G130" s="209" t="s">
        <v>196</v>
      </c>
      <c r="H130" s="210">
        <v>0.72</v>
      </c>
      <c r="I130" s="211"/>
      <c r="J130" s="212">
        <f t="shared" si="0"/>
        <v>0</v>
      </c>
      <c r="K130" s="213"/>
      <c r="L130" s="36"/>
      <c r="M130" s="214" t="s">
        <v>1</v>
      </c>
      <c r="N130" s="215" t="s">
        <v>39</v>
      </c>
      <c r="O130" s="68"/>
      <c r="P130" s="216">
        <f t="shared" si="1"/>
        <v>0</v>
      </c>
      <c r="Q130" s="216">
        <v>0</v>
      </c>
      <c r="R130" s="216">
        <f t="shared" si="2"/>
        <v>0</v>
      </c>
      <c r="S130" s="216">
        <v>0</v>
      </c>
      <c r="T130" s="217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197</v>
      </c>
      <c r="AT130" s="218" t="s">
        <v>193</v>
      </c>
      <c r="AU130" s="218" t="s">
        <v>86</v>
      </c>
      <c r="AY130" s="14" t="s">
        <v>191</v>
      </c>
      <c r="BE130" s="219">
        <f t="shared" si="4"/>
        <v>0</v>
      </c>
      <c r="BF130" s="219">
        <f t="shared" si="5"/>
        <v>0</v>
      </c>
      <c r="BG130" s="219">
        <f t="shared" si="6"/>
        <v>0</v>
      </c>
      <c r="BH130" s="219">
        <f t="shared" si="7"/>
        <v>0</v>
      </c>
      <c r="BI130" s="219">
        <f t="shared" si="8"/>
        <v>0</v>
      </c>
      <c r="BJ130" s="14" t="s">
        <v>86</v>
      </c>
      <c r="BK130" s="219">
        <f t="shared" si="9"/>
        <v>0</v>
      </c>
      <c r="BL130" s="14" t="s">
        <v>197</v>
      </c>
      <c r="BM130" s="218" t="s">
        <v>232</v>
      </c>
    </row>
    <row r="131" spans="1:65" s="2" customFormat="1" ht="16.5" customHeight="1">
      <c r="A131" s="31"/>
      <c r="B131" s="32"/>
      <c r="C131" s="206" t="s">
        <v>216</v>
      </c>
      <c r="D131" s="206" t="s">
        <v>193</v>
      </c>
      <c r="E131" s="207" t="s">
        <v>1661</v>
      </c>
      <c r="F131" s="208" t="s">
        <v>1662</v>
      </c>
      <c r="G131" s="209" t="s">
        <v>196</v>
      </c>
      <c r="H131" s="210">
        <v>0.42</v>
      </c>
      <c r="I131" s="211"/>
      <c r="J131" s="212">
        <f t="shared" si="0"/>
        <v>0</v>
      </c>
      <c r="K131" s="213"/>
      <c r="L131" s="36"/>
      <c r="M131" s="214" t="s">
        <v>1</v>
      </c>
      <c r="N131" s="215" t="s">
        <v>39</v>
      </c>
      <c r="O131" s="68"/>
      <c r="P131" s="216">
        <f t="shared" si="1"/>
        <v>0</v>
      </c>
      <c r="Q131" s="216">
        <v>0</v>
      </c>
      <c r="R131" s="216">
        <f t="shared" si="2"/>
        <v>0</v>
      </c>
      <c r="S131" s="216">
        <v>0</v>
      </c>
      <c r="T131" s="217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197</v>
      </c>
      <c r="AT131" s="218" t="s">
        <v>193</v>
      </c>
      <c r="AU131" s="218" t="s">
        <v>86</v>
      </c>
      <c r="AY131" s="14" t="s">
        <v>191</v>
      </c>
      <c r="BE131" s="219">
        <f t="shared" si="4"/>
        <v>0</v>
      </c>
      <c r="BF131" s="219">
        <f t="shared" si="5"/>
        <v>0</v>
      </c>
      <c r="BG131" s="219">
        <f t="shared" si="6"/>
        <v>0</v>
      </c>
      <c r="BH131" s="219">
        <f t="shared" si="7"/>
        <v>0</v>
      </c>
      <c r="BI131" s="219">
        <f t="shared" si="8"/>
        <v>0</v>
      </c>
      <c r="BJ131" s="14" t="s">
        <v>86</v>
      </c>
      <c r="BK131" s="219">
        <f t="shared" si="9"/>
        <v>0</v>
      </c>
      <c r="BL131" s="14" t="s">
        <v>197</v>
      </c>
      <c r="BM131" s="218" t="s">
        <v>241</v>
      </c>
    </row>
    <row r="132" spans="1:65" s="2" customFormat="1" ht="16.5" customHeight="1">
      <c r="A132" s="31"/>
      <c r="B132" s="32"/>
      <c r="C132" s="220" t="s">
        <v>220</v>
      </c>
      <c r="D132" s="220" t="s">
        <v>210</v>
      </c>
      <c r="E132" s="221" t="s">
        <v>1663</v>
      </c>
      <c r="F132" s="222" t="s">
        <v>1664</v>
      </c>
      <c r="G132" s="223" t="s">
        <v>213</v>
      </c>
      <c r="H132" s="224">
        <v>0.70099999999999996</v>
      </c>
      <c r="I132" s="225"/>
      <c r="J132" s="226">
        <f t="shared" si="0"/>
        <v>0</v>
      </c>
      <c r="K132" s="227"/>
      <c r="L132" s="228"/>
      <c r="M132" s="229" t="s">
        <v>1</v>
      </c>
      <c r="N132" s="230" t="s">
        <v>39</v>
      </c>
      <c r="O132" s="68"/>
      <c r="P132" s="216">
        <f t="shared" si="1"/>
        <v>0</v>
      </c>
      <c r="Q132" s="216">
        <v>0</v>
      </c>
      <c r="R132" s="216">
        <f t="shared" si="2"/>
        <v>0</v>
      </c>
      <c r="S132" s="216">
        <v>0</v>
      </c>
      <c r="T132" s="217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214</v>
      </c>
      <c r="AT132" s="218" t="s">
        <v>210</v>
      </c>
      <c r="AU132" s="218" t="s">
        <v>86</v>
      </c>
      <c r="AY132" s="14" t="s">
        <v>191</v>
      </c>
      <c r="BE132" s="219">
        <f t="shared" si="4"/>
        <v>0</v>
      </c>
      <c r="BF132" s="219">
        <f t="shared" si="5"/>
        <v>0</v>
      </c>
      <c r="BG132" s="219">
        <f t="shared" si="6"/>
        <v>0</v>
      </c>
      <c r="BH132" s="219">
        <f t="shared" si="7"/>
        <v>0</v>
      </c>
      <c r="BI132" s="219">
        <f t="shared" si="8"/>
        <v>0</v>
      </c>
      <c r="BJ132" s="14" t="s">
        <v>86</v>
      </c>
      <c r="BK132" s="219">
        <f t="shared" si="9"/>
        <v>0</v>
      </c>
      <c r="BL132" s="14" t="s">
        <v>197</v>
      </c>
      <c r="BM132" s="218" t="s">
        <v>249</v>
      </c>
    </row>
    <row r="133" spans="1:65" s="12" customFormat="1" ht="25.9" customHeight="1">
      <c r="B133" s="190"/>
      <c r="C133" s="191"/>
      <c r="D133" s="192" t="s">
        <v>72</v>
      </c>
      <c r="E133" s="193" t="s">
        <v>1665</v>
      </c>
      <c r="F133" s="193" t="s">
        <v>1666</v>
      </c>
      <c r="G133" s="191"/>
      <c r="H133" s="191"/>
      <c r="I133" s="194"/>
      <c r="J133" s="195">
        <f>BK133</f>
        <v>0</v>
      </c>
      <c r="K133" s="191"/>
      <c r="L133" s="196"/>
      <c r="M133" s="197"/>
      <c r="N133" s="198"/>
      <c r="O133" s="198"/>
      <c r="P133" s="199">
        <f>P134+P146</f>
        <v>0</v>
      </c>
      <c r="Q133" s="198"/>
      <c r="R133" s="199">
        <f>R134+R146</f>
        <v>0</v>
      </c>
      <c r="S133" s="198"/>
      <c r="T133" s="200">
        <f>T134+T146</f>
        <v>0</v>
      </c>
      <c r="AR133" s="201" t="s">
        <v>80</v>
      </c>
      <c r="AT133" s="202" t="s">
        <v>72</v>
      </c>
      <c r="AU133" s="202" t="s">
        <v>73</v>
      </c>
      <c r="AY133" s="201" t="s">
        <v>191</v>
      </c>
      <c r="BK133" s="203">
        <f>BK134+BK146</f>
        <v>0</v>
      </c>
    </row>
    <row r="134" spans="1:65" s="12" customFormat="1" ht="22.9" customHeight="1">
      <c r="B134" s="190"/>
      <c r="C134" s="191"/>
      <c r="D134" s="192" t="s">
        <v>72</v>
      </c>
      <c r="E134" s="204" t="s">
        <v>1667</v>
      </c>
      <c r="F134" s="204" t="s">
        <v>1668</v>
      </c>
      <c r="G134" s="191"/>
      <c r="H134" s="191"/>
      <c r="I134" s="194"/>
      <c r="J134" s="205">
        <f>BK134</f>
        <v>0</v>
      </c>
      <c r="K134" s="191"/>
      <c r="L134" s="196"/>
      <c r="M134" s="197"/>
      <c r="N134" s="198"/>
      <c r="O134" s="198"/>
      <c r="P134" s="199">
        <f>SUM(P135:P145)</f>
        <v>0</v>
      </c>
      <c r="Q134" s="198"/>
      <c r="R134" s="199">
        <f>SUM(R135:R145)</f>
        <v>0</v>
      </c>
      <c r="S134" s="198"/>
      <c r="T134" s="200">
        <f>SUM(T135:T145)</f>
        <v>0</v>
      </c>
      <c r="AR134" s="201" t="s">
        <v>86</v>
      </c>
      <c r="AT134" s="202" t="s">
        <v>72</v>
      </c>
      <c r="AU134" s="202" t="s">
        <v>80</v>
      </c>
      <c r="AY134" s="201" t="s">
        <v>191</v>
      </c>
      <c r="BK134" s="203">
        <f>SUM(BK135:BK145)</f>
        <v>0</v>
      </c>
    </row>
    <row r="135" spans="1:65" s="2" customFormat="1" ht="21.75" customHeight="1">
      <c r="A135" s="31"/>
      <c r="B135" s="32"/>
      <c r="C135" s="206" t="s">
        <v>214</v>
      </c>
      <c r="D135" s="206" t="s">
        <v>193</v>
      </c>
      <c r="E135" s="207" t="s">
        <v>1669</v>
      </c>
      <c r="F135" s="208" t="s">
        <v>1670</v>
      </c>
      <c r="G135" s="209" t="s">
        <v>1671</v>
      </c>
      <c r="H135" s="210">
        <v>1</v>
      </c>
      <c r="I135" s="211"/>
      <c r="J135" s="212">
        <f t="shared" ref="J135:J145" si="10">ROUND(I135*H135,2)</f>
        <v>0</v>
      </c>
      <c r="K135" s="213"/>
      <c r="L135" s="36"/>
      <c r="M135" s="214" t="s">
        <v>1</v>
      </c>
      <c r="N135" s="215" t="s">
        <v>39</v>
      </c>
      <c r="O135" s="68"/>
      <c r="P135" s="216">
        <f t="shared" ref="P135:P145" si="11">O135*H135</f>
        <v>0</v>
      </c>
      <c r="Q135" s="216">
        <v>0</v>
      </c>
      <c r="R135" s="216">
        <f t="shared" ref="R135:R145" si="12">Q135*H135</f>
        <v>0</v>
      </c>
      <c r="S135" s="216">
        <v>0</v>
      </c>
      <c r="T135" s="217">
        <f t="shared" ref="T135:T145" si="13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257</v>
      </c>
      <c r="AT135" s="218" t="s">
        <v>193</v>
      </c>
      <c r="AU135" s="218" t="s">
        <v>86</v>
      </c>
      <c r="AY135" s="14" t="s">
        <v>191</v>
      </c>
      <c r="BE135" s="219">
        <f t="shared" ref="BE135:BE145" si="14">IF(N135="základná",J135,0)</f>
        <v>0</v>
      </c>
      <c r="BF135" s="219">
        <f t="shared" ref="BF135:BF145" si="15">IF(N135="znížená",J135,0)</f>
        <v>0</v>
      </c>
      <c r="BG135" s="219">
        <f t="shared" ref="BG135:BG145" si="16">IF(N135="zákl. prenesená",J135,0)</f>
        <v>0</v>
      </c>
      <c r="BH135" s="219">
        <f t="shared" ref="BH135:BH145" si="17">IF(N135="zníž. prenesená",J135,0)</f>
        <v>0</v>
      </c>
      <c r="BI135" s="219">
        <f t="shared" ref="BI135:BI145" si="18">IF(N135="nulová",J135,0)</f>
        <v>0</v>
      </c>
      <c r="BJ135" s="14" t="s">
        <v>86</v>
      </c>
      <c r="BK135" s="219">
        <f t="shared" ref="BK135:BK145" si="19">ROUND(I135*H135,2)</f>
        <v>0</v>
      </c>
      <c r="BL135" s="14" t="s">
        <v>257</v>
      </c>
      <c r="BM135" s="218" t="s">
        <v>257</v>
      </c>
    </row>
    <row r="136" spans="1:65" s="2" customFormat="1" ht="16.5" customHeight="1">
      <c r="A136" s="31"/>
      <c r="B136" s="32"/>
      <c r="C136" s="206" t="s">
        <v>228</v>
      </c>
      <c r="D136" s="206" t="s">
        <v>193</v>
      </c>
      <c r="E136" s="207" t="s">
        <v>1672</v>
      </c>
      <c r="F136" s="208" t="s">
        <v>1673</v>
      </c>
      <c r="G136" s="209" t="s">
        <v>1674</v>
      </c>
      <c r="H136" s="210">
        <v>1</v>
      </c>
      <c r="I136" s="211"/>
      <c r="J136" s="212">
        <f t="shared" si="10"/>
        <v>0</v>
      </c>
      <c r="K136" s="213"/>
      <c r="L136" s="36"/>
      <c r="M136" s="214" t="s">
        <v>1</v>
      </c>
      <c r="N136" s="215" t="s">
        <v>39</v>
      </c>
      <c r="O136" s="68"/>
      <c r="P136" s="216">
        <f t="shared" si="11"/>
        <v>0</v>
      </c>
      <c r="Q136" s="216">
        <v>0</v>
      </c>
      <c r="R136" s="216">
        <f t="shared" si="12"/>
        <v>0</v>
      </c>
      <c r="S136" s="216">
        <v>0</v>
      </c>
      <c r="T136" s="217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18" t="s">
        <v>257</v>
      </c>
      <c r="AT136" s="218" t="s">
        <v>193</v>
      </c>
      <c r="AU136" s="218" t="s">
        <v>86</v>
      </c>
      <c r="AY136" s="14" t="s">
        <v>191</v>
      </c>
      <c r="BE136" s="219">
        <f t="shared" si="14"/>
        <v>0</v>
      </c>
      <c r="BF136" s="219">
        <f t="shared" si="15"/>
        <v>0</v>
      </c>
      <c r="BG136" s="219">
        <f t="shared" si="16"/>
        <v>0</v>
      </c>
      <c r="BH136" s="219">
        <f t="shared" si="17"/>
        <v>0</v>
      </c>
      <c r="BI136" s="219">
        <f t="shared" si="18"/>
        <v>0</v>
      </c>
      <c r="BJ136" s="14" t="s">
        <v>86</v>
      </c>
      <c r="BK136" s="219">
        <f t="shared" si="19"/>
        <v>0</v>
      </c>
      <c r="BL136" s="14" t="s">
        <v>257</v>
      </c>
      <c r="BM136" s="218" t="s">
        <v>266</v>
      </c>
    </row>
    <row r="137" spans="1:65" s="2" customFormat="1" ht="16.5" customHeight="1">
      <c r="A137" s="31"/>
      <c r="B137" s="32"/>
      <c r="C137" s="206" t="s">
        <v>232</v>
      </c>
      <c r="D137" s="206" t="s">
        <v>193</v>
      </c>
      <c r="E137" s="207" t="s">
        <v>1675</v>
      </c>
      <c r="F137" s="208" t="s">
        <v>1676</v>
      </c>
      <c r="G137" s="209" t="s">
        <v>1674</v>
      </c>
      <c r="H137" s="210">
        <v>1</v>
      </c>
      <c r="I137" s="211"/>
      <c r="J137" s="212">
        <f t="shared" si="10"/>
        <v>0</v>
      </c>
      <c r="K137" s="213"/>
      <c r="L137" s="36"/>
      <c r="M137" s="214" t="s">
        <v>1</v>
      </c>
      <c r="N137" s="215" t="s">
        <v>39</v>
      </c>
      <c r="O137" s="68"/>
      <c r="P137" s="216">
        <f t="shared" si="11"/>
        <v>0</v>
      </c>
      <c r="Q137" s="216">
        <v>0</v>
      </c>
      <c r="R137" s="216">
        <f t="shared" si="12"/>
        <v>0</v>
      </c>
      <c r="S137" s="216">
        <v>0</v>
      </c>
      <c r="T137" s="217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257</v>
      </c>
      <c r="AT137" s="218" t="s">
        <v>193</v>
      </c>
      <c r="AU137" s="218" t="s">
        <v>86</v>
      </c>
      <c r="AY137" s="14" t="s">
        <v>191</v>
      </c>
      <c r="BE137" s="219">
        <f t="shared" si="14"/>
        <v>0</v>
      </c>
      <c r="BF137" s="219">
        <f t="shared" si="15"/>
        <v>0</v>
      </c>
      <c r="BG137" s="219">
        <f t="shared" si="16"/>
        <v>0</v>
      </c>
      <c r="BH137" s="219">
        <f t="shared" si="17"/>
        <v>0</v>
      </c>
      <c r="BI137" s="219">
        <f t="shared" si="18"/>
        <v>0</v>
      </c>
      <c r="BJ137" s="14" t="s">
        <v>86</v>
      </c>
      <c r="BK137" s="219">
        <f t="shared" si="19"/>
        <v>0</v>
      </c>
      <c r="BL137" s="14" t="s">
        <v>257</v>
      </c>
      <c r="BM137" s="218" t="s">
        <v>7</v>
      </c>
    </row>
    <row r="138" spans="1:65" s="2" customFormat="1" ht="21.75" customHeight="1">
      <c r="A138" s="31"/>
      <c r="B138" s="32"/>
      <c r="C138" s="206" t="s">
        <v>237</v>
      </c>
      <c r="D138" s="206" t="s">
        <v>193</v>
      </c>
      <c r="E138" s="207" t="s">
        <v>1677</v>
      </c>
      <c r="F138" s="208" t="s">
        <v>1678</v>
      </c>
      <c r="G138" s="209" t="s">
        <v>1674</v>
      </c>
      <c r="H138" s="210">
        <v>2</v>
      </c>
      <c r="I138" s="211"/>
      <c r="J138" s="212">
        <f t="shared" si="10"/>
        <v>0</v>
      </c>
      <c r="K138" s="213"/>
      <c r="L138" s="36"/>
      <c r="M138" s="214" t="s">
        <v>1</v>
      </c>
      <c r="N138" s="215" t="s">
        <v>39</v>
      </c>
      <c r="O138" s="68"/>
      <c r="P138" s="216">
        <f t="shared" si="11"/>
        <v>0</v>
      </c>
      <c r="Q138" s="216">
        <v>0</v>
      </c>
      <c r="R138" s="216">
        <f t="shared" si="12"/>
        <v>0</v>
      </c>
      <c r="S138" s="216">
        <v>0</v>
      </c>
      <c r="T138" s="217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257</v>
      </c>
      <c r="AT138" s="218" t="s">
        <v>193</v>
      </c>
      <c r="AU138" s="218" t="s">
        <v>86</v>
      </c>
      <c r="AY138" s="14" t="s">
        <v>191</v>
      </c>
      <c r="BE138" s="219">
        <f t="shared" si="14"/>
        <v>0</v>
      </c>
      <c r="BF138" s="219">
        <f t="shared" si="15"/>
        <v>0</v>
      </c>
      <c r="BG138" s="219">
        <f t="shared" si="16"/>
        <v>0</v>
      </c>
      <c r="BH138" s="219">
        <f t="shared" si="17"/>
        <v>0</v>
      </c>
      <c r="BI138" s="219">
        <f t="shared" si="18"/>
        <v>0</v>
      </c>
      <c r="BJ138" s="14" t="s">
        <v>86</v>
      </c>
      <c r="BK138" s="219">
        <f t="shared" si="19"/>
        <v>0</v>
      </c>
      <c r="BL138" s="14" t="s">
        <v>257</v>
      </c>
      <c r="BM138" s="218" t="s">
        <v>285</v>
      </c>
    </row>
    <row r="139" spans="1:65" s="2" customFormat="1" ht="16.5" customHeight="1">
      <c r="A139" s="31"/>
      <c r="B139" s="32"/>
      <c r="C139" s="220" t="s">
        <v>241</v>
      </c>
      <c r="D139" s="220" t="s">
        <v>210</v>
      </c>
      <c r="E139" s="221" t="s">
        <v>1679</v>
      </c>
      <c r="F139" s="222" t="s">
        <v>1680</v>
      </c>
      <c r="G139" s="223" t="s">
        <v>1671</v>
      </c>
      <c r="H139" s="224">
        <v>1</v>
      </c>
      <c r="I139" s="225"/>
      <c r="J139" s="226">
        <f t="shared" si="10"/>
        <v>0</v>
      </c>
      <c r="K139" s="227"/>
      <c r="L139" s="228"/>
      <c r="M139" s="229" t="s">
        <v>1</v>
      </c>
      <c r="N139" s="230" t="s">
        <v>39</v>
      </c>
      <c r="O139" s="68"/>
      <c r="P139" s="216">
        <f t="shared" si="11"/>
        <v>0</v>
      </c>
      <c r="Q139" s="216">
        <v>0</v>
      </c>
      <c r="R139" s="216">
        <f t="shared" si="12"/>
        <v>0</v>
      </c>
      <c r="S139" s="216">
        <v>0</v>
      </c>
      <c r="T139" s="217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326</v>
      </c>
      <c r="AT139" s="218" t="s">
        <v>210</v>
      </c>
      <c r="AU139" s="218" t="s">
        <v>86</v>
      </c>
      <c r="AY139" s="14" t="s">
        <v>191</v>
      </c>
      <c r="BE139" s="219">
        <f t="shared" si="14"/>
        <v>0</v>
      </c>
      <c r="BF139" s="219">
        <f t="shared" si="15"/>
        <v>0</v>
      </c>
      <c r="BG139" s="219">
        <f t="shared" si="16"/>
        <v>0</v>
      </c>
      <c r="BH139" s="219">
        <f t="shared" si="17"/>
        <v>0</v>
      </c>
      <c r="BI139" s="219">
        <f t="shared" si="18"/>
        <v>0</v>
      </c>
      <c r="BJ139" s="14" t="s">
        <v>86</v>
      </c>
      <c r="BK139" s="219">
        <f t="shared" si="19"/>
        <v>0</v>
      </c>
      <c r="BL139" s="14" t="s">
        <v>257</v>
      </c>
      <c r="BM139" s="218" t="s">
        <v>293</v>
      </c>
    </row>
    <row r="140" spans="1:65" s="2" customFormat="1" ht="16.5" customHeight="1">
      <c r="A140" s="31"/>
      <c r="B140" s="32"/>
      <c r="C140" s="220" t="s">
        <v>245</v>
      </c>
      <c r="D140" s="220" t="s">
        <v>210</v>
      </c>
      <c r="E140" s="221" t="s">
        <v>1681</v>
      </c>
      <c r="F140" s="222" t="s">
        <v>1682</v>
      </c>
      <c r="G140" s="223" t="s">
        <v>1671</v>
      </c>
      <c r="H140" s="224">
        <v>1</v>
      </c>
      <c r="I140" s="225"/>
      <c r="J140" s="226">
        <f t="shared" si="10"/>
        <v>0</v>
      </c>
      <c r="K140" s="227"/>
      <c r="L140" s="228"/>
      <c r="M140" s="229" t="s">
        <v>1</v>
      </c>
      <c r="N140" s="230" t="s">
        <v>39</v>
      </c>
      <c r="O140" s="68"/>
      <c r="P140" s="216">
        <f t="shared" si="11"/>
        <v>0</v>
      </c>
      <c r="Q140" s="216">
        <v>0</v>
      </c>
      <c r="R140" s="216">
        <f t="shared" si="12"/>
        <v>0</v>
      </c>
      <c r="S140" s="216">
        <v>0</v>
      </c>
      <c r="T140" s="217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326</v>
      </c>
      <c r="AT140" s="218" t="s">
        <v>210</v>
      </c>
      <c r="AU140" s="218" t="s">
        <v>86</v>
      </c>
      <c r="AY140" s="14" t="s">
        <v>191</v>
      </c>
      <c r="BE140" s="219">
        <f t="shared" si="14"/>
        <v>0</v>
      </c>
      <c r="BF140" s="219">
        <f t="shared" si="15"/>
        <v>0</v>
      </c>
      <c r="BG140" s="219">
        <f t="shared" si="16"/>
        <v>0</v>
      </c>
      <c r="BH140" s="219">
        <f t="shared" si="17"/>
        <v>0</v>
      </c>
      <c r="BI140" s="219">
        <f t="shared" si="18"/>
        <v>0</v>
      </c>
      <c r="BJ140" s="14" t="s">
        <v>86</v>
      </c>
      <c r="BK140" s="219">
        <f t="shared" si="19"/>
        <v>0</v>
      </c>
      <c r="BL140" s="14" t="s">
        <v>257</v>
      </c>
      <c r="BM140" s="218" t="s">
        <v>301</v>
      </c>
    </row>
    <row r="141" spans="1:65" s="2" customFormat="1" ht="21.75" customHeight="1">
      <c r="A141" s="31"/>
      <c r="B141" s="32"/>
      <c r="C141" s="206" t="s">
        <v>249</v>
      </c>
      <c r="D141" s="206" t="s">
        <v>193</v>
      </c>
      <c r="E141" s="207" t="s">
        <v>1683</v>
      </c>
      <c r="F141" s="208" t="s">
        <v>1684</v>
      </c>
      <c r="G141" s="209" t="s">
        <v>1674</v>
      </c>
      <c r="H141" s="210">
        <v>1</v>
      </c>
      <c r="I141" s="211"/>
      <c r="J141" s="212">
        <f t="shared" si="10"/>
        <v>0</v>
      </c>
      <c r="K141" s="213"/>
      <c r="L141" s="36"/>
      <c r="M141" s="214" t="s">
        <v>1</v>
      </c>
      <c r="N141" s="215" t="s">
        <v>39</v>
      </c>
      <c r="O141" s="68"/>
      <c r="P141" s="216">
        <f t="shared" si="11"/>
        <v>0</v>
      </c>
      <c r="Q141" s="216">
        <v>0</v>
      </c>
      <c r="R141" s="216">
        <f t="shared" si="12"/>
        <v>0</v>
      </c>
      <c r="S141" s="216">
        <v>0</v>
      </c>
      <c r="T141" s="217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257</v>
      </c>
      <c r="AT141" s="218" t="s">
        <v>193</v>
      </c>
      <c r="AU141" s="218" t="s">
        <v>86</v>
      </c>
      <c r="AY141" s="14" t="s">
        <v>191</v>
      </c>
      <c r="BE141" s="219">
        <f t="shared" si="14"/>
        <v>0</v>
      </c>
      <c r="BF141" s="219">
        <f t="shared" si="15"/>
        <v>0</v>
      </c>
      <c r="BG141" s="219">
        <f t="shared" si="16"/>
        <v>0</v>
      </c>
      <c r="BH141" s="219">
        <f t="shared" si="17"/>
        <v>0</v>
      </c>
      <c r="BI141" s="219">
        <f t="shared" si="18"/>
        <v>0</v>
      </c>
      <c r="BJ141" s="14" t="s">
        <v>86</v>
      </c>
      <c r="BK141" s="219">
        <f t="shared" si="19"/>
        <v>0</v>
      </c>
      <c r="BL141" s="14" t="s">
        <v>257</v>
      </c>
      <c r="BM141" s="218" t="s">
        <v>310</v>
      </c>
    </row>
    <row r="142" spans="1:65" s="2" customFormat="1" ht="16.5" customHeight="1">
      <c r="A142" s="31"/>
      <c r="B142" s="32"/>
      <c r="C142" s="220" t="s">
        <v>253</v>
      </c>
      <c r="D142" s="220" t="s">
        <v>210</v>
      </c>
      <c r="E142" s="221" t="s">
        <v>1685</v>
      </c>
      <c r="F142" s="222" t="s">
        <v>1686</v>
      </c>
      <c r="G142" s="223" t="s">
        <v>1671</v>
      </c>
      <c r="H142" s="224">
        <v>1</v>
      </c>
      <c r="I142" s="225"/>
      <c r="J142" s="226">
        <f t="shared" si="10"/>
        <v>0</v>
      </c>
      <c r="K142" s="227"/>
      <c r="L142" s="228"/>
      <c r="M142" s="229" t="s">
        <v>1</v>
      </c>
      <c r="N142" s="230" t="s">
        <v>39</v>
      </c>
      <c r="O142" s="68"/>
      <c r="P142" s="216">
        <f t="shared" si="11"/>
        <v>0</v>
      </c>
      <c r="Q142" s="216">
        <v>0</v>
      </c>
      <c r="R142" s="216">
        <f t="shared" si="12"/>
        <v>0</v>
      </c>
      <c r="S142" s="216">
        <v>0</v>
      </c>
      <c r="T142" s="217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326</v>
      </c>
      <c r="AT142" s="218" t="s">
        <v>210</v>
      </c>
      <c r="AU142" s="218" t="s">
        <v>86</v>
      </c>
      <c r="AY142" s="14" t="s">
        <v>191</v>
      </c>
      <c r="BE142" s="219">
        <f t="shared" si="14"/>
        <v>0</v>
      </c>
      <c r="BF142" s="219">
        <f t="shared" si="15"/>
        <v>0</v>
      </c>
      <c r="BG142" s="219">
        <f t="shared" si="16"/>
        <v>0</v>
      </c>
      <c r="BH142" s="219">
        <f t="shared" si="17"/>
        <v>0</v>
      </c>
      <c r="BI142" s="219">
        <f t="shared" si="18"/>
        <v>0</v>
      </c>
      <c r="BJ142" s="14" t="s">
        <v>86</v>
      </c>
      <c r="BK142" s="219">
        <f t="shared" si="19"/>
        <v>0</v>
      </c>
      <c r="BL142" s="14" t="s">
        <v>257</v>
      </c>
      <c r="BM142" s="218" t="s">
        <v>318</v>
      </c>
    </row>
    <row r="143" spans="1:65" s="2" customFormat="1" ht="16.5" customHeight="1">
      <c r="A143" s="31"/>
      <c r="B143" s="32"/>
      <c r="C143" s="206" t="s">
        <v>257</v>
      </c>
      <c r="D143" s="206" t="s">
        <v>193</v>
      </c>
      <c r="E143" s="207" t="s">
        <v>1687</v>
      </c>
      <c r="F143" s="208" t="s">
        <v>1688</v>
      </c>
      <c r="G143" s="209" t="s">
        <v>1671</v>
      </c>
      <c r="H143" s="210">
        <v>1</v>
      </c>
      <c r="I143" s="211"/>
      <c r="J143" s="212">
        <f t="shared" si="10"/>
        <v>0</v>
      </c>
      <c r="K143" s="213"/>
      <c r="L143" s="36"/>
      <c r="M143" s="214" t="s">
        <v>1</v>
      </c>
      <c r="N143" s="215" t="s">
        <v>39</v>
      </c>
      <c r="O143" s="68"/>
      <c r="P143" s="216">
        <f t="shared" si="11"/>
        <v>0</v>
      </c>
      <c r="Q143" s="216">
        <v>0</v>
      </c>
      <c r="R143" s="216">
        <f t="shared" si="12"/>
        <v>0</v>
      </c>
      <c r="S143" s="216">
        <v>0</v>
      </c>
      <c r="T143" s="217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257</v>
      </c>
      <c r="AT143" s="218" t="s">
        <v>193</v>
      </c>
      <c r="AU143" s="218" t="s">
        <v>86</v>
      </c>
      <c r="AY143" s="14" t="s">
        <v>191</v>
      </c>
      <c r="BE143" s="219">
        <f t="shared" si="14"/>
        <v>0</v>
      </c>
      <c r="BF143" s="219">
        <f t="shared" si="15"/>
        <v>0</v>
      </c>
      <c r="BG143" s="219">
        <f t="shared" si="16"/>
        <v>0</v>
      </c>
      <c r="BH143" s="219">
        <f t="shared" si="17"/>
        <v>0</v>
      </c>
      <c r="BI143" s="219">
        <f t="shared" si="18"/>
        <v>0</v>
      </c>
      <c r="BJ143" s="14" t="s">
        <v>86</v>
      </c>
      <c r="BK143" s="219">
        <f t="shared" si="19"/>
        <v>0</v>
      </c>
      <c r="BL143" s="14" t="s">
        <v>257</v>
      </c>
      <c r="BM143" s="218" t="s">
        <v>326</v>
      </c>
    </row>
    <row r="144" spans="1:65" s="2" customFormat="1" ht="16.5" customHeight="1">
      <c r="A144" s="31"/>
      <c r="B144" s="32"/>
      <c r="C144" s="206" t="s">
        <v>262</v>
      </c>
      <c r="D144" s="206" t="s">
        <v>193</v>
      </c>
      <c r="E144" s="207" t="s">
        <v>1689</v>
      </c>
      <c r="F144" s="208" t="s">
        <v>1690</v>
      </c>
      <c r="G144" s="209" t="s">
        <v>1671</v>
      </c>
      <c r="H144" s="210">
        <v>2</v>
      </c>
      <c r="I144" s="211"/>
      <c r="J144" s="212">
        <f t="shared" si="10"/>
        <v>0</v>
      </c>
      <c r="K144" s="213"/>
      <c r="L144" s="36"/>
      <c r="M144" s="214" t="s">
        <v>1</v>
      </c>
      <c r="N144" s="215" t="s">
        <v>39</v>
      </c>
      <c r="O144" s="68"/>
      <c r="P144" s="216">
        <f t="shared" si="11"/>
        <v>0</v>
      </c>
      <c r="Q144" s="216">
        <v>0</v>
      </c>
      <c r="R144" s="216">
        <f t="shared" si="12"/>
        <v>0</v>
      </c>
      <c r="S144" s="216">
        <v>0</v>
      </c>
      <c r="T144" s="217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257</v>
      </c>
      <c r="AT144" s="218" t="s">
        <v>193</v>
      </c>
      <c r="AU144" s="218" t="s">
        <v>86</v>
      </c>
      <c r="AY144" s="14" t="s">
        <v>191</v>
      </c>
      <c r="BE144" s="219">
        <f t="shared" si="14"/>
        <v>0</v>
      </c>
      <c r="BF144" s="219">
        <f t="shared" si="15"/>
        <v>0</v>
      </c>
      <c r="BG144" s="219">
        <f t="shared" si="16"/>
        <v>0</v>
      </c>
      <c r="BH144" s="219">
        <f t="shared" si="17"/>
        <v>0</v>
      </c>
      <c r="BI144" s="219">
        <f t="shared" si="18"/>
        <v>0</v>
      </c>
      <c r="BJ144" s="14" t="s">
        <v>86</v>
      </c>
      <c r="BK144" s="219">
        <f t="shared" si="19"/>
        <v>0</v>
      </c>
      <c r="BL144" s="14" t="s">
        <v>257</v>
      </c>
      <c r="BM144" s="218" t="s">
        <v>340</v>
      </c>
    </row>
    <row r="145" spans="1:65" s="2" customFormat="1" ht="21.75" customHeight="1">
      <c r="A145" s="31"/>
      <c r="B145" s="32"/>
      <c r="C145" s="206" t="s">
        <v>266</v>
      </c>
      <c r="D145" s="206" t="s">
        <v>193</v>
      </c>
      <c r="E145" s="207" t="s">
        <v>1691</v>
      </c>
      <c r="F145" s="208" t="s">
        <v>1692</v>
      </c>
      <c r="G145" s="209" t="s">
        <v>1671</v>
      </c>
      <c r="H145" s="210">
        <v>1</v>
      </c>
      <c r="I145" s="211"/>
      <c r="J145" s="212">
        <f t="shared" si="10"/>
        <v>0</v>
      </c>
      <c r="K145" s="213"/>
      <c r="L145" s="36"/>
      <c r="M145" s="214" t="s">
        <v>1</v>
      </c>
      <c r="N145" s="215" t="s">
        <v>39</v>
      </c>
      <c r="O145" s="68"/>
      <c r="P145" s="216">
        <f t="shared" si="11"/>
        <v>0</v>
      </c>
      <c r="Q145" s="216">
        <v>0</v>
      </c>
      <c r="R145" s="216">
        <f t="shared" si="12"/>
        <v>0</v>
      </c>
      <c r="S145" s="216">
        <v>0</v>
      </c>
      <c r="T145" s="217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257</v>
      </c>
      <c r="AT145" s="218" t="s">
        <v>193</v>
      </c>
      <c r="AU145" s="218" t="s">
        <v>86</v>
      </c>
      <c r="AY145" s="14" t="s">
        <v>191</v>
      </c>
      <c r="BE145" s="219">
        <f t="shared" si="14"/>
        <v>0</v>
      </c>
      <c r="BF145" s="219">
        <f t="shared" si="15"/>
        <v>0</v>
      </c>
      <c r="BG145" s="219">
        <f t="shared" si="16"/>
        <v>0</v>
      </c>
      <c r="BH145" s="219">
        <f t="shared" si="17"/>
        <v>0</v>
      </c>
      <c r="BI145" s="219">
        <f t="shared" si="18"/>
        <v>0</v>
      </c>
      <c r="BJ145" s="14" t="s">
        <v>86</v>
      </c>
      <c r="BK145" s="219">
        <f t="shared" si="19"/>
        <v>0</v>
      </c>
      <c r="BL145" s="14" t="s">
        <v>257</v>
      </c>
      <c r="BM145" s="218" t="s">
        <v>348</v>
      </c>
    </row>
    <row r="146" spans="1:65" s="12" customFormat="1" ht="22.9" customHeight="1">
      <c r="B146" s="190"/>
      <c r="C146" s="191"/>
      <c r="D146" s="192" t="s">
        <v>72</v>
      </c>
      <c r="E146" s="204" t="s">
        <v>697</v>
      </c>
      <c r="F146" s="204" t="s">
        <v>1693</v>
      </c>
      <c r="G146" s="191"/>
      <c r="H146" s="191"/>
      <c r="I146" s="194"/>
      <c r="J146" s="205">
        <f>BK146</f>
        <v>0</v>
      </c>
      <c r="K146" s="191"/>
      <c r="L146" s="196"/>
      <c r="M146" s="197"/>
      <c r="N146" s="198"/>
      <c r="O146" s="198"/>
      <c r="P146" s="199">
        <f>SUM(P147:P148)</f>
        <v>0</v>
      </c>
      <c r="Q146" s="198"/>
      <c r="R146" s="199">
        <f>SUM(R147:R148)</f>
        <v>0</v>
      </c>
      <c r="S146" s="198"/>
      <c r="T146" s="200">
        <f>SUM(T147:T148)</f>
        <v>0</v>
      </c>
      <c r="AR146" s="201" t="s">
        <v>86</v>
      </c>
      <c r="AT146" s="202" t="s">
        <v>72</v>
      </c>
      <c r="AU146" s="202" t="s">
        <v>80</v>
      </c>
      <c r="AY146" s="201" t="s">
        <v>191</v>
      </c>
      <c r="BK146" s="203">
        <f>SUM(BK147:BK148)</f>
        <v>0</v>
      </c>
    </row>
    <row r="147" spans="1:65" s="2" customFormat="1" ht="21.75" customHeight="1">
      <c r="A147" s="31"/>
      <c r="B147" s="32"/>
      <c r="C147" s="206" t="s">
        <v>271</v>
      </c>
      <c r="D147" s="206" t="s">
        <v>193</v>
      </c>
      <c r="E147" s="207" t="s">
        <v>1694</v>
      </c>
      <c r="F147" s="208" t="s">
        <v>1695</v>
      </c>
      <c r="G147" s="209" t="s">
        <v>378</v>
      </c>
      <c r="H147" s="210">
        <v>28</v>
      </c>
      <c r="I147" s="211"/>
      <c r="J147" s="212">
        <f>ROUND(I147*H147,2)</f>
        <v>0</v>
      </c>
      <c r="K147" s="213"/>
      <c r="L147" s="36"/>
      <c r="M147" s="214" t="s">
        <v>1</v>
      </c>
      <c r="N147" s="215" t="s">
        <v>39</v>
      </c>
      <c r="O147" s="68"/>
      <c r="P147" s="216">
        <f>O147*H147</f>
        <v>0</v>
      </c>
      <c r="Q147" s="216">
        <v>0</v>
      </c>
      <c r="R147" s="216">
        <f>Q147*H147</f>
        <v>0</v>
      </c>
      <c r="S147" s="216">
        <v>0</v>
      </c>
      <c r="T147" s="217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257</v>
      </c>
      <c r="AT147" s="218" t="s">
        <v>193</v>
      </c>
      <c r="AU147" s="218" t="s">
        <v>86</v>
      </c>
      <c r="AY147" s="14" t="s">
        <v>191</v>
      </c>
      <c r="BE147" s="219">
        <f>IF(N147="základná",J147,0)</f>
        <v>0</v>
      </c>
      <c r="BF147" s="219">
        <f>IF(N147="znížená",J147,0)</f>
        <v>0</v>
      </c>
      <c r="BG147" s="219">
        <f>IF(N147="zákl. prenesená",J147,0)</f>
        <v>0</v>
      </c>
      <c r="BH147" s="219">
        <f>IF(N147="zníž. prenesená",J147,0)</f>
        <v>0</v>
      </c>
      <c r="BI147" s="219">
        <f>IF(N147="nulová",J147,0)</f>
        <v>0</v>
      </c>
      <c r="BJ147" s="14" t="s">
        <v>86</v>
      </c>
      <c r="BK147" s="219">
        <f>ROUND(I147*H147,2)</f>
        <v>0</v>
      </c>
      <c r="BL147" s="14" t="s">
        <v>257</v>
      </c>
      <c r="BM147" s="218" t="s">
        <v>356</v>
      </c>
    </row>
    <row r="148" spans="1:65" s="2" customFormat="1" ht="16.5" customHeight="1">
      <c r="A148" s="31"/>
      <c r="B148" s="32"/>
      <c r="C148" s="220" t="s">
        <v>7</v>
      </c>
      <c r="D148" s="220" t="s">
        <v>210</v>
      </c>
      <c r="E148" s="221" t="s">
        <v>1696</v>
      </c>
      <c r="F148" s="222" t="s">
        <v>1697</v>
      </c>
      <c r="G148" s="223" t="s">
        <v>378</v>
      </c>
      <c r="H148" s="224">
        <v>28</v>
      </c>
      <c r="I148" s="225"/>
      <c r="J148" s="226">
        <f>ROUND(I148*H148,2)</f>
        <v>0</v>
      </c>
      <c r="K148" s="227"/>
      <c r="L148" s="228"/>
      <c r="M148" s="229" t="s">
        <v>1</v>
      </c>
      <c r="N148" s="230" t="s">
        <v>39</v>
      </c>
      <c r="O148" s="68"/>
      <c r="P148" s="216">
        <f>O148*H148</f>
        <v>0</v>
      </c>
      <c r="Q148" s="216">
        <v>0</v>
      </c>
      <c r="R148" s="216">
        <f>Q148*H148</f>
        <v>0</v>
      </c>
      <c r="S148" s="216">
        <v>0</v>
      </c>
      <c r="T148" s="217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326</v>
      </c>
      <c r="AT148" s="218" t="s">
        <v>210</v>
      </c>
      <c r="AU148" s="218" t="s">
        <v>86</v>
      </c>
      <c r="AY148" s="14" t="s">
        <v>191</v>
      </c>
      <c r="BE148" s="219">
        <f>IF(N148="základná",J148,0)</f>
        <v>0</v>
      </c>
      <c r="BF148" s="219">
        <f>IF(N148="znížená",J148,0)</f>
        <v>0</v>
      </c>
      <c r="BG148" s="219">
        <f>IF(N148="zákl. prenesená",J148,0)</f>
        <v>0</v>
      </c>
      <c r="BH148" s="219">
        <f>IF(N148="zníž. prenesená",J148,0)</f>
        <v>0</v>
      </c>
      <c r="BI148" s="219">
        <f>IF(N148="nulová",J148,0)</f>
        <v>0</v>
      </c>
      <c r="BJ148" s="14" t="s">
        <v>86</v>
      </c>
      <c r="BK148" s="219">
        <f>ROUND(I148*H148,2)</f>
        <v>0</v>
      </c>
      <c r="BL148" s="14" t="s">
        <v>257</v>
      </c>
      <c r="BM148" s="218" t="s">
        <v>363</v>
      </c>
    </row>
    <row r="149" spans="1:65" s="12" customFormat="1" ht="25.9" customHeight="1">
      <c r="B149" s="190"/>
      <c r="C149" s="191"/>
      <c r="D149" s="192" t="s">
        <v>72</v>
      </c>
      <c r="E149" s="193" t="s">
        <v>1698</v>
      </c>
      <c r="F149" s="193" t="s">
        <v>1699</v>
      </c>
      <c r="G149" s="191"/>
      <c r="H149" s="191"/>
      <c r="I149" s="194"/>
      <c r="J149" s="195">
        <f>BK149</f>
        <v>0</v>
      </c>
      <c r="K149" s="191"/>
      <c r="L149" s="196"/>
      <c r="M149" s="197"/>
      <c r="N149" s="198"/>
      <c r="O149" s="198"/>
      <c r="P149" s="199">
        <f>P150</f>
        <v>0</v>
      </c>
      <c r="Q149" s="198"/>
      <c r="R149" s="199">
        <f>R150</f>
        <v>0</v>
      </c>
      <c r="S149" s="198"/>
      <c r="T149" s="200">
        <f>T150</f>
        <v>0</v>
      </c>
      <c r="AR149" s="201" t="s">
        <v>80</v>
      </c>
      <c r="AT149" s="202" t="s">
        <v>72</v>
      </c>
      <c r="AU149" s="202" t="s">
        <v>73</v>
      </c>
      <c r="AY149" s="201" t="s">
        <v>191</v>
      </c>
      <c r="BK149" s="203">
        <f>BK150</f>
        <v>0</v>
      </c>
    </row>
    <row r="150" spans="1:65" s="12" customFormat="1" ht="22.9" customHeight="1">
      <c r="B150" s="190"/>
      <c r="C150" s="191"/>
      <c r="D150" s="192" t="s">
        <v>72</v>
      </c>
      <c r="E150" s="204" t="s">
        <v>1223</v>
      </c>
      <c r="F150" s="204" t="s">
        <v>1700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SUM(P151:P160)</f>
        <v>0</v>
      </c>
      <c r="Q150" s="198"/>
      <c r="R150" s="199">
        <f>SUM(R151:R160)</f>
        <v>0</v>
      </c>
      <c r="S150" s="198"/>
      <c r="T150" s="200">
        <f>SUM(T151:T160)</f>
        <v>0</v>
      </c>
      <c r="AR150" s="201" t="s">
        <v>80</v>
      </c>
      <c r="AT150" s="202" t="s">
        <v>72</v>
      </c>
      <c r="AU150" s="202" t="s">
        <v>80</v>
      </c>
      <c r="AY150" s="201" t="s">
        <v>191</v>
      </c>
      <c r="BK150" s="203">
        <f>SUM(BK151:BK160)</f>
        <v>0</v>
      </c>
    </row>
    <row r="151" spans="1:65" s="2" customFormat="1" ht="21.75" customHeight="1">
      <c r="A151" s="31"/>
      <c r="B151" s="32"/>
      <c r="C151" s="206" t="s">
        <v>281</v>
      </c>
      <c r="D151" s="206" t="s">
        <v>193</v>
      </c>
      <c r="E151" s="207" t="s">
        <v>1701</v>
      </c>
      <c r="F151" s="208" t="s">
        <v>1702</v>
      </c>
      <c r="G151" s="209" t="s">
        <v>274</v>
      </c>
      <c r="H151" s="210">
        <v>1.5</v>
      </c>
      <c r="I151" s="211"/>
      <c r="J151" s="212">
        <f t="shared" ref="J151:J160" si="20">ROUND(I151*H151,2)</f>
        <v>0</v>
      </c>
      <c r="K151" s="213"/>
      <c r="L151" s="36"/>
      <c r="M151" s="214" t="s">
        <v>1</v>
      </c>
      <c r="N151" s="215" t="s">
        <v>39</v>
      </c>
      <c r="O151" s="68"/>
      <c r="P151" s="216">
        <f t="shared" ref="P151:P160" si="21">O151*H151</f>
        <v>0</v>
      </c>
      <c r="Q151" s="216">
        <v>0</v>
      </c>
      <c r="R151" s="216">
        <f t="shared" ref="R151:R160" si="22">Q151*H151</f>
        <v>0</v>
      </c>
      <c r="S151" s="216">
        <v>0</v>
      </c>
      <c r="T151" s="217">
        <f t="shared" ref="T151:T160" si="23"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197</v>
      </c>
      <c r="AT151" s="218" t="s">
        <v>193</v>
      </c>
      <c r="AU151" s="218" t="s">
        <v>86</v>
      </c>
      <c r="AY151" s="14" t="s">
        <v>191</v>
      </c>
      <c r="BE151" s="219">
        <f t="shared" ref="BE151:BE160" si="24">IF(N151="základná",J151,0)</f>
        <v>0</v>
      </c>
      <c r="BF151" s="219">
        <f t="shared" ref="BF151:BF160" si="25">IF(N151="znížená",J151,0)</f>
        <v>0</v>
      </c>
      <c r="BG151" s="219">
        <f t="shared" ref="BG151:BG160" si="26">IF(N151="zákl. prenesená",J151,0)</f>
        <v>0</v>
      </c>
      <c r="BH151" s="219">
        <f t="shared" ref="BH151:BH160" si="27">IF(N151="zníž. prenesená",J151,0)</f>
        <v>0</v>
      </c>
      <c r="BI151" s="219">
        <f t="shared" ref="BI151:BI160" si="28">IF(N151="nulová",J151,0)</f>
        <v>0</v>
      </c>
      <c r="BJ151" s="14" t="s">
        <v>86</v>
      </c>
      <c r="BK151" s="219">
        <f t="shared" ref="BK151:BK160" si="29">ROUND(I151*H151,2)</f>
        <v>0</v>
      </c>
      <c r="BL151" s="14" t="s">
        <v>197</v>
      </c>
      <c r="BM151" s="218" t="s">
        <v>371</v>
      </c>
    </row>
    <row r="152" spans="1:65" s="2" customFormat="1" ht="16.5" customHeight="1">
      <c r="A152" s="31"/>
      <c r="B152" s="32"/>
      <c r="C152" s="220" t="s">
        <v>285</v>
      </c>
      <c r="D152" s="220" t="s">
        <v>210</v>
      </c>
      <c r="E152" s="221" t="s">
        <v>1703</v>
      </c>
      <c r="F152" s="222" t="s">
        <v>1704</v>
      </c>
      <c r="G152" s="223" t="s">
        <v>274</v>
      </c>
      <c r="H152" s="224">
        <v>2</v>
      </c>
      <c r="I152" s="225"/>
      <c r="J152" s="226">
        <f t="shared" si="20"/>
        <v>0</v>
      </c>
      <c r="K152" s="227"/>
      <c r="L152" s="228"/>
      <c r="M152" s="229" t="s">
        <v>1</v>
      </c>
      <c r="N152" s="230" t="s">
        <v>39</v>
      </c>
      <c r="O152" s="68"/>
      <c r="P152" s="216">
        <f t="shared" si="21"/>
        <v>0</v>
      </c>
      <c r="Q152" s="216">
        <v>0</v>
      </c>
      <c r="R152" s="216">
        <f t="shared" si="22"/>
        <v>0</v>
      </c>
      <c r="S152" s="216">
        <v>0</v>
      </c>
      <c r="T152" s="217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214</v>
      </c>
      <c r="AT152" s="218" t="s">
        <v>210</v>
      </c>
      <c r="AU152" s="218" t="s">
        <v>86</v>
      </c>
      <c r="AY152" s="14" t="s">
        <v>191</v>
      </c>
      <c r="BE152" s="219">
        <f t="shared" si="24"/>
        <v>0</v>
      </c>
      <c r="BF152" s="219">
        <f t="shared" si="25"/>
        <v>0</v>
      </c>
      <c r="BG152" s="219">
        <f t="shared" si="26"/>
        <v>0</v>
      </c>
      <c r="BH152" s="219">
        <f t="shared" si="27"/>
        <v>0</v>
      </c>
      <c r="BI152" s="219">
        <f t="shared" si="28"/>
        <v>0</v>
      </c>
      <c r="BJ152" s="14" t="s">
        <v>86</v>
      </c>
      <c r="BK152" s="219">
        <f t="shared" si="29"/>
        <v>0</v>
      </c>
      <c r="BL152" s="14" t="s">
        <v>197</v>
      </c>
      <c r="BM152" s="218" t="s">
        <v>380</v>
      </c>
    </row>
    <row r="153" spans="1:65" s="2" customFormat="1" ht="21.75" customHeight="1">
      <c r="A153" s="31"/>
      <c r="B153" s="32"/>
      <c r="C153" s="206" t="s">
        <v>289</v>
      </c>
      <c r="D153" s="206" t="s">
        <v>193</v>
      </c>
      <c r="E153" s="207" t="s">
        <v>1705</v>
      </c>
      <c r="F153" s="208" t="s">
        <v>1706</v>
      </c>
      <c r="G153" s="209" t="s">
        <v>1671</v>
      </c>
      <c r="H153" s="210">
        <v>2</v>
      </c>
      <c r="I153" s="211"/>
      <c r="J153" s="212">
        <f t="shared" si="20"/>
        <v>0</v>
      </c>
      <c r="K153" s="213"/>
      <c r="L153" s="36"/>
      <c r="M153" s="214" t="s">
        <v>1</v>
      </c>
      <c r="N153" s="215" t="s">
        <v>39</v>
      </c>
      <c r="O153" s="68"/>
      <c r="P153" s="216">
        <f t="shared" si="21"/>
        <v>0</v>
      </c>
      <c r="Q153" s="216">
        <v>0</v>
      </c>
      <c r="R153" s="216">
        <f t="shared" si="22"/>
        <v>0</v>
      </c>
      <c r="S153" s="216">
        <v>0</v>
      </c>
      <c r="T153" s="217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197</v>
      </c>
      <c r="AT153" s="218" t="s">
        <v>193</v>
      </c>
      <c r="AU153" s="218" t="s">
        <v>86</v>
      </c>
      <c r="AY153" s="14" t="s">
        <v>191</v>
      </c>
      <c r="BE153" s="219">
        <f t="shared" si="24"/>
        <v>0</v>
      </c>
      <c r="BF153" s="219">
        <f t="shared" si="25"/>
        <v>0</v>
      </c>
      <c r="BG153" s="219">
        <f t="shared" si="26"/>
        <v>0</v>
      </c>
      <c r="BH153" s="219">
        <f t="shared" si="27"/>
        <v>0</v>
      </c>
      <c r="BI153" s="219">
        <f t="shared" si="28"/>
        <v>0</v>
      </c>
      <c r="BJ153" s="14" t="s">
        <v>86</v>
      </c>
      <c r="BK153" s="219">
        <f t="shared" si="29"/>
        <v>0</v>
      </c>
      <c r="BL153" s="14" t="s">
        <v>197</v>
      </c>
      <c r="BM153" s="218" t="s">
        <v>386</v>
      </c>
    </row>
    <row r="154" spans="1:65" s="2" customFormat="1" ht="16.5" customHeight="1">
      <c r="A154" s="31"/>
      <c r="B154" s="32"/>
      <c r="C154" s="220" t="s">
        <v>293</v>
      </c>
      <c r="D154" s="220" t="s">
        <v>210</v>
      </c>
      <c r="E154" s="221" t="s">
        <v>1707</v>
      </c>
      <c r="F154" s="222" t="s">
        <v>1708</v>
      </c>
      <c r="G154" s="223" t="s">
        <v>1671</v>
      </c>
      <c r="H154" s="224">
        <v>2</v>
      </c>
      <c r="I154" s="225"/>
      <c r="J154" s="226">
        <f t="shared" si="20"/>
        <v>0</v>
      </c>
      <c r="K154" s="227"/>
      <c r="L154" s="228"/>
      <c r="M154" s="229" t="s">
        <v>1</v>
      </c>
      <c r="N154" s="230" t="s">
        <v>39</v>
      </c>
      <c r="O154" s="68"/>
      <c r="P154" s="216">
        <f t="shared" si="21"/>
        <v>0</v>
      </c>
      <c r="Q154" s="216">
        <v>0</v>
      </c>
      <c r="R154" s="216">
        <f t="shared" si="22"/>
        <v>0</v>
      </c>
      <c r="S154" s="216">
        <v>0</v>
      </c>
      <c r="T154" s="217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18" t="s">
        <v>214</v>
      </c>
      <c r="AT154" s="218" t="s">
        <v>210</v>
      </c>
      <c r="AU154" s="218" t="s">
        <v>86</v>
      </c>
      <c r="AY154" s="14" t="s">
        <v>191</v>
      </c>
      <c r="BE154" s="219">
        <f t="shared" si="24"/>
        <v>0</v>
      </c>
      <c r="BF154" s="219">
        <f t="shared" si="25"/>
        <v>0</v>
      </c>
      <c r="BG154" s="219">
        <f t="shared" si="26"/>
        <v>0</v>
      </c>
      <c r="BH154" s="219">
        <f t="shared" si="27"/>
        <v>0</v>
      </c>
      <c r="BI154" s="219">
        <f t="shared" si="28"/>
        <v>0</v>
      </c>
      <c r="BJ154" s="14" t="s">
        <v>86</v>
      </c>
      <c r="BK154" s="219">
        <f t="shared" si="29"/>
        <v>0</v>
      </c>
      <c r="BL154" s="14" t="s">
        <v>197</v>
      </c>
      <c r="BM154" s="218" t="s">
        <v>397</v>
      </c>
    </row>
    <row r="155" spans="1:65" s="2" customFormat="1" ht="21.75" customHeight="1">
      <c r="A155" s="31"/>
      <c r="B155" s="32"/>
      <c r="C155" s="206" t="s">
        <v>297</v>
      </c>
      <c r="D155" s="206" t="s">
        <v>193</v>
      </c>
      <c r="E155" s="207" t="s">
        <v>1709</v>
      </c>
      <c r="F155" s="208" t="s">
        <v>1710</v>
      </c>
      <c r="G155" s="209" t="s">
        <v>1671</v>
      </c>
      <c r="H155" s="210">
        <v>1</v>
      </c>
      <c r="I155" s="211"/>
      <c r="J155" s="212">
        <f t="shared" si="20"/>
        <v>0</v>
      </c>
      <c r="K155" s="213"/>
      <c r="L155" s="36"/>
      <c r="M155" s="214" t="s">
        <v>1</v>
      </c>
      <c r="N155" s="215" t="s">
        <v>39</v>
      </c>
      <c r="O155" s="68"/>
      <c r="P155" s="216">
        <f t="shared" si="21"/>
        <v>0</v>
      </c>
      <c r="Q155" s="216">
        <v>0</v>
      </c>
      <c r="R155" s="216">
        <f t="shared" si="22"/>
        <v>0</v>
      </c>
      <c r="S155" s="216">
        <v>0</v>
      </c>
      <c r="T155" s="217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197</v>
      </c>
      <c r="AT155" s="218" t="s">
        <v>193</v>
      </c>
      <c r="AU155" s="218" t="s">
        <v>86</v>
      </c>
      <c r="AY155" s="14" t="s">
        <v>191</v>
      </c>
      <c r="BE155" s="219">
        <f t="shared" si="24"/>
        <v>0</v>
      </c>
      <c r="BF155" s="219">
        <f t="shared" si="25"/>
        <v>0</v>
      </c>
      <c r="BG155" s="219">
        <f t="shared" si="26"/>
        <v>0</v>
      </c>
      <c r="BH155" s="219">
        <f t="shared" si="27"/>
        <v>0</v>
      </c>
      <c r="BI155" s="219">
        <f t="shared" si="28"/>
        <v>0</v>
      </c>
      <c r="BJ155" s="14" t="s">
        <v>86</v>
      </c>
      <c r="BK155" s="219">
        <f t="shared" si="29"/>
        <v>0</v>
      </c>
      <c r="BL155" s="14" t="s">
        <v>197</v>
      </c>
      <c r="BM155" s="218" t="s">
        <v>405</v>
      </c>
    </row>
    <row r="156" spans="1:65" s="2" customFormat="1" ht="21.75" customHeight="1">
      <c r="A156" s="31"/>
      <c r="B156" s="32"/>
      <c r="C156" s="220" t="s">
        <v>301</v>
      </c>
      <c r="D156" s="220" t="s">
        <v>210</v>
      </c>
      <c r="E156" s="221" t="s">
        <v>1711</v>
      </c>
      <c r="F156" s="222" t="s">
        <v>1712</v>
      </c>
      <c r="G156" s="223" t="s">
        <v>1671</v>
      </c>
      <c r="H156" s="224">
        <v>1</v>
      </c>
      <c r="I156" s="225"/>
      <c r="J156" s="226">
        <f t="shared" si="20"/>
        <v>0</v>
      </c>
      <c r="K156" s="227"/>
      <c r="L156" s="228"/>
      <c r="M156" s="229" t="s">
        <v>1</v>
      </c>
      <c r="N156" s="230" t="s">
        <v>39</v>
      </c>
      <c r="O156" s="68"/>
      <c r="P156" s="216">
        <f t="shared" si="21"/>
        <v>0</v>
      </c>
      <c r="Q156" s="216">
        <v>0</v>
      </c>
      <c r="R156" s="216">
        <f t="shared" si="22"/>
        <v>0</v>
      </c>
      <c r="S156" s="216">
        <v>0</v>
      </c>
      <c r="T156" s="217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214</v>
      </c>
      <c r="AT156" s="218" t="s">
        <v>210</v>
      </c>
      <c r="AU156" s="218" t="s">
        <v>86</v>
      </c>
      <c r="AY156" s="14" t="s">
        <v>191</v>
      </c>
      <c r="BE156" s="219">
        <f t="shared" si="24"/>
        <v>0</v>
      </c>
      <c r="BF156" s="219">
        <f t="shared" si="25"/>
        <v>0</v>
      </c>
      <c r="BG156" s="219">
        <f t="shared" si="26"/>
        <v>0</v>
      </c>
      <c r="BH156" s="219">
        <f t="shared" si="27"/>
        <v>0</v>
      </c>
      <c r="BI156" s="219">
        <f t="shared" si="28"/>
        <v>0</v>
      </c>
      <c r="BJ156" s="14" t="s">
        <v>86</v>
      </c>
      <c r="BK156" s="219">
        <f t="shared" si="29"/>
        <v>0</v>
      </c>
      <c r="BL156" s="14" t="s">
        <v>197</v>
      </c>
      <c r="BM156" s="218" t="s">
        <v>415</v>
      </c>
    </row>
    <row r="157" spans="1:65" s="2" customFormat="1" ht="21.75" customHeight="1">
      <c r="A157" s="31"/>
      <c r="B157" s="32"/>
      <c r="C157" s="206" t="s">
        <v>306</v>
      </c>
      <c r="D157" s="206" t="s">
        <v>193</v>
      </c>
      <c r="E157" s="207" t="s">
        <v>1713</v>
      </c>
      <c r="F157" s="208" t="s">
        <v>1714</v>
      </c>
      <c r="G157" s="209" t="s">
        <v>1671</v>
      </c>
      <c r="H157" s="210">
        <v>1</v>
      </c>
      <c r="I157" s="211"/>
      <c r="J157" s="212">
        <f t="shared" si="20"/>
        <v>0</v>
      </c>
      <c r="K157" s="213"/>
      <c r="L157" s="36"/>
      <c r="M157" s="214" t="s">
        <v>1</v>
      </c>
      <c r="N157" s="215" t="s">
        <v>39</v>
      </c>
      <c r="O157" s="68"/>
      <c r="P157" s="216">
        <f t="shared" si="21"/>
        <v>0</v>
      </c>
      <c r="Q157" s="216">
        <v>0</v>
      </c>
      <c r="R157" s="216">
        <f t="shared" si="22"/>
        <v>0</v>
      </c>
      <c r="S157" s="216">
        <v>0</v>
      </c>
      <c r="T157" s="217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197</v>
      </c>
      <c r="AT157" s="218" t="s">
        <v>193</v>
      </c>
      <c r="AU157" s="218" t="s">
        <v>86</v>
      </c>
      <c r="AY157" s="14" t="s">
        <v>191</v>
      </c>
      <c r="BE157" s="219">
        <f t="shared" si="24"/>
        <v>0</v>
      </c>
      <c r="BF157" s="219">
        <f t="shared" si="25"/>
        <v>0</v>
      </c>
      <c r="BG157" s="219">
        <f t="shared" si="26"/>
        <v>0</v>
      </c>
      <c r="BH157" s="219">
        <f t="shared" si="27"/>
        <v>0</v>
      </c>
      <c r="BI157" s="219">
        <f t="shared" si="28"/>
        <v>0</v>
      </c>
      <c r="BJ157" s="14" t="s">
        <v>86</v>
      </c>
      <c r="BK157" s="219">
        <f t="shared" si="29"/>
        <v>0</v>
      </c>
      <c r="BL157" s="14" t="s">
        <v>197</v>
      </c>
      <c r="BM157" s="218" t="s">
        <v>423</v>
      </c>
    </row>
    <row r="158" spans="1:65" s="2" customFormat="1" ht="16.5" customHeight="1">
      <c r="A158" s="31"/>
      <c r="B158" s="32"/>
      <c r="C158" s="206" t="s">
        <v>310</v>
      </c>
      <c r="D158" s="206" t="s">
        <v>193</v>
      </c>
      <c r="E158" s="207" t="s">
        <v>1715</v>
      </c>
      <c r="F158" s="208" t="s">
        <v>1716</v>
      </c>
      <c r="G158" s="209" t="s">
        <v>274</v>
      </c>
      <c r="H158" s="210">
        <v>2</v>
      </c>
      <c r="I158" s="211"/>
      <c r="J158" s="212">
        <f t="shared" si="20"/>
        <v>0</v>
      </c>
      <c r="K158" s="213"/>
      <c r="L158" s="36"/>
      <c r="M158" s="214" t="s">
        <v>1</v>
      </c>
      <c r="N158" s="215" t="s">
        <v>39</v>
      </c>
      <c r="O158" s="68"/>
      <c r="P158" s="216">
        <f t="shared" si="21"/>
        <v>0</v>
      </c>
      <c r="Q158" s="216">
        <v>0</v>
      </c>
      <c r="R158" s="216">
        <f t="shared" si="22"/>
        <v>0</v>
      </c>
      <c r="S158" s="216">
        <v>0</v>
      </c>
      <c r="T158" s="217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18" t="s">
        <v>197</v>
      </c>
      <c r="AT158" s="218" t="s">
        <v>193</v>
      </c>
      <c r="AU158" s="218" t="s">
        <v>86</v>
      </c>
      <c r="AY158" s="14" t="s">
        <v>191</v>
      </c>
      <c r="BE158" s="219">
        <f t="shared" si="24"/>
        <v>0</v>
      </c>
      <c r="BF158" s="219">
        <f t="shared" si="25"/>
        <v>0</v>
      </c>
      <c r="BG158" s="219">
        <f t="shared" si="26"/>
        <v>0</v>
      </c>
      <c r="BH158" s="219">
        <f t="shared" si="27"/>
        <v>0</v>
      </c>
      <c r="BI158" s="219">
        <f t="shared" si="28"/>
        <v>0</v>
      </c>
      <c r="BJ158" s="14" t="s">
        <v>86</v>
      </c>
      <c r="BK158" s="219">
        <f t="shared" si="29"/>
        <v>0</v>
      </c>
      <c r="BL158" s="14" t="s">
        <v>197</v>
      </c>
      <c r="BM158" s="218" t="s">
        <v>435</v>
      </c>
    </row>
    <row r="159" spans="1:65" s="2" customFormat="1" ht="16.5" customHeight="1">
      <c r="A159" s="31"/>
      <c r="B159" s="32"/>
      <c r="C159" s="206" t="s">
        <v>314</v>
      </c>
      <c r="D159" s="206" t="s">
        <v>193</v>
      </c>
      <c r="E159" s="207" t="s">
        <v>1717</v>
      </c>
      <c r="F159" s="208" t="s">
        <v>1718</v>
      </c>
      <c r="G159" s="209" t="s">
        <v>274</v>
      </c>
      <c r="H159" s="210">
        <v>1.5</v>
      </c>
      <c r="I159" s="211"/>
      <c r="J159" s="212">
        <f t="shared" si="20"/>
        <v>0</v>
      </c>
      <c r="K159" s="213"/>
      <c r="L159" s="36"/>
      <c r="M159" s="214" t="s">
        <v>1</v>
      </c>
      <c r="N159" s="215" t="s">
        <v>39</v>
      </c>
      <c r="O159" s="68"/>
      <c r="P159" s="216">
        <f t="shared" si="21"/>
        <v>0</v>
      </c>
      <c r="Q159" s="216">
        <v>0</v>
      </c>
      <c r="R159" s="216">
        <f t="shared" si="22"/>
        <v>0</v>
      </c>
      <c r="S159" s="216">
        <v>0</v>
      </c>
      <c r="T159" s="217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197</v>
      </c>
      <c r="AT159" s="218" t="s">
        <v>193</v>
      </c>
      <c r="AU159" s="218" t="s">
        <v>86</v>
      </c>
      <c r="AY159" s="14" t="s">
        <v>191</v>
      </c>
      <c r="BE159" s="219">
        <f t="shared" si="24"/>
        <v>0</v>
      </c>
      <c r="BF159" s="219">
        <f t="shared" si="25"/>
        <v>0</v>
      </c>
      <c r="BG159" s="219">
        <f t="shared" si="26"/>
        <v>0</v>
      </c>
      <c r="BH159" s="219">
        <f t="shared" si="27"/>
        <v>0</v>
      </c>
      <c r="BI159" s="219">
        <f t="shared" si="28"/>
        <v>0</v>
      </c>
      <c r="BJ159" s="14" t="s">
        <v>86</v>
      </c>
      <c r="BK159" s="219">
        <f t="shared" si="29"/>
        <v>0</v>
      </c>
      <c r="BL159" s="14" t="s">
        <v>197</v>
      </c>
      <c r="BM159" s="218" t="s">
        <v>445</v>
      </c>
    </row>
    <row r="160" spans="1:65" s="2" customFormat="1" ht="16.5" customHeight="1">
      <c r="A160" s="31"/>
      <c r="B160" s="32"/>
      <c r="C160" s="206" t="s">
        <v>318</v>
      </c>
      <c r="D160" s="206" t="s">
        <v>193</v>
      </c>
      <c r="E160" s="207" t="s">
        <v>1719</v>
      </c>
      <c r="F160" s="208" t="s">
        <v>1720</v>
      </c>
      <c r="G160" s="209" t="s">
        <v>1351</v>
      </c>
      <c r="H160" s="210">
        <v>8</v>
      </c>
      <c r="I160" s="211"/>
      <c r="J160" s="212">
        <f t="shared" si="20"/>
        <v>0</v>
      </c>
      <c r="K160" s="213"/>
      <c r="L160" s="36"/>
      <c r="M160" s="237" t="s">
        <v>1</v>
      </c>
      <c r="N160" s="238" t="s">
        <v>39</v>
      </c>
      <c r="O160" s="234"/>
      <c r="P160" s="235">
        <f t="shared" si="21"/>
        <v>0</v>
      </c>
      <c r="Q160" s="235">
        <v>0</v>
      </c>
      <c r="R160" s="235">
        <f t="shared" si="22"/>
        <v>0</v>
      </c>
      <c r="S160" s="235">
        <v>0</v>
      </c>
      <c r="T160" s="236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18" t="s">
        <v>197</v>
      </c>
      <c r="AT160" s="218" t="s">
        <v>193</v>
      </c>
      <c r="AU160" s="218" t="s">
        <v>86</v>
      </c>
      <c r="AY160" s="14" t="s">
        <v>191</v>
      </c>
      <c r="BE160" s="219">
        <f t="shared" si="24"/>
        <v>0</v>
      </c>
      <c r="BF160" s="219">
        <f t="shared" si="25"/>
        <v>0</v>
      </c>
      <c r="BG160" s="219">
        <f t="shared" si="26"/>
        <v>0</v>
      </c>
      <c r="BH160" s="219">
        <f t="shared" si="27"/>
        <v>0</v>
      </c>
      <c r="BI160" s="219">
        <f t="shared" si="28"/>
        <v>0</v>
      </c>
      <c r="BJ160" s="14" t="s">
        <v>86</v>
      </c>
      <c r="BK160" s="219">
        <f t="shared" si="29"/>
        <v>0</v>
      </c>
      <c r="BL160" s="14" t="s">
        <v>197</v>
      </c>
      <c r="BM160" s="218" t="s">
        <v>454</v>
      </c>
    </row>
    <row r="161" spans="1:31" s="2" customFormat="1" ht="6.95" customHeight="1">
      <c r="A161" s="31"/>
      <c r="B161" s="51"/>
      <c r="C161" s="52"/>
      <c r="D161" s="52"/>
      <c r="E161" s="52"/>
      <c r="F161" s="52"/>
      <c r="G161" s="52"/>
      <c r="H161" s="52"/>
      <c r="I161" s="155"/>
      <c r="J161" s="52"/>
      <c r="K161" s="52"/>
      <c r="L161" s="36"/>
      <c r="M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</sheetData>
  <sheetProtection algorithmName="SHA-512" hashValue="oZnUFVjNwfiD+3/Oa4dtDGTnaWk3cjk1yAVGMihSBvvbn6G/UtLVjBUPZyLT1hyjt5SfWlztgu/pnkL/J62Imw==" saltValue="U7CLVEWbgp4WpzVLnZNtGHXqHCrnW/Ef3van+66r6eePTN9jAvKbuQl+h8WtHjO3bGCidWZVc6uGE4ipzNmwJw==" spinCount="100000" sheet="1" objects="1" scenarios="1" formatColumns="0" formatRows="0" autoFilter="0"/>
  <autoFilter ref="C122:K160" xr:uid="{00000000-0009-0000-0000-000007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8"/>
  <sheetViews>
    <sheetView showGridLines="0" topLeftCell="A113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2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2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4" t="s">
        <v>108</v>
      </c>
    </row>
    <row r="3" spans="1:46" s="1" customFormat="1" ht="6.95" customHeight="1">
      <c r="B3" s="113"/>
      <c r="C3" s="114"/>
      <c r="D3" s="114"/>
      <c r="E3" s="114"/>
      <c r="F3" s="114"/>
      <c r="G3" s="114"/>
      <c r="H3" s="114"/>
      <c r="I3" s="115"/>
      <c r="J3" s="114"/>
      <c r="K3" s="114"/>
      <c r="L3" s="17"/>
      <c r="AT3" s="14" t="s">
        <v>73</v>
      </c>
    </row>
    <row r="4" spans="1:46" s="1" customFormat="1" ht="24.95" customHeight="1">
      <c r="B4" s="17"/>
      <c r="D4" s="116" t="s">
        <v>142</v>
      </c>
      <c r="I4" s="112"/>
      <c r="L4" s="17"/>
      <c r="M4" s="117" t="s">
        <v>9</v>
      </c>
      <c r="AT4" s="14" t="s">
        <v>4</v>
      </c>
    </row>
    <row r="5" spans="1:46" s="1" customFormat="1" ht="6.95" customHeight="1">
      <c r="B5" s="17"/>
      <c r="I5" s="112"/>
      <c r="L5" s="17"/>
    </row>
    <row r="6" spans="1:46" s="1" customFormat="1" ht="12" customHeight="1">
      <c r="B6" s="17"/>
      <c r="D6" s="118" t="s">
        <v>15</v>
      </c>
      <c r="I6" s="112"/>
      <c r="L6" s="17"/>
    </row>
    <row r="7" spans="1:46" s="1" customFormat="1" ht="23.25" customHeight="1">
      <c r="B7" s="17"/>
      <c r="E7" s="284" t="str">
        <f>'Rekapitulácia stavby'!K6</f>
        <v>PRÍSTAVBA A STAVEBNÉ ÚPRAVY MŠ OKRUŽNÁ 53/5, ILAVA-KLOBUŠICE</v>
      </c>
      <c r="F7" s="285"/>
      <c r="G7" s="285"/>
      <c r="H7" s="285"/>
      <c r="I7" s="112"/>
      <c r="L7" s="17"/>
    </row>
    <row r="8" spans="1:46" s="2" customFormat="1" ht="12" customHeight="1">
      <c r="A8" s="31"/>
      <c r="B8" s="36"/>
      <c r="C8" s="31"/>
      <c r="D8" s="118" t="s">
        <v>143</v>
      </c>
      <c r="E8" s="31"/>
      <c r="F8" s="31"/>
      <c r="G8" s="31"/>
      <c r="H8" s="31"/>
      <c r="I8" s="119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87" t="s">
        <v>1721</v>
      </c>
      <c r="F9" s="286"/>
      <c r="G9" s="286"/>
      <c r="H9" s="286"/>
      <c r="I9" s="119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119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8" t="s">
        <v>17</v>
      </c>
      <c r="E11" s="31"/>
      <c r="F11" s="107" t="s">
        <v>1</v>
      </c>
      <c r="G11" s="31"/>
      <c r="H11" s="31"/>
      <c r="I11" s="120" t="s">
        <v>18</v>
      </c>
      <c r="J11" s="107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8" t="s">
        <v>19</v>
      </c>
      <c r="E12" s="31"/>
      <c r="F12" s="107" t="s">
        <v>20</v>
      </c>
      <c r="G12" s="31"/>
      <c r="H12" s="31"/>
      <c r="I12" s="120" t="s">
        <v>21</v>
      </c>
      <c r="J12" s="121" t="str">
        <f>'Rekapitulácia stavby'!AN8</f>
        <v>02, 2020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119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8" t="s">
        <v>22</v>
      </c>
      <c r="E14" s="31"/>
      <c r="F14" s="31"/>
      <c r="G14" s="31"/>
      <c r="H14" s="31"/>
      <c r="I14" s="120" t="s">
        <v>23</v>
      </c>
      <c r="J14" s="107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07" t="s">
        <v>24</v>
      </c>
      <c r="F15" s="31"/>
      <c r="G15" s="31"/>
      <c r="H15" s="31"/>
      <c r="I15" s="120" t="s">
        <v>25</v>
      </c>
      <c r="J15" s="107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119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8" t="s">
        <v>26</v>
      </c>
      <c r="E17" s="31"/>
      <c r="F17" s="31"/>
      <c r="G17" s="31"/>
      <c r="H17" s="31"/>
      <c r="I17" s="120" t="s">
        <v>23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88" t="str">
        <f>'Rekapitulácia stavby'!E14</f>
        <v>Vyplň údaj</v>
      </c>
      <c r="F18" s="289"/>
      <c r="G18" s="289"/>
      <c r="H18" s="289"/>
      <c r="I18" s="120" t="s">
        <v>25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119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8" t="s">
        <v>28</v>
      </c>
      <c r="E20" s="31"/>
      <c r="F20" s="31"/>
      <c r="G20" s="31"/>
      <c r="H20" s="31"/>
      <c r="I20" s="120" t="s">
        <v>23</v>
      </c>
      <c r="J20" s="107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7" t="s">
        <v>1640</v>
      </c>
      <c r="F21" s="31"/>
      <c r="G21" s="31"/>
      <c r="H21" s="31"/>
      <c r="I21" s="120" t="s">
        <v>25</v>
      </c>
      <c r="J21" s="107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119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8" t="s">
        <v>31</v>
      </c>
      <c r="E23" s="31"/>
      <c r="F23" s="31"/>
      <c r="G23" s="31"/>
      <c r="H23" s="31"/>
      <c r="I23" s="120" t="s">
        <v>23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7" t="s">
        <v>1640</v>
      </c>
      <c r="F24" s="31"/>
      <c r="G24" s="31"/>
      <c r="H24" s="31"/>
      <c r="I24" s="120" t="s">
        <v>25</v>
      </c>
      <c r="J24" s="107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119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8" t="s">
        <v>32</v>
      </c>
      <c r="E26" s="31"/>
      <c r="F26" s="31"/>
      <c r="G26" s="31"/>
      <c r="H26" s="31"/>
      <c r="I26" s="119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22"/>
      <c r="B27" s="123"/>
      <c r="C27" s="122"/>
      <c r="D27" s="122"/>
      <c r="E27" s="290" t="s">
        <v>1</v>
      </c>
      <c r="F27" s="290"/>
      <c r="G27" s="290"/>
      <c r="H27" s="290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119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26"/>
      <c r="E29" s="126"/>
      <c r="F29" s="126"/>
      <c r="G29" s="126"/>
      <c r="H29" s="126"/>
      <c r="I29" s="127"/>
      <c r="J29" s="126"/>
      <c r="K29" s="126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8" t="s">
        <v>33</v>
      </c>
      <c r="E30" s="31"/>
      <c r="F30" s="31"/>
      <c r="G30" s="31"/>
      <c r="H30" s="31"/>
      <c r="I30" s="119"/>
      <c r="J30" s="129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26"/>
      <c r="E31" s="126"/>
      <c r="F31" s="126"/>
      <c r="G31" s="126"/>
      <c r="H31" s="126"/>
      <c r="I31" s="127"/>
      <c r="J31" s="126"/>
      <c r="K31" s="12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30" t="s">
        <v>35</v>
      </c>
      <c r="G32" s="31"/>
      <c r="H32" s="31"/>
      <c r="I32" s="131" t="s">
        <v>34</v>
      </c>
      <c r="J32" s="130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32" t="s">
        <v>37</v>
      </c>
      <c r="E33" s="118" t="s">
        <v>38</v>
      </c>
      <c r="F33" s="133">
        <f>ROUND((SUM(BE127:BE177)),  2)</f>
        <v>0</v>
      </c>
      <c r="G33" s="31"/>
      <c r="H33" s="31"/>
      <c r="I33" s="134">
        <v>0.2</v>
      </c>
      <c r="J33" s="133">
        <f>ROUND(((SUM(BE127:BE177))*I33),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18" t="s">
        <v>39</v>
      </c>
      <c r="F34" s="133">
        <f>ROUND((SUM(BF127:BF177)),  2)</f>
        <v>0</v>
      </c>
      <c r="G34" s="31"/>
      <c r="H34" s="31"/>
      <c r="I34" s="134">
        <v>0.2</v>
      </c>
      <c r="J34" s="133">
        <f>ROUND(((SUM(BF127:BF177))*I34),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8" t="s">
        <v>40</v>
      </c>
      <c r="F35" s="133">
        <f>ROUND((SUM(BG127:BG177)),  2)</f>
        <v>0</v>
      </c>
      <c r="G35" s="31"/>
      <c r="H35" s="31"/>
      <c r="I35" s="134">
        <v>0.2</v>
      </c>
      <c r="J35" s="133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8" t="s">
        <v>41</v>
      </c>
      <c r="F36" s="133">
        <f>ROUND((SUM(BH127:BH177)),  2)</f>
        <v>0</v>
      </c>
      <c r="G36" s="31"/>
      <c r="H36" s="31"/>
      <c r="I36" s="134">
        <v>0.2</v>
      </c>
      <c r="J36" s="133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18" t="s">
        <v>42</v>
      </c>
      <c r="F37" s="133">
        <f>ROUND((SUM(BI127:BI177)),  2)</f>
        <v>0</v>
      </c>
      <c r="G37" s="31"/>
      <c r="H37" s="31"/>
      <c r="I37" s="134">
        <v>0</v>
      </c>
      <c r="J37" s="13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119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5"/>
      <c r="D39" s="136" t="s">
        <v>43</v>
      </c>
      <c r="E39" s="137"/>
      <c r="F39" s="137"/>
      <c r="G39" s="138" t="s">
        <v>44</v>
      </c>
      <c r="H39" s="139" t="s">
        <v>45</v>
      </c>
      <c r="I39" s="140"/>
      <c r="J39" s="141">
        <f>SUM(J30:J37)</f>
        <v>0</v>
      </c>
      <c r="K39" s="142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119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I41" s="112"/>
      <c r="L41" s="17"/>
    </row>
    <row r="42" spans="1:31" s="1" customFormat="1" ht="14.45" customHeight="1">
      <c r="B42" s="17"/>
      <c r="I42" s="112"/>
      <c r="L42" s="17"/>
    </row>
    <row r="43" spans="1:31" s="1" customFormat="1" ht="14.45" customHeight="1">
      <c r="B43" s="17"/>
      <c r="I43" s="112"/>
      <c r="L43" s="17"/>
    </row>
    <row r="44" spans="1:31" s="1" customFormat="1" ht="14.45" customHeight="1">
      <c r="B44" s="17"/>
      <c r="I44" s="112"/>
      <c r="L44" s="17"/>
    </row>
    <row r="45" spans="1:31" s="1" customFormat="1" ht="14.45" customHeight="1">
      <c r="B45" s="17"/>
      <c r="I45" s="112"/>
      <c r="L45" s="17"/>
    </row>
    <row r="46" spans="1:31" s="1" customFormat="1" ht="14.45" customHeight="1">
      <c r="B46" s="17"/>
      <c r="I46" s="112"/>
      <c r="L46" s="17"/>
    </row>
    <row r="47" spans="1:31" s="1" customFormat="1" ht="14.45" customHeight="1">
      <c r="B47" s="17"/>
      <c r="I47" s="112"/>
      <c r="L47" s="17"/>
    </row>
    <row r="48" spans="1:31" s="1" customFormat="1" ht="14.45" customHeight="1">
      <c r="B48" s="17"/>
      <c r="I48" s="112"/>
      <c r="L48" s="17"/>
    </row>
    <row r="49" spans="1:31" s="1" customFormat="1" ht="14.45" customHeight="1">
      <c r="B49" s="17"/>
      <c r="I49" s="112"/>
      <c r="L49" s="17"/>
    </row>
    <row r="50" spans="1:31" s="2" customFormat="1" ht="14.45" customHeight="1">
      <c r="B50" s="48"/>
      <c r="D50" s="143" t="s">
        <v>46</v>
      </c>
      <c r="E50" s="144"/>
      <c r="F50" s="144"/>
      <c r="G50" s="143" t="s">
        <v>47</v>
      </c>
      <c r="H50" s="144"/>
      <c r="I50" s="145"/>
      <c r="J50" s="144"/>
      <c r="K50" s="144"/>
      <c r="L50" s="48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46" t="s">
        <v>48</v>
      </c>
      <c r="E61" s="147"/>
      <c r="F61" s="148" t="s">
        <v>49</v>
      </c>
      <c r="G61" s="146" t="s">
        <v>48</v>
      </c>
      <c r="H61" s="147"/>
      <c r="I61" s="149"/>
      <c r="J61" s="150" t="s">
        <v>49</v>
      </c>
      <c r="K61" s="14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43" t="s">
        <v>50</v>
      </c>
      <c r="E65" s="151"/>
      <c r="F65" s="151"/>
      <c r="G65" s="143" t="s">
        <v>51</v>
      </c>
      <c r="H65" s="151"/>
      <c r="I65" s="152"/>
      <c r="J65" s="151"/>
      <c r="K65" s="15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46" t="s">
        <v>48</v>
      </c>
      <c r="E76" s="147"/>
      <c r="F76" s="148" t="s">
        <v>49</v>
      </c>
      <c r="G76" s="146" t="s">
        <v>48</v>
      </c>
      <c r="H76" s="147"/>
      <c r="I76" s="149"/>
      <c r="J76" s="150" t="s">
        <v>49</v>
      </c>
      <c r="K76" s="14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53"/>
      <c r="C77" s="154"/>
      <c r="D77" s="154"/>
      <c r="E77" s="154"/>
      <c r="F77" s="154"/>
      <c r="G77" s="154"/>
      <c r="H77" s="154"/>
      <c r="I77" s="155"/>
      <c r="J77" s="154"/>
      <c r="K77" s="15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56"/>
      <c r="C81" s="157"/>
      <c r="D81" s="157"/>
      <c r="E81" s="157"/>
      <c r="F81" s="157"/>
      <c r="G81" s="157"/>
      <c r="H81" s="157"/>
      <c r="I81" s="158"/>
      <c r="J81" s="157"/>
      <c r="K81" s="15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147</v>
      </c>
      <c r="D82" s="33"/>
      <c r="E82" s="33"/>
      <c r="F82" s="33"/>
      <c r="G82" s="33"/>
      <c r="H82" s="33"/>
      <c r="I82" s="119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19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119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3.25" customHeight="1">
      <c r="A85" s="31"/>
      <c r="B85" s="32"/>
      <c r="C85" s="33"/>
      <c r="D85" s="33"/>
      <c r="E85" s="291" t="str">
        <f>E7</f>
        <v>PRÍSTAVBA A STAVEBNÉ ÚPRAVY MŠ OKRUŽNÁ 53/5, ILAVA-KLOBUŠICE</v>
      </c>
      <c r="F85" s="292"/>
      <c r="G85" s="292"/>
      <c r="H85" s="292"/>
      <c r="I85" s="119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143</v>
      </c>
      <c r="D86" s="33"/>
      <c r="E86" s="33"/>
      <c r="F86" s="33"/>
      <c r="G86" s="33"/>
      <c r="H86" s="33"/>
      <c r="I86" s="119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44" t="str">
        <f>E9</f>
        <v>SO.03 - SO.03 Vnútroareálová splašková kanalizácia</v>
      </c>
      <c r="F87" s="293"/>
      <c r="G87" s="293"/>
      <c r="H87" s="293"/>
      <c r="I87" s="119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19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>Ilava- Klobušice</v>
      </c>
      <c r="G89" s="33"/>
      <c r="H89" s="33"/>
      <c r="I89" s="120" t="s">
        <v>21</v>
      </c>
      <c r="J89" s="63" t="str">
        <f>IF(J12="","",J12)</f>
        <v>02, 2020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119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3"/>
      <c r="E91" s="33"/>
      <c r="F91" s="24" t="str">
        <f>E15</f>
        <v>Mesto Ilava, Mierové nám. 16/31,01901</v>
      </c>
      <c r="G91" s="33"/>
      <c r="H91" s="33"/>
      <c r="I91" s="120" t="s">
        <v>28</v>
      </c>
      <c r="J91" s="29" t="str">
        <f>E21</f>
        <v>Ing. Vojtech Gábel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120" t="s">
        <v>31</v>
      </c>
      <c r="J92" s="29" t="str">
        <f>E24</f>
        <v>Ing. Vojtech Gábel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19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59" t="s">
        <v>148</v>
      </c>
      <c r="D94" s="160"/>
      <c r="E94" s="160"/>
      <c r="F94" s="160"/>
      <c r="G94" s="160"/>
      <c r="H94" s="160"/>
      <c r="I94" s="161"/>
      <c r="J94" s="162" t="s">
        <v>149</v>
      </c>
      <c r="K94" s="16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119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63" t="s">
        <v>150</v>
      </c>
      <c r="D96" s="33"/>
      <c r="E96" s="33"/>
      <c r="F96" s="33"/>
      <c r="G96" s="33"/>
      <c r="H96" s="33"/>
      <c r="I96" s="119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151</v>
      </c>
    </row>
    <row r="97" spans="1:31" s="9" customFormat="1" ht="24.95" customHeight="1">
      <c r="B97" s="164"/>
      <c r="C97" s="165"/>
      <c r="D97" s="166" t="s">
        <v>152</v>
      </c>
      <c r="E97" s="167"/>
      <c r="F97" s="167"/>
      <c r="G97" s="167"/>
      <c r="H97" s="167"/>
      <c r="I97" s="168"/>
      <c r="J97" s="169">
        <f>J128</f>
        <v>0</v>
      </c>
      <c r="K97" s="165"/>
      <c r="L97" s="170"/>
    </row>
    <row r="98" spans="1:31" s="10" customFormat="1" ht="19.899999999999999" customHeight="1">
      <c r="B98" s="171"/>
      <c r="C98" s="101"/>
      <c r="D98" s="172" t="s">
        <v>153</v>
      </c>
      <c r="E98" s="173"/>
      <c r="F98" s="173"/>
      <c r="G98" s="173"/>
      <c r="H98" s="173"/>
      <c r="I98" s="174"/>
      <c r="J98" s="175">
        <f>J129</f>
        <v>0</v>
      </c>
      <c r="K98" s="101"/>
      <c r="L98" s="176"/>
    </row>
    <row r="99" spans="1:31" s="10" customFormat="1" ht="19.899999999999999" customHeight="1">
      <c r="B99" s="171"/>
      <c r="C99" s="101"/>
      <c r="D99" s="172" t="s">
        <v>155</v>
      </c>
      <c r="E99" s="173"/>
      <c r="F99" s="173"/>
      <c r="G99" s="173"/>
      <c r="H99" s="173"/>
      <c r="I99" s="174"/>
      <c r="J99" s="175">
        <f>J133</f>
        <v>0</v>
      </c>
      <c r="K99" s="101"/>
      <c r="L99" s="176"/>
    </row>
    <row r="100" spans="1:31" s="10" customFormat="1" ht="19.899999999999999" customHeight="1">
      <c r="B100" s="171"/>
      <c r="C100" s="101"/>
      <c r="D100" s="172" t="s">
        <v>865</v>
      </c>
      <c r="E100" s="173"/>
      <c r="F100" s="173"/>
      <c r="G100" s="173"/>
      <c r="H100" s="173"/>
      <c r="I100" s="174"/>
      <c r="J100" s="175">
        <f>J136</f>
        <v>0</v>
      </c>
      <c r="K100" s="101"/>
      <c r="L100" s="176"/>
    </row>
    <row r="101" spans="1:31" s="10" customFormat="1" ht="19.899999999999999" customHeight="1">
      <c r="B101" s="171"/>
      <c r="C101" s="101"/>
      <c r="D101" s="172" t="s">
        <v>158</v>
      </c>
      <c r="E101" s="173"/>
      <c r="F101" s="173"/>
      <c r="G101" s="173"/>
      <c r="H101" s="173"/>
      <c r="I101" s="174"/>
      <c r="J101" s="175">
        <f>J154</f>
        <v>0</v>
      </c>
      <c r="K101" s="101"/>
      <c r="L101" s="176"/>
    </row>
    <row r="102" spans="1:31" s="10" customFormat="1" ht="19.899999999999999" customHeight="1">
      <c r="B102" s="171"/>
      <c r="C102" s="101"/>
      <c r="D102" s="172" t="s">
        <v>866</v>
      </c>
      <c r="E102" s="173"/>
      <c r="F102" s="173"/>
      <c r="G102" s="173"/>
      <c r="H102" s="173"/>
      <c r="I102" s="174"/>
      <c r="J102" s="175">
        <f>J158</f>
        <v>0</v>
      </c>
      <c r="K102" s="101"/>
      <c r="L102" s="176"/>
    </row>
    <row r="103" spans="1:31" s="9" customFormat="1" ht="24.95" customHeight="1">
      <c r="B103" s="164"/>
      <c r="C103" s="165"/>
      <c r="D103" s="166" t="s">
        <v>160</v>
      </c>
      <c r="E103" s="167"/>
      <c r="F103" s="167"/>
      <c r="G103" s="167"/>
      <c r="H103" s="167"/>
      <c r="I103" s="168"/>
      <c r="J103" s="169">
        <f>J160</f>
        <v>0</v>
      </c>
      <c r="K103" s="165"/>
      <c r="L103" s="170"/>
    </row>
    <row r="104" spans="1:31" s="10" customFormat="1" ht="19.899999999999999" customHeight="1">
      <c r="B104" s="171"/>
      <c r="C104" s="101"/>
      <c r="D104" s="172" t="s">
        <v>867</v>
      </c>
      <c r="E104" s="173"/>
      <c r="F104" s="173"/>
      <c r="G104" s="173"/>
      <c r="H104" s="173"/>
      <c r="I104" s="174"/>
      <c r="J104" s="175">
        <f>J161</f>
        <v>0</v>
      </c>
      <c r="K104" s="101"/>
      <c r="L104" s="176"/>
    </row>
    <row r="105" spans="1:31" s="10" customFormat="1" ht="19.899999999999999" customHeight="1">
      <c r="B105" s="171"/>
      <c r="C105" s="101"/>
      <c r="D105" s="172" t="s">
        <v>1722</v>
      </c>
      <c r="E105" s="173"/>
      <c r="F105" s="173"/>
      <c r="G105" s="173"/>
      <c r="H105" s="173"/>
      <c r="I105" s="174"/>
      <c r="J105" s="175">
        <f>J169</f>
        <v>0</v>
      </c>
      <c r="K105" s="101"/>
      <c r="L105" s="176"/>
    </row>
    <row r="106" spans="1:31" s="9" customFormat="1" ht="24.95" customHeight="1">
      <c r="B106" s="164"/>
      <c r="C106" s="165"/>
      <c r="D106" s="166" t="s">
        <v>174</v>
      </c>
      <c r="E106" s="167"/>
      <c r="F106" s="167"/>
      <c r="G106" s="167"/>
      <c r="H106" s="167"/>
      <c r="I106" s="168"/>
      <c r="J106" s="169">
        <f>J174</f>
        <v>0</v>
      </c>
      <c r="K106" s="165"/>
      <c r="L106" s="170"/>
    </row>
    <row r="107" spans="1:31" s="10" customFormat="1" ht="19.899999999999999" customHeight="1">
      <c r="B107" s="171"/>
      <c r="C107" s="101"/>
      <c r="D107" s="172" t="s">
        <v>1723</v>
      </c>
      <c r="E107" s="173"/>
      <c r="F107" s="173"/>
      <c r="G107" s="173"/>
      <c r="H107" s="173"/>
      <c r="I107" s="174"/>
      <c r="J107" s="175">
        <f>J175</f>
        <v>0</v>
      </c>
      <c r="K107" s="101"/>
      <c r="L107" s="176"/>
    </row>
    <row r="108" spans="1:31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119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51"/>
      <c r="C109" s="52"/>
      <c r="D109" s="52"/>
      <c r="E109" s="52"/>
      <c r="F109" s="52"/>
      <c r="G109" s="52"/>
      <c r="H109" s="52"/>
      <c r="I109" s="155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63" s="2" customFormat="1" ht="6.95" customHeight="1">
      <c r="A113" s="31"/>
      <c r="B113" s="53"/>
      <c r="C113" s="54"/>
      <c r="D113" s="54"/>
      <c r="E113" s="54"/>
      <c r="F113" s="54"/>
      <c r="G113" s="54"/>
      <c r="H113" s="54"/>
      <c r="I113" s="158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5" customHeight="1">
      <c r="A114" s="31"/>
      <c r="B114" s="32"/>
      <c r="C114" s="20" t="s">
        <v>177</v>
      </c>
      <c r="D114" s="33"/>
      <c r="E114" s="33"/>
      <c r="F114" s="33"/>
      <c r="G114" s="33"/>
      <c r="H114" s="33"/>
      <c r="I114" s="119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119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15</v>
      </c>
      <c r="D116" s="33"/>
      <c r="E116" s="33"/>
      <c r="F116" s="33"/>
      <c r="G116" s="33"/>
      <c r="H116" s="33"/>
      <c r="I116" s="119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23.25" customHeight="1">
      <c r="A117" s="31"/>
      <c r="B117" s="32"/>
      <c r="C117" s="33"/>
      <c r="D117" s="33"/>
      <c r="E117" s="291" t="str">
        <f>E7</f>
        <v>PRÍSTAVBA A STAVEBNÉ ÚPRAVY MŠ OKRUŽNÁ 53/5, ILAVA-KLOBUŠICE</v>
      </c>
      <c r="F117" s="292"/>
      <c r="G117" s="292"/>
      <c r="H117" s="292"/>
      <c r="I117" s="119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143</v>
      </c>
      <c r="D118" s="33"/>
      <c r="E118" s="33"/>
      <c r="F118" s="33"/>
      <c r="G118" s="33"/>
      <c r="H118" s="33"/>
      <c r="I118" s="119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44" t="str">
        <f>E9</f>
        <v>SO.03 - SO.03 Vnútroareálová splašková kanalizácia</v>
      </c>
      <c r="F119" s="293"/>
      <c r="G119" s="293"/>
      <c r="H119" s="293"/>
      <c r="I119" s="119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119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19</v>
      </c>
      <c r="D121" s="33"/>
      <c r="E121" s="33"/>
      <c r="F121" s="24" t="str">
        <f>F12</f>
        <v>Ilava- Klobušice</v>
      </c>
      <c r="G121" s="33"/>
      <c r="H121" s="33"/>
      <c r="I121" s="120" t="s">
        <v>21</v>
      </c>
      <c r="J121" s="63" t="str">
        <f>IF(J12="","",J12)</f>
        <v>02, 2020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5" customHeight="1">
      <c r="A122" s="31"/>
      <c r="B122" s="32"/>
      <c r="C122" s="33"/>
      <c r="D122" s="33"/>
      <c r="E122" s="33"/>
      <c r="F122" s="33"/>
      <c r="G122" s="33"/>
      <c r="H122" s="33"/>
      <c r="I122" s="119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22</v>
      </c>
      <c r="D123" s="33"/>
      <c r="E123" s="33"/>
      <c r="F123" s="24" t="str">
        <f>E15</f>
        <v>Mesto Ilava, Mierové nám. 16/31,01901</v>
      </c>
      <c r="G123" s="33"/>
      <c r="H123" s="33"/>
      <c r="I123" s="120" t="s">
        <v>28</v>
      </c>
      <c r="J123" s="29" t="str">
        <f>E21</f>
        <v>Ing. Vojtech Gábel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26</v>
      </c>
      <c r="D124" s="33"/>
      <c r="E124" s="33"/>
      <c r="F124" s="24" t="str">
        <f>IF(E18="","",E18)</f>
        <v>Vyplň údaj</v>
      </c>
      <c r="G124" s="33"/>
      <c r="H124" s="33"/>
      <c r="I124" s="120" t="s">
        <v>31</v>
      </c>
      <c r="J124" s="29" t="str">
        <f>E24</f>
        <v>Ing. Vojtech Gábel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119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77"/>
      <c r="B126" s="178"/>
      <c r="C126" s="179" t="s">
        <v>178</v>
      </c>
      <c r="D126" s="180" t="s">
        <v>58</v>
      </c>
      <c r="E126" s="180" t="s">
        <v>54</v>
      </c>
      <c r="F126" s="180" t="s">
        <v>55</v>
      </c>
      <c r="G126" s="180" t="s">
        <v>179</v>
      </c>
      <c r="H126" s="180" t="s">
        <v>180</v>
      </c>
      <c r="I126" s="181" t="s">
        <v>181</v>
      </c>
      <c r="J126" s="182" t="s">
        <v>149</v>
      </c>
      <c r="K126" s="183" t="s">
        <v>182</v>
      </c>
      <c r="L126" s="184"/>
      <c r="M126" s="72" t="s">
        <v>1</v>
      </c>
      <c r="N126" s="73" t="s">
        <v>37</v>
      </c>
      <c r="O126" s="73" t="s">
        <v>183</v>
      </c>
      <c r="P126" s="73" t="s">
        <v>184</v>
      </c>
      <c r="Q126" s="73" t="s">
        <v>185</v>
      </c>
      <c r="R126" s="73" t="s">
        <v>186</v>
      </c>
      <c r="S126" s="73" t="s">
        <v>187</v>
      </c>
      <c r="T126" s="74" t="s">
        <v>188</v>
      </c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  <c r="AE126" s="177"/>
    </row>
    <row r="127" spans="1:63" s="2" customFormat="1" ht="22.9" customHeight="1">
      <c r="A127" s="31"/>
      <c r="B127" s="32"/>
      <c r="C127" s="79" t="s">
        <v>150</v>
      </c>
      <c r="D127" s="33"/>
      <c r="E127" s="33"/>
      <c r="F127" s="33"/>
      <c r="G127" s="33"/>
      <c r="H127" s="33"/>
      <c r="I127" s="119"/>
      <c r="J127" s="185">
        <f>BK127</f>
        <v>0</v>
      </c>
      <c r="K127" s="33"/>
      <c r="L127" s="36"/>
      <c r="M127" s="75"/>
      <c r="N127" s="186"/>
      <c r="O127" s="76"/>
      <c r="P127" s="187">
        <f>P128+P160+P174</f>
        <v>0</v>
      </c>
      <c r="Q127" s="76"/>
      <c r="R127" s="187">
        <f>R128+R160+R174</f>
        <v>90.536280000000161</v>
      </c>
      <c r="S127" s="76"/>
      <c r="T127" s="188">
        <f>T128+T160+T174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72</v>
      </c>
      <c r="AU127" s="14" t="s">
        <v>151</v>
      </c>
      <c r="BK127" s="189">
        <f>BK128+BK160+BK174</f>
        <v>0</v>
      </c>
    </row>
    <row r="128" spans="1:63" s="12" customFormat="1" ht="25.9" customHeight="1">
      <c r="B128" s="190"/>
      <c r="C128" s="191"/>
      <c r="D128" s="192" t="s">
        <v>72</v>
      </c>
      <c r="E128" s="193" t="s">
        <v>189</v>
      </c>
      <c r="F128" s="193" t="s">
        <v>190</v>
      </c>
      <c r="G128" s="191"/>
      <c r="H128" s="191"/>
      <c r="I128" s="194"/>
      <c r="J128" s="195">
        <f>BK128</f>
        <v>0</v>
      </c>
      <c r="K128" s="191"/>
      <c r="L128" s="196"/>
      <c r="M128" s="197"/>
      <c r="N128" s="198"/>
      <c r="O128" s="198"/>
      <c r="P128" s="199">
        <f>P129+P133+P136+P154+P158</f>
        <v>0</v>
      </c>
      <c r="Q128" s="198"/>
      <c r="R128" s="199">
        <f>R129+R133+R136+R154+R158</f>
        <v>89.985270000000156</v>
      </c>
      <c r="S128" s="198"/>
      <c r="T128" s="200">
        <f>T129+T133+T136+T154+T158</f>
        <v>0</v>
      </c>
      <c r="AR128" s="201" t="s">
        <v>80</v>
      </c>
      <c r="AT128" s="202" t="s">
        <v>72</v>
      </c>
      <c r="AU128" s="202" t="s">
        <v>73</v>
      </c>
      <c r="AY128" s="201" t="s">
        <v>191</v>
      </c>
      <c r="BK128" s="203">
        <f>BK129+BK133+BK136+BK154+BK158</f>
        <v>0</v>
      </c>
    </row>
    <row r="129" spans="1:65" s="12" customFormat="1" ht="22.9" customHeight="1">
      <c r="B129" s="190"/>
      <c r="C129" s="191"/>
      <c r="D129" s="192" t="s">
        <v>72</v>
      </c>
      <c r="E129" s="204" t="s">
        <v>80</v>
      </c>
      <c r="F129" s="204" t="s">
        <v>192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SUM(P130:P132)</f>
        <v>0</v>
      </c>
      <c r="Q129" s="198"/>
      <c r="R129" s="199">
        <f>SUM(R130:R132)</f>
        <v>0</v>
      </c>
      <c r="S129" s="198"/>
      <c r="T129" s="200">
        <f>SUM(T130:T132)</f>
        <v>0</v>
      </c>
      <c r="AR129" s="201" t="s">
        <v>80</v>
      </c>
      <c r="AT129" s="202" t="s">
        <v>72</v>
      </c>
      <c r="AU129" s="202" t="s">
        <v>80</v>
      </c>
      <c r="AY129" s="201" t="s">
        <v>191</v>
      </c>
      <c r="BK129" s="203">
        <f>SUM(BK130:BK132)</f>
        <v>0</v>
      </c>
    </row>
    <row r="130" spans="1:65" s="2" customFormat="1" ht="21.75" customHeight="1">
      <c r="A130" s="31"/>
      <c r="B130" s="32"/>
      <c r="C130" s="206" t="s">
        <v>80</v>
      </c>
      <c r="D130" s="206" t="s">
        <v>193</v>
      </c>
      <c r="E130" s="207" t="s">
        <v>1724</v>
      </c>
      <c r="F130" s="208" t="s">
        <v>1725</v>
      </c>
      <c r="G130" s="209" t="s">
        <v>223</v>
      </c>
      <c r="H130" s="210">
        <v>18.75</v>
      </c>
      <c r="I130" s="211"/>
      <c r="J130" s="212">
        <f>ROUND(I130*H130,2)</f>
        <v>0</v>
      </c>
      <c r="K130" s="213"/>
      <c r="L130" s="36"/>
      <c r="M130" s="214" t="s">
        <v>1</v>
      </c>
      <c r="N130" s="215" t="s">
        <v>39</v>
      </c>
      <c r="O130" s="68"/>
      <c r="P130" s="216">
        <f>O130*H130</f>
        <v>0</v>
      </c>
      <c r="Q130" s="216">
        <v>0</v>
      </c>
      <c r="R130" s="216">
        <f>Q130*H130</f>
        <v>0</v>
      </c>
      <c r="S130" s="216">
        <v>0</v>
      </c>
      <c r="T130" s="21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18" t="s">
        <v>197</v>
      </c>
      <c r="AT130" s="218" t="s">
        <v>193</v>
      </c>
      <c r="AU130" s="218" t="s">
        <v>86</v>
      </c>
      <c r="AY130" s="14" t="s">
        <v>191</v>
      </c>
      <c r="BE130" s="219">
        <f>IF(N130="základná",J130,0)</f>
        <v>0</v>
      </c>
      <c r="BF130" s="219">
        <f>IF(N130="znížená",J130,0)</f>
        <v>0</v>
      </c>
      <c r="BG130" s="219">
        <f>IF(N130="zákl. prenesená",J130,0)</f>
        <v>0</v>
      </c>
      <c r="BH130" s="219">
        <f>IF(N130="zníž. prenesená",J130,0)</f>
        <v>0</v>
      </c>
      <c r="BI130" s="219">
        <f>IF(N130="nulová",J130,0)</f>
        <v>0</v>
      </c>
      <c r="BJ130" s="14" t="s">
        <v>86</v>
      </c>
      <c r="BK130" s="219">
        <f>ROUND(I130*H130,2)</f>
        <v>0</v>
      </c>
      <c r="BL130" s="14" t="s">
        <v>197</v>
      </c>
      <c r="BM130" s="218" t="s">
        <v>86</v>
      </c>
    </row>
    <row r="131" spans="1:65" s="2" customFormat="1" ht="16.5" customHeight="1">
      <c r="A131" s="31"/>
      <c r="B131" s="32"/>
      <c r="C131" s="206" t="s">
        <v>86</v>
      </c>
      <c r="D131" s="206" t="s">
        <v>193</v>
      </c>
      <c r="E131" s="207" t="s">
        <v>875</v>
      </c>
      <c r="F131" s="208" t="s">
        <v>876</v>
      </c>
      <c r="G131" s="209" t="s">
        <v>196</v>
      </c>
      <c r="H131" s="210">
        <v>118</v>
      </c>
      <c r="I131" s="211"/>
      <c r="J131" s="212">
        <f>ROUND(I131*H131,2)</f>
        <v>0</v>
      </c>
      <c r="K131" s="213"/>
      <c r="L131" s="36"/>
      <c r="M131" s="214" t="s">
        <v>1</v>
      </c>
      <c r="N131" s="215" t="s">
        <v>39</v>
      </c>
      <c r="O131" s="68"/>
      <c r="P131" s="216">
        <f>O131*H131</f>
        <v>0</v>
      </c>
      <c r="Q131" s="216">
        <v>0</v>
      </c>
      <c r="R131" s="216">
        <f>Q131*H131</f>
        <v>0</v>
      </c>
      <c r="S131" s="216">
        <v>0</v>
      </c>
      <c r="T131" s="217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18" t="s">
        <v>197</v>
      </c>
      <c r="AT131" s="218" t="s">
        <v>193</v>
      </c>
      <c r="AU131" s="218" t="s">
        <v>86</v>
      </c>
      <c r="AY131" s="14" t="s">
        <v>191</v>
      </c>
      <c r="BE131" s="219">
        <f>IF(N131="základná",J131,0)</f>
        <v>0</v>
      </c>
      <c r="BF131" s="219">
        <f>IF(N131="znížená",J131,0)</f>
        <v>0</v>
      </c>
      <c r="BG131" s="219">
        <f>IF(N131="zákl. prenesená",J131,0)</f>
        <v>0</v>
      </c>
      <c r="BH131" s="219">
        <f>IF(N131="zníž. prenesená",J131,0)</f>
        <v>0</v>
      </c>
      <c r="BI131" s="219">
        <f>IF(N131="nulová",J131,0)</f>
        <v>0</v>
      </c>
      <c r="BJ131" s="14" t="s">
        <v>86</v>
      </c>
      <c r="BK131" s="219">
        <f>ROUND(I131*H131,2)</f>
        <v>0</v>
      </c>
      <c r="BL131" s="14" t="s">
        <v>197</v>
      </c>
      <c r="BM131" s="218" t="s">
        <v>197</v>
      </c>
    </row>
    <row r="132" spans="1:65" s="2" customFormat="1" ht="21.75" customHeight="1">
      <c r="A132" s="31"/>
      <c r="B132" s="32"/>
      <c r="C132" s="206" t="s">
        <v>202</v>
      </c>
      <c r="D132" s="206" t="s">
        <v>193</v>
      </c>
      <c r="E132" s="207" t="s">
        <v>898</v>
      </c>
      <c r="F132" s="208" t="s">
        <v>1726</v>
      </c>
      <c r="G132" s="209" t="s">
        <v>196</v>
      </c>
      <c r="H132" s="210">
        <v>72</v>
      </c>
      <c r="I132" s="211"/>
      <c r="J132" s="212">
        <f>ROUND(I132*H132,2)</f>
        <v>0</v>
      </c>
      <c r="K132" s="213"/>
      <c r="L132" s="36"/>
      <c r="M132" s="214" t="s">
        <v>1</v>
      </c>
      <c r="N132" s="215" t="s">
        <v>39</v>
      </c>
      <c r="O132" s="68"/>
      <c r="P132" s="216">
        <f>O132*H132</f>
        <v>0</v>
      </c>
      <c r="Q132" s="216">
        <v>0</v>
      </c>
      <c r="R132" s="216">
        <f>Q132*H132</f>
        <v>0</v>
      </c>
      <c r="S132" s="216">
        <v>0</v>
      </c>
      <c r="T132" s="217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18" t="s">
        <v>197</v>
      </c>
      <c r="AT132" s="218" t="s">
        <v>193</v>
      </c>
      <c r="AU132" s="218" t="s">
        <v>86</v>
      </c>
      <c r="AY132" s="14" t="s">
        <v>191</v>
      </c>
      <c r="BE132" s="219">
        <f>IF(N132="základná",J132,0)</f>
        <v>0</v>
      </c>
      <c r="BF132" s="219">
        <f>IF(N132="znížená",J132,0)</f>
        <v>0</v>
      </c>
      <c r="BG132" s="219">
        <f>IF(N132="zákl. prenesená",J132,0)</f>
        <v>0</v>
      </c>
      <c r="BH132" s="219">
        <f>IF(N132="zníž. prenesená",J132,0)</f>
        <v>0</v>
      </c>
      <c r="BI132" s="219">
        <f>IF(N132="nulová",J132,0)</f>
        <v>0</v>
      </c>
      <c r="BJ132" s="14" t="s">
        <v>86</v>
      </c>
      <c r="BK132" s="219">
        <f>ROUND(I132*H132,2)</f>
        <v>0</v>
      </c>
      <c r="BL132" s="14" t="s">
        <v>197</v>
      </c>
      <c r="BM132" s="218" t="s">
        <v>216</v>
      </c>
    </row>
    <row r="133" spans="1:65" s="12" customFormat="1" ht="22.9" customHeight="1">
      <c r="B133" s="190"/>
      <c r="C133" s="191"/>
      <c r="D133" s="192" t="s">
        <v>72</v>
      </c>
      <c r="E133" s="204" t="s">
        <v>197</v>
      </c>
      <c r="F133" s="204" t="s">
        <v>261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SUM(P134:P135)</f>
        <v>0</v>
      </c>
      <c r="Q133" s="198"/>
      <c r="R133" s="199">
        <f>SUM(R134:R135)</f>
        <v>87.013240000000152</v>
      </c>
      <c r="S133" s="198"/>
      <c r="T133" s="200">
        <f>SUM(T134:T135)</f>
        <v>0</v>
      </c>
      <c r="AR133" s="201" t="s">
        <v>80</v>
      </c>
      <c r="AT133" s="202" t="s">
        <v>72</v>
      </c>
      <c r="AU133" s="202" t="s">
        <v>80</v>
      </c>
      <c r="AY133" s="201" t="s">
        <v>191</v>
      </c>
      <c r="BK133" s="203">
        <f>SUM(BK134:BK135)</f>
        <v>0</v>
      </c>
    </row>
    <row r="134" spans="1:65" s="2" customFormat="1" ht="21.75" customHeight="1">
      <c r="A134" s="31"/>
      <c r="B134" s="32"/>
      <c r="C134" s="206" t="s">
        <v>197</v>
      </c>
      <c r="D134" s="206" t="s">
        <v>193</v>
      </c>
      <c r="E134" s="207" t="s">
        <v>1727</v>
      </c>
      <c r="F134" s="208" t="s">
        <v>1728</v>
      </c>
      <c r="G134" s="209" t="s">
        <v>196</v>
      </c>
      <c r="H134" s="210">
        <v>10.62</v>
      </c>
      <c r="I134" s="211"/>
      <c r="J134" s="212">
        <f>ROUND(I134*H134,2)</f>
        <v>0</v>
      </c>
      <c r="K134" s="213"/>
      <c r="L134" s="36"/>
      <c r="M134" s="214" t="s">
        <v>1</v>
      </c>
      <c r="N134" s="215" t="s">
        <v>39</v>
      </c>
      <c r="O134" s="68"/>
      <c r="P134" s="216">
        <f>O134*H134</f>
        <v>0</v>
      </c>
      <c r="Q134" s="216">
        <v>1.8907702448210899</v>
      </c>
      <c r="R134" s="216">
        <f>Q134*H134</f>
        <v>20.079979999999974</v>
      </c>
      <c r="S134" s="216">
        <v>0</v>
      </c>
      <c r="T134" s="217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18" t="s">
        <v>197</v>
      </c>
      <c r="AT134" s="218" t="s">
        <v>193</v>
      </c>
      <c r="AU134" s="218" t="s">
        <v>86</v>
      </c>
      <c r="AY134" s="14" t="s">
        <v>191</v>
      </c>
      <c r="BE134" s="219">
        <f>IF(N134="základná",J134,0)</f>
        <v>0</v>
      </c>
      <c r="BF134" s="219">
        <f>IF(N134="znížená",J134,0)</f>
        <v>0</v>
      </c>
      <c r="BG134" s="219">
        <f>IF(N134="zákl. prenesená",J134,0)</f>
        <v>0</v>
      </c>
      <c r="BH134" s="219">
        <f>IF(N134="zníž. prenesená",J134,0)</f>
        <v>0</v>
      </c>
      <c r="BI134" s="219">
        <f>IF(N134="nulová",J134,0)</f>
        <v>0</v>
      </c>
      <c r="BJ134" s="14" t="s">
        <v>86</v>
      </c>
      <c r="BK134" s="219">
        <f>ROUND(I134*H134,2)</f>
        <v>0</v>
      </c>
      <c r="BL134" s="14" t="s">
        <v>197</v>
      </c>
      <c r="BM134" s="218" t="s">
        <v>214</v>
      </c>
    </row>
    <row r="135" spans="1:65" s="2" customFormat="1" ht="21.75" customHeight="1">
      <c r="A135" s="31"/>
      <c r="B135" s="32"/>
      <c r="C135" s="206" t="s">
        <v>209</v>
      </c>
      <c r="D135" s="206" t="s">
        <v>193</v>
      </c>
      <c r="E135" s="207" t="s">
        <v>1729</v>
      </c>
      <c r="F135" s="208" t="s">
        <v>1730</v>
      </c>
      <c r="G135" s="209" t="s">
        <v>196</v>
      </c>
      <c r="H135" s="210">
        <v>35.4</v>
      </c>
      <c r="I135" s="211"/>
      <c r="J135" s="212">
        <f>ROUND(I135*H135,2)</f>
        <v>0</v>
      </c>
      <c r="K135" s="213"/>
      <c r="L135" s="36"/>
      <c r="M135" s="214" t="s">
        <v>1</v>
      </c>
      <c r="N135" s="215" t="s">
        <v>39</v>
      </c>
      <c r="O135" s="68"/>
      <c r="P135" s="216">
        <f>O135*H135</f>
        <v>0</v>
      </c>
      <c r="Q135" s="216">
        <v>1.8907700564971801</v>
      </c>
      <c r="R135" s="216">
        <f>Q135*H135</f>
        <v>66.933260000000175</v>
      </c>
      <c r="S135" s="216">
        <v>0</v>
      </c>
      <c r="T135" s="21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18" t="s">
        <v>197</v>
      </c>
      <c r="AT135" s="218" t="s">
        <v>193</v>
      </c>
      <c r="AU135" s="218" t="s">
        <v>86</v>
      </c>
      <c r="AY135" s="14" t="s">
        <v>191</v>
      </c>
      <c r="BE135" s="219">
        <f>IF(N135="základná",J135,0)</f>
        <v>0</v>
      </c>
      <c r="BF135" s="219">
        <f>IF(N135="znížená",J135,0)</f>
        <v>0</v>
      </c>
      <c r="BG135" s="219">
        <f>IF(N135="zákl. prenesená",J135,0)</f>
        <v>0</v>
      </c>
      <c r="BH135" s="219">
        <f>IF(N135="zníž. prenesená",J135,0)</f>
        <v>0</v>
      </c>
      <c r="BI135" s="219">
        <f>IF(N135="nulová",J135,0)</f>
        <v>0</v>
      </c>
      <c r="BJ135" s="14" t="s">
        <v>86</v>
      </c>
      <c r="BK135" s="219">
        <f>ROUND(I135*H135,2)</f>
        <v>0</v>
      </c>
      <c r="BL135" s="14" t="s">
        <v>197</v>
      </c>
      <c r="BM135" s="218" t="s">
        <v>232</v>
      </c>
    </row>
    <row r="136" spans="1:65" s="12" customFormat="1" ht="22.9" customHeight="1">
      <c r="B136" s="190"/>
      <c r="C136" s="191"/>
      <c r="D136" s="192" t="s">
        <v>72</v>
      </c>
      <c r="E136" s="204" t="s">
        <v>214</v>
      </c>
      <c r="F136" s="204" t="s">
        <v>919</v>
      </c>
      <c r="G136" s="191"/>
      <c r="H136" s="191"/>
      <c r="I136" s="194"/>
      <c r="J136" s="205">
        <f>BK136</f>
        <v>0</v>
      </c>
      <c r="K136" s="191"/>
      <c r="L136" s="196"/>
      <c r="M136" s="197"/>
      <c r="N136" s="198"/>
      <c r="O136" s="198"/>
      <c r="P136" s="199">
        <f>SUM(P137:P153)</f>
        <v>0</v>
      </c>
      <c r="Q136" s="198"/>
      <c r="R136" s="199">
        <f>SUM(R137:R153)</f>
        <v>2.9720300000000002</v>
      </c>
      <c r="S136" s="198"/>
      <c r="T136" s="200">
        <f>SUM(T137:T153)</f>
        <v>0</v>
      </c>
      <c r="AR136" s="201" t="s">
        <v>80</v>
      </c>
      <c r="AT136" s="202" t="s">
        <v>72</v>
      </c>
      <c r="AU136" s="202" t="s">
        <v>80</v>
      </c>
      <c r="AY136" s="201" t="s">
        <v>191</v>
      </c>
      <c r="BK136" s="203">
        <f>SUM(BK137:BK153)</f>
        <v>0</v>
      </c>
    </row>
    <row r="137" spans="1:65" s="2" customFormat="1" ht="16.5" customHeight="1">
      <c r="A137" s="31"/>
      <c r="B137" s="32"/>
      <c r="C137" s="206" t="s">
        <v>216</v>
      </c>
      <c r="D137" s="206" t="s">
        <v>193</v>
      </c>
      <c r="E137" s="207" t="s">
        <v>1731</v>
      </c>
      <c r="F137" s="208" t="s">
        <v>1732</v>
      </c>
      <c r="G137" s="209" t="s">
        <v>278</v>
      </c>
      <c r="H137" s="210">
        <v>1</v>
      </c>
      <c r="I137" s="211"/>
      <c r="J137" s="212">
        <f t="shared" ref="J137:J153" si="0">ROUND(I137*H137,2)</f>
        <v>0</v>
      </c>
      <c r="K137" s="213"/>
      <c r="L137" s="36"/>
      <c r="M137" s="214" t="s">
        <v>1</v>
      </c>
      <c r="N137" s="215" t="s">
        <v>39</v>
      </c>
      <c r="O137" s="68"/>
      <c r="P137" s="216">
        <f t="shared" ref="P137:P153" si="1">O137*H137</f>
        <v>0</v>
      </c>
      <c r="Q137" s="216">
        <v>6.6000000000000003E-2</v>
      </c>
      <c r="R137" s="216">
        <f t="shared" ref="R137:R153" si="2">Q137*H137</f>
        <v>6.6000000000000003E-2</v>
      </c>
      <c r="S137" s="216">
        <v>0</v>
      </c>
      <c r="T137" s="217">
        <f t="shared" ref="T137:T153" si="3"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18" t="s">
        <v>197</v>
      </c>
      <c r="AT137" s="218" t="s">
        <v>193</v>
      </c>
      <c r="AU137" s="218" t="s">
        <v>86</v>
      </c>
      <c r="AY137" s="14" t="s">
        <v>191</v>
      </c>
      <c r="BE137" s="219">
        <f t="shared" ref="BE137:BE153" si="4">IF(N137="základná",J137,0)</f>
        <v>0</v>
      </c>
      <c r="BF137" s="219">
        <f t="shared" ref="BF137:BF153" si="5">IF(N137="znížená",J137,0)</f>
        <v>0</v>
      </c>
      <c r="BG137" s="219">
        <f t="shared" ref="BG137:BG153" si="6">IF(N137="zákl. prenesená",J137,0)</f>
        <v>0</v>
      </c>
      <c r="BH137" s="219">
        <f t="shared" ref="BH137:BH153" si="7">IF(N137="zníž. prenesená",J137,0)</f>
        <v>0</v>
      </c>
      <c r="BI137" s="219">
        <f t="shared" ref="BI137:BI153" si="8">IF(N137="nulová",J137,0)</f>
        <v>0</v>
      </c>
      <c r="BJ137" s="14" t="s">
        <v>86</v>
      </c>
      <c r="BK137" s="219">
        <f t="shared" ref="BK137:BK153" si="9">ROUND(I137*H137,2)</f>
        <v>0</v>
      </c>
      <c r="BL137" s="14" t="s">
        <v>197</v>
      </c>
      <c r="BM137" s="218" t="s">
        <v>241</v>
      </c>
    </row>
    <row r="138" spans="1:65" s="2" customFormat="1" ht="16.5" customHeight="1">
      <c r="A138" s="31"/>
      <c r="B138" s="32"/>
      <c r="C138" s="220" t="s">
        <v>220</v>
      </c>
      <c r="D138" s="220" t="s">
        <v>210</v>
      </c>
      <c r="E138" s="221" t="s">
        <v>1733</v>
      </c>
      <c r="F138" s="222" t="s">
        <v>1734</v>
      </c>
      <c r="G138" s="223" t="s">
        <v>278</v>
      </c>
      <c r="H138" s="224">
        <v>1</v>
      </c>
      <c r="I138" s="225"/>
      <c r="J138" s="226">
        <f t="shared" si="0"/>
        <v>0</v>
      </c>
      <c r="K138" s="227"/>
      <c r="L138" s="228"/>
      <c r="M138" s="229" t="s">
        <v>1</v>
      </c>
      <c r="N138" s="230" t="s">
        <v>39</v>
      </c>
      <c r="O138" s="68"/>
      <c r="P138" s="216">
        <f t="shared" si="1"/>
        <v>0</v>
      </c>
      <c r="Q138" s="216">
        <v>0.97</v>
      </c>
      <c r="R138" s="216">
        <f t="shared" si="2"/>
        <v>0.97</v>
      </c>
      <c r="S138" s="216">
        <v>0</v>
      </c>
      <c r="T138" s="217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18" t="s">
        <v>214</v>
      </c>
      <c r="AT138" s="218" t="s">
        <v>210</v>
      </c>
      <c r="AU138" s="218" t="s">
        <v>86</v>
      </c>
      <c r="AY138" s="14" t="s">
        <v>191</v>
      </c>
      <c r="BE138" s="219">
        <f t="shared" si="4"/>
        <v>0</v>
      </c>
      <c r="BF138" s="219">
        <f t="shared" si="5"/>
        <v>0</v>
      </c>
      <c r="BG138" s="219">
        <f t="shared" si="6"/>
        <v>0</v>
      </c>
      <c r="BH138" s="219">
        <f t="shared" si="7"/>
        <v>0</v>
      </c>
      <c r="BI138" s="219">
        <f t="shared" si="8"/>
        <v>0</v>
      </c>
      <c r="BJ138" s="14" t="s">
        <v>86</v>
      </c>
      <c r="BK138" s="219">
        <f t="shared" si="9"/>
        <v>0</v>
      </c>
      <c r="BL138" s="14" t="s">
        <v>197</v>
      </c>
      <c r="BM138" s="218" t="s">
        <v>249</v>
      </c>
    </row>
    <row r="139" spans="1:65" s="2" customFormat="1" ht="16.5" customHeight="1">
      <c r="A139" s="31"/>
      <c r="B139" s="32"/>
      <c r="C139" s="220" t="s">
        <v>214</v>
      </c>
      <c r="D139" s="220" t="s">
        <v>210</v>
      </c>
      <c r="E139" s="221" t="s">
        <v>1735</v>
      </c>
      <c r="F139" s="222" t="s">
        <v>1736</v>
      </c>
      <c r="G139" s="223" t="s">
        <v>278</v>
      </c>
      <c r="H139" s="224">
        <v>1</v>
      </c>
      <c r="I139" s="225"/>
      <c r="J139" s="226">
        <f t="shared" si="0"/>
        <v>0</v>
      </c>
      <c r="K139" s="227"/>
      <c r="L139" s="228"/>
      <c r="M139" s="229" t="s">
        <v>1</v>
      </c>
      <c r="N139" s="230" t="s">
        <v>39</v>
      </c>
      <c r="O139" s="68"/>
      <c r="P139" s="216">
        <f t="shared" si="1"/>
        <v>0</v>
      </c>
      <c r="Q139" s="216">
        <v>0.73</v>
      </c>
      <c r="R139" s="216">
        <f t="shared" si="2"/>
        <v>0.73</v>
      </c>
      <c r="S139" s="216">
        <v>0</v>
      </c>
      <c r="T139" s="217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18" t="s">
        <v>214</v>
      </c>
      <c r="AT139" s="218" t="s">
        <v>210</v>
      </c>
      <c r="AU139" s="218" t="s">
        <v>86</v>
      </c>
      <c r="AY139" s="14" t="s">
        <v>191</v>
      </c>
      <c r="BE139" s="219">
        <f t="shared" si="4"/>
        <v>0</v>
      </c>
      <c r="BF139" s="219">
        <f t="shared" si="5"/>
        <v>0</v>
      </c>
      <c r="BG139" s="219">
        <f t="shared" si="6"/>
        <v>0</v>
      </c>
      <c r="BH139" s="219">
        <f t="shared" si="7"/>
        <v>0</v>
      </c>
      <c r="BI139" s="219">
        <f t="shared" si="8"/>
        <v>0</v>
      </c>
      <c r="BJ139" s="14" t="s">
        <v>86</v>
      </c>
      <c r="BK139" s="219">
        <f t="shared" si="9"/>
        <v>0</v>
      </c>
      <c r="BL139" s="14" t="s">
        <v>197</v>
      </c>
      <c r="BM139" s="218" t="s">
        <v>257</v>
      </c>
    </row>
    <row r="140" spans="1:65" s="2" customFormat="1" ht="16.5" customHeight="1">
      <c r="A140" s="31"/>
      <c r="B140" s="32"/>
      <c r="C140" s="220" t="s">
        <v>228</v>
      </c>
      <c r="D140" s="220" t="s">
        <v>210</v>
      </c>
      <c r="E140" s="221" t="s">
        <v>1737</v>
      </c>
      <c r="F140" s="222" t="s">
        <v>1738</v>
      </c>
      <c r="G140" s="223" t="s">
        <v>278</v>
      </c>
      <c r="H140" s="224">
        <v>1</v>
      </c>
      <c r="I140" s="225"/>
      <c r="J140" s="226">
        <f t="shared" si="0"/>
        <v>0</v>
      </c>
      <c r="K140" s="227"/>
      <c r="L140" s="228"/>
      <c r="M140" s="229" t="s">
        <v>1</v>
      </c>
      <c r="N140" s="230" t="s">
        <v>39</v>
      </c>
      <c r="O140" s="68"/>
      <c r="P140" s="216">
        <f t="shared" si="1"/>
        <v>0</v>
      </c>
      <c r="Q140" s="216">
        <v>0.73</v>
      </c>
      <c r="R140" s="216">
        <f t="shared" si="2"/>
        <v>0.73</v>
      </c>
      <c r="S140" s="216">
        <v>0</v>
      </c>
      <c r="T140" s="217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18" t="s">
        <v>214</v>
      </c>
      <c r="AT140" s="218" t="s">
        <v>210</v>
      </c>
      <c r="AU140" s="218" t="s">
        <v>86</v>
      </c>
      <c r="AY140" s="14" t="s">
        <v>191</v>
      </c>
      <c r="BE140" s="219">
        <f t="shared" si="4"/>
        <v>0</v>
      </c>
      <c r="BF140" s="219">
        <f t="shared" si="5"/>
        <v>0</v>
      </c>
      <c r="BG140" s="219">
        <f t="shared" si="6"/>
        <v>0</v>
      </c>
      <c r="BH140" s="219">
        <f t="shared" si="7"/>
        <v>0</v>
      </c>
      <c r="BI140" s="219">
        <f t="shared" si="8"/>
        <v>0</v>
      </c>
      <c r="BJ140" s="14" t="s">
        <v>86</v>
      </c>
      <c r="BK140" s="219">
        <f t="shared" si="9"/>
        <v>0</v>
      </c>
      <c r="BL140" s="14" t="s">
        <v>197</v>
      </c>
      <c r="BM140" s="218" t="s">
        <v>266</v>
      </c>
    </row>
    <row r="141" spans="1:65" s="2" customFormat="1" ht="16.5" customHeight="1">
      <c r="A141" s="31"/>
      <c r="B141" s="32"/>
      <c r="C141" s="220" t="s">
        <v>232</v>
      </c>
      <c r="D141" s="220" t="s">
        <v>210</v>
      </c>
      <c r="E141" s="221" t="s">
        <v>1739</v>
      </c>
      <c r="F141" s="222" t="s">
        <v>1740</v>
      </c>
      <c r="G141" s="223" t="s">
        <v>278</v>
      </c>
      <c r="H141" s="224">
        <v>1</v>
      </c>
      <c r="I141" s="225"/>
      <c r="J141" s="226">
        <f t="shared" si="0"/>
        <v>0</v>
      </c>
      <c r="K141" s="227"/>
      <c r="L141" s="228"/>
      <c r="M141" s="229" t="s">
        <v>1</v>
      </c>
      <c r="N141" s="230" t="s">
        <v>39</v>
      </c>
      <c r="O141" s="68"/>
      <c r="P141" s="216">
        <f t="shared" si="1"/>
        <v>0</v>
      </c>
      <c r="Q141" s="216">
        <v>1.7500000000000002E-2</v>
      </c>
      <c r="R141" s="216">
        <f t="shared" si="2"/>
        <v>1.7500000000000002E-2</v>
      </c>
      <c r="S141" s="216">
        <v>0</v>
      </c>
      <c r="T141" s="217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18" t="s">
        <v>214</v>
      </c>
      <c r="AT141" s="218" t="s">
        <v>210</v>
      </c>
      <c r="AU141" s="218" t="s">
        <v>86</v>
      </c>
      <c r="AY141" s="14" t="s">
        <v>191</v>
      </c>
      <c r="BE141" s="219">
        <f t="shared" si="4"/>
        <v>0</v>
      </c>
      <c r="BF141" s="219">
        <f t="shared" si="5"/>
        <v>0</v>
      </c>
      <c r="BG141" s="219">
        <f t="shared" si="6"/>
        <v>0</v>
      </c>
      <c r="BH141" s="219">
        <f t="shared" si="7"/>
        <v>0</v>
      </c>
      <c r="BI141" s="219">
        <f t="shared" si="8"/>
        <v>0</v>
      </c>
      <c r="BJ141" s="14" t="s">
        <v>86</v>
      </c>
      <c r="BK141" s="219">
        <f t="shared" si="9"/>
        <v>0</v>
      </c>
      <c r="BL141" s="14" t="s">
        <v>197</v>
      </c>
      <c r="BM141" s="218" t="s">
        <v>7</v>
      </c>
    </row>
    <row r="142" spans="1:65" s="2" customFormat="1" ht="16.5" customHeight="1">
      <c r="A142" s="31"/>
      <c r="B142" s="32"/>
      <c r="C142" s="206" t="s">
        <v>237</v>
      </c>
      <c r="D142" s="206" t="s">
        <v>193</v>
      </c>
      <c r="E142" s="207" t="s">
        <v>1741</v>
      </c>
      <c r="F142" s="208" t="s">
        <v>1742</v>
      </c>
      <c r="G142" s="209" t="s">
        <v>278</v>
      </c>
      <c r="H142" s="210">
        <v>2</v>
      </c>
      <c r="I142" s="211"/>
      <c r="J142" s="212">
        <f t="shared" si="0"/>
        <v>0</v>
      </c>
      <c r="K142" s="213"/>
      <c r="L142" s="36"/>
      <c r="M142" s="214" t="s">
        <v>1</v>
      </c>
      <c r="N142" s="215" t="s">
        <v>39</v>
      </c>
      <c r="O142" s="68"/>
      <c r="P142" s="216">
        <f t="shared" si="1"/>
        <v>0</v>
      </c>
      <c r="Q142" s="216">
        <v>3.0000000000000001E-5</v>
      </c>
      <c r="R142" s="216">
        <f t="shared" si="2"/>
        <v>6.0000000000000002E-5</v>
      </c>
      <c r="S142" s="216">
        <v>0</v>
      </c>
      <c r="T142" s="217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18" t="s">
        <v>197</v>
      </c>
      <c r="AT142" s="218" t="s">
        <v>193</v>
      </c>
      <c r="AU142" s="218" t="s">
        <v>86</v>
      </c>
      <c r="AY142" s="14" t="s">
        <v>191</v>
      </c>
      <c r="BE142" s="219">
        <f t="shared" si="4"/>
        <v>0</v>
      </c>
      <c r="BF142" s="219">
        <f t="shared" si="5"/>
        <v>0</v>
      </c>
      <c r="BG142" s="219">
        <f t="shared" si="6"/>
        <v>0</v>
      </c>
      <c r="BH142" s="219">
        <f t="shared" si="7"/>
        <v>0</v>
      </c>
      <c r="BI142" s="219">
        <f t="shared" si="8"/>
        <v>0</v>
      </c>
      <c r="BJ142" s="14" t="s">
        <v>86</v>
      </c>
      <c r="BK142" s="219">
        <f t="shared" si="9"/>
        <v>0</v>
      </c>
      <c r="BL142" s="14" t="s">
        <v>197</v>
      </c>
      <c r="BM142" s="218" t="s">
        <v>285</v>
      </c>
    </row>
    <row r="143" spans="1:65" s="2" customFormat="1" ht="16.5" customHeight="1">
      <c r="A143" s="31"/>
      <c r="B143" s="32"/>
      <c r="C143" s="220" t="s">
        <v>241</v>
      </c>
      <c r="D143" s="220" t="s">
        <v>210</v>
      </c>
      <c r="E143" s="221" t="s">
        <v>1743</v>
      </c>
      <c r="F143" s="222" t="s">
        <v>1744</v>
      </c>
      <c r="G143" s="223" t="s">
        <v>278</v>
      </c>
      <c r="H143" s="224">
        <v>2</v>
      </c>
      <c r="I143" s="225"/>
      <c r="J143" s="226">
        <f t="shared" si="0"/>
        <v>0</v>
      </c>
      <c r="K143" s="227"/>
      <c r="L143" s="228"/>
      <c r="M143" s="229" t="s">
        <v>1</v>
      </c>
      <c r="N143" s="230" t="s">
        <v>39</v>
      </c>
      <c r="O143" s="68"/>
      <c r="P143" s="216">
        <f t="shared" si="1"/>
        <v>0</v>
      </c>
      <c r="Q143" s="216">
        <v>3.2800000000000003E-2</v>
      </c>
      <c r="R143" s="216">
        <f t="shared" si="2"/>
        <v>6.5600000000000006E-2</v>
      </c>
      <c r="S143" s="216">
        <v>0</v>
      </c>
      <c r="T143" s="217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18" t="s">
        <v>214</v>
      </c>
      <c r="AT143" s="218" t="s">
        <v>210</v>
      </c>
      <c r="AU143" s="218" t="s">
        <v>86</v>
      </c>
      <c r="AY143" s="14" t="s">
        <v>191</v>
      </c>
      <c r="BE143" s="219">
        <f t="shared" si="4"/>
        <v>0</v>
      </c>
      <c r="BF143" s="219">
        <f t="shared" si="5"/>
        <v>0</v>
      </c>
      <c r="BG143" s="219">
        <f t="shared" si="6"/>
        <v>0</v>
      </c>
      <c r="BH143" s="219">
        <f t="shared" si="7"/>
        <v>0</v>
      </c>
      <c r="BI143" s="219">
        <f t="shared" si="8"/>
        <v>0</v>
      </c>
      <c r="BJ143" s="14" t="s">
        <v>86</v>
      </c>
      <c r="BK143" s="219">
        <f t="shared" si="9"/>
        <v>0</v>
      </c>
      <c r="BL143" s="14" t="s">
        <v>197</v>
      </c>
      <c r="BM143" s="218" t="s">
        <v>293</v>
      </c>
    </row>
    <row r="144" spans="1:65" s="2" customFormat="1" ht="16.5" customHeight="1">
      <c r="A144" s="31"/>
      <c r="B144" s="32"/>
      <c r="C144" s="206" t="s">
        <v>245</v>
      </c>
      <c r="D144" s="206" t="s">
        <v>193</v>
      </c>
      <c r="E144" s="207" t="s">
        <v>1745</v>
      </c>
      <c r="F144" s="208" t="s">
        <v>1746</v>
      </c>
      <c r="G144" s="209" t="s">
        <v>278</v>
      </c>
      <c r="H144" s="210">
        <v>3</v>
      </c>
      <c r="I144" s="211"/>
      <c r="J144" s="212">
        <f t="shared" si="0"/>
        <v>0</v>
      </c>
      <c r="K144" s="213"/>
      <c r="L144" s="36"/>
      <c r="M144" s="214" t="s">
        <v>1</v>
      </c>
      <c r="N144" s="215" t="s">
        <v>39</v>
      </c>
      <c r="O144" s="68"/>
      <c r="P144" s="216">
        <f t="shared" si="1"/>
        <v>0</v>
      </c>
      <c r="Q144" s="216">
        <v>3.0000000000000001E-5</v>
      </c>
      <c r="R144" s="216">
        <f t="shared" si="2"/>
        <v>9.0000000000000006E-5</v>
      </c>
      <c r="S144" s="216">
        <v>0</v>
      </c>
      <c r="T144" s="217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18" t="s">
        <v>197</v>
      </c>
      <c r="AT144" s="218" t="s">
        <v>193</v>
      </c>
      <c r="AU144" s="218" t="s">
        <v>86</v>
      </c>
      <c r="AY144" s="14" t="s">
        <v>191</v>
      </c>
      <c r="BE144" s="219">
        <f t="shared" si="4"/>
        <v>0</v>
      </c>
      <c r="BF144" s="219">
        <f t="shared" si="5"/>
        <v>0</v>
      </c>
      <c r="BG144" s="219">
        <f t="shared" si="6"/>
        <v>0</v>
      </c>
      <c r="BH144" s="219">
        <f t="shared" si="7"/>
        <v>0</v>
      </c>
      <c r="BI144" s="219">
        <f t="shared" si="8"/>
        <v>0</v>
      </c>
      <c r="BJ144" s="14" t="s">
        <v>86</v>
      </c>
      <c r="BK144" s="219">
        <f t="shared" si="9"/>
        <v>0</v>
      </c>
      <c r="BL144" s="14" t="s">
        <v>197</v>
      </c>
      <c r="BM144" s="218" t="s">
        <v>301</v>
      </c>
    </row>
    <row r="145" spans="1:65" s="2" customFormat="1" ht="21.75" customHeight="1">
      <c r="A145" s="31"/>
      <c r="B145" s="32"/>
      <c r="C145" s="220" t="s">
        <v>249</v>
      </c>
      <c r="D145" s="220" t="s">
        <v>210</v>
      </c>
      <c r="E145" s="221" t="s">
        <v>1747</v>
      </c>
      <c r="F145" s="222" t="s">
        <v>1748</v>
      </c>
      <c r="G145" s="223" t="s">
        <v>278</v>
      </c>
      <c r="H145" s="224">
        <v>2</v>
      </c>
      <c r="I145" s="225"/>
      <c r="J145" s="226">
        <f t="shared" si="0"/>
        <v>0</v>
      </c>
      <c r="K145" s="227"/>
      <c r="L145" s="228"/>
      <c r="M145" s="229" t="s">
        <v>1</v>
      </c>
      <c r="N145" s="230" t="s">
        <v>39</v>
      </c>
      <c r="O145" s="68"/>
      <c r="P145" s="216">
        <f t="shared" si="1"/>
        <v>0</v>
      </c>
      <c r="Q145" s="216">
        <v>3.2000000000000001E-2</v>
      </c>
      <c r="R145" s="216">
        <f t="shared" si="2"/>
        <v>6.4000000000000001E-2</v>
      </c>
      <c r="S145" s="216">
        <v>0</v>
      </c>
      <c r="T145" s="217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18" t="s">
        <v>214</v>
      </c>
      <c r="AT145" s="218" t="s">
        <v>210</v>
      </c>
      <c r="AU145" s="218" t="s">
        <v>86</v>
      </c>
      <c r="AY145" s="14" t="s">
        <v>191</v>
      </c>
      <c r="BE145" s="219">
        <f t="shared" si="4"/>
        <v>0</v>
      </c>
      <c r="BF145" s="219">
        <f t="shared" si="5"/>
        <v>0</v>
      </c>
      <c r="BG145" s="219">
        <f t="shared" si="6"/>
        <v>0</v>
      </c>
      <c r="BH145" s="219">
        <f t="shared" si="7"/>
        <v>0</v>
      </c>
      <c r="BI145" s="219">
        <f t="shared" si="8"/>
        <v>0</v>
      </c>
      <c r="BJ145" s="14" t="s">
        <v>86</v>
      </c>
      <c r="BK145" s="219">
        <f t="shared" si="9"/>
        <v>0</v>
      </c>
      <c r="BL145" s="14" t="s">
        <v>197</v>
      </c>
      <c r="BM145" s="218" t="s">
        <v>310</v>
      </c>
    </row>
    <row r="146" spans="1:65" s="2" customFormat="1" ht="21.75" customHeight="1">
      <c r="A146" s="31"/>
      <c r="B146" s="32"/>
      <c r="C146" s="220" t="s">
        <v>253</v>
      </c>
      <c r="D146" s="220" t="s">
        <v>210</v>
      </c>
      <c r="E146" s="221" t="s">
        <v>1749</v>
      </c>
      <c r="F146" s="222" t="s">
        <v>1750</v>
      </c>
      <c r="G146" s="223" t="s">
        <v>278</v>
      </c>
      <c r="H146" s="224">
        <v>2</v>
      </c>
      <c r="I146" s="225"/>
      <c r="J146" s="226">
        <f t="shared" si="0"/>
        <v>0</v>
      </c>
      <c r="K146" s="227"/>
      <c r="L146" s="228"/>
      <c r="M146" s="229" t="s">
        <v>1</v>
      </c>
      <c r="N146" s="230" t="s">
        <v>39</v>
      </c>
      <c r="O146" s="68"/>
      <c r="P146" s="216">
        <f t="shared" si="1"/>
        <v>0</v>
      </c>
      <c r="Q146" s="216">
        <v>0.06</v>
      </c>
      <c r="R146" s="216">
        <f t="shared" si="2"/>
        <v>0.12</v>
      </c>
      <c r="S146" s="216">
        <v>0</v>
      </c>
      <c r="T146" s="217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18" t="s">
        <v>214</v>
      </c>
      <c r="AT146" s="218" t="s">
        <v>210</v>
      </c>
      <c r="AU146" s="218" t="s">
        <v>86</v>
      </c>
      <c r="AY146" s="14" t="s">
        <v>191</v>
      </c>
      <c r="BE146" s="219">
        <f t="shared" si="4"/>
        <v>0</v>
      </c>
      <c r="BF146" s="219">
        <f t="shared" si="5"/>
        <v>0</v>
      </c>
      <c r="BG146" s="219">
        <f t="shared" si="6"/>
        <v>0</v>
      </c>
      <c r="BH146" s="219">
        <f t="shared" si="7"/>
        <v>0</v>
      </c>
      <c r="BI146" s="219">
        <f t="shared" si="8"/>
        <v>0</v>
      </c>
      <c r="BJ146" s="14" t="s">
        <v>86</v>
      </c>
      <c r="BK146" s="219">
        <f t="shared" si="9"/>
        <v>0</v>
      </c>
      <c r="BL146" s="14" t="s">
        <v>197</v>
      </c>
      <c r="BM146" s="218" t="s">
        <v>318</v>
      </c>
    </row>
    <row r="147" spans="1:65" s="2" customFormat="1" ht="21.75" customHeight="1">
      <c r="A147" s="31"/>
      <c r="B147" s="32"/>
      <c r="C147" s="220" t="s">
        <v>257</v>
      </c>
      <c r="D147" s="220" t="s">
        <v>210</v>
      </c>
      <c r="E147" s="221" t="s">
        <v>1751</v>
      </c>
      <c r="F147" s="222" t="s">
        <v>1752</v>
      </c>
      <c r="G147" s="223" t="s">
        <v>278</v>
      </c>
      <c r="H147" s="224">
        <v>2</v>
      </c>
      <c r="I147" s="225"/>
      <c r="J147" s="226">
        <f t="shared" si="0"/>
        <v>0</v>
      </c>
      <c r="K147" s="227"/>
      <c r="L147" s="228"/>
      <c r="M147" s="229" t="s">
        <v>1</v>
      </c>
      <c r="N147" s="230" t="s">
        <v>39</v>
      </c>
      <c r="O147" s="68"/>
      <c r="P147" s="216">
        <f t="shared" si="1"/>
        <v>0</v>
      </c>
      <c r="Q147" s="216">
        <v>1.4999999999999999E-2</v>
      </c>
      <c r="R147" s="216">
        <f t="shared" si="2"/>
        <v>0.03</v>
      </c>
      <c r="S147" s="216">
        <v>0</v>
      </c>
      <c r="T147" s="217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18" t="s">
        <v>214</v>
      </c>
      <c r="AT147" s="218" t="s">
        <v>210</v>
      </c>
      <c r="AU147" s="218" t="s">
        <v>86</v>
      </c>
      <c r="AY147" s="14" t="s">
        <v>191</v>
      </c>
      <c r="BE147" s="219">
        <f t="shared" si="4"/>
        <v>0</v>
      </c>
      <c r="BF147" s="219">
        <f t="shared" si="5"/>
        <v>0</v>
      </c>
      <c r="BG147" s="219">
        <f t="shared" si="6"/>
        <v>0</v>
      </c>
      <c r="BH147" s="219">
        <f t="shared" si="7"/>
        <v>0</v>
      </c>
      <c r="BI147" s="219">
        <f t="shared" si="8"/>
        <v>0</v>
      </c>
      <c r="BJ147" s="14" t="s">
        <v>86</v>
      </c>
      <c r="BK147" s="219">
        <f t="shared" si="9"/>
        <v>0</v>
      </c>
      <c r="BL147" s="14" t="s">
        <v>197</v>
      </c>
      <c r="BM147" s="218" t="s">
        <v>326</v>
      </c>
    </row>
    <row r="148" spans="1:65" s="2" customFormat="1" ht="21.75" customHeight="1">
      <c r="A148" s="31"/>
      <c r="B148" s="32"/>
      <c r="C148" s="220" t="s">
        <v>262</v>
      </c>
      <c r="D148" s="220" t="s">
        <v>210</v>
      </c>
      <c r="E148" s="221" t="s">
        <v>1753</v>
      </c>
      <c r="F148" s="222" t="s">
        <v>1754</v>
      </c>
      <c r="G148" s="223" t="s">
        <v>278</v>
      </c>
      <c r="H148" s="224">
        <v>1</v>
      </c>
      <c r="I148" s="225"/>
      <c r="J148" s="226">
        <f t="shared" si="0"/>
        <v>0</v>
      </c>
      <c r="K148" s="227"/>
      <c r="L148" s="228"/>
      <c r="M148" s="229" t="s">
        <v>1</v>
      </c>
      <c r="N148" s="230" t="s">
        <v>39</v>
      </c>
      <c r="O148" s="68"/>
      <c r="P148" s="216">
        <f t="shared" si="1"/>
        <v>0</v>
      </c>
      <c r="Q148" s="216">
        <v>0.06</v>
      </c>
      <c r="R148" s="216">
        <f t="shared" si="2"/>
        <v>0.06</v>
      </c>
      <c r="S148" s="216">
        <v>0</v>
      </c>
      <c r="T148" s="217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18" t="s">
        <v>214</v>
      </c>
      <c r="AT148" s="218" t="s">
        <v>210</v>
      </c>
      <c r="AU148" s="218" t="s">
        <v>86</v>
      </c>
      <c r="AY148" s="14" t="s">
        <v>191</v>
      </c>
      <c r="BE148" s="219">
        <f t="shared" si="4"/>
        <v>0</v>
      </c>
      <c r="BF148" s="219">
        <f t="shared" si="5"/>
        <v>0</v>
      </c>
      <c r="BG148" s="219">
        <f t="shared" si="6"/>
        <v>0</v>
      </c>
      <c r="BH148" s="219">
        <f t="shared" si="7"/>
        <v>0</v>
      </c>
      <c r="BI148" s="219">
        <f t="shared" si="8"/>
        <v>0</v>
      </c>
      <c r="BJ148" s="14" t="s">
        <v>86</v>
      </c>
      <c r="BK148" s="219">
        <f t="shared" si="9"/>
        <v>0</v>
      </c>
      <c r="BL148" s="14" t="s">
        <v>197</v>
      </c>
      <c r="BM148" s="218" t="s">
        <v>340</v>
      </c>
    </row>
    <row r="149" spans="1:65" s="2" customFormat="1" ht="21.75" customHeight="1">
      <c r="A149" s="31"/>
      <c r="B149" s="32"/>
      <c r="C149" s="220" t="s">
        <v>266</v>
      </c>
      <c r="D149" s="220" t="s">
        <v>210</v>
      </c>
      <c r="E149" s="221" t="s">
        <v>1755</v>
      </c>
      <c r="F149" s="222" t="s">
        <v>1756</v>
      </c>
      <c r="G149" s="223" t="s">
        <v>278</v>
      </c>
      <c r="H149" s="224">
        <v>1</v>
      </c>
      <c r="I149" s="225"/>
      <c r="J149" s="226">
        <f t="shared" si="0"/>
        <v>0</v>
      </c>
      <c r="K149" s="227"/>
      <c r="L149" s="228"/>
      <c r="M149" s="229" t="s">
        <v>1</v>
      </c>
      <c r="N149" s="230" t="s">
        <v>39</v>
      </c>
      <c r="O149" s="68"/>
      <c r="P149" s="216">
        <f t="shared" si="1"/>
        <v>0</v>
      </c>
      <c r="Q149" s="216">
        <v>3.2000000000000001E-2</v>
      </c>
      <c r="R149" s="216">
        <f t="shared" si="2"/>
        <v>3.2000000000000001E-2</v>
      </c>
      <c r="S149" s="216">
        <v>0</v>
      </c>
      <c r="T149" s="217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18" t="s">
        <v>214</v>
      </c>
      <c r="AT149" s="218" t="s">
        <v>210</v>
      </c>
      <c r="AU149" s="218" t="s">
        <v>86</v>
      </c>
      <c r="AY149" s="14" t="s">
        <v>191</v>
      </c>
      <c r="BE149" s="219">
        <f t="shared" si="4"/>
        <v>0</v>
      </c>
      <c r="BF149" s="219">
        <f t="shared" si="5"/>
        <v>0</v>
      </c>
      <c r="BG149" s="219">
        <f t="shared" si="6"/>
        <v>0</v>
      </c>
      <c r="BH149" s="219">
        <f t="shared" si="7"/>
        <v>0</v>
      </c>
      <c r="BI149" s="219">
        <f t="shared" si="8"/>
        <v>0</v>
      </c>
      <c r="BJ149" s="14" t="s">
        <v>86</v>
      </c>
      <c r="BK149" s="219">
        <f t="shared" si="9"/>
        <v>0</v>
      </c>
      <c r="BL149" s="14" t="s">
        <v>197</v>
      </c>
      <c r="BM149" s="218" t="s">
        <v>348</v>
      </c>
    </row>
    <row r="150" spans="1:65" s="2" customFormat="1" ht="16.5" customHeight="1">
      <c r="A150" s="31"/>
      <c r="B150" s="32"/>
      <c r="C150" s="220" t="s">
        <v>271</v>
      </c>
      <c r="D150" s="220" t="s">
        <v>210</v>
      </c>
      <c r="E150" s="221" t="s">
        <v>1757</v>
      </c>
      <c r="F150" s="222" t="s">
        <v>1758</v>
      </c>
      <c r="G150" s="223" t="s">
        <v>278</v>
      </c>
      <c r="H150" s="224">
        <v>1</v>
      </c>
      <c r="I150" s="225"/>
      <c r="J150" s="226">
        <f t="shared" si="0"/>
        <v>0</v>
      </c>
      <c r="K150" s="227"/>
      <c r="L150" s="228"/>
      <c r="M150" s="229" t="s">
        <v>1</v>
      </c>
      <c r="N150" s="230" t="s">
        <v>39</v>
      </c>
      <c r="O150" s="68"/>
      <c r="P150" s="216">
        <f t="shared" si="1"/>
        <v>0</v>
      </c>
      <c r="Q150" s="216">
        <v>1.4999999999999999E-2</v>
      </c>
      <c r="R150" s="216">
        <f t="shared" si="2"/>
        <v>1.4999999999999999E-2</v>
      </c>
      <c r="S150" s="216">
        <v>0</v>
      </c>
      <c r="T150" s="217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18" t="s">
        <v>214</v>
      </c>
      <c r="AT150" s="218" t="s">
        <v>210</v>
      </c>
      <c r="AU150" s="218" t="s">
        <v>86</v>
      </c>
      <c r="AY150" s="14" t="s">
        <v>191</v>
      </c>
      <c r="BE150" s="219">
        <f t="shared" si="4"/>
        <v>0</v>
      </c>
      <c r="BF150" s="219">
        <f t="shared" si="5"/>
        <v>0</v>
      </c>
      <c r="BG150" s="219">
        <f t="shared" si="6"/>
        <v>0</v>
      </c>
      <c r="BH150" s="219">
        <f t="shared" si="7"/>
        <v>0</v>
      </c>
      <c r="BI150" s="219">
        <f t="shared" si="8"/>
        <v>0</v>
      </c>
      <c r="BJ150" s="14" t="s">
        <v>86</v>
      </c>
      <c r="BK150" s="219">
        <f t="shared" si="9"/>
        <v>0</v>
      </c>
      <c r="BL150" s="14" t="s">
        <v>197</v>
      </c>
      <c r="BM150" s="218" t="s">
        <v>356</v>
      </c>
    </row>
    <row r="151" spans="1:65" s="2" customFormat="1" ht="16.5" customHeight="1">
      <c r="A151" s="31"/>
      <c r="B151" s="32"/>
      <c r="C151" s="220" t="s">
        <v>7</v>
      </c>
      <c r="D151" s="220" t="s">
        <v>210</v>
      </c>
      <c r="E151" s="221" t="s">
        <v>1759</v>
      </c>
      <c r="F151" s="222" t="s">
        <v>1740</v>
      </c>
      <c r="G151" s="223" t="s">
        <v>278</v>
      </c>
      <c r="H151" s="224">
        <v>3</v>
      </c>
      <c r="I151" s="225"/>
      <c r="J151" s="226">
        <f t="shared" si="0"/>
        <v>0</v>
      </c>
      <c r="K151" s="227"/>
      <c r="L151" s="228"/>
      <c r="M151" s="229" t="s">
        <v>1</v>
      </c>
      <c r="N151" s="230" t="s">
        <v>39</v>
      </c>
      <c r="O151" s="68"/>
      <c r="P151" s="216">
        <f t="shared" si="1"/>
        <v>0</v>
      </c>
      <c r="Q151" s="216">
        <v>1.7500000000000002E-2</v>
      </c>
      <c r="R151" s="216">
        <f t="shared" si="2"/>
        <v>5.2500000000000005E-2</v>
      </c>
      <c r="S151" s="216">
        <v>0</v>
      </c>
      <c r="T151" s="217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18" t="s">
        <v>214</v>
      </c>
      <c r="AT151" s="218" t="s">
        <v>210</v>
      </c>
      <c r="AU151" s="218" t="s">
        <v>86</v>
      </c>
      <c r="AY151" s="14" t="s">
        <v>191</v>
      </c>
      <c r="BE151" s="219">
        <f t="shared" si="4"/>
        <v>0</v>
      </c>
      <c r="BF151" s="219">
        <f t="shared" si="5"/>
        <v>0</v>
      </c>
      <c r="BG151" s="219">
        <f t="shared" si="6"/>
        <v>0</v>
      </c>
      <c r="BH151" s="219">
        <f t="shared" si="7"/>
        <v>0</v>
      </c>
      <c r="BI151" s="219">
        <f t="shared" si="8"/>
        <v>0</v>
      </c>
      <c r="BJ151" s="14" t="s">
        <v>86</v>
      </c>
      <c r="BK151" s="219">
        <f t="shared" si="9"/>
        <v>0</v>
      </c>
      <c r="BL151" s="14" t="s">
        <v>197</v>
      </c>
      <c r="BM151" s="218" t="s">
        <v>363</v>
      </c>
    </row>
    <row r="152" spans="1:65" s="2" customFormat="1" ht="16.5" customHeight="1">
      <c r="A152" s="31"/>
      <c r="B152" s="32"/>
      <c r="C152" s="206" t="s">
        <v>281</v>
      </c>
      <c r="D152" s="206" t="s">
        <v>193</v>
      </c>
      <c r="E152" s="207" t="s">
        <v>1760</v>
      </c>
      <c r="F152" s="208" t="s">
        <v>1761</v>
      </c>
      <c r="G152" s="209" t="s">
        <v>274</v>
      </c>
      <c r="H152" s="210">
        <v>58</v>
      </c>
      <c r="I152" s="211"/>
      <c r="J152" s="212">
        <f t="shared" si="0"/>
        <v>0</v>
      </c>
      <c r="K152" s="213"/>
      <c r="L152" s="36"/>
      <c r="M152" s="214" t="s">
        <v>1</v>
      </c>
      <c r="N152" s="215" t="s">
        <v>39</v>
      </c>
      <c r="O152" s="68"/>
      <c r="P152" s="216">
        <f t="shared" si="1"/>
        <v>0</v>
      </c>
      <c r="Q152" s="216">
        <v>3.2206896551724098E-4</v>
      </c>
      <c r="R152" s="216">
        <f t="shared" si="2"/>
        <v>1.8679999999999978E-2</v>
      </c>
      <c r="S152" s="216">
        <v>0</v>
      </c>
      <c r="T152" s="217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18" t="s">
        <v>197</v>
      </c>
      <c r="AT152" s="218" t="s">
        <v>193</v>
      </c>
      <c r="AU152" s="218" t="s">
        <v>86</v>
      </c>
      <c r="AY152" s="14" t="s">
        <v>191</v>
      </c>
      <c r="BE152" s="219">
        <f t="shared" si="4"/>
        <v>0</v>
      </c>
      <c r="BF152" s="219">
        <f t="shared" si="5"/>
        <v>0</v>
      </c>
      <c r="BG152" s="219">
        <f t="shared" si="6"/>
        <v>0</v>
      </c>
      <c r="BH152" s="219">
        <f t="shared" si="7"/>
        <v>0</v>
      </c>
      <c r="BI152" s="219">
        <f t="shared" si="8"/>
        <v>0</v>
      </c>
      <c r="BJ152" s="14" t="s">
        <v>86</v>
      </c>
      <c r="BK152" s="219">
        <f t="shared" si="9"/>
        <v>0</v>
      </c>
      <c r="BL152" s="14" t="s">
        <v>197</v>
      </c>
      <c r="BM152" s="218" t="s">
        <v>371</v>
      </c>
    </row>
    <row r="153" spans="1:65" s="2" customFormat="1" ht="16.5" customHeight="1">
      <c r="A153" s="31"/>
      <c r="B153" s="32"/>
      <c r="C153" s="206" t="s">
        <v>285</v>
      </c>
      <c r="D153" s="206" t="s">
        <v>193</v>
      </c>
      <c r="E153" s="207" t="s">
        <v>1762</v>
      </c>
      <c r="F153" s="208" t="s">
        <v>1763</v>
      </c>
      <c r="G153" s="209" t="s">
        <v>274</v>
      </c>
      <c r="H153" s="210">
        <v>60</v>
      </c>
      <c r="I153" s="211"/>
      <c r="J153" s="212">
        <f t="shared" si="0"/>
        <v>0</v>
      </c>
      <c r="K153" s="213"/>
      <c r="L153" s="36"/>
      <c r="M153" s="214" t="s">
        <v>1</v>
      </c>
      <c r="N153" s="215" t="s">
        <v>39</v>
      </c>
      <c r="O153" s="68"/>
      <c r="P153" s="216">
        <f t="shared" si="1"/>
        <v>0</v>
      </c>
      <c r="Q153" s="216">
        <v>1.0000000000000001E-5</v>
      </c>
      <c r="R153" s="216">
        <f t="shared" si="2"/>
        <v>6.0000000000000006E-4</v>
      </c>
      <c r="S153" s="216">
        <v>0</v>
      </c>
      <c r="T153" s="217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18" t="s">
        <v>197</v>
      </c>
      <c r="AT153" s="218" t="s">
        <v>193</v>
      </c>
      <c r="AU153" s="218" t="s">
        <v>86</v>
      </c>
      <c r="AY153" s="14" t="s">
        <v>191</v>
      </c>
      <c r="BE153" s="219">
        <f t="shared" si="4"/>
        <v>0</v>
      </c>
      <c r="BF153" s="219">
        <f t="shared" si="5"/>
        <v>0</v>
      </c>
      <c r="BG153" s="219">
        <f t="shared" si="6"/>
        <v>0</v>
      </c>
      <c r="BH153" s="219">
        <f t="shared" si="7"/>
        <v>0</v>
      </c>
      <c r="BI153" s="219">
        <f t="shared" si="8"/>
        <v>0</v>
      </c>
      <c r="BJ153" s="14" t="s">
        <v>86</v>
      </c>
      <c r="BK153" s="219">
        <f t="shared" si="9"/>
        <v>0</v>
      </c>
      <c r="BL153" s="14" t="s">
        <v>197</v>
      </c>
      <c r="BM153" s="218" t="s">
        <v>380</v>
      </c>
    </row>
    <row r="154" spans="1:65" s="12" customFormat="1" ht="22.9" customHeight="1">
      <c r="B154" s="190"/>
      <c r="C154" s="191"/>
      <c r="D154" s="192" t="s">
        <v>72</v>
      </c>
      <c r="E154" s="204" t="s">
        <v>228</v>
      </c>
      <c r="F154" s="204" t="s">
        <v>305</v>
      </c>
      <c r="G154" s="191"/>
      <c r="H154" s="191"/>
      <c r="I154" s="194"/>
      <c r="J154" s="205">
        <f>BK154</f>
        <v>0</v>
      </c>
      <c r="K154" s="191"/>
      <c r="L154" s="196"/>
      <c r="M154" s="197"/>
      <c r="N154" s="198"/>
      <c r="O154" s="198"/>
      <c r="P154" s="199">
        <f>SUM(P155:P157)</f>
        <v>0</v>
      </c>
      <c r="Q154" s="198"/>
      <c r="R154" s="199">
        <f>SUM(R155:R157)</f>
        <v>0</v>
      </c>
      <c r="S154" s="198"/>
      <c r="T154" s="200">
        <f>SUM(T155:T157)</f>
        <v>0</v>
      </c>
      <c r="AR154" s="201" t="s">
        <v>80</v>
      </c>
      <c r="AT154" s="202" t="s">
        <v>72</v>
      </c>
      <c r="AU154" s="202" t="s">
        <v>80</v>
      </c>
      <c r="AY154" s="201" t="s">
        <v>191</v>
      </c>
      <c r="BK154" s="203">
        <f>SUM(BK155:BK157)</f>
        <v>0</v>
      </c>
    </row>
    <row r="155" spans="1:65" s="2" customFormat="1" ht="16.5" customHeight="1">
      <c r="A155" s="31"/>
      <c r="B155" s="32"/>
      <c r="C155" s="206" t="s">
        <v>289</v>
      </c>
      <c r="D155" s="206" t="s">
        <v>193</v>
      </c>
      <c r="E155" s="207" t="s">
        <v>1764</v>
      </c>
      <c r="F155" s="208" t="s">
        <v>1004</v>
      </c>
      <c r="G155" s="209" t="s">
        <v>213</v>
      </c>
      <c r="H155" s="210">
        <v>4.2190000000000003</v>
      </c>
      <c r="I155" s="211"/>
      <c r="J155" s="212">
        <f>ROUND(I155*H155,2)</f>
        <v>0</v>
      </c>
      <c r="K155" s="213"/>
      <c r="L155" s="36"/>
      <c r="M155" s="214" t="s">
        <v>1</v>
      </c>
      <c r="N155" s="215" t="s">
        <v>39</v>
      </c>
      <c r="O155" s="68"/>
      <c r="P155" s="216">
        <f>O155*H155</f>
        <v>0</v>
      </c>
      <c r="Q155" s="216">
        <v>0</v>
      </c>
      <c r="R155" s="216">
        <f>Q155*H155</f>
        <v>0</v>
      </c>
      <c r="S155" s="216">
        <v>0</v>
      </c>
      <c r="T155" s="217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18" t="s">
        <v>197</v>
      </c>
      <c r="AT155" s="218" t="s">
        <v>193</v>
      </c>
      <c r="AU155" s="218" t="s">
        <v>86</v>
      </c>
      <c r="AY155" s="14" t="s">
        <v>191</v>
      </c>
      <c r="BE155" s="219">
        <f>IF(N155="základná",J155,0)</f>
        <v>0</v>
      </c>
      <c r="BF155" s="219">
        <f>IF(N155="znížená",J155,0)</f>
        <v>0</v>
      </c>
      <c r="BG155" s="219">
        <f>IF(N155="zákl. prenesená",J155,0)</f>
        <v>0</v>
      </c>
      <c r="BH155" s="219">
        <f>IF(N155="zníž. prenesená",J155,0)</f>
        <v>0</v>
      </c>
      <c r="BI155" s="219">
        <f>IF(N155="nulová",J155,0)</f>
        <v>0</v>
      </c>
      <c r="BJ155" s="14" t="s">
        <v>86</v>
      </c>
      <c r="BK155" s="219">
        <f>ROUND(I155*H155,2)</f>
        <v>0</v>
      </c>
      <c r="BL155" s="14" t="s">
        <v>197</v>
      </c>
      <c r="BM155" s="218" t="s">
        <v>386</v>
      </c>
    </row>
    <row r="156" spans="1:65" s="2" customFormat="1" ht="21.75" customHeight="1">
      <c r="A156" s="31"/>
      <c r="B156" s="32"/>
      <c r="C156" s="206" t="s">
        <v>293</v>
      </c>
      <c r="D156" s="206" t="s">
        <v>193</v>
      </c>
      <c r="E156" s="207" t="s">
        <v>1765</v>
      </c>
      <c r="F156" s="208" t="s">
        <v>1766</v>
      </c>
      <c r="G156" s="209" t="s">
        <v>213</v>
      </c>
      <c r="H156" s="210">
        <v>42.19</v>
      </c>
      <c r="I156" s="211"/>
      <c r="J156" s="212">
        <f>ROUND(I156*H156,2)</f>
        <v>0</v>
      </c>
      <c r="K156" s="213"/>
      <c r="L156" s="36"/>
      <c r="M156" s="214" t="s">
        <v>1</v>
      </c>
      <c r="N156" s="215" t="s">
        <v>39</v>
      </c>
      <c r="O156" s="68"/>
      <c r="P156" s="216">
        <f>O156*H156</f>
        <v>0</v>
      </c>
      <c r="Q156" s="216">
        <v>0</v>
      </c>
      <c r="R156" s="216">
        <f>Q156*H156</f>
        <v>0</v>
      </c>
      <c r="S156" s="216">
        <v>0</v>
      </c>
      <c r="T156" s="217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18" t="s">
        <v>197</v>
      </c>
      <c r="AT156" s="218" t="s">
        <v>193</v>
      </c>
      <c r="AU156" s="218" t="s">
        <v>86</v>
      </c>
      <c r="AY156" s="14" t="s">
        <v>191</v>
      </c>
      <c r="BE156" s="219">
        <f>IF(N156="základná",J156,0)</f>
        <v>0</v>
      </c>
      <c r="BF156" s="219">
        <f>IF(N156="znížená",J156,0)</f>
        <v>0</v>
      </c>
      <c r="BG156" s="219">
        <f>IF(N156="zákl. prenesená",J156,0)</f>
        <v>0</v>
      </c>
      <c r="BH156" s="219">
        <f>IF(N156="zníž. prenesená",J156,0)</f>
        <v>0</v>
      </c>
      <c r="BI156" s="219">
        <f>IF(N156="nulová",J156,0)</f>
        <v>0</v>
      </c>
      <c r="BJ156" s="14" t="s">
        <v>86</v>
      </c>
      <c r="BK156" s="219">
        <f>ROUND(I156*H156,2)</f>
        <v>0</v>
      </c>
      <c r="BL156" s="14" t="s">
        <v>197</v>
      </c>
      <c r="BM156" s="218" t="s">
        <v>397</v>
      </c>
    </row>
    <row r="157" spans="1:65" s="2" customFormat="1" ht="21.75" customHeight="1">
      <c r="A157" s="31"/>
      <c r="B157" s="32"/>
      <c r="C157" s="206" t="s">
        <v>297</v>
      </c>
      <c r="D157" s="206" t="s">
        <v>193</v>
      </c>
      <c r="E157" s="207" t="s">
        <v>1767</v>
      </c>
      <c r="F157" s="208" t="s">
        <v>1768</v>
      </c>
      <c r="G157" s="209" t="s">
        <v>213</v>
      </c>
      <c r="H157" s="210">
        <v>4.2190000000000003</v>
      </c>
      <c r="I157" s="211"/>
      <c r="J157" s="212">
        <f>ROUND(I157*H157,2)</f>
        <v>0</v>
      </c>
      <c r="K157" s="213"/>
      <c r="L157" s="36"/>
      <c r="M157" s="214" t="s">
        <v>1</v>
      </c>
      <c r="N157" s="215" t="s">
        <v>39</v>
      </c>
      <c r="O157" s="68"/>
      <c r="P157" s="216">
        <f>O157*H157</f>
        <v>0</v>
      </c>
      <c r="Q157" s="216">
        <v>0</v>
      </c>
      <c r="R157" s="216">
        <f>Q157*H157</f>
        <v>0</v>
      </c>
      <c r="S157" s="216">
        <v>0</v>
      </c>
      <c r="T157" s="217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18" t="s">
        <v>197</v>
      </c>
      <c r="AT157" s="218" t="s">
        <v>193</v>
      </c>
      <c r="AU157" s="218" t="s">
        <v>86</v>
      </c>
      <c r="AY157" s="14" t="s">
        <v>191</v>
      </c>
      <c r="BE157" s="219">
        <f>IF(N157="základná",J157,0)</f>
        <v>0</v>
      </c>
      <c r="BF157" s="219">
        <f>IF(N157="znížená",J157,0)</f>
        <v>0</v>
      </c>
      <c r="BG157" s="219">
        <f>IF(N157="zákl. prenesená",J157,0)</f>
        <v>0</v>
      </c>
      <c r="BH157" s="219">
        <f>IF(N157="zníž. prenesená",J157,0)</f>
        <v>0</v>
      </c>
      <c r="BI157" s="219">
        <f>IF(N157="nulová",J157,0)</f>
        <v>0</v>
      </c>
      <c r="BJ157" s="14" t="s">
        <v>86</v>
      </c>
      <c r="BK157" s="219">
        <f>ROUND(I157*H157,2)</f>
        <v>0</v>
      </c>
      <c r="BL157" s="14" t="s">
        <v>197</v>
      </c>
      <c r="BM157" s="218" t="s">
        <v>405</v>
      </c>
    </row>
    <row r="158" spans="1:65" s="12" customFormat="1" ht="22.9" customHeight="1">
      <c r="B158" s="190"/>
      <c r="C158" s="191"/>
      <c r="D158" s="192" t="s">
        <v>72</v>
      </c>
      <c r="E158" s="204" t="s">
        <v>330</v>
      </c>
      <c r="F158" s="204" t="s">
        <v>1007</v>
      </c>
      <c r="G158" s="191"/>
      <c r="H158" s="191"/>
      <c r="I158" s="194"/>
      <c r="J158" s="205">
        <f>BK158</f>
        <v>0</v>
      </c>
      <c r="K158" s="191"/>
      <c r="L158" s="196"/>
      <c r="M158" s="197"/>
      <c r="N158" s="198"/>
      <c r="O158" s="198"/>
      <c r="P158" s="199">
        <f>P159</f>
        <v>0</v>
      </c>
      <c r="Q158" s="198"/>
      <c r="R158" s="199">
        <f>R159</f>
        <v>0</v>
      </c>
      <c r="S158" s="198"/>
      <c r="T158" s="200">
        <f>T159</f>
        <v>0</v>
      </c>
      <c r="AR158" s="201" t="s">
        <v>80</v>
      </c>
      <c r="AT158" s="202" t="s">
        <v>72</v>
      </c>
      <c r="AU158" s="202" t="s">
        <v>80</v>
      </c>
      <c r="AY158" s="201" t="s">
        <v>191</v>
      </c>
      <c r="BK158" s="203">
        <f>BK159</f>
        <v>0</v>
      </c>
    </row>
    <row r="159" spans="1:65" s="2" customFormat="1" ht="21.75" customHeight="1">
      <c r="A159" s="31"/>
      <c r="B159" s="32"/>
      <c r="C159" s="206" t="s">
        <v>301</v>
      </c>
      <c r="D159" s="206" t="s">
        <v>193</v>
      </c>
      <c r="E159" s="207" t="s">
        <v>1009</v>
      </c>
      <c r="F159" s="208" t="s">
        <v>1010</v>
      </c>
      <c r="G159" s="209" t="s">
        <v>213</v>
      </c>
      <c r="H159" s="210">
        <v>89.984999999999999</v>
      </c>
      <c r="I159" s="211"/>
      <c r="J159" s="212">
        <f>ROUND(I159*H159,2)</f>
        <v>0</v>
      </c>
      <c r="K159" s="213"/>
      <c r="L159" s="36"/>
      <c r="M159" s="214" t="s">
        <v>1</v>
      </c>
      <c r="N159" s="215" t="s">
        <v>39</v>
      </c>
      <c r="O159" s="68"/>
      <c r="P159" s="216">
        <f>O159*H159</f>
        <v>0</v>
      </c>
      <c r="Q159" s="216">
        <v>0</v>
      </c>
      <c r="R159" s="216">
        <f>Q159*H159</f>
        <v>0</v>
      </c>
      <c r="S159" s="216">
        <v>0</v>
      </c>
      <c r="T159" s="217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18" t="s">
        <v>197</v>
      </c>
      <c r="AT159" s="218" t="s">
        <v>193</v>
      </c>
      <c r="AU159" s="218" t="s">
        <v>86</v>
      </c>
      <c r="AY159" s="14" t="s">
        <v>191</v>
      </c>
      <c r="BE159" s="219">
        <f>IF(N159="základná",J159,0)</f>
        <v>0</v>
      </c>
      <c r="BF159" s="219">
        <f>IF(N159="znížená",J159,0)</f>
        <v>0</v>
      </c>
      <c r="BG159" s="219">
        <f>IF(N159="zákl. prenesená",J159,0)</f>
        <v>0</v>
      </c>
      <c r="BH159" s="219">
        <f>IF(N159="zníž. prenesená",J159,0)</f>
        <v>0</v>
      </c>
      <c r="BI159" s="219">
        <f>IF(N159="nulová",J159,0)</f>
        <v>0</v>
      </c>
      <c r="BJ159" s="14" t="s">
        <v>86</v>
      </c>
      <c r="BK159" s="219">
        <f>ROUND(I159*H159,2)</f>
        <v>0</v>
      </c>
      <c r="BL159" s="14" t="s">
        <v>197</v>
      </c>
      <c r="BM159" s="218" t="s">
        <v>415</v>
      </c>
    </row>
    <row r="160" spans="1:65" s="12" customFormat="1" ht="25.9" customHeight="1">
      <c r="B160" s="190"/>
      <c r="C160" s="191"/>
      <c r="D160" s="192" t="s">
        <v>72</v>
      </c>
      <c r="E160" s="193" t="s">
        <v>336</v>
      </c>
      <c r="F160" s="193" t="s">
        <v>337</v>
      </c>
      <c r="G160" s="191"/>
      <c r="H160" s="191"/>
      <c r="I160" s="194"/>
      <c r="J160" s="195">
        <f>BK160</f>
        <v>0</v>
      </c>
      <c r="K160" s="191"/>
      <c r="L160" s="196"/>
      <c r="M160" s="197"/>
      <c r="N160" s="198"/>
      <c r="O160" s="198"/>
      <c r="P160" s="199">
        <f>P161+P169</f>
        <v>0</v>
      </c>
      <c r="Q160" s="198"/>
      <c r="R160" s="199">
        <f>R161+R169</f>
        <v>0.54783000000000004</v>
      </c>
      <c r="S160" s="198"/>
      <c r="T160" s="200">
        <f>T161+T169</f>
        <v>0</v>
      </c>
      <c r="AR160" s="201" t="s">
        <v>86</v>
      </c>
      <c r="AT160" s="202" t="s">
        <v>72</v>
      </c>
      <c r="AU160" s="202" t="s">
        <v>73</v>
      </c>
      <c r="AY160" s="201" t="s">
        <v>191</v>
      </c>
      <c r="BK160" s="203">
        <f>BK161+BK169</f>
        <v>0</v>
      </c>
    </row>
    <row r="161" spans="1:65" s="12" customFormat="1" ht="22.9" customHeight="1">
      <c r="B161" s="190"/>
      <c r="C161" s="191"/>
      <c r="D161" s="192" t="s">
        <v>72</v>
      </c>
      <c r="E161" s="204" t="s">
        <v>1025</v>
      </c>
      <c r="F161" s="204" t="s">
        <v>1026</v>
      </c>
      <c r="G161" s="191"/>
      <c r="H161" s="191"/>
      <c r="I161" s="194"/>
      <c r="J161" s="205">
        <f>BK161</f>
        <v>0</v>
      </c>
      <c r="K161" s="191"/>
      <c r="L161" s="196"/>
      <c r="M161" s="197"/>
      <c r="N161" s="198"/>
      <c r="O161" s="198"/>
      <c r="P161" s="199">
        <f>SUM(P162:P168)</f>
        <v>0</v>
      </c>
      <c r="Q161" s="198"/>
      <c r="R161" s="199">
        <f>SUM(R162:R168)</f>
        <v>0.33206999999999998</v>
      </c>
      <c r="S161" s="198"/>
      <c r="T161" s="200">
        <f>SUM(T162:T168)</f>
        <v>0</v>
      </c>
      <c r="AR161" s="201" t="s">
        <v>86</v>
      </c>
      <c r="AT161" s="202" t="s">
        <v>72</v>
      </c>
      <c r="AU161" s="202" t="s">
        <v>80</v>
      </c>
      <c r="AY161" s="201" t="s">
        <v>191</v>
      </c>
      <c r="BK161" s="203">
        <f>SUM(BK162:BK168)</f>
        <v>0</v>
      </c>
    </row>
    <row r="162" spans="1:65" s="2" customFormat="1" ht="16.5" customHeight="1">
      <c r="A162" s="31"/>
      <c r="B162" s="32"/>
      <c r="C162" s="206" t="s">
        <v>306</v>
      </c>
      <c r="D162" s="206" t="s">
        <v>193</v>
      </c>
      <c r="E162" s="207" t="s">
        <v>1769</v>
      </c>
      <c r="F162" s="208" t="s">
        <v>1770</v>
      </c>
      <c r="G162" s="209" t="s">
        <v>274</v>
      </c>
      <c r="H162" s="210">
        <v>25</v>
      </c>
      <c r="I162" s="211"/>
      <c r="J162" s="212">
        <f t="shared" ref="J162:J168" si="10">ROUND(I162*H162,2)</f>
        <v>0</v>
      </c>
      <c r="K162" s="213"/>
      <c r="L162" s="36"/>
      <c r="M162" s="214" t="s">
        <v>1</v>
      </c>
      <c r="N162" s="215" t="s">
        <v>39</v>
      </c>
      <c r="O162" s="68"/>
      <c r="P162" s="216">
        <f t="shared" ref="P162:P168" si="11">O162*H162</f>
        <v>0</v>
      </c>
      <c r="Q162" s="216">
        <v>1.6299999999999999E-3</v>
      </c>
      <c r="R162" s="216">
        <f t="shared" ref="R162:R168" si="12">Q162*H162</f>
        <v>4.0750000000000001E-2</v>
      </c>
      <c r="S162" s="216">
        <v>0</v>
      </c>
      <c r="T162" s="217">
        <f t="shared" ref="T162:T168" si="13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18" t="s">
        <v>257</v>
      </c>
      <c r="AT162" s="218" t="s">
        <v>193</v>
      </c>
      <c r="AU162" s="218" t="s">
        <v>86</v>
      </c>
      <c r="AY162" s="14" t="s">
        <v>191</v>
      </c>
      <c r="BE162" s="219">
        <f t="shared" ref="BE162:BE168" si="14">IF(N162="základná",J162,0)</f>
        <v>0</v>
      </c>
      <c r="BF162" s="219">
        <f t="shared" ref="BF162:BF168" si="15">IF(N162="znížená",J162,0)</f>
        <v>0</v>
      </c>
      <c r="BG162" s="219">
        <f t="shared" ref="BG162:BG168" si="16">IF(N162="zákl. prenesená",J162,0)</f>
        <v>0</v>
      </c>
      <c r="BH162" s="219">
        <f t="shared" ref="BH162:BH168" si="17">IF(N162="zníž. prenesená",J162,0)</f>
        <v>0</v>
      </c>
      <c r="BI162" s="219">
        <f t="shared" ref="BI162:BI168" si="18">IF(N162="nulová",J162,0)</f>
        <v>0</v>
      </c>
      <c r="BJ162" s="14" t="s">
        <v>86</v>
      </c>
      <c r="BK162" s="219">
        <f t="shared" ref="BK162:BK168" si="19">ROUND(I162*H162,2)</f>
        <v>0</v>
      </c>
      <c r="BL162" s="14" t="s">
        <v>257</v>
      </c>
      <c r="BM162" s="218" t="s">
        <v>423</v>
      </c>
    </row>
    <row r="163" spans="1:65" s="2" customFormat="1" ht="16.5" customHeight="1">
      <c r="A163" s="31"/>
      <c r="B163" s="32"/>
      <c r="C163" s="206" t="s">
        <v>310</v>
      </c>
      <c r="D163" s="206" t="s">
        <v>193</v>
      </c>
      <c r="E163" s="207" t="s">
        <v>1771</v>
      </c>
      <c r="F163" s="208" t="s">
        <v>1772</v>
      </c>
      <c r="G163" s="209" t="s">
        <v>274</v>
      </c>
      <c r="H163" s="210">
        <v>5</v>
      </c>
      <c r="I163" s="211"/>
      <c r="J163" s="212">
        <f t="shared" si="10"/>
        <v>0</v>
      </c>
      <c r="K163" s="213"/>
      <c r="L163" s="36"/>
      <c r="M163" s="214" t="s">
        <v>1</v>
      </c>
      <c r="N163" s="215" t="s">
        <v>39</v>
      </c>
      <c r="O163" s="68"/>
      <c r="P163" s="216">
        <f t="shared" si="11"/>
        <v>0</v>
      </c>
      <c r="Q163" s="216">
        <v>1.6299999999999999E-3</v>
      </c>
      <c r="R163" s="216">
        <f t="shared" si="12"/>
        <v>8.1499999999999993E-3</v>
      </c>
      <c r="S163" s="216">
        <v>0</v>
      </c>
      <c r="T163" s="217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18" t="s">
        <v>257</v>
      </c>
      <c r="AT163" s="218" t="s">
        <v>193</v>
      </c>
      <c r="AU163" s="218" t="s">
        <v>86</v>
      </c>
      <c r="AY163" s="14" t="s">
        <v>191</v>
      </c>
      <c r="BE163" s="219">
        <f t="shared" si="14"/>
        <v>0</v>
      </c>
      <c r="BF163" s="219">
        <f t="shared" si="15"/>
        <v>0</v>
      </c>
      <c r="BG163" s="219">
        <f t="shared" si="16"/>
        <v>0</v>
      </c>
      <c r="BH163" s="219">
        <f t="shared" si="17"/>
        <v>0</v>
      </c>
      <c r="BI163" s="219">
        <f t="shared" si="18"/>
        <v>0</v>
      </c>
      <c r="BJ163" s="14" t="s">
        <v>86</v>
      </c>
      <c r="BK163" s="219">
        <f t="shared" si="19"/>
        <v>0</v>
      </c>
      <c r="BL163" s="14" t="s">
        <v>257</v>
      </c>
      <c r="BM163" s="218" t="s">
        <v>435</v>
      </c>
    </row>
    <row r="164" spans="1:65" s="2" customFormat="1" ht="16.5" customHeight="1">
      <c r="A164" s="31"/>
      <c r="B164" s="32"/>
      <c r="C164" s="206" t="s">
        <v>314</v>
      </c>
      <c r="D164" s="206" t="s">
        <v>193</v>
      </c>
      <c r="E164" s="207" t="s">
        <v>1773</v>
      </c>
      <c r="F164" s="208" t="s">
        <v>1774</v>
      </c>
      <c r="G164" s="209" t="s">
        <v>274</v>
      </c>
      <c r="H164" s="210">
        <v>60</v>
      </c>
      <c r="I164" s="211"/>
      <c r="J164" s="212">
        <f t="shared" si="10"/>
        <v>0</v>
      </c>
      <c r="K164" s="213"/>
      <c r="L164" s="36"/>
      <c r="M164" s="214" t="s">
        <v>1</v>
      </c>
      <c r="N164" s="215" t="s">
        <v>39</v>
      </c>
      <c r="O164" s="68"/>
      <c r="P164" s="216">
        <f t="shared" si="11"/>
        <v>0</v>
      </c>
      <c r="Q164" s="216">
        <v>3.3400000000000001E-3</v>
      </c>
      <c r="R164" s="216">
        <f t="shared" si="12"/>
        <v>0.20039999999999999</v>
      </c>
      <c r="S164" s="216">
        <v>0</v>
      </c>
      <c r="T164" s="217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18" t="s">
        <v>257</v>
      </c>
      <c r="AT164" s="218" t="s">
        <v>193</v>
      </c>
      <c r="AU164" s="218" t="s">
        <v>86</v>
      </c>
      <c r="AY164" s="14" t="s">
        <v>191</v>
      </c>
      <c r="BE164" s="219">
        <f t="shared" si="14"/>
        <v>0</v>
      </c>
      <c r="BF164" s="219">
        <f t="shared" si="15"/>
        <v>0</v>
      </c>
      <c r="BG164" s="219">
        <f t="shared" si="16"/>
        <v>0</v>
      </c>
      <c r="BH164" s="219">
        <f t="shared" si="17"/>
        <v>0</v>
      </c>
      <c r="BI164" s="219">
        <f t="shared" si="18"/>
        <v>0</v>
      </c>
      <c r="BJ164" s="14" t="s">
        <v>86</v>
      </c>
      <c r="BK164" s="219">
        <f t="shared" si="19"/>
        <v>0</v>
      </c>
      <c r="BL164" s="14" t="s">
        <v>257</v>
      </c>
      <c r="BM164" s="218" t="s">
        <v>445</v>
      </c>
    </row>
    <row r="165" spans="1:65" s="2" customFormat="1" ht="16.5" customHeight="1">
      <c r="A165" s="31"/>
      <c r="B165" s="32"/>
      <c r="C165" s="206" t="s">
        <v>318</v>
      </c>
      <c r="D165" s="206" t="s">
        <v>193</v>
      </c>
      <c r="E165" s="207" t="s">
        <v>1775</v>
      </c>
      <c r="F165" s="208" t="s">
        <v>1776</v>
      </c>
      <c r="G165" s="209" t="s">
        <v>274</v>
      </c>
      <c r="H165" s="210">
        <v>35</v>
      </c>
      <c r="I165" s="211"/>
      <c r="J165" s="212">
        <f t="shared" si="10"/>
        <v>0</v>
      </c>
      <c r="K165" s="213"/>
      <c r="L165" s="36"/>
      <c r="M165" s="214" t="s">
        <v>1</v>
      </c>
      <c r="N165" s="215" t="s">
        <v>39</v>
      </c>
      <c r="O165" s="68"/>
      <c r="P165" s="216">
        <f t="shared" si="11"/>
        <v>0</v>
      </c>
      <c r="Q165" s="216">
        <v>1.32E-3</v>
      </c>
      <c r="R165" s="216">
        <f t="shared" si="12"/>
        <v>4.6199999999999998E-2</v>
      </c>
      <c r="S165" s="216">
        <v>0</v>
      </c>
      <c r="T165" s="217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18" t="s">
        <v>257</v>
      </c>
      <c r="AT165" s="218" t="s">
        <v>193</v>
      </c>
      <c r="AU165" s="218" t="s">
        <v>86</v>
      </c>
      <c r="AY165" s="14" t="s">
        <v>191</v>
      </c>
      <c r="BE165" s="219">
        <f t="shared" si="14"/>
        <v>0</v>
      </c>
      <c r="BF165" s="219">
        <f t="shared" si="15"/>
        <v>0</v>
      </c>
      <c r="BG165" s="219">
        <f t="shared" si="16"/>
        <v>0</v>
      </c>
      <c r="BH165" s="219">
        <f t="shared" si="17"/>
        <v>0</v>
      </c>
      <c r="BI165" s="219">
        <f t="shared" si="18"/>
        <v>0</v>
      </c>
      <c r="BJ165" s="14" t="s">
        <v>86</v>
      </c>
      <c r="BK165" s="219">
        <f t="shared" si="19"/>
        <v>0</v>
      </c>
      <c r="BL165" s="14" t="s">
        <v>257</v>
      </c>
      <c r="BM165" s="218" t="s">
        <v>454</v>
      </c>
    </row>
    <row r="166" spans="1:65" s="2" customFormat="1" ht="16.5" customHeight="1">
      <c r="A166" s="31"/>
      <c r="B166" s="32"/>
      <c r="C166" s="206" t="s">
        <v>322</v>
      </c>
      <c r="D166" s="206" t="s">
        <v>193</v>
      </c>
      <c r="E166" s="207" t="s">
        <v>1777</v>
      </c>
      <c r="F166" s="208" t="s">
        <v>1778</v>
      </c>
      <c r="G166" s="209" t="s">
        <v>274</v>
      </c>
      <c r="H166" s="210">
        <v>53</v>
      </c>
      <c r="I166" s="211"/>
      <c r="J166" s="212">
        <f t="shared" si="10"/>
        <v>0</v>
      </c>
      <c r="K166" s="213"/>
      <c r="L166" s="36"/>
      <c r="M166" s="214" t="s">
        <v>1</v>
      </c>
      <c r="N166" s="215" t="s">
        <v>39</v>
      </c>
      <c r="O166" s="68"/>
      <c r="P166" s="216">
        <f t="shared" si="11"/>
        <v>0</v>
      </c>
      <c r="Q166" s="216">
        <v>6.8999999999999997E-4</v>
      </c>
      <c r="R166" s="216">
        <f t="shared" si="12"/>
        <v>3.6569999999999998E-2</v>
      </c>
      <c r="S166" s="216">
        <v>0</v>
      </c>
      <c r="T166" s="217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18" t="s">
        <v>257</v>
      </c>
      <c r="AT166" s="218" t="s">
        <v>193</v>
      </c>
      <c r="AU166" s="218" t="s">
        <v>86</v>
      </c>
      <c r="AY166" s="14" t="s">
        <v>191</v>
      </c>
      <c r="BE166" s="219">
        <f t="shared" si="14"/>
        <v>0</v>
      </c>
      <c r="BF166" s="219">
        <f t="shared" si="15"/>
        <v>0</v>
      </c>
      <c r="BG166" s="219">
        <f t="shared" si="16"/>
        <v>0</v>
      </c>
      <c r="BH166" s="219">
        <f t="shared" si="17"/>
        <v>0</v>
      </c>
      <c r="BI166" s="219">
        <f t="shared" si="18"/>
        <v>0</v>
      </c>
      <c r="BJ166" s="14" t="s">
        <v>86</v>
      </c>
      <c r="BK166" s="219">
        <f t="shared" si="19"/>
        <v>0</v>
      </c>
      <c r="BL166" s="14" t="s">
        <v>257</v>
      </c>
      <c r="BM166" s="218" t="s">
        <v>464</v>
      </c>
    </row>
    <row r="167" spans="1:65" s="2" customFormat="1" ht="21.75" customHeight="1">
      <c r="A167" s="31"/>
      <c r="B167" s="32"/>
      <c r="C167" s="206" t="s">
        <v>326</v>
      </c>
      <c r="D167" s="206" t="s">
        <v>193</v>
      </c>
      <c r="E167" s="207" t="s">
        <v>1779</v>
      </c>
      <c r="F167" s="208" t="s">
        <v>1780</v>
      </c>
      <c r="G167" s="209" t="s">
        <v>274</v>
      </c>
      <c r="H167" s="210">
        <v>178</v>
      </c>
      <c r="I167" s="211"/>
      <c r="J167" s="212">
        <f t="shared" si="10"/>
        <v>0</v>
      </c>
      <c r="K167" s="213"/>
      <c r="L167" s="36"/>
      <c r="M167" s="214" t="s">
        <v>1</v>
      </c>
      <c r="N167" s="215" t="s">
        <v>39</v>
      </c>
      <c r="O167" s="68"/>
      <c r="P167" s="216">
        <f t="shared" si="11"/>
        <v>0</v>
      </c>
      <c r="Q167" s="216">
        <v>0</v>
      </c>
      <c r="R167" s="216">
        <f t="shared" si="12"/>
        <v>0</v>
      </c>
      <c r="S167" s="216">
        <v>0</v>
      </c>
      <c r="T167" s="217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18" t="s">
        <v>257</v>
      </c>
      <c r="AT167" s="218" t="s">
        <v>193</v>
      </c>
      <c r="AU167" s="218" t="s">
        <v>86</v>
      </c>
      <c r="AY167" s="14" t="s">
        <v>191</v>
      </c>
      <c r="BE167" s="219">
        <f t="shared" si="14"/>
        <v>0</v>
      </c>
      <c r="BF167" s="219">
        <f t="shared" si="15"/>
        <v>0</v>
      </c>
      <c r="BG167" s="219">
        <f t="shared" si="16"/>
        <v>0</v>
      </c>
      <c r="BH167" s="219">
        <f t="shared" si="17"/>
        <v>0</v>
      </c>
      <c r="BI167" s="219">
        <f t="shared" si="18"/>
        <v>0</v>
      </c>
      <c r="BJ167" s="14" t="s">
        <v>86</v>
      </c>
      <c r="BK167" s="219">
        <f t="shared" si="19"/>
        <v>0</v>
      </c>
      <c r="BL167" s="14" t="s">
        <v>257</v>
      </c>
      <c r="BM167" s="218" t="s">
        <v>472</v>
      </c>
    </row>
    <row r="168" spans="1:65" s="2" customFormat="1" ht="21.75" customHeight="1">
      <c r="A168" s="31"/>
      <c r="B168" s="32"/>
      <c r="C168" s="206" t="s">
        <v>332</v>
      </c>
      <c r="D168" s="206" t="s">
        <v>193</v>
      </c>
      <c r="E168" s="207" t="s">
        <v>1781</v>
      </c>
      <c r="F168" s="208" t="s">
        <v>1067</v>
      </c>
      <c r="G168" s="209" t="s">
        <v>213</v>
      </c>
      <c r="H168" s="210">
        <v>0.33200000000000002</v>
      </c>
      <c r="I168" s="211"/>
      <c r="J168" s="212">
        <f t="shared" si="10"/>
        <v>0</v>
      </c>
      <c r="K168" s="213"/>
      <c r="L168" s="36"/>
      <c r="M168" s="214" t="s">
        <v>1</v>
      </c>
      <c r="N168" s="215" t="s">
        <v>39</v>
      </c>
      <c r="O168" s="68"/>
      <c r="P168" s="216">
        <f t="shared" si="11"/>
        <v>0</v>
      </c>
      <c r="Q168" s="216">
        <v>0</v>
      </c>
      <c r="R168" s="216">
        <f t="shared" si="12"/>
        <v>0</v>
      </c>
      <c r="S168" s="216">
        <v>0</v>
      </c>
      <c r="T168" s="217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18" t="s">
        <v>257</v>
      </c>
      <c r="AT168" s="218" t="s">
        <v>193</v>
      </c>
      <c r="AU168" s="218" t="s">
        <v>86</v>
      </c>
      <c r="AY168" s="14" t="s">
        <v>191</v>
      </c>
      <c r="BE168" s="219">
        <f t="shared" si="14"/>
        <v>0</v>
      </c>
      <c r="BF168" s="219">
        <f t="shared" si="15"/>
        <v>0</v>
      </c>
      <c r="BG168" s="219">
        <f t="shared" si="16"/>
        <v>0</v>
      </c>
      <c r="BH168" s="219">
        <f t="shared" si="17"/>
        <v>0</v>
      </c>
      <c r="BI168" s="219">
        <f t="shared" si="18"/>
        <v>0</v>
      </c>
      <c r="BJ168" s="14" t="s">
        <v>86</v>
      </c>
      <c r="BK168" s="219">
        <f t="shared" si="19"/>
        <v>0</v>
      </c>
      <c r="BL168" s="14" t="s">
        <v>257</v>
      </c>
      <c r="BM168" s="218" t="s">
        <v>480</v>
      </c>
    </row>
    <row r="169" spans="1:65" s="12" customFormat="1" ht="22.9" customHeight="1">
      <c r="B169" s="190"/>
      <c r="C169" s="191"/>
      <c r="D169" s="192" t="s">
        <v>72</v>
      </c>
      <c r="E169" s="204" t="s">
        <v>1263</v>
      </c>
      <c r="F169" s="204" t="s">
        <v>1782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SUM(P170:P173)</f>
        <v>0</v>
      </c>
      <c r="Q169" s="198"/>
      <c r="R169" s="199">
        <f>SUM(R170:R173)</f>
        <v>0.21576000000000001</v>
      </c>
      <c r="S169" s="198"/>
      <c r="T169" s="200">
        <f>SUM(T170:T173)</f>
        <v>0</v>
      </c>
      <c r="AR169" s="201" t="s">
        <v>86</v>
      </c>
      <c r="AT169" s="202" t="s">
        <v>72</v>
      </c>
      <c r="AU169" s="202" t="s">
        <v>80</v>
      </c>
      <c r="AY169" s="201" t="s">
        <v>191</v>
      </c>
      <c r="BK169" s="203">
        <f>SUM(BK170:BK173)</f>
        <v>0</v>
      </c>
    </row>
    <row r="170" spans="1:65" s="2" customFormat="1" ht="16.5" customHeight="1">
      <c r="A170" s="31"/>
      <c r="B170" s="32"/>
      <c r="C170" s="206" t="s">
        <v>340</v>
      </c>
      <c r="D170" s="206" t="s">
        <v>193</v>
      </c>
      <c r="E170" s="207" t="s">
        <v>1783</v>
      </c>
      <c r="F170" s="208" t="s">
        <v>1784</v>
      </c>
      <c r="G170" s="209" t="s">
        <v>452</v>
      </c>
      <c r="H170" s="210">
        <v>2</v>
      </c>
      <c r="I170" s="211"/>
      <c r="J170" s="212">
        <f>ROUND(I170*H170,2)</f>
        <v>0</v>
      </c>
      <c r="K170" s="213"/>
      <c r="L170" s="36"/>
      <c r="M170" s="214" t="s">
        <v>1</v>
      </c>
      <c r="N170" s="215" t="s">
        <v>39</v>
      </c>
      <c r="O170" s="68"/>
      <c r="P170" s="216">
        <f>O170*H170</f>
        <v>0</v>
      </c>
      <c r="Q170" s="216">
        <v>2.8800000000000002E-3</v>
      </c>
      <c r="R170" s="216">
        <f>Q170*H170</f>
        <v>5.7600000000000004E-3</v>
      </c>
      <c r="S170" s="216">
        <v>0</v>
      </c>
      <c r="T170" s="217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18" t="s">
        <v>257</v>
      </c>
      <c r="AT170" s="218" t="s">
        <v>193</v>
      </c>
      <c r="AU170" s="218" t="s">
        <v>86</v>
      </c>
      <c r="AY170" s="14" t="s">
        <v>191</v>
      </c>
      <c r="BE170" s="219">
        <f>IF(N170="základná",J170,0)</f>
        <v>0</v>
      </c>
      <c r="BF170" s="219">
        <f>IF(N170="znížená",J170,0)</f>
        <v>0</v>
      </c>
      <c r="BG170" s="219">
        <f>IF(N170="zákl. prenesená",J170,0)</f>
        <v>0</v>
      </c>
      <c r="BH170" s="219">
        <f>IF(N170="zníž. prenesená",J170,0)</f>
        <v>0</v>
      </c>
      <c r="BI170" s="219">
        <f>IF(N170="nulová",J170,0)</f>
        <v>0</v>
      </c>
      <c r="BJ170" s="14" t="s">
        <v>86</v>
      </c>
      <c r="BK170" s="219">
        <f>ROUND(I170*H170,2)</f>
        <v>0</v>
      </c>
      <c r="BL170" s="14" t="s">
        <v>257</v>
      </c>
      <c r="BM170" s="218" t="s">
        <v>488</v>
      </c>
    </row>
    <row r="171" spans="1:65" s="2" customFormat="1" ht="21.75" customHeight="1">
      <c r="A171" s="31"/>
      <c r="B171" s="32"/>
      <c r="C171" s="220" t="s">
        <v>344</v>
      </c>
      <c r="D171" s="220" t="s">
        <v>210</v>
      </c>
      <c r="E171" s="221" t="s">
        <v>1785</v>
      </c>
      <c r="F171" s="222" t="s">
        <v>1786</v>
      </c>
      <c r="G171" s="223" t="s">
        <v>278</v>
      </c>
      <c r="H171" s="224">
        <v>2</v>
      </c>
      <c r="I171" s="225"/>
      <c r="J171" s="226">
        <f>ROUND(I171*H171,2)</f>
        <v>0</v>
      </c>
      <c r="K171" s="227"/>
      <c r="L171" s="228"/>
      <c r="M171" s="229" t="s">
        <v>1</v>
      </c>
      <c r="N171" s="230" t="s">
        <v>39</v>
      </c>
      <c r="O171" s="68"/>
      <c r="P171" s="216">
        <f>O171*H171</f>
        <v>0</v>
      </c>
      <c r="Q171" s="216">
        <v>3.5000000000000003E-2</v>
      </c>
      <c r="R171" s="216">
        <f>Q171*H171</f>
        <v>7.0000000000000007E-2</v>
      </c>
      <c r="S171" s="216">
        <v>0</v>
      </c>
      <c r="T171" s="217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18" t="s">
        <v>326</v>
      </c>
      <c r="AT171" s="218" t="s">
        <v>210</v>
      </c>
      <c r="AU171" s="218" t="s">
        <v>86</v>
      </c>
      <c r="AY171" s="14" t="s">
        <v>191</v>
      </c>
      <c r="BE171" s="219">
        <f>IF(N171="základná",J171,0)</f>
        <v>0</v>
      </c>
      <c r="BF171" s="219">
        <f>IF(N171="znížená",J171,0)</f>
        <v>0</v>
      </c>
      <c r="BG171" s="219">
        <f>IF(N171="zákl. prenesená",J171,0)</f>
        <v>0</v>
      </c>
      <c r="BH171" s="219">
        <f>IF(N171="zníž. prenesená",J171,0)</f>
        <v>0</v>
      </c>
      <c r="BI171" s="219">
        <f>IF(N171="nulová",J171,0)</f>
        <v>0</v>
      </c>
      <c r="BJ171" s="14" t="s">
        <v>86</v>
      </c>
      <c r="BK171" s="219">
        <f>ROUND(I171*H171,2)</f>
        <v>0</v>
      </c>
      <c r="BL171" s="14" t="s">
        <v>257</v>
      </c>
      <c r="BM171" s="218" t="s">
        <v>496</v>
      </c>
    </row>
    <row r="172" spans="1:65" s="2" customFormat="1" ht="16.5" customHeight="1">
      <c r="A172" s="31"/>
      <c r="B172" s="32"/>
      <c r="C172" s="220" t="s">
        <v>348</v>
      </c>
      <c r="D172" s="220" t="s">
        <v>210</v>
      </c>
      <c r="E172" s="221" t="s">
        <v>1787</v>
      </c>
      <c r="F172" s="222" t="s">
        <v>1788</v>
      </c>
      <c r="G172" s="223" t="s">
        <v>278</v>
      </c>
      <c r="H172" s="224">
        <v>2</v>
      </c>
      <c r="I172" s="225"/>
      <c r="J172" s="226">
        <f>ROUND(I172*H172,2)</f>
        <v>0</v>
      </c>
      <c r="K172" s="227"/>
      <c r="L172" s="228"/>
      <c r="M172" s="229" t="s">
        <v>1</v>
      </c>
      <c r="N172" s="230" t="s">
        <v>39</v>
      </c>
      <c r="O172" s="68"/>
      <c r="P172" s="216">
        <f>O172*H172</f>
        <v>0</v>
      </c>
      <c r="Q172" s="216">
        <v>3.5000000000000003E-2</v>
      </c>
      <c r="R172" s="216">
        <f>Q172*H172</f>
        <v>7.0000000000000007E-2</v>
      </c>
      <c r="S172" s="216">
        <v>0</v>
      </c>
      <c r="T172" s="217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18" t="s">
        <v>326</v>
      </c>
      <c r="AT172" s="218" t="s">
        <v>210</v>
      </c>
      <c r="AU172" s="218" t="s">
        <v>86</v>
      </c>
      <c r="AY172" s="14" t="s">
        <v>191</v>
      </c>
      <c r="BE172" s="219">
        <f>IF(N172="základná",J172,0)</f>
        <v>0</v>
      </c>
      <c r="BF172" s="219">
        <f>IF(N172="znížená",J172,0)</f>
        <v>0</v>
      </c>
      <c r="BG172" s="219">
        <f>IF(N172="zákl. prenesená",J172,0)</f>
        <v>0</v>
      </c>
      <c r="BH172" s="219">
        <f>IF(N172="zníž. prenesená",J172,0)</f>
        <v>0</v>
      </c>
      <c r="BI172" s="219">
        <f>IF(N172="nulová",J172,0)</f>
        <v>0</v>
      </c>
      <c r="BJ172" s="14" t="s">
        <v>86</v>
      </c>
      <c r="BK172" s="219">
        <f>ROUND(I172*H172,2)</f>
        <v>0</v>
      </c>
      <c r="BL172" s="14" t="s">
        <v>257</v>
      </c>
      <c r="BM172" s="218" t="s">
        <v>506</v>
      </c>
    </row>
    <row r="173" spans="1:65" s="2" customFormat="1" ht="21.75" customHeight="1">
      <c r="A173" s="31"/>
      <c r="B173" s="32"/>
      <c r="C173" s="220" t="s">
        <v>352</v>
      </c>
      <c r="D173" s="220" t="s">
        <v>210</v>
      </c>
      <c r="E173" s="221" t="s">
        <v>1789</v>
      </c>
      <c r="F173" s="222" t="s">
        <v>1790</v>
      </c>
      <c r="G173" s="223" t="s">
        <v>278</v>
      </c>
      <c r="H173" s="224">
        <v>2</v>
      </c>
      <c r="I173" s="225"/>
      <c r="J173" s="226">
        <f>ROUND(I173*H173,2)</f>
        <v>0</v>
      </c>
      <c r="K173" s="227"/>
      <c r="L173" s="228"/>
      <c r="M173" s="229" t="s">
        <v>1</v>
      </c>
      <c r="N173" s="230" t="s">
        <v>39</v>
      </c>
      <c r="O173" s="68"/>
      <c r="P173" s="216">
        <f>O173*H173</f>
        <v>0</v>
      </c>
      <c r="Q173" s="216">
        <v>3.5000000000000003E-2</v>
      </c>
      <c r="R173" s="216">
        <f>Q173*H173</f>
        <v>7.0000000000000007E-2</v>
      </c>
      <c r="S173" s="216">
        <v>0</v>
      </c>
      <c r="T173" s="217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18" t="s">
        <v>326</v>
      </c>
      <c r="AT173" s="218" t="s">
        <v>210</v>
      </c>
      <c r="AU173" s="218" t="s">
        <v>86</v>
      </c>
      <c r="AY173" s="14" t="s">
        <v>191</v>
      </c>
      <c r="BE173" s="219">
        <f>IF(N173="základná",J173,0)</f>
        <v>0</v>
      </c>
      <c r="BF173" s="219">
        <f>IF(N173="znížená",J173,0)</f>
        <v>0</v>
      </c>
      <c r="BG173" s="219">
        <f>IF(N173="zákl. prenesená",J173,0)</f>
        <v>0</v>
      </c>
      <c r="BH173" s="219">
        <f>IF(N173="zníž. prenesená",J173,0)</f>
        <v>0</v>
      </c>
      <c r="BI173" s="219">
        <f>IF(N173="nulová",J173,0)</f>
        <v>0</v>
      </c>
      <c r="BJ173" s="14" t="s">
        <v>86</v>
      </c>
      <c r="BK173" s="219">
        <f>ROUND(I173*H173,2)</f>
        <v>0</v>
      </c>
      <c r="BL173" s="14" t="s">
        <v>257</v>
      </c>
      <c r="BM173" s="218" t="s">
        <v>514</v>
      </c>
    </row>
    <row r="174" spans="1:65" s="12" customFormat="1" ht="25.9" customHeight="1">
      <c r="B174" s="190"/>
      <c r="C174" s="191"/>
      <c r="D174" s="192" t="s">
        <v>72</v>
      </c>
      <c r="E174" s="193" t="s">
        <v>210</v>
      </c>
      <c r="F174" s="193" t="s">
        <v>833</v>
      </c>
      <c r="G174" s="191"/>
      <c r="H174" s="191"/>
      <c r="I174" s="194"/>
      <c r="J174" s="195">
        <f>BK174</f>
        <v>0</v>
      </c>
      <c r="K174" s="191"/>
      <c r="L174" s="196"/>
      <c r="M174" s="197"/>
      <c r="N174" s="198"/>
      <c r="O174" s="198"/>
      <c r="P174" s="199">
        <f>P175</f>
        <v>0</v>
      </c>
      <c r="Q174" s="198"/>
      <c r="R174" s="199">
        <f>R175</f>
        <v>3.1800000000000001E-3</v>
      </c>
      <c r="S174" s="198"/>
      <c r="T174" s="200">
        <f>T175</f>
        <v>0</v>
      </c>
      <c r="AR174" s="201" t="s">
        <v>202</v>
      </c>
      <c r="AT174" s="202" t="s">
        <v>72</v>
      </c>
      <c r="AU174" s="202" t="s">
        <v>73</v>
      </c>
      <c r="AY174" s="201" t="s">
        <v>191</v>
      </c>
      <c r="BK174" s="203">
        <f>BK175</f>
        <v>0</v>
      </c>
    </row>
    <row r="175" spans="1:65" s="12" customFormat="1" ht="22.9" customHeight="1">
      <c r="B175" s="190"/>
      <c r="C175" s="191"/>
      <c r="D175" s="192" t="s">
        <v>72</v>
      </c>
      <c r="E175" s="204" t="s">
        <v>851</v>
      </c>
      <c r="F175" s="204" t="s">
        <v>1791</v>
      </c>
      <c r="G175" s="191"/>
      <c r="H175" s="191"/>
      <c r="I175" s="194"/>
      <c r="J175" s="205">
        <f>BK175</f>
        <v>0</v>
      </c>
      <c r="K175" s="191"/>
      <c r="L175" s="196"/>
      <c r="M175" s="197"/>
      <c r="N175" s="198"/>
      <c r="O175" s="198"/>
      <c r="P175" s="199">
        <f>SUM(P176:P177)</f>
        <v>0</v>
      </c>
      <c r="Q175" s="198"/>
      <c r="R175" s="199">
        <f>SUM(R176:R177)</f>
        <v>3.1800000000000001E-3</v>
      </c>
      <c r="S175" s="198"/>
      <c r="T175" s="200">
        <f>SUM(T176:T177)</f>
        <v>0</v>
      </c>
      <c r="AR175" s="201" t="s">
        <v>202</v>
      </c>
      <c r="AT175" s="202" t="s">
        <v>72</v>
      </c>
      <c r="AU175" s="202" t="s">
        <v>80</v>
      </c>
      <c r="AY175" s="201" t="s">
        <v>191</v>
      </c>
      <c r="BK175" s="203">
        <f>SUM(BK176:BK177)</f>
        <v>0</v>
      </c>
    </row>
    <row r="176" spans="1:65" s="2" customFormat="1" ht="16.5" customHeight="1">
      <c r="A176" s="31"/>
      <c r="B176" s="32"/>
      <c r="C176" s="206" t="s">
        <v>356</v>
      </c>
      <c r="D176" s="206" t="s">
        <v>193</v>
      </c>
      <c r="E176" s="207" t="s">
        <v>1792</v>
      </c>
      <c r="F176" s="208" t="s">
        <v>1793</v>
      </c>
      <c r="G176" s="209" t="s">
        <v>278</v>
      </c>
      <c r="H176" s="210">
        <v>1</v>
      </c>
      <c r="I176" s="211"/>
      <c r="J176" s="212">
        <f>ROUND(I176*H176,2)</f>
        <v>0</v>
      </c>
      <c r="K176" s="213"/>
      <c r="L176" s="36"/>
      <c r="M176" s="214" t="s">
        <v>1</v>
      </c>
      <c r="N176" s="215" t="s">
        <v>39</v>
      </c>
      <c r="O176" s="68"/>
      <c r="P176" s="216">
        <f>O176*H176</f>
        <v>0</v>
      </c>
      <c r="Q176" s="216">
        <v>0</v>
      </c>
      <c r="R176" s="216">
        <f>Q176*H176</f>
        <v>0</v>
      </c>
      <c r="S176" s="216">
        <v>0</v>
      </c>
      <c r="T176" s="217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18" t="s">
        <v>472</v>
      </c>
      <c r="AT176" s="218" t="s">
        <v>193</v>
      </c>
      <c r="AU176" s="218" t="s">
        <v>86</v>
      </c>
      <c r="AY176" s="14" t="s">
        <v>191</v>
      </c>
      <c r="BE176" s="219">
        <f>IF(N176="základná",J176,0)</f>
        <v>0</v>
      </c>
      <c r="BF176" s="219">
        <f>IF(N176="znížená",J176,0)</f>
        <v>0</v>
      </c>
      <c r="BG176" s="219">
        <f>IF(N176="zákl. prenesená",J176,0)</f>
        <v>0</v>
      </c>
      <c r="BH176" s="219">
        <f>IF(N176="zníž. prenesená",J176,0)</f>
        <v>0</v>
      </c>
      <c r="BI176" s="219">
        <f>IF(N176="nulová",J176,0)</f>
        <v>0</v>
      </c>
      <c r="BJ176" s="14" t="s">
        <v>86</v>
      </c>
      <c r="BK176" s="219">
        <f>ROUND(I176*H176,2)</f>
        <v>0</v>
      </c>
      <c r="BL176" s="14" t="s">
        <v>472</v>
      </c>
      <c r="BM176" s="218" t="s">
        <v>522</v>
      </c>
    </row>
    <row r="177" spans="1:65" s="2" customFormat="1" ht="16.5" customHeight="1">
      <c r="A177" s="31"/>
      <c r="B177" s="32"/>
      <c r="C177" s="220" t="s">
        <v>360</v>
      </c>
      <c r="D177" s="220" t="s">
        <v>210</v>
      </c>
      <c r="E177" s="221" t="s">
        <v>1794</v>
      </c>
      <c r="F177" s="222" t="s">
        <v>1795</v>
      </c>
      <c r="G177" s="223" t="s">
        <v>278</v>
      </c>
      <c r="H177" s="224">
        <v>1</v>
      </c>
      <c r="I177" s="225"/>
      <c r="J177" s="226">
        <f>ROUND(I177*H177,2)</f>
        <v>0</v>
      </c>
      <c r="K177" s="227"/>
      <c r="L177" s="228"/>
      <c r="M177" s="232" t="s">
        <v>1</v>
      </c>
      <c r="N177" s="233" t="s">
        <v>39</v>
      </c>
      <c r="O177" s="234"/>
      <c r="P177" s="235">
        <f>O177*H177</f>
        <v>0</v>
      </c>
      <c r="Q177" s="235">
        <v>3.1800000000000001E-3</v>
      </c>
      <c r="R177" s="235">
        <f>Q177*H177</f>
        <v>3.1800000000000001E-3</v>
      </c>
      <c r="S177" s="235">
        <v>0</v>
      </c>
      <c r="T177" s="236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18" t="s">
        <v>860</v>
      </c>
      <c r="AT177" s="218" t="s">
        <v>210</v>
      </c>
      <c r="AU177" s="218" t="s">
        <v>86</v>
      </c>
      <c r="AY177" s="14" t="s">
        <v>191</v>
      </c>
      <c r="BE177" s="219">
        <f>IF(N177="základná",J177,0)</f>
        <v>0</v>
      </c>
      <c r="BF177" s="219">
        <f>IF(N177="znížená",J177,0)</f>
        <v>0</v>
      </c>
      <c r="BG177" s="219">
        <f>IF(N177="zákl. prenesená",J177,0)</f>
        <v>0</v>
      </c>
      <c r="BH177" s="219">
        <f>IF(N177="zníž. prenesená",J177,0)</f>
        <v>0</v>
      </c>
      <c r="BI177" s="219">
        <f>IF(N177="nulová",J177,0)</f>
        <v>0</v>
      </c>
      <c r="BJ177" s="14" t="s">
        <v>86</v>
      </c>
      <c r="BK177" s="219">
        <f>ROUND(I177*H177,2)</f>
        <v>0</v>
      </c>
      <c r="BL177" s="14" t="s">
        <v>472</v>
      </c>
      <c r="BM177" s="218" t="s">
        <v>530</v>
      </c>
    </row>
    <row r="178" spans="1:65" s="2" customFormat="1" ht="6.95" customHeight="1">
      <c r="A178" s="31"/>
      <c r="B178" s="51"/>
      <c r="C178" s="52"/>
      <c r="D178" s="52"/>
      <c r="E178" s="52"/>
      <c r="F178" s="52"/>
      <c r="G178" s="52"/>
      <c r="H178" s="52"/>
      <c r="I178" s="155"/>
      <c r="J178" s="52"/>
      <c r="K178" s="52"/>
      <c r="L178" s="36"/>
      <c r="M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</row>
  </sheetData>
  <sheetProtection algorithmName="SHA-512" hashValue="vuZl7Bt5hEnofKJwic+kvhE2WaNbL6z/KJdCxWzc6q7f6FaUzZaasG1uDgKJn+2bV/6+oGgqRNT8tzSuOvGKDw==" saltValue="uHuELlaB/H7Ll6BuhXzudF0y4BkxigE1f5iuPtiVJl0lj3neeRjl/TDkc4UnGpU0mxYqHOFQPRCK57BEx8os2A==" spinCount="100000" sheet="1" objects="1" scenarios="1" formatColumns="0" formatRows="0" autoFilter="0"/>
  <autoFilter ref="C126:K177" xr:uid="{00000000-0009-0000-0000-000008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36</vt:i4>
      </vt:variant>
    </vt:vector>
  </HeadingPairs>
  <TitlesOfParts>
    <vt:vector size="54" baseType="lpstr">
      <vt:lpstr>Rekapitulácia stavby</vt:lpstr>
      <vt:lpstr>SO-01.1 - SO-01.1,2- Arch...</vt:lpstr>
      <vt:lpstr>SO-01.3 - SO 01.3 - Zdrav...</vt:lpstr>
      <vt:lpstr>SO-01.4 - SO 01.4 - Vykur...</vt:lpstr>
      <vt:lpstr>SO-01.5 - SO-01.5- Elekto...</vt:lpstr>
      <vt:lpstr>SO-01.6 - SO-01.6- Blesko...</vt:lpstr>
      <vt:lpstr>SO-01.7 - SO-01.7-Protipo...</vt:lpstr>
      <vt:lpstr>SO.02 - SO. 02 STL Prípoj...</vt:lpstr>
      <vt:lpstr>SO.03 - SO.03 Vnútroareál...</vt:lpstr>
      <vt:lpstr>SO.04 - SO.04 Kanalizačná...</vt:lpstr>
      <vt:lpstr>SO 05.1 - SO 05.1- Detské...</vt:lpstr>
      <vt:lpstr>SO 05.2 - SO 05.2- Sadové...</vt:lpstr>
      <vt:lpstr>SO 05.3 - SO 05.3- Spevne...</vt:lpstr>
      <vt:lpstr>SO.06 - SO.06 Prekládka t...</vt:lpstr>
      <vt:lpstr>SO.07.1 - SO.07.1 Stavebn...</vt:lpstr>
      <vt:lpstr>SO.07.2 - SO.07.2 Vykurov...</vt:lpstr>
      <vt:lpstr>SO.07.3 - SO.07.3 Plynoin...</vt:lpstr>
      <vt:lpstr>SO.07.4 - SO.07.4 Odvetra...</vt:lpstr>
      <vt:lpstr>'Rekapitulácia stavby'!Názvy_tisku</vt:lpstr>
      <vt:lpstr>'SO 05.1 - SO 05.1- Detské...'!Názvy_tisku</vt:lpstr>
      <vt:lpstr>'SO 05.2 - SO 05.2- Sadové...'!Názvy_tisku</vt:lpstr>
      <vt:lpstr>'SO 05.3 - SO 05.3- Spevne...'!Názvy_tisku</vt:lpstr>
      <vt:lpstr>'SO.02 - SO. 02 STL Prípoj...'!Názvy_tisku</vt:lpstr>
      <vt:lpstr>'SO.03 - SO.03 Vnútroareál...'!Názvy_tisku</vt:lpstr>
      <vt:lpstr>'SO.04 - SO.04 Kanalizačná...'!Názvy_tisku</vt:lpstr>
      <vt:lpstr>'SO.06 - SO.06 Prekládka t...'!Názvy_tisku</vt:lpstr>
      <vt:lpstr>'SO.07.1 - SO.07.1 Stavebn...'!Názvy_tisku</vt:lpstr>
      <vt:lpstr>'SO.07.2 - SO.07.2 Vykurov...'!Názvy_tisku</vt:lpstr>
      <vt:lpstr>'SO.07.3 - SO.07.3 Plynoin...'!Názvy_tisku</vt:lpstr>
      <vt:lpstr>'SO.07.4 - SO.07.4 Odvetra...'!Názvy_tisku</vt:lpstr>
      <vt:lpstr>'SO-01.1 - SO-01.1,2- Arch...'!Názvy_tisku</vt:lpstr>
      <vt:lpstr>'SO-01.3 - SO 01.3 - Zdrav...'!Názvy_tisku</vt:lpstr>
      <vt:lpstr>'SO-01.4 - SO 01.4 - Vykur...'!Názvy_tisku</vt:lpstr>
      <vt:lpstr>'SO-01.5 - SO-01.5- Elekto...'!Názvy_tisku</vt:lpstr>
      <vt:lpstr>'SO-01.6 - SO-01.6- Blesko...'!Názvy_tisku</vt:lpstr>
      <vt:lpstr>'SO-01.7 - SO-01.7-Protipo...'!Názvy_tisku</vt:lpstr>
      <vt:lpstr>'Rekapitulácia stavby'!Oblast_tisku</vt:lpstr>
      <vt:lpstr>'SO 05.1 - SO 05.1- Detské...'!Oblast_tisku</vt:lpstr>
      <vt:lpstr>'SO 05.2 - SO 05.2- Sadové...'!Oblast_tisku</vt:lpstr>
      <vt:lpstr>'SO 05.3 - SO 05.3- Spevne...'!Oblast_tisku</vt:lpstr>
      <vt:lpstr>'SO.02 - SO. 02 STL Prípoj...'!Oblast_tisku</vt:lpstr>
      <vt:lpstr>'SO.03 - SO.03 Vnútroareál...'!Oblast_tisku</vt:lpstr>
      <vt:lpstr>'SO.04 - SO.04 Kanalizačná...'!Oblast_tisku</vt:lpstr>
      <vt:lpstr>'SO.06 - SO.06 Prekládka t...'!Oblast_tisku</vt:lpstr>
      <vt:lpstr>'SO.07.1 - SO.07.1 Stavebn...'!Oblast_tisku</vt:lpstr>
      <vt:lpstr>'SO.07.2 - SO.07.2 Vykurov...'!Oblast_tisku</vt:lpstr>
      <vt:lpstr>'SO.07.3 - SO.07.3 Plynoin...'!Oblast_tisku</vt:lpstr>
      <vt:lpstr>'SO.07.4 - SO.07.4 Odvetra...'!Oblast_tisku</vt:lpstr>
      <vt:lpstr>'SO-01.1 - SO-01.1,2- Arch...'!Oblast_tisku</vt:lpstr>
      <vt:lpstr>'SO-01.3 - SO 01.3 - Zdrav...'!Oblast_tisku</vt:lpstr>
      <vt:lpstr>'SO-01.4 - SO 01.4 - Vykur...'!Oblast_tisku</vt:lpstr>
      <vt:lpstr>'SO-01.5 - SO-01.5- Elekto...'!Oblast_tisku</vt:lpstr>
      <vt:lpstr>'SO-01.6 - SO-01.6- Blesko...'!Oblast_tisku</vt:lpstr>
      <vt:lpstr>'SO-01.7 - SO-01.7-Protipo...'!Oblast_tisku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DESKTOP-ADL3U9U\Róbert</dc:creator>
  <cp:lastModifiedBy>Róbert</cp:lastModifiedBy>
  <cp:lastPrinted>2020-03-05T09:06:13Z</cp:lastPrinted>
  <dcterms:created xsi:type="dcterms:W3CDTF">2020-03-05T08:47:49Z</dcterms:created>
  <dcterms:modified xsi:type="dcterms:W3CDTF">2020-03-05T09:06:37Z</dcterms:modified>
</cp:coreProperties>
</file>