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Rekapitulácia stavby" sheetId="1" r:id="rId1"/>
    <sheet name="01 - SO 01 Rodinný dom s ..." sheetId="2" r:id="rId2"/>
    <sheet name="01P - SO 01 Vonkajšie prí..." sheetId="3" r:id="rId3"/>
    <sheet name="02 - SO 02 Prípojka vody ..." sheetId="4" r:id="rId4"/>
    <sheet name="03 - SO 03 Prípojka NN" sheetId="5" r:id="rId5"/>
    <sheet name="04 - SO 04 Telefónna príp..." sheetId="6" r:id="rId6"/>
    <sheet name="05 - SO 05 Sadové úpravy" sheetId="7" r:id="rId7"/>
    <sheet name="06 - SO 06 Parkoviská a k..." sheetId="8" r:id="rId8"/>
    <sheet name="07 - SO 07 Oplotenie" sheetId="9" r:id="rId9"/>
  </sheets>
  <definedNames>
    <definedName name="_xlnm._FilterDatabase" localSheetId="1" hidden="1">'01 - SO 01 Rodinný dom s ...'!$C$116:$K$1611</definedName>
    <definedName name="_xlnm._FilterDatabase" localSheetId="2" hidden="1">'01P - SO 01 Vonkajšie prí...'!$C$83:$K$109</definedName>
    <definedName name="_xlnm._FilterDatabase" localSheetId="3" hidden="1">'02 - SO 02 Prípojka vody ...'!$C$87:$K$142</definedName>
    <definedName name="_xlnm._FilterDatabase" localSheetId="4" hidden="1">'03 - SO 03 Prípojka NN'!$C$82:$K$106</definedName>
    <definedName name="_xlnm._FilterDatabase" localSheetId="5" hidden="1">'04 - SO 04 Telefónna príp...'!$C$82:$K$101</definedName>
    <definedName name="_xlnm._FilterDatabase" localSheetId="6" hidden="1">'05 - SO 05 Sadové úpravy'!$C$80:$K$84</definedName>
    <definedName name="_xlnm._FilterDatabase" localSheetId="7" hidden="1">'06 - SO 06 Parkoviská a k...'!$C$85:$K$214</definedName>
    <definedName name="_xlnm._FilterDatabase" localSheetId="8" hidden="1">'07 - SO 07 Oplotenie'!$C$88:$K$299</definedName>
    <definedName name="_xlnm.Print_Titles" localSheetId="1">'01 - SO 01 Rodinný dom s ...'!$116:$116</definedName>
    <definedName name="_xlnm.Print_Titles" localSheetId="2">'01P - SO 01 Vonkajšie prí...'!$83:$83</definedName>
    <definedName name="_xlnm.Print_Titles" localSheetId="3">'02 - SO 02 Prípojka vody ...'!$87:$87</definedName>
    <definedName name="_xlnm.Print_Titles" localSheetId="4">'03 - SO 03 Prípojka NN'!$82:$82</definedName>
    <definedName name="_xlnm.Print_Titles" localSheetId="5">'04 - SO 04 Telefónna príp...'!$82:$82</definedName>
    <definedName name="_xlnm.Print_Titles" localSheetId="6">'05 - SO 05 Sadové úpravy'!$80:$80</definedName>
    <definedName name="_xlnm.Print_Titles" localSheetId="7">'06 - SO 06 Parkoviská a k...'!$85:$85</definedName>
    <definedName name="_xlnm.Print_Titles" localSheetId="8">'07 - SO 07 Oplotenie'!$88:$88</definedName>
    <definedName name="_xlnm.Print_Titles" localSheetId="0">'Rekapitulácia stavby'!$52:$52</definedName>
    <definedName name="_xlnm.Print_Area" localSheetId="1">'01 - SO 01 Rodinný dom s ...'!$C$4:$J$39,'01 - SO 01 Rodinný dom s ...'!$C$45:$J$98,'01 - SO 01 Rodinný dom s ...'!$C$104:$K$1611</definedName>
    <definedName name="_xlnm.Print_Area" localSheetId="2">'01P - SO 01 Vonkajšie prí...'!$C$4:$J$39,'01P - SO 01 Vonkajšie prí...'!$C$45:$J$65,'01P - SO 01 Vonkajšie prí...'!$C$71:$K$109</definedName>
    <definedName name="_xlnm.Print_Area" localSheetId="3">'02 - SO 02 Prípojka vody ...'!$C$4:$J$39,'02 - SO 02 Prípojka vody ...'!$C$45:$J$69,'02 - SO 02 Prípojka vody ...'!$C$75:$K$142</definedName>
    <definedName name="_xlnm.Print_Area" localSheetId="4">'03 - SO 03 Prípojka NN'!$C$4:$J$39,'03 - SO 03 Prípojka NN'!$C$45:$J$64,'03 - SO 03 Prípojka NN'!$C$70:$K$106</definedName>
    <definedName name="_xlnm.Print_Area" localSheetId="5">'04 - SO 04 Telefónna príp...'!$C$4:$J$39,'04 - SO 04 Telefónna príp...'!$C$45:$J$64,'04 - SO 04 Telefónna príp...'!$C$70:$K$101</definedName>
    <definedName name="_xlnm.Print_Area" localSheetId="6">'05 - SO 05 Sadové úpravy'!$C$4:$J$39,'05 - SO 05 Sadové úpravy'!$C$45:$J$62,'05 - SO 05 Sadové úpravy'!$C$68:$K$84</definedName>
    <definedName name="_xlnm.Print_Area" localSheetId="7">'06 - SO 06 Parkoviská a k...'!$C$4:$J$39,'06 - SO 06 Parkoviská a k...'!$C$45:$J$67,'06 - SO 06 Parkoviská a k...'!$C$73:$K$214</definedName>
    <definedName name="_xlnm.Print_Area" localSheetId="8">'07 - SO 07 Oplotenie'!$C$4:$J$39,'07 - SO 07 Oplotenie'!$C$45:$J$70,'07 - SO 07 Oplotenie'!$C$76:$K$299</definedName>
    <definedName name="_xlnm.Print_Area" localSheetId="0">'Rekapitulácia stavby'!$D$4:$AO$36,'Rekapitulácia stavby'!$C$42:$AQ$63</definedName>
  </definedNames>
  <calcPr calcId="124519"/>
</workbook>
</file>

<file path=xl/calcChain.xml><?xml version="1.0" encoding="utf-8"?>
<calcChain xmlns="http://schemas.openxmlformats.org/spreadsheetml/2006/main">
  <c r="BK1556" i="2"/>
  <c r="BK1560"/>
  <c r="BI1560"/>
  <c r="BH1560"/>
  <c r="BG1560"/>
  <c r="BE1560"/>
  <c r="T1560"/>
  <c r="R1560"/>
  <c r="P1560"/>
  <c r="J1560"/>
  <c r="BF1560" s="1"/>
  <c r="BK1559"/>
  <c r="BI1559"/>
  <c r="BH1559"/>
  <c r="BG1559"/>
  <c r="BE1559"/>
  <c r="T1559"/>
  <c r="R1559"/>
  <c r="P1559"/>
  <c r="J1559"/>
  <c r="BF1559" s="1"/>
  <c r="BK1558"/>
  <c r="BI1558"/>
  <c r="BH1558"/>
  <c r="BG1558"/>
  <c r="BE1558"/>
  <c r="T1558"/>
  <c r="R1558"/>
  <c r="P1558"/>
  <c r="J1558"/>
  <c r="BF1558" s="1"/>
  <c r="BK1557"/>
  <c r="BI1557"/>
  <c r="BH1557"/>
  <c r="BG1557"/>
  <c r="BE1557"/>
  <c r="T1557"/>
  <c r="R1557"/>
  <c r="P1557"/>
  <c r="J1557"/>
  <c r="BF1557" s="1"/>
  <c r="BK1544"/>
  <c r="BK1548"/>
  <c r="BI1548"/>
  <c r="BH1548"/>
  <c r="BG1548"/>
  <c r="BE1548"/>
  <c r="T1548"/>
  <c r="R1548"/>
  <c r="P1548"/>
  <c r="J1548"/>
  <c r="BF1548" s="1"/>
  <c r="BK1547"/>
  <c r="BI1547"/>
  <c r="BH1547"/>
  <c r="BG1547"/>
  <c r="BE1547"/>
  <c r="T1547"/>
  <c r="R1547"/>
  <c r="P1547"/>
  <c r="J1547"/>
  <c r="BF1547" s="1"/>
  <c r="BK1546"/>
  <c r="BI1546"/>
  <c r="BH1546"/>
  <c r="BG1546"/>
  <c r="BE1546"/>
  <c r="T1546"/>
  <c r="R1546"/>
  <c r="P1546"/>
  <c r="J1546"/>
  <c r="BF1546" s="1"/>
  <c r="BK1545"/>
  <c r="BI1545"/>
  <c r="BH1545"/>
  <c r="BG1545"/>
  <c r="BE1545"/>
  <c r="T1545"/>
  <c r="R1545"/>
  <c r="P1545"/>
  <c r="J1545"/>
  <c r="BF1545" s="1"/>
  <c r="J97"/>
  <c r="BK1016"/>
  <c r="BK1613"/>
  <c r="BK1612" s="1"/>
  <c r="J1612" s="1"/>
  <c r="BI1613"/>
  <c r="BH1613"/>
  <c r="BG1613"/>
  <c r="BE1613"/>
  <c r="T1613"/>
  <c r="T1612" s="1"/>
  <c r="R1613"/>
  <c r="P1613"/>
  <c r="P1612" s="1"/>
  <c r="J1613"/>
  <c r="BF1613" s="1"/>
  <c r="R1612"/>
  <c r="BK1091"/>
  <c r="BI1091"/>
  <c r="BH1091"/>
  <c r="BG1091"/>
  <c r="BE1091"/>
  <c r="T1091"/>
  <c r="R1091"/>
  <c r="P1091"/>
  <c r="J1091"/>
  <c r="BF1091" s="1"/>
  <c r="BK1089"/>
  <c r="BI1089"/>
  <c r="BH1089"/>
  <c r="BG1089"/>
  <c r="BE1089"/>
  <c r="T1089"/>
  <c r="R1089"/>
  <c r="P1089"/>
  <c r="J1089"/>
  <c r="BF1089" s="1"/>
  <c r="BK1073"/>
  <c r="BI1073"/>
  <c r="BH1073"/>
  <c r="BG1073"/>
  <c r="BE1073"/>
  <c r="T1073"/>
  <c r="R1073"/>
  <c r="P1073"/>
  <c r="J1073"/>
  <c r="BF1073" s="1"/>
  <c r="BK1069"/>
  <c r="BI1069"/>
  <c r="BH1069"/>
  <c r="BG1069"/>
  <c r="BE1069"/>
  <c r="T1069"/>
  <c r="R1069"/>
  <c r="P1069"/>
  <c r="J1069"/>
  <c r="BF1069" s="1"/>
  <c r="BK1065"/>
  <c r="BI1065"/>
  <c r="BH1065"/>
  <c r="BG1065"/>
  <c r="BE1065"/>
  <c r="T1065"/>
  <c r="R1065"/>
  <c r="P1065"/>
  <c r="J1065"/>
  <c r="BF1065" s="1"/>
  <c r="BK1063"/>
  <c r="BI1063"/>
  <c r="BH1063"/>
  <c r="BG1063"/>
  <c r="BE1063"/>
  <c r="T1063"/>
  <c r="R1063"/>
  <c r="P1063"/>
  <c r="J1063"/>
  <c r="BF1063" s="1"/>
  <c r="J37" i="9"/>
  <c r="J36"/>
  <c r="AY62" i="1"/>
  <c r="J35" i="9"/>
  <c r="AX62" i="1"/>
  <c r="BI293" i="9"/>
  <c r="BH293"/>
  <c r="BG293"/>
  <c r="BE293"/>
  <c r="T293"/>
  <c r="R293"/>
  <c r="P293"/>
  <c r="BK293"/>
  <c r="J293"/>
  <c r="BF293" s="1"/>
  <c r="BI285"/>
  <c r="BH285"/>
  <c r="BG285"/>
  <c r="BE285"/>
  <c r="T285"/>
  <c r="T284" s="1"/>
  <c r="R285"/>
  <c r="R284" s="1"/>
  <c r="P285"/>
  <c r="P284" s="1"/>
  <c r="BK285"/>
  <c r="BK284" s="1"/>
  <c r="J285"/>
  <c r="BF285"/>
  <c r="BI283"/>
  <c r="BH283"/>
  <c r="BG283"/>
  <c r="BE283"/>
  <c r="T283"/>
  <c r="R283"/>
  <c r="P283"/>
  <c r="BK283"/>
  <c r="J283"/>
  <c r="BF283" s="1"/>
  <c r="BI279"/>
  <c r="BH279"/>
  <c r="BG279"/>
  <c r="BE279"/>
  <c r="T279"/>
  <c r="R279"/>
  <c r="P279"/>
  <c r="BK279"/>
  <c r="J279"/>
  <c r="BF279" s="1"/>
  <c r="BI278"/>
  <c r="BH278"/>
  <c r="BG278"/>
  <c r="BE278"/>
  <c r="T278"/>
  <c r="R278"/>
  <c r="P278"/>
  <c r="BK278"/>
  <c r="J278"/>
  <c r="BF278" s="1"/>
  <c r="BI277"/>
  <c r="BH277"/>
  <c r="BG277"/>
  <c r="BE277"/>
  <c r="T277"/>
  <c r="R277"/>
  <c r="P277"/>
  <c r="BK277"/>
  <c r="J277"/>
  <c r="BF277" s="1"/>
  <c r="BI270"/>
  <c r="BH270"/>
  <c r="BG270"/>
  <c r="BE270"/>
  <c r="T270"/>
  <c r="R270"/>
  <c r="P270"/>
  <c r="BK270"/>
  <c r="J270"/>
  <c r="BF270" s="1"/>
  <c r="BI269"/>
  <c r="BH269"/>
  <c r="BG269"/>
  <c r="BE269"/>
  <c r="T269"/>
  <c r="R269"/>
  <c r="P269"/>
  <c r="BK269"/>
  <c r="J269"/>
  <c r="BF269" s="1"/>
  <c r="BI268"/>
  <c r="BH268"/>
  <c r="BG268"/>
  <c r="BE268"/>
  <c r="T268"/>
  <c r="R268"/>
  <c r="P268"/>
  <c r="BK268"/>
  <c r="J268"/>
  <c r="BF268" s="1"/>
  <c r="BI266"/>
  <c r="BH266"/>
  <c r="BG266"/>
  <c r="BE266"/>
  <c r="T266"/>
  <c r="R266"/>
  <c r="P266"/>
  <c r="BK266"/>
  <c r="J266"/>
  <c r="BF266" s="1"/>
  <c r="BI264"/>
  <c r="BH264"/>
  <c r="BG264"/>
  <c r="BE264"/>
  <c r="T264"/>
  <c r="R264"/>
  <c r="P264"/>
  <c r="BK264"/>
  <c r="J264"/>
  <c r="BF264" s="1"/>
  <c r="BI262"/>
  <c r="BH262"/>
  <c r="BG262"/>
  <c r="BE262"/>
  <c r="T262"/>
  <c r="R262"/>
  <c r="P262"/>
  <c r="BK262"/>
  <c r="J262"/>
  <c r="BF262" s="1"/>
  <c r="BI261"/>
  <c r="BH261"/>
  <c r="BG261"/>
  <c r="BE261"/>
  <c r="T261"/>
  <c r="R261"/>
  <c r="P261"/>
  <c r="BK261"/>
  <c r="J261"/>
  <c r="BF261" s="1"/>
  <c r="BI256"/>
  <c r="BH256"/>
  <c r="BG256"/>
  <c r="BE256"/>
  <c r="T256"/>
  <c r="R256"/>
  <c r="P256"/>
  <c r="BK256"/>
  <c r="J256"/>
  <c r="BF256" s="1"/>
  <c r="BI253"/>
  <c r="BH253"/>
  <c r="BG253"/>
  <c r="BE253"/>
  <c r="T253"/>
  <c r="R253"/>
  <c r="P253"/>
  <c r="BK253"/>
  <c r="J253"/>
  <c r="BF253" s="1"/>
  <c r="BI250"/>
  <c r="BH250"/>
  <c r="BG250"/>
  <c r="BE250"/>
  <c r="T250"/>
  <c r="R250"/>
  <c r="P250"/>
  <c r="BK250"/>
  <c r="J250"/>
  <c r="BF250" s="1"/>
  <c r="BI243"/>
  <c r="BH243"/>
  <c r="BG243"/>
  <c r="BE243"/>
  <c r="T243"/>
  <c r="T242" s="1"/>
  <c r="T241" s="1"/>
  <c r="R243"/>
  <c r="R242"/>
  <c r="R241" s="1"/>
  <c r="P243"/>
  <c r="P242" s="1"/>
  <c r="BK243"/>
  <c r="BK242"/>
  <c r="J242" s="1"/>
  <c r="J68" s="1"/>
  <c r="J243"/>
  <c r="BF243" s="1"/>
  <c r="BI240"/>
  <c r="BH240"/>
  <c r="BG240"/>
  <c r="BE240"/>
  <c r="T240"/>
  <c r="T239" s="1"/>
  <c r="R240"/>
  <c r="R239" s="1"/>
  <c r="P240"/>
  <c r="P239" s="1"/>
  <c r="BK240"/>
  <c r="BK239" s="1"/>
  <c r="J239" s="1"/>
  <c r="J66" s="1"/>
  <c r="J240"/>
  <c r="BF240"/>
  <c r="BI238"/>
  <c r="BH238"/>
  <c r="BG238"/>
  <c r="BE238"/>
  <c r="T238"/>
  <c r="R238"/>
  <c r="P238"/>
  <c r="BK238"/>
  <c r="J238"/>
  <c r="BF238" s="1"/>
  <c r="BI236"/>
  <c r="BH236"/>
  <c r="BG236"/>
  <c r="BE236"/>
  <c r="T236"/>
  <c r="R236"/>
  <c r="P236"/>
  <c r="BK236"/>
  <c r="J236"/>
  <c r="BF236" s="1"/>
  <c r="BI235"/>
  <c r="BH235"/>
  <c r="BG235"/>
  <c r="BE235"/>
  <c r="T235"/>
  <c r="R235"/>
  <c r="P235"/>
  <c r="BK235"/>
  <c r="J235"/>
  <c r="BF235" s="1"/>
  <c r="BI233"/>
  <c r="BH233"/>
  <c r="BG233"/>
  <c r="BE233"/>
  <c r="T233"/>
  <c r="R233"/>
  <c r="P233"/>
  <c r="BK233"/>
  <c r="J233"/>
  <c r="BF233" s="1"/>
  <c r="BI232"/>
  <c r="BH232"/>
  <c r="BG232"/>
  <c r="BE232"/>
  <c r="T232"/>
  <c r="R232"/>
  <c r="P232"/>
  <c r="BK232"/>
  <c r="J232"/>
  <c r="BF232" s="1"/>
  <c r="BI225"/>
  <c r="BH225"/>
  <c r="BG225"/>
  <c r="BE225"/>
  <c r="T225"/>
  <c r="R225"/>
  <c r="P225"/>
  <c r="BK225"/>
  <c r="J225"/>
  <c r="BF225" s="1"/>
  <c r="BI223"/>
  <c r="BH223"/>
  <c r="BG223"/>
  <c r="BE223"/>
  <c r="T223"/>
  <c r="R223"/>
  <c r="P223"/>
  <c r="BK223"/>
  <c r="J223"/>
  <c r="BF223" s="1"/>
  <c r="BI219"/>
  <c r="BH219"/>
  <c r="BG219"/>
  <c r="BE219"/>
  <c r="T219"/>
  <c r="R219"/>
  <c r="P219"/>
  <c r="BK219"/>
  <c r="J219"/>
  <c r="BF219" s="1"/>
  <c r="BI212"/>
  <c r="BH212"/>
  <c r="BG212"/>
  <c r="BE212"/>
  <c r="T212"/>
  <c r="T211" s="1"/>
  <c r="R212"/>
  <c r="R211" s="1"/>
  <c r="P212"/>
  <c r="P211" s="1"/>
  <c r="BK212"/>
  <c r="BK211" s="1"/>
  <c r="J211" s="1"/>
  <c r="J65" s="1"/>
  <c r="J212"/>
  <c r="BF212"/>
  <c r="BI204"/>
  <c r="BH204"/>
  <c r="BG204"/>
  <c r="BE204"/>
  <c r="T204"/>
  <c r="T203" s="1"/>
  <c r="R204"/>
  <c r="R203" s="1"/>
  <c r="P204"/>
  <c r="P203" s="1"/>
  <c r="BK204"/>
  <c r="BK203" s="1"/>
  <c r="J203" s="1"/>
  <c r="J64" s="1"/>
  <c r="J204"/>
  <c r="BF204"/>
  <c r="BI202"/>
  <c r="BH202"/>
  <c r="BG202"/>
  <c r="BE202"/>
  <c r="T202"/>
  <c r="R202"/>
  <c r="P202"/>
  <c r="BK202"/>
  <c r="J202"/>
  <c r="BF202" s="1"/>
  <c r="BI201"/>
  <c r="BH201"/>
  <c r="BG201"/>
  <c r="BE201"/>
  <c r="T201"/>
  <c r="R201"/>
  <c r="P201"/>
  <c r="BK201"/>
  <c r="J201"/>
  <c r="BF201" s="1"/>
  <c r="BI199"/>
  <c r="BH199"/>
  <c r="BG199"/>
  <c r="BE199"/>
  <c r="T199"/>
  <c r="R199"/>
  <c r="P199"/>
  <c r="BK199"/>
  <c r="J199"/>
  <c r="BF199" s="1"/>
  <c r="BI193"/>
  <c r="BH193"/>
  <c r="BG193"/>
  <c r="BE193"/>
  <c r="T193"/>
  <c r="R193"/>
  <c r="P193"/>
  <c r="BK193"/>
  <c r="J193"/>
  <c r="BF193" s="1"/>
  <c r="BI190"/>
  <c r="BH190"/>
  <c r="BG190"/>
  <c r="BE190"/>
  <c r="T190"/>
  <c r="R190"/>
  <c r="P190"/>
  <c r="BK190"/>
  <c r="J190"/>
  <c r="BF190" s="1"/>
  <c r="BI189"/>
  <c r="BH189"/>
  <c r="BG189"/>
  <c r="BE189"/>
  <c r="T189"/>
  <c r="R189"/>
  <c r="P189"/>
  <c r="BK189"/>
  <c r="J189"/>
  <c r="BF189" s="1"/>
  <c r="BI183"/>
  <c r="BH183"/>
  <c r="BG183"/>
  <c r="BE183"/>
  <c r="T183"/>
  <c r="R183"/>
  <c r="P183"/>
  <c r="BK183"/>
  <c r="J183"/>
  <c r="BF183" s="1"/>
  <c r="BI176"/>
  <c r="BH176"/>
  <c r="BG176"/>
  <c r="BE176"/>
  <c r="T176"/>
  <c r="R176"/>
  <c r="P176"/>
  <c r="BK176"/>
  <c r="J176"/>
  <c r="BF176" s="1"/>
  <c r="BI173"/>
  <c r="BH173"/>
  <c r="BG173"/>
  <c r="BE173"/>
  <c r="T173"/>
  <c r="R173"/>
  <c r="P173"/>
  <c r="BK173"/>
  <c r="J173"/>
  <c r="BF173" s="1"/>
  <c r="BI172"/>
  <c r="BH172"/>
  <c r="BG172"/>
  <c r="BE172"/>
  <c r="T172"/>
  <c r="R172"/>
  <c r="P172"/>
  <c r="BK172"/>
  <c r="J172"/>
  <c r="BF172" s="1"/>
  <c r="BI162"/>
  <c r="BH162"/>
  <c r="BG162"/>
  <c r="BE162"/>
  <c r="T162"/>
  <c r="R162"/>
  <c r="P162"/>
  <c r="BK162"/>
  <c r="J162"/>
  <c r="BF162" s="1"/>
  <c r="BI152"/>
  <c r="BH152"/>
  <c r="BG152"/>
  <c r="BE152"/>
  <c r="T152"/>
  <c r="T151" s="1"/>
  <c r="R152"/>
  <c r="R151" s="1"/>
  <c r="P152"/>
  <c r="P151" s="1"/>
  <c r="BK152"/>
  <c r="BK151" s="1"/>
  <c r="J151" s="1"/>
  <c r="J63" s="1"/>
  <c r="J152"/>
  <c r="BF152"/>
  <c r="BI144"/>
  <c r="BH144"/>
  <c r="BG144"/>
  <c r="BE144"/>
  <c r="T144"/>
  <c r="R144"/>
  <c r="P144"/>
  <c r="BK144"/>
  <c r="J144"/>
  <c r="BF144" s="1"/>
  <c r="BI136"/>
  <c r="BH136"/>
  <c r="BG136"/>
  <c r="BE136"/>
  <c r="T136"/>
  <c r="R136"/>
  <c r="P136"/>
  <c r="BK136"/>
  <c r="J136"/>
  <c r="BF136" s="1"/>
  <c r="BI135"/>
  <c r="BH135"/>
  <c r="BG135"/>
  <c r="BE135"/>
  <c r="T135"/>
  <c r="R135"/>
  <c r="P135"/>
  <c r="BK135"/>
  <c r="J135"/>
  <c r="BF135" s="1"/>
  <c r="BI122"/>
  <c r="BH122"/>
  <c r="BG122"/>
  <c r="BE122"/>
  <c r="T122"/>
  <c r="T121" s="1"/>
  <c r="R122"/>
  <c r="R121" s="1"/>
  <c r="P122"/>
  <c r="P121" s="1"/>
  <c r="BK122"/>
  <c r="BK121" s="1"/>
  <c r="J122"/>
  <c r="BF122"/>
  <c r="BI119"/>
  <c r="BH119"/>
  <c r="BG119"/>
  <c r="BE119"/>
  <c r="T119"/>
  <c r="R119"/>
  <c r="P119"/>
  <c r="BK119"/>
  <c r="J119"/>
  <c r="BF119" s="1"/>
  <c r="BI116"/>
  <c r="BH116"/>
  <c r="BG116"/>
  <c r="BE116"/>
  <c r="T116"/>
  <c r="R116"/>
  <c r="P116"/>
  <c r="BK116"/>
  <c r="J116"/>
  <c r="BF116" s="1"/>
  <c r="BI112"/>
  <c r="BH112"/>
  <c r="BG112"/>
  <c r="BE112"/>
  <c r="T112"/>
  <c r="R112"/>
  <c r="P112"/>
  <c r="BK112"/>
  <c r="J112"/>
  <c r="BF112" s="1"/>
  <c r="BI111"/>
  <c r="BH111"/>
  <c r="BG111"/>
  <c r="BE111"/>
  <c r="T111"/>
  <c r="R111"/>
  <c r="P111"/>
  <c r="BK111"/>
  <c r="J111"/>
  <c r="BF111" s="1"/>
  <c r="BI107"/>
  <c r="BH107"/>
  <c r="BG107"/>
  <c r="BE107"/>
  <c r="T107"/>
  <c r="R107"/>
  <c r="P107"/>
  <c r="BK107"/>
  <c r="J107"/>
  <c r="BF107" s="1"/>
  <c r="BI106"/>
  <c r="BH106"/>
  <c r="BG106"/>
  <c r="BE106"/>
  <c r="T106"/>
  <c r="R106"/>
  <c r="P106"/>
  <c r="BK106"/>
  <c r="J106"/>
  <c r="BF106" s="1"/>
  <c r="BI99"/>
  <c r="BH99"/>
  <c r="BG99"/>
  <c r="BE99"/>
  <c r="T99"/>
  <c r="R99"/>
  <c r="P99"/>
  <c r="BK99"/>
  <c r="J99"/>
  <c r="BF99" s="1"/>
  <c r="BI98"/>
  <c r="BH98"/>
  <c r="BG98"/>
  <c r="BE98"/>
  <c r="T98"/>
  <c r="R98"/>
  <c r="P98"/>
  <c r="BK98"/>
  <c r="J98"/>
  <c r="BF98" s="1"/>
  <c r="BI92"/>
  <c r="F37" s="1"/>
  <c r="BD62" i="1" s="1"/>
  <c r="BH92" i="9"/>
  <c r="F36"/>
  <c r="BC62" i="1" s="1"/>
  <c r="BG92" i="9"/>
  <c r="F35" s="1"/>
  <c r="BB62" i="1" s="1"/>
  <c r="BE92" i="9"/>
  <c r="J33"/>
  <c r="AV62" i="1" s="1"/>
  <c r="F33" i="9"/>
  <c r="AZ62" i="1" s="1"/>
  <c r="T92" i="9"/>
  <c r="T91" s="1"/>
  <c r="T90" s="1"/>
  <c r="T89" s="1"/>
  <c r="R92"/>
  <c r="R91" s="1"/>
  <c r="P92"/>
  <c r="P91" s="1"/>
  <c r="P90" s="1"/>
  <c r="BK92"/>
  <c r="BK91"/>
  <c r="J91" s="1"/>
  <c r="J61" s="1"/>
  <c r="J92"/>
  <c r="BF92"/>
  <c r="J34" s="1"/>
  <c r="AW62" i="1" s="1"/>
  <c r="J86" i="9"/>
  <c r="J85"/>
  <c r="F85"/>
  <c r="F83"/>
  <c r="E81"/>
  <c r="J55"/>
  <c r="J54"/>
  <c r="F54"/>
  <c r="F52"/>
  <c r="E50"/>
  <c r="J18"/>
  <c r="E18"/>
  <c r="F86"/>
  <c r="F55"/>
  <c r="J17"/>
  <c r="J83"/>
  <c r="J52"/>
  <c r="E7"/>
  <c r="E79" s="1"/>
  <c r="E48"/>
  <c r="J37" i="8"/>
  <c r="J36"/>
  <c r="AY61" i="1" s="1"/>
  <c r="J35" i="8"/>
  <c r="AX61" i="1" s="1"/>
  <c r="BI214" i="8"/>
  <c r="BH214"/>
  <c r="BG214"/>
  <c r="BE214"/>
  <c r="T214"/>
  <c r="R214"/>
  <c r="P214"/>
  <c r="BK214"/>
  <c r="J214"/>
  <c r="BF214" s="1"/>
  <c r="BI213"/>
  <c r="BH213"/>
  <c r="BG213"/>
  <c r="BE213"/>
  <c r="T213"/>
  <c r="R213"/>
  <c r="P213"/>
  <c r="BK213"/>
  <c r="J213"/>
  <c r="BF213" s="1"/>
  <c r="BI212"/>
  <c r="BH212"/>
  <c r="BG212"/>
  <c r="BE212"/>
  <c r="T212"/>
  <c r="R212"/>
  <c r="P212"/>
  <c r="BK212"/>
  <c r="J212"/>
  <c r="BF212" s="1"/>
  <c r="BI210"/>
  <c r="BH210"/>
  <c r="BG210"/>
  <c r="BE210"/>
  <c r="T210"/>
  <c r="R210"/>
  <c r="P210"/>
  <c r="BK210"/>
  <c r="J210"/>
  <c r="BF210" s="1"/>
  <c r="BI209"/>
  <c r="BH209"/>
  <c r="BG209"/>
  <c r="BE209"/>
  <c r="T209"/>
  <c r="R209"/>
  <c r="P209"/>
  <c r="BK209"/>
  <c r="J209"/>
  <c r="BF209"/>
  <c r="BI208"/>
  <c r="BH208"/>
  <c r="BG208"/>
  <c r="BE208"/>
  <c r="T208"/>
  <c r="R208"/>
  <c r="P208"/>
  <c r="BK208"/>
  <c r="J208"/>
  <c r="BF208"/>
  <c r="BI207"/>
  <c r="BH207"/>
  <c r="BG207"/>
  <c r="BE207"/>
  <c r="T207"/>
  <c r="R207"/>
  <c r="P207"/>
  <c r="BK207"/>
  <c r="J207"/>
  <c r="BF207"/>
  <c r="BI206"/>
  <c r="BH206"/>
  <c r="BG206"/>
  <c r="BE206"/>
  <c r="T206"/>
  <c r="R206"/>
  <c r="P206"/>
  <c r="BK206"/>
  <c r="J206"/>
  <c r="BF206"/>
  <c r="BI202"/>
  <c r="BH202"/>
  <c r="BG202"/>
  <c r="BE202"/>
  <c r="T202"/>
  <c r="R202"/>
  <c r="P202"/>
  <c r="BK202"/>
  <c r="J202"/>
  <c r="BF202"/>
  <c r="BI198"/>
  <c r="BH198"/>
  <c r="BG198"/>
  <c r="BE198"/>
  <c r="T198"/>
  <c r="R198"/>
  <c r="P198"/>
  <c r="BK198"/>
  <c r="J198"/>
  <c r="BF198"/>
  <c r="BI196"/>
  <c r="BH196"/>
  <c r="BG196"/>
  <c r="BE196"/>
  <c r="T196"/>
  <c r="R196"/>
  <c r="P196"/>
  <c r="BK196"/>
  <c r="J196"/>
  <c r="BF196"/>
  <c r="BI195"/>
  <c r="BH195"/>
  <c r="BG195"/>
  <c r="BE195"/>
  <c r="T195"/>
  <c r="R195"/>
  <c r="P195"/>
  <c r="BK195"/>
  <c r="J195"/>
  <c r="BF195"/>
  <c r="BI193"/>
  <c r="BH193"/>
  <c r="BG193"/>
  <c r="BE193"/>
  <c r="T193"/>
  <c r="R193"/>
  <c r="P193"/>
  <c r="BK193"/>
  <c r="J193"/>
  <c r="BF193"/>
  <c r="BI192"/>
  <c r="BH192"/>
  <c r="BG192"/>
  <c r="BE192"/>
  <c r="T192"/>
  <c r="R192"/>
  <c r="P192"/>
  <c r="BK192"/>
  <c r="J192"/>
  <c r="BF192"/>
  <c r="BI191"/>
  <c r="BH191"/>
  <c r="BG191"/>
  <c r="BE191"/>
  <c r="T191"/>
  <c r="R191"/>
  <c r="P191"/>
  <c r="BK191"/>
  <c r="J191"/>
  <c r="BF191"/>
  <c r="BI190"/>
  <c r="BH190"/>
  <c r="BG190"/>
  <c r="BE190"/>
  <c r="T190"/>
  <c r="R190"/>
  <c r="P190"/>
  <c r="BK190"/>
  <c r="J190"/>
  <c r="BF190"/>
  <c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5"/>
  <c r="BH185"/>
  <c r="BG185"/>
  <c r="BE185"/>
  <c r="T185"/>
  <c r="R185"/>
  <c r="P185"/>
  <c r="BK185"/>
  <c r="J185"/>
  <c r="BF185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 s="1"/>
  <c r="BI181"/>
  <c r="BH181"/>
  <c r="BG181"/>
  <c r="BE181"/>
  <c r="T181"/>
  <c r="R181"/>
  <c r="P181"/>
  <c r="BK181"/>
  <c r="J181"/>
  <c r="BF181" s="1"/>
  <c r="BI179"/>
  <c r="BH179"/>
  <c r="BG179"/>
  <c r="BE179"/>
  <c r="T179"/>
  <c r="R179"/>
  <c r="P179"/>
  <c r="BK179"/>
  <c r="J179"/>
  <c r="BF179" s="1"/>
  <c r="BI178"/>
  <c r="BH178"/>
  <c r="BG178"/>
  <c r="BE178"/>
  <c r="T178"/>
  <c r="R178"/>
  <c r="P178"/>
  <c r="BK178"/>
  <c r="J178"/>
  <c r="BF178" s="1"/>
  <c r="BI176"/>
  <c r="BH176"/>
  <c r="BG176"/>
  <c r="BE176"/>
  <c r="T176"/>
  <c r="R176"/>
  <c r="P176"/>
  <c r="BK176"/>
  <c r="J176"/>
  <c r="BF176" s="1"/>
  <c r="BI175"/>
  <c r="BH175"/>
  <c r="BG175"/>
  <c r="BE175"/>
  <c r="T175"/>
  <c r="R175"/>
  <c r="P175"/>
  <c r="BK175"/>
  <c r="J175"/>
  <c r="BF175" s="1"/>
  <c r="BI174"/>
  <c r="BH174"/>
  <c r="BG174"/>
  <c r="BE174"/>
  <c r="T174"/>
  <c r="T173" s="1"/>
  <c r="R174"/>
  <c r="R173" s="1"/>
  <c r="P174"/>
  <c r="P173" s="1"/>
  <c r="BK174"/>
  <c r="BK173" s="1"/>
  <c r="J173" s="1"/>
  <c r="J66" s="1"/>
  <c r="J174"/>
  <c r="BF174"/>
  <c r="BI172"/>
  <c r="BH172"/>
  <c r="BG172"/>
  <c r="BE172"/>
  <c r="T172"/>
  <c r="R172"/>
  <c r="P172"/>
  <c r="BK172"/>
  <c r="J172"/>
  <c r="BF172" s="1"/>
  <c r="BI171"/>
  <c r="BH171"/>
  <c r="BG171"/>
  <c r="BE171"/>
  <c r="T171"/>
  <c r="R171"/>
  <c r="P171"/>
  <c r="BK171"/>
  <c r="J171"/>
  <c r="BF171" s="1"/>
  <c r="BI170"/>
  <c r="BH170"/>
  <c r="BG170"/>
  <c r="BE170"/>
  <c r="T170"/>
  <c r="R170"/>
  <c r="P170"/>
  <c r="BK170"/>
  <c r="J170"/>
  <c r="BF170" s="1"/>
  <c r="BI169"/>
  <c r="BH169"/>
  <c r="BG169"/>
  <c r="BE169"/>
  <c r="T169"/>
  <c r="R169"/>
  <c r="P169"/>
  <c r="BK169"/>
  <c r="J169"/>
  <c r="BF169" s="1"/>
  <c r="BI168"/>
  <c r="BH168"/>
  <c r="BG168"/>
  <c r="BE168"/>
  <c r="T168"/>
  <c r="R168"/>
  <c r="P168"/>
  <c r="BK168"/>
  <c r="J168"/>
  <c r="BF168" s="1"/>
  <c r="BI167"/>
  <c r="BH167"/>
  <c r="BG167"/>
  <c r="BE167"/>
  <c r="T167"/>
  <c r="R167"/>
  <c r="P167"/>
  <c r="BK167"/>
  <c r="J167"/>
  <c r="BF167" s="1"/>
  <c r="BI166"/>
  <c r="BH166"/>
  <c r="BG166"/>
  <c r="BE166"/>
  <c r="T166"/>
  <c r="T165" s="1"/>
  <c r="R166"/>
  <c r="R165" s="1"/>
  <c r="P166"/>
  <c r="P165" s="1"/>
  <c r="BK166"/>
  <c r="BK165" s="1"/>
  <c r="J165" s="1"/>
  <c r="J65" s="1"/>
  <c r="J166"/>
  <c r="BF166"/>
  <c r="BI163"/>
  <c r="BH163"/>
  <c r="BG163"/>
  <c r="BE163"/>
  <c r="T163"/>
  <c r="R163"/>
  <c r="P163"/>
  <c r="BK163"/>
  <c r="J163"/>
  <c r="BF163" s="1"/>
  <c r="BI162"/>
  <c r="BH162"/>
  <c r="BG162"/>
  <c r="BE162"/>
  <c r="T162"/>
  <c r="R162"/>
  <c r="P162"/>
  <c r="BK162"/>
  <c r="J162"/>
  <c r="BF162" s="1"/>
  <c r="BI160"/>
  <c r="BH160"/>
  <c r="BG160"/>
  <c r="BE160"/>
  <c r="T160"/>
  <c r="R160"/>
  <c r="P160"/>
  <c r="BK160"/>
  <c r="J160"/>
  <c r="BF160" s="1"/>
  <c r="BI159"/>
  <c r="BH159"/>
  <c r="BG159"/>
  <c r="BE159"/>
  <c r="T159"/>
  <c r="R159"/>
  <c r="P159"/>
  <c r="BK159"/>
  <c r="J159"/>
  <c r="BF159" s="1"/>
  <c r="BI158"/>
  <c r="BH158"/>
  <c r="BG158"/>
  <c r="BE158"/>
  <c r="T158"/>
  <c r="R158"/>
  <c r="P158"/>
  <c r="BK158"/>
  <c r="J158"/>
  <c r="BF158" s="1"/>
  <c r="BI156"/>
  <c r="BH156"/>
  <c r="BG156"/>
  <c r="BE156"/>
  <c r="T156"/>
  <c r="R156"/>
  <c r="P156"/>
  <c r="BK156"/>
  <c r="J156"/>
  <c r="BF156" s="1"/>
  <c r="BI154"/>
  <c r="BH154"/>
  <c r="BG154"/>
  <c r="BE154"/>
  <c r="T154"/>
  <c r="R154"/>
  <c r="P154"/>
  <c r="BK154"/>
  <c r="J154"/>
  <c r="BF154" s="1"/>
  <c r="BI152"/>
  <c r="BH152"/>
  <c r="BG152"/>
  <c r="BE152"/>
  <c r="T152"/>
  <c r="R152"/>
  <c r="P152"/>
  <c r="BK152"/>
  <c r="J152"/>
  <c r="BF152" s="1"/>
  <c r="BI150"/>
  <c r="BH150"/>
  <c r="BG150"/>
  <c r="BE150"/>
  <c r="T150"/>
  <c r="R150"/>
  <c r="P150"/>
  <c r="BK150"/>
  <c r="J150"/>
  <c r="BF150" s="1"/>
  <c r="BI146"/>
  <c r="BH146"/>
  <c r="BG146"/>
  <c r="BE146"/>
  <c r="T146"/>
  <c r="T145" s="1"/>
  <c r="R146"/>
  <c r="R145" s="1"/>
  <c r="P146"/>
  <c r="P145" s="1"/>
  <c r="BK146"/>
  <c r="BK145" s="1"/>
  <c r="J145" s="1"/>
  <c r="J64" s="1"/>
  <c r="J146"/>
  <c r="BF146"/>
  <c r="BI141"/>
  <c r="BH141"/>
  <c r="BG141"/>
  <c r="BE141"/>
  <c r="T141"/>
  <c r="R141"/>
  <c r="P141"/>
  <c r="BK141"/>
  <c r="J141"/>
  <c r="BF141" s="1"/>
  <c r="BI138"/>
  <c r="BH138"/>
  <c r="BG138"/>
  <c r="BE138"/>
  <c r="T138"/>
  <c r="T137" s="1"/>
  <c r="R138"/>
  <c r="R137" s="1"/>
  <c r="P138"/>
  <c r="P137" s="1"/>
  <c r="BK138"/>
  <c r="BK137" s="1"/>
  <c r="J137" s="1"/>
  <c r="J63" s="1"/>
  <c r="J138"/>
  <c r="BF138"/>
  <c r="BI133"/>
  <c r="BH133"/>
  <c r="BG133"/>
  <c r="BE133"/>
  <c r="T133"/>
  <c r="R133"/>
  <c r="P133"/>
  <c r="BK133"/>
  <c r="J133"/>
  <c r="BF133" s="1"/>
  <c r="BI132"/>
  <c r="BH132"/>
  <c r="BG132"/>
  <c r="BE132"/>
  <c r="T132"/>
  <c r="R132"/>
  <c r="P132"/>
  <c r="BK132"/>
  <c r="J132"/>
  <c r="BF132" s="1"/>
  <c r="BI131"/>
  <c r="BH131"/>
  <c r="BG131"/>
  <c r="BE131"/>
  <c r="T131"/>
  <c r="R131"/>
  <c r="P131"/>
  <c r="BK131"/>
  <c r="J131"/>
  <c r="BF131" s="1"/>
  <c r="BI127"/>
  <c r="BH127"/>
  <c r="BG127"/>
  <c r="BE127"/>
  <c r="T127"/>
  <c r="R127"/>
  <c r="P127"/>
  <c r="BK127"/>
  <c r="J127"/>
  <c r="BF127" s="1"/>
  <c r="BI123"/>
  <c r="BH123"/>
  <c r="BG123"/>
  <c r="BE123"/>
  <c r="T123"/>
  <c r="T122" s="1"/>
  <c r="R123"/>
  <c r="R122" s="1"/>
  <c r="P123"/>
  <c r="P122" s="1"/>
  <c r="BK123"/>
  <c r="BK122" s="1"/>
  <c r="J123"/>
  <c r="BF123"/>
  <c r="BI117"/>
  <c r="BH117"/>
  <c r="BG117"/>
  <c r="BE117"/>
  <c r="T117"/>
  <c r="R117"/>
  <c r="P117"/>
  <c r="BK117"/>
  <c r="J117"/>
  <c r="BF117" s="1"/>
  <c r="BI116"/>
  <c r="BH116"/>
  <c r="BG116"/>
  <c r="BE116"/>
  <c r="T116"/>
  <c r="R116"/>
  <c r="P116"/>
  <c r="BK116"/>
  <c r="J116"/>
  <c r="BF116" s="1"/>
  <c r="BI115"/>
  <c r="BH115"/>
  <c r="BG115"/>
  <c r="BE115"/>
  <c r="T115"/>
  <c r="R115"/>
  <c r="P115"/>
  <c r="BK115"/>
  <c r="J115"/>
  <c r="BF115" s="1"/>
  <c r="BI114"/>
  <c r="BH114"/>
  <c r="BG114"/>
  <c r="BE114"/>
  <c r="T114"/>
  <c r="R114"/>
  <c r="P114"/>
  <c r="BK114"/>
  <c r="J114"/>
  <c r="BF114" s="1"/>
  <c r="BI113"/>
  <c r="BH113"/>
  <c r="BG113"/>
  <c r="BE113"/>
  <c r="T113"/>
  <c r="R113"/>
  <c r="P113"/>
  <c r="BK113"/>
  <c r="J113"/>
  <c r="BF113" s="1"/>
  <c r="BI111"/>
  <c r="BH111"/>
  <c r="BG111"/>
  <c r="BE111"/>
  <c r="T111"/>
  <c r="R111"/>
  <c r="P111"/>
  <c r="BK111"/>
  <c r="J111"/>
  <c r="BF111" s="1"/>
  <c r="BI110"/>
  <c r="BH110"/>
  <c r="BG110"/>
  <c r="BE110"/>
  <c r="T110"/>
  <c r="R110"/>
  <c r="P110"/>
  <c r="BK110"/>
  <c r="J110"/>
  <c r="BF110" s="1"/>
  <c r="BI109"/>
  <c r="BH109"/>
  <c r="BG109"/>
  <c r="BE109"/>
  <c r="T109"/>
  <c r="R109"/>
  <c r="P109"/>
  <c r="BK109"/>
  <c r="J109"/>
  <c r="BF109" s="1"/>
  <c r="BI108"/>
  <c r="BH108"/>
  <c r="BG108"/>
  <c r="BE108"/>
  <c r="T108"/>
  <c r="R108"/>
  <c r="P108"/>
  <c r="BK108"/>
  <c r="J108"/>
  <c r="BF108" s="1"/>
  <c r="BI107"/>
  <c r="BH107"/>
  <c r="BG107"/>
  <c r="BE107"/>
  <c r="T107"/>
  <c r="R107"/>
  <c r="P107"/>
  <c r="BK107"/>
  <c r="J107"/>
  <c r="BF107" s="1"/>
  <c r="BI104"/>
  <c r="BH104"/>
  <c r="BG104"/>
  <c r="BE104"/>
  <c r="T104"/>
  <c r="R104"/>
  <c r="P104"/>
  <c r="BK104"/>
  <c r="J104"/>
  <c r="BF104" s="1"/>
  <c r="BI101"/>
  <c r="BH101"/>
  <c r="BG101"/>
  <c r="BE101"/>
  <c r="T101"/>
  <c r="R101"/>
  <c r="P101"/>
  <c r="BK101"/>
  <c r="J101"/>
  <c r="BF101" s="1"/>
  <c r="BI100"/>
  <c r="BH100"/>
  <c r="BG100"/>
  <c r="BE100"/>
  <c r="T100"/>
  <c r="R100"/>
  <c r="P100"/>
  <c r="BK100"/>
  <c r="J100"/>
  <c r="BF100" s="1"/>
  <c r="BI98"/>
  <c r="BH98"/>
  <c r="BG98"/>
  <c r="BE98"/>
  <c r="T98"/>
  <c r="R98"/>
  <c r="P98"/>
  <c r="BK98"/>
  <c r="J98"/>
  <c r="BF98" s="1"/>
  <c r="BI97"/>
  <c r="BH97"/>
  <c r="BG97"/>
  <c r="BE97"/>
  <c r="T97"/>
  <c r="R97"/>
  <c r="P97"/>
  <c r="BK97"/>
  <c r="J97"/>
  <c r="BF97" s="1"/>
  <c r="BI96"/>
  <c r="BH96"/>
  <c r="BG96"/>
  <c r="BE96"/>
  <c r="T96"/>
  <c r="R96"/>
  <c r="P96"/>
  <c r="BK96"/>
  <c r="J96"/>
  <c r="BF96" s="1"/>
  <c r="BI95"/>
  <c r="BH95"/>
  <c r="BG95"/>
  <c r="BE95"/>
  <c r="T95"/>
  <c r="R95"/>
  <c r="P95"/>
  <c r="BK95"/>
  <c r="J95"/>
  <c r="BF95" s="1"/>
  <c r="BI94"/>
  <c r="BH94"/>
  <c r="BG94"/>
  <c r="BE94"/>
  <c r="T94"/>
  <c r="R94"/>
  <c r="P94"/>
  <c r="BK94"/>
  <c r="J94"/>
  <c r="BF94" s="1"/>
  <c r="BI91"/>
  <c r="BH91"/>
  <c r="BG91"/>
  <c r="BE91"/>
  <c r="T91"/>
  <c r="R91"/>
  <c r="P91"/>
  <c r="BK91"/>
  <c r="J91"/>
  <c r="BF91" s="1"/>
  <c r="BI90"/>
  <c r="BH90"/>
  <c r="BG90"/>
  <c r="BE90"/>
  <c r="T90"/>
  <c r="R90"/>
  <c r="P90"/>
  <c r="BK90"/>
  <c r="J90"/>
  <c r="BF90" s="1"/>
  <c r="BI89"/>
  <c r="F37" s="1"/>
  <c r="BD61" i="1" s="1"/>
  <c r="BH89" i="8"/>
  <c r="F36"/>
  <c r="BC61" i="1" s="1"/>
  <c r="BG89" i="8"/>
  <c r="F35" s="1"/>
  <c r="BB61" i="1" s="1"/>
  <c r="BE89" i="8"/>
  <c r="J33"/>
  <c r="AV61" i="1" s="1"/>
  <c r="F33" i="8"/>
  <c r="AZ61" i="1" s="1"/>
  <c r="T89" i="8"/>
  <c r="T88" s="1"/>
  <c r="R89"/>
  <c r="R88" s="1"/>
  <c r="R87" s="1"/>
  <c r="R86" s="1"/>
  <c r="P89"/>
  <c r="P88" s="1"/>
  <c r="BK89"/>
  <c r="BK88"/>
  <c r="J88" s="1"/>
  <c r="J61" s="1"/>
  <c r="J89"/>
  <c r="BF89"/>
  <c r="J83"/>
  <c r="J82"/>
  <c r="F82"/>
  <c r="F80"/>
  <c r="E78"/>
  <c r="J55"/>
  <c r="J54"/>
  <c r="F54"/>
  <c r="F52"/>
  <c r="E50"/>
  <c r="J18"/>
  <c r="E18"/>
  <c r="F83"/>
  <c r="F55"/>
  <c r="J17"/>
  <c r="J80"/>
  <c r="J52"/>
  <c r="E7"/>
  <c r="E76" s="1"/>
  <c r="E48"/>
  <c r="J37" i="7"/>
  <c r="J36"/>
  <c r="AY60" i="1" s="1"/>
  <c r="J35" i="7"/>
  <c r="AX60" i="1" s="1"/>
  <c r="BI84" i="7"/>
  <c r="F37" s="1"/>
  <c r="BD60" i="1" s="1"/>
  <c r="BH84" i="7"/>
  <c r="F36"/>
  <c r="BC60" i="1" s="1"/>
  <c r="BG84" i="7"/>
  <c r="F35" s="1"/>
  <c r="BB60" i="1" s="1"/>
  <c r="BE84" i="7"/>
  <c r="J33"/>
  <c r="AV60" i="1" s="1"/>
  <c r="F33" i="7"/>
  <c r="AZ60" i="1" s="1"/>
  <c r="T84" i="7"/>
  <c r="T83" s="1"/>
  <c r="T82" s="1"/>
  <c r="T81" s="1"/>
  <c r="R84"/>
  <c r="R83" s="1"/>
  <c r="R82" s="1"/>
  <c r="R81" s="1"/>
  <c r="P84"/>
  <c r="P83" s="1"/>
  <c r="P82" s="1"/>
  <c r="P81" s="1"/>
  <c r="AU60" i="1" s="1"/>
  <c r="BK84" i="7"/>
  <c r="BK83"/>
  <c r="J83" s="1"/>
  <c r="J61" s="1"/>
  <c r="BK82"/>
  <c r="J82" s="1"/>
  <c r="J60" s="1"/>
  <c r="BK81"/>
  <c r="J81" s="1"/>
  <c r="J84"/>
  <c r="BF84"/>
  <c r="J34" s="1"/>
  <c r="AW60" i="1" s="1"/>
  <c r="J78" i="7"/>
  <c r="J77"/>
  <c r="F77"/>
  <c r="F75"/>
  <c r="E73"/>
  <c r="J55"/>
  <c r="J54"/>
  <c r="F54"/>
  <c r="F52"/>
  <c r="E50"/>
  <c r="J18"/>
  <c r="E18"/>
  <c r="F78"/>
  <c r="F55"/>
  <c r="J17"/>
  <c r="J75"/>
  <c r="J52"/>
  <c r="E7"/>
  <c r="E71" s="1"/>
  <c r="E48"/>
  <c r="J37" i="6"/>
  <c r="J36"/>
  <c r="AY59" i="1" s="1"/>
  <c r="J35" i="6"/>
  <c r="AX59" i="1" s="1"/>
  <c r="BI101" i="6"/>
  <c r="BH101"/>
  <c r="BG101"/>
  <c r="BE101"/>
  <c r="T101"/>
  <c r="T100" s="1"/>
  <c r="R101"/>
  <c r="R100" s="1"/>
  <c r="P101"/>
  <c r="P100" s="1"/>
  <c r="BK101"/>
  <c r="BK100" s="1"/>
  <c r="J100" s="1"/>
  <c r="J63" s="1"/>
  <c r="J101"/>
  <c r="BF101"/>
  <c r="BI99"/>
  <c r="BH99"/>
  <c r="BG99"/>
  <c r="BE99"/>
  <c r="T99"/>
  <c r="R99"/>
  <c r="P99"/>
  <c r="BK99"/>
  <c r="J99"/>
  <c r="BF99" s="1"/>
  <c r="BI98"/>
  <c r="BH98"/>
  <c r="BG98"/>
  <c r="BE98"/>
  <c r="T98"/>
  <c r="R98"/>
  <c r="P98"/>
  <c r="BK98"/>
  <c r="J98"/>
  <c r="BF98" s="1"/>
  <c r="BI97"/>
  <c r="BH97"/>
  <c r="BG97"/>
  <c r="BE97"/>
  <c r="T97"/>
  <c r="R97"/>
  <c r="P97"/>
  <c r="BK97"/>
  <c r="J97"/>
  <c r="BF97" s="1"/>
  <c r="BI96"/>
  <c r="BH96"/>
  <c r="BG96"/>
  <c r="BE96"/>
  <c r="T96"/>
  <c r="R96"/>
  <c r="P96"/>
  <c r="BK96"/>
  <c r="J96"/>
  <c r="BF96" s="1"/>
  <c r="BI95"/>
  <c r="BH95"/>
  <c r="BG95"/>
  <c r="BE95"/>
  <c r="T95"/>
  <c r="T94" s="1"/>
  <c r="R95"/>
  <c r="R94" s="1"/>
  <c r="P95"/>
  <c r="P94" s="1"/>
  <c r="BK95"/>
  <c r="BK94" s="1"/>
  <c r="J94"/>
  <c r="J62" s="1"/>
  <c r="J95"/>
  <c r="BF95"/>
  <c r="BI93"/>
  <c r="BH93"/>
  <c r="BG93"/>
  <c r="BE93"/>
  <c r="T93"/>
  <c r="R93"/>
  <c r="P93"/>
  <c r="BK93"/>
  <c r="J93"/>
  <c r="BF93" s="1"/>
  <c r="BI92"/>
  <c r="BH92"/>
  <c r="BG92"/>
  <c r="BE92"/>
  <c r="T92"/>
  <c r="R92"/>
  <c r="P92"/>
  <c r="BK92"/>
  <c r="J92"/>
  <c r="BF92" s="1"/>
  <c r="BI91"/>
  <c r="BH91"/>
  <c r="BG91"/>
  <c r="BE91"/>
  <c r="T91"/>
  <c r="R91"/>
  <c r="P91"/>
  <c r="BK91"/>
  <c r="J91"/>
  <c r="BF91" s="1"/>
  <c r="BI90"/>
  <c r="BH90"/>
  <c r="BG90"/>
  <c r="BE90"/>
  <c r="T90"/>
  <c r="R90"/>
  <c r="P90"/>
  <c r="BK90"/>
  <c r="J90"/>
  <c r="BF90" s="1"/>
  <c r="BI89"/>
  <c r="BH89"/>
  <c r="BG89"/>
  <c r="BE89"/>
  <c r="T89"/>
  <c r="R89"/>
  <c r="P89"/>
  <c r="BK89"/>
  <c r="J89"/>
  <c r="BF89" s="1"/>
  <c r="BI88"/>
  <c r="BH88"/>
  <c r="BG88"/>
  <c r="BE88"/>
  <c r="T88"/>
  <c r="R88"/>
  <c r="P88"/>
  <c r="BK88"/>
  <c r="J88"/>
  <c r="BF88" s="1"/>
  <c r="BI87"/>
  <c r="BH87"/>
  <c r="BG87"/>
  <c r="BE87"/>
  <c r="T87"/>
  <c r="R87"/>
  <c r="P87"/>
  <c r="BK87"/>
  <c r="J87"/>
  <c r="BF87" s="1"/>
  <c r="BI86"/>
  <c r="F37" s="1"/>
  <c r="BD59" i="1" s="1"/>
  <c r="BH86" i="6"/>
  <c r="F36"/>
  <c r="BC59" i="1" s="1"/>
  <c r="BG86" i="6"/>
  <c r="BE86"/>
  <c r="J33"/>
  <c r="AV59" i="1" s="1"/>
  <c r="F33" i="6"/>
  <c r="AZ59" i="1" s="1"/>
  <c r="T86" i="6"/>
  <c r="R86"/>
  <c r="R85" s="1"/>
  <c r="R84"/>
  <c r="R83" s="1"/>
  <c r="P86"/>
  <c r="BK86"/>
  <c r="BK85"/>
  <c r="J85" s="1"/>
  <c r="BK84"/>
  <c r="J84" s="1"/>
  <c r="BK83"/>
  <c r="J83" s="1"/>
  <c r="J30" s="1"/>
  <c r="AG59" i="1"/>
  <c r="J86" i="6"/>
  <c r="BF86"/>
  <c r="J61"/>
  <c r="J60"/>
  <c r="J80"/>
  <c r="J79"/>
  <c r="F79"/>
  <c r="F77"/>
  <c r="E75"/>
  <c r="J55"/>
  <c r="J54"/>
  <c r="F54"/>
  <c r="F52"/>
  <c r="E50"/>
  <c r="J18"/>
  <c r="E18"/>
  <c r="F80"/>
  <c r="F55"/>
  <c r="J17"/>
  <c r="J77"/>
  <c r="J52"/>
  <c r="E7"/>
  <c r="E73" s="1"/>
  <c r="E48"/>
  <c r="J37" i="5"/>
  <c r="J36"/>
  <c r="AY58" i="1" s="1"/>
  <c r="J35" i="5"/>
  <c r="AX58" i="1" s="1"/>
  <c r="BI106" i="5"/>
  <c r="BH106"/>
  <c r="BG106"/>
  <c r="BE106"/>
  <c r="T106"/>
  <c r="T105" s="1"/>
  <c r="R106"/>
  <c r="R105" s="1"/>
  <c r="P106"/>
  <c r="P105" s="1"/>
  <c r="BK106"/>
  <c r="BK105" s="1"/>
  <c r="J105"/>
  <c r="J63" s="1"/>
  <c r="J106"/>
  <c r="BF106"/>
  <c r="BI104"/>
  <c r="BH104"/>
  <c r="BG104"/>
  <c r="BE104"/>
  <c r="T104"/>
  <c r="R104"/>
  <c r="P104"/>
  <c r="BK104"/>
  <c r="J104"/>
  <c r="BF104" s="1"/>
  <c r="BI103"/>
  <c r="BH103"/>
  <c r="BG103"/>
  <c r="BE103"/>
  <c r="T103"/>
  <c r="R103"/>
  <c r="P103"/>
  <c r="BK103"/>
  <c r="J103"/>
  <c r="BF103" s="1"/>
  <c r="BI102"/>
  <c r="BH102"/>
  <c r="BG102"/>
  <c r="BE102"/>
  <c r="T102"/>
  <c r="R102"/>
  <c r="P102"/>
  <c r="BK102"/>
  <c r="J102"/>
  <c r="BF102" s="1"/>
  <c r="BI101"/>
  <c r="BH101"/>
  <c r="BG101"/>
  <c r="BE101"/>
  <c r="T101"/>
  <c r="R101"/>
  <c r="P101"/>
  <c r="BK101"/>
  <c r="J101"/>
  <c r="BF101" s="1"/>
  <c r="BI100"/>
  <c r="BH100"/>
  <c r="BG100"/>
  <c r="BE100"/>
  <c r="T100"/>
  <c r="R100"/>
  <c r="R99" s="1"/>
  <c r="P100"/>
  <c r="BK100"/>
  <c r="BK99" s="1"/>
  <c r="J99" s="1"/>
  <c r="J62" s="1"/>
  <c r="J100"/>
  <c r="BF100"/>
  <c r="BI98"/>
  <c r="BH98"/>
  <c r="BG98"/>
  <c r="BE98"/>
  <c r="T98"/>
  <c r="R98"/>
  <c r="P98"/>
  <c r="BK98"/>
  <c r="J98"/>
  <c r="BF98" s="1"/>
  <c r="BI97"/>
  <c r="BH97"/>
  <c r="BG97"/>
  <c r="BE97"/>
  <c r="T97"/>
  <c r="R97"/>
  <c r="P97"/>
  <c r="BK97"/>
  <c r="J97"/>
  <c r="BF97" s="1"/>
  <c r="BI96"/>
  <c r="BH96"/>
  <c r="BG96"/>
  <c r="BE96"/>
  <c r="T96"/>
  <c r="R96"/>
  <c r="P96"/>
  <c r="BK96"/>
  <c r="J96"/>
  <c r="BF96" s="1"/>
  <c r="BI95"/>
  <c r="BH95"/>
  <c r="BG95"/>
  <c r="BE95"/>
  <c r="T95"/>
  <c r="R95"/>
  <c r="P95"/>
  <c r="BK95"/>
  <c r="J95"/>
  <c r="BF95" s="1"/>
  <c r="BI94"/>
  <c r="BH94"/>
  <c r="BG94"/>
  <c r="BE94"/>
  <c r="T94"/>
  <c r="R94"/>
  <c r="P94"/>
  <c r="BK94"/>
  <c r="J94"/>
  <c r="BF94" s="1"/>
  <c r="BI93"/>
  <c r="BH93"/>
  <c r="BG93"/>
  <c r="BE93"/>
  <c r="T93"/>
  <c r="R93"/>
  <c r="P93"/>
  <c r="BK93"/>
  <c r="J93"/>
  <c r="BF93" s="1"/>
  <c r="BI92"/>
  <c r="BH92"/>
  <c r="BG92"/>
  <c r="BE92"/>
  <c r="T92"/>
  <c r="R92"/>
  <c r="P92"/>
  <c r="BK92"/>
  <c r="J92"/>
  <c r="BF92" s="1"/>
  <c r="BI91"/>
  <c r="BH91"/>
  <c r="BG91"/>
  <c r="BE91"/>
  <c r="T91"/>
  <c r="R91"/>
  <c r="P91"/>
  <c r="BK91"/>
  <c r="J91"/>
  <c r="BF91" s="1"/>
  <c r="BI90"/>
  <c r="BH90"/>
  <c r="BG90"/>
  <c r="BE90"/>
  <c r="T90"/>
  <c r="R90"/>
  <c r="P90"/>
  <c r="BK90"/>
  <c r="J90"/>
  <c r="BF90" s="1"/>
  <c r="BI89"/>
  <c r="BH89"/>
  <c r="BG89"/>
  <c r="BE89"/>
  <c r="T89"/>
  <c r="R89"/>
  <c r="P89"/>
  <c r="BK89"/>
  <c r="J89"/>
  <c r="BF89" s="1"/>
  <c r="BI88"/>
  <c r="BH88"/>
  <c r="BG88"/>
  <c r="BE88"/>
  <c r="T88"/>
  <c r="R88"/>
  <c r="P88"/>
  <c r="BK88"/>
  <c r="J88"/>
  <c r="BF88" s="1"/>
  <c r="BI87"/>
  <c r="BH87"/>
  <c r="BG87"/>
  <c r="BE87"/>
  <c r="T87"/>
  <c r="R87"/>
  <c r="P87"/>
  <c r="BK87"/>
  <c r="J87"/>
  <c r="BF87" s="1"/>
  <c r="BI86"/>
  <c r="F37" s="1"/>
  <c r="BD58" i="1" s="1"/>
  <c r="BH86" i="5"/>
  <c r="F36"/>
  <c r="BC58" i="1" s="1"/>
  <c r="BG86" i="5"/>
  <c r="F35" s="1"/>
  <c r="BB58" i="1" s="1"/>
  <c r="BE86" i="5"/>
  <c r="J33"/>
  <c r="AV58" i="1" s="1"/>
  <c r="F33" i="5"/>
  <c r="AZ58" i="1" s="1"/>
  <c r="T86" i="5"/>
  <c r="R86"/>
  <c r="R85" s="1"/>
  <c r="R84"/>
  <c r="R83" s="1"/>
  <c r="P86"/>
  <c r="BK86"/>
  <c r="BK85"/>
  <c r="J85" s="1"/>
  <c r="J61" s="1"/>
  <c r="BK84"/>
  <c r="J84" s="1"/>
  <c r="J86"/>
  <c r="BF86"/>
  <c r="J60"/>
  <c r="J80"/>
  <c r="J79"/>
  <c r="F79"/>
  <c r="F77"/>
  <c r="E75"/>
  <c r="J55"/>
  <c r="J54"/>
  <c r="F54"/>
  <c r="F52"/>
  <c r="E50"/>
  <c r="J18"/>
  <c r="E18"/>
  <c r="F80"/>
  <c r="F55"/>
  <c r="J17"/>
  <c r="J77"/>
  <c r="J52"/>
  <c r="E7"/>
  <c r="E73" s="1"/>
  <c r="E48"/>
  <c r="J37" i="4"/>
  <c r="J36"/>
  <c r="AY57" i="1" s="1"/>
  <c r="J35" i="4"/>
  <c r="AX57" i="1" s="1"/>
  <c r="BI142" i="4"/>
  <c r="BH142"/>
  <c r="BG142"/>
  <c r="BE142"/>
  <c r="T142"/>
  <c r="T141" s="1"/>
  <c r="T140" s="1"/>
  <c r="R142"/>
  <c r="R141"/>
  <c r="R140" s="1"/>
  <c r="P142"/>
  <c r="P141" s="1"/>
  <c r="P140" s="1"/>
  <c r="BK142"/>
  <c r="BK141"/>
  <c r="J141" s="1"/>
  <c r="BK140"/>
  <c r="J140" s="1"/>
  <c r="J67" s="1"/>
  <c r="J142"/>
  <c r="BF142" s="1"/>
  <c r="J68"/>
  <c r="BI139"/>
  <c r="BH139"/>
  <c r="BG139"/>
  <c r="BE139"/>
  <c r="T139"/>
  <c r="R139"/>
  <c r="P139"/>
  <c r="BK139"/>
  <c r="J139"/>
  <c r="BF139" s="1"/>
  <c r="BI138"/>
  <c r="BH138"/>
  <c r="BG138"/>
  <c r="BE138"/>
  <c r="T138"/>
  <c r="R138"/>
  <c r="P138"/>
  <c r="BK138"/>
  <c r="J138"/>
  <c r="BF138" s="1"/>
  <c r="BI137"/>
  <c r="BH137"/>
  <c r="BG137"/>
  <c r="BE137"/>
  <c r="T137"/>
  <c r="R137"/>
  <c r="P137"/>
  <c r="BK137"/>
  <c r="J137"/>
  <c r="BF137" s="1"/>
  <c r="BI136"/>
  <c r="BH136"/>
  <c r="BG136"/>
  <c r="BE136"/>
  <c r="T136"/>
  <c r="R136"/>
  <c r="P136"/>
  <c r="BK136"/>
  <c r="J136"/>
  <c r="BF136" s="1"/>
  <c r="BI135"/>
  <c r="BH135"/>
  <c r="BG135"/>
  <c r="BE135"/>
  <c r="T135"/>
  <c r="R135"/>
  <c r="P135"/>
  <c r="BK135"/>
  <c r="J135"/>
  <c r="BF135" s="1"/>
  <c r="BI134"/>
  <c r="BH134"/>
  <c r="BG134"/>
  <c r="BE134"/>
  <c r="T134"/>
  <c r="R134"/>
  <c r="P134"/>
  <c r="BK134"/>
  <c r="J134"/>
  <c r="BF134" s="1"/>
  <c r="BI133"/>
  <c r="BH133"/>
  <c r="BG133"/>
  <c r="BE133"/>
  <c r="T133"/>
  <c r="R133"/>
  <c r="P133"/>
  <c r="BK133"/>
  <c r="J133"/>
  <c r="BF133" s="1"/>
  <c r="BI132"/>
  <c r="BH132"/>
  <c r="BG132"/>
  <c r="BE132"/>
  <c r="T132"/>
  <c r="T131" s="1"/>
  <c r="T130" s="1"/>
  <c r="R132"/>
  <c r="R131"/>
  <c r="R130" s="1"/>
  <c r="P132"/>
  <c r="P131" s="1"/>
  <c r="P130" s="1"/>
  <c r="BK132"/>
  <c r="BK131"/>
  <c r="J131" s="1"/>
  <c r="BK130"/>
  <c r="J130" s="1"/>
  <c r="J65" s="1"/>
  <c r="J132"/>
  <c r="BF132" s="1"/>
  <c r="J66"/>
  <c r="BI129"/>
  <c r="BH129"/>
  <c r="BG129"/>
  <c r="BE129"/>
  <c r="T129"/>
  <c r="R129"/>
  <c r="P129"/>
  <c r="BK129"/>
  <c r="J129"/>
  <c r="BF129" s="1"/>
  <c r="BI128"/>
  <c r="BH128"/>
  <c r="BG128"/>
  <c r="BE128"/>
  <c r="T128"/>
  <c r="R128"/>
  <c r="P128"/>
  <c r="BK128"/>
  <c r="J128"/>
  <c r="BF128" s="1"/>
  <c r="BI127"/>
  <c r="BH127"/>
  <c r="BG127"/>
  <c r="BE127"/>
  <c r="T127"/>
  <c r="R127"/>
  <c r="R126" s="1"/>
  <c r="P127"/>
  <c r="BK127"/>
  <c r="BK126" s="1"/>
  <c r="J126" s="1"/>
  <c r="J64" s="1"/>
  <c r="J127"/>
  <c r="BF127"/>
  <c r="BI125"/>
  <c r="BH125"/>
  <c r="BG125"/>
  <c r="BE125"/>
  <c r="T125"/>
  <c r="R125"/>
  <c r="P125"/>
  <c r="BK125"/>
  <c r="J125"/>
  <c r="BF125" s="1"/>
  <c r="BI124"/>
  <c r="BH124"/>
  <c r="BG124"/>
  <c r="BE124"/>
  <c r="T124"/>
  <c r="R124"/>
  <c r="P124"/>
  <c r="BK124"/>
  <c r="J124"/>
  <c r="BF124" s="1"/>
  <c r="BI123"/>
  <c r="BH123"/>
  <c r="BG123"/>
  <c r="BE123"/>
  <c r="T123"/>
  <c r="R123"/>
  <c r="P123"/>
  <c r="BK123"/>
  <c r="J123"/>
  <c r="BF123" s="1"/>
  <c r="BI122"/>
  <c r="BH122"/>
  <c r="BG122"/>
  <c r="BE122"/>
  <c r="T122"/>
  <c r="R122"/>
  <c r="P122"/>
  <c r="BK122"/>
  <c r="J122"/>
  <c r="BF122" s="1"/>
  <c r="BI121"/>
  <c r="BH121"/>
  <c r="BG121"/>
  <c r="BE121"/>
  <c r="T121"/>
  <c r="R121"/>
  <c r="P121"/>
  <c r="BK121"/>
  <c r="J121"/>
  <c r="BF121" s="1"/>
  <c r="BI120"/>
  <c r="BH120"/>
  <c r="BG120"/>
  <c r="BE120"/>
  <c r="T120"/>
  <c r="R120"/>
  <c r="P120"/>
  <c r="BK120"/>
  <c r="J120"/>
  <c r="BF120" s="1"/>
  <c r="BI119"/>
  <c r="BH119"/>
  <c r="BG119"/>
  <c r="BE119"/>
  <c r="T119"/>
  <c r="R119"/>
  <c r="P119"/>
  <c r="BK119"/>
  <c r="J119"/>
  <c r="BF119" s="1"/>
  <c r="BI118"/>
  <c r="BH118"/>
  <c r="BG118"/>
  <c r="BE118"/>
  <c r="T118"/>
  <c r="R118"/>
  <c r="P118"/>
  <c r="BK118"/>
  <c r="J118"/>
  <c r="BF118" s="1"/>
  <c r="BI117"/>
  <c r="BH117"/>
  <c r="BG117"/>
  <c r="BE117"/>
  <c r="T117"/>
  <c r="R117"/>
  <c r="P117"/>
  <c r="BK117"/>
  <c r="J117"/>
  <c r="BF117" s="1"/>
  <c r="BI116"/>
  <c r="BH116"/>
  <c r="BG116"/>
  <c r="BE116"/>
  <c r="T116"/>
  <c r="R116"/>
  <c r="P116"/>
  <c r="BK116"/>
  <c r="J116"/>
  <c r="BF116" s="1"/>
  <c r="BI115"/>
  <c r="BH115"/>
  <c r="BG115"/>
  <c r="BE115"/>
  <c r="T115"/>
  <c r="R115"/>
  <c r="P115"/>
  <c r="BK115"/>
  <c r="J115"/>
  <c r="BF115" s="1"/>
  <c r="BI114"/>
  <c r="BH114"/>
  <c r="BG114"/>
  <c r="BE114"/>
  <c r="T114"/>
  <c r="R114"/>
  <c r="P114"/>
  <c r="BK114"/>
  <c r="J114"/>
  <c r="BF114" s="1"/>
  <c r="BI113"/>
  <c r="BH113"/>
  <c r="BG113"/>
  <c r="BE113"/>
  <c r="T113"/>
  <c r="R113"/>
  <c r="P113"/>
  <c r="BK113"/>
  <c r="J113"/>
  <c r="BF113" s="1"/>
  <c r="BI112"/>
  <c r="BH112"/>
  <c r="BG112"/>
  <c r="BE112"/>
  <c r="T112"/>
  <c r="R112"/>
  <c r="P112"/>
  <c r="BK112"/>
  <c r="J112"/>
  <c r="BF112" s="1"/>
  <c r="BI111"/>
  <c r="BH111"/>
  <c r="BG111"/>
  <c r="BE111"/>
  <c r="T111"/>
  <c r="R111"/>
  <c r="P111"/>
  <c r="BK111"/>
  <c r="J111"/>
  <c r="BF111" s="1"/>
  <c r="BI110"/>
  <c r="BH110"/>
  <c r="BG110"/>
  <c r="BE110"/>
  <c r="T110"/>
  <c r="R110"/>
  <c r="P110"/>
  <c r="BK110"/>
  <c r="J110"/>
  <c r="BF110" s="1"/>
  <c r="BI109"/>
  <c r="BH109"/>
  <c r="BG109"/>
  <c r="BE109"/>
  <c r="T109"/>
  <c r="R109"/>
  <c r="P109"/>
  <c r="BK109"/>
  <c r="J109"/>
  <c r="BF109" s="1"/>
  <c r="BI108"/>
  <c r="BH108"/>
  <c r="BG108"/>
  <c r="BE108"/>
  <c r="T108"/>
  <c r="R108"/>
  <c r="P108"/>
  <c r="BK108"/>
  <c r="J108"/>
  <c r="BF108" s="1"/>
  <c r="BI107"/>
  <c r="BH107"/>
  <c r="BG107"/>
  <c r="BE107"/>
  <c r="T107"/>
  <c r="R107"/>
  <c r="P107"/>
  <c r="BK107"/>
  <c r="J107"/>
  <c r="BF107" s="1"/>
  <c r="BI106"/>
  <c r="BH106"/>
  <c r="BG106"/>
  <c r="BE106"/>
  <c r="T106"/>
  <c r="R106"/>
  <c r="P106"/>
  <c r="BK106"/>
  <c r="J106"/>
  <c r="BF106" s="1"/>
  <c r="BI105"/>
  <c r="BH105"/>
  <c r="BG105"/>
  <c r="BE105"/>
  <c r="T105"/>
  <c r="R105"/>
  <c r="P105"/>
  <c r="BK105"/>
  <c r="J105"/>
  <c r="BF105" s="1"/>
  <c r="BI104"/>
  <c r="BH104"/>
  <c r="BG104"/>
  <c r="BE104"/>
  <c r="T104"/>
  <c r="R104"/>
  <c r="R103" s="1"/>
  <c r="P104"/>
  <c r="BK104"/>
  <c r="BK103" s="1"/>
  <c r="J103" s="1"/>
  <c r="J63" s="1"/>
  <c r="J104"/>
  <c r="BF104"/>
  <c r="BI102"/>
  <c r="BH102"/>
  <c r="BG102"/>
  <c r="BE102"/>
  <c r="T102"/>
  <c r="T101" s="1"/>
  <c r="R102"/>
  <c r="R101" s="1"/>
  <c r="P102"/>
  <c r="P101" s="1"/>
  <c r="BK102"/>
  <c r="BK101" s="1"/>
  <c r="J101"/>
  <c r="J62" s="1"/>
  <c r="J102"/>
  <c r="BF102"/>
  <c r="BI100"/>
  <c r="BH100"/>
  <c r="BG100"/>
  <c r="BE100"/>
  <c r="T100"/>
  <c r="R100"/>
  <c r="P100"/>
  <c r="BK100"/>
  <c r="J100"/>
  <c r="BF100" s="1"/>
  <c r="BI99"/>
  <c r="BH99"/>
  <c r="BG99"/>
  <c r="BE99"/>
  <c r="T99"/>
  <c r="R99"/>
  <c r="P99"/>
  <c r="BK99"/>
  <c r="J99"/>
  <c r="BF99" s="1"/>
  <c r="BI98"/>
  <c r="BH98"/>
  <c r="BG98"/>
  <c r="BE98"/>
  <c r="T98"/>
  <c r="R98"/>
  <c r="P98"/>
  <c r="BK98"/>
  <c r="J98"/>
  <c r="BF98" s="1"/>
  <c r="BI97"/>
  <c r="BH97"/>
  <c r="BG97"/>
  <c r="BE97"/>
  <c r="T97"/>
  <c r="R97"/>
  <c r="P97"/>
  <c r="BK97"/>
  <c r="J97"/>
  <c r="BF97" s="1"/>
  <c r="BI96"/>
  <c r="BH96"/>
  <c r="BG96"/>
  <c r="BE96"/>
  <c r="T96"/>
  <c r="R96"/>
  <c r="P96"/>
  <c r="BK96"/>
  <c r="J96"/>
  <c r="BF96" s="1"/>
  <c r="BI95"/>
  <c r="BH95"/>
  <c r="BG95"/>
  <c r="BE95"/>
  <c r="T95"/>
  <c r="R95"/>
  <c r="P95"/>
  <c r="BK95"/>
  <c r="J95"/>
  <c r="BF95" s="1"/>
  <c r="BI94"/>
  <c r="BH94"/>
  <c r="BG94"/>
  <c r="BE94"/>
  <c r="T94"/>
  <c r="R94"/>
  <c r="P94"/>
  <c r="BK94"/>
  <c r="J94"/>
  <c r="BF94" s="1"/>
  <c r="BI93"/>
  <c r="BH93"/>
  <c r="BG93"/>
  <c r="BE93"/>
  <c r="T93"/>
  <c r="R93"/>
  <c r="P93"/>
  <c r="BK93"/>
  <c r="J93"/>
  <c r="BF93" s="1"/>
  <c r="BI92"/>
  <c r="BH92"/>
  <c r="BG92"/>
  <c r="BE92"/>
  <c r="T92"/>
  <c r="R92"/>
  <c r="P92"/>
  <c r="BK92"/>
  <c r="J92"/>
  <c r="BF92" s="1"/>
  <c r="BI91"/>
  <c r="F37" s="1"/>
  <c r="BD57" i="1" s="1"/>
  <c r="BH91" i="4"/>
  <c r="F36"/>
  <c r="BC57" i="1" s="1"/>
  <c r="BG91" i="4"/>
  <c r="F35" s="1"/>
  <c r="BB57" i="1" s="1"/>
  <c r="BE91" i="4"/>
  <c r="J33"/>
  <c r="AV57" i="1" s="1"/>
  <c r="F33" i="4"/>
  <c r="AZ57" i="1" s="1"/>
  <c r="T91" i="4"/>
  <c r="R91"/>
  <c r="R90" s="1"/>
  <c r="R89"/>
  <c r="R88" s="1"/>
  <c r="P91"/>
  <c r="BK91"/>
  <c r="BK90"/>
  <c r="J90" s="1"/>
  <c r="J61" s="1"/>
  <c r="BK89"/>
  <c r="J89" s="1"/>
  <c r="J91"/>
  <c r="BF91"/>
  <c r="J60"/>
  <c r="J85"/>
  <c r="J84"/>
  <c r="F84"/>
  <c r="F82"/>
  <c r="E80"/>
  <c r="J55"/>
  <c r="J54"/>
  <c r="F54"/>
  <c r="F52"/>
  <c r="E50"/>
  <c r="J18"/>
  <c r="E18"/>
  <c r="F85"/>
  <c r="F55"/>
  <c r="J17"/>
  <c r="J12"/>
  <c r="J82" s="1"/>
  <c r="J52"/>
  <c r="E7"/>
  <c r="E78" s="1"/>
  <c r="E48"/>
  <c r="J37" i="3"/>
  <c r="J36"/>
  <c r="AY56" i="1" s="1"/>
  <c r="J35" i="3"/>
  <c r="AX56" i="1" s="1"/>
  <c r="BI107" i="3"/>
  <c r="BH107"/>
  <c r="BG107"/>
  <c r="BE107"/>
  <c r="T107"/>
  <c r="T106" s="1"/>
  <c r="T105" s="1"/>
  <c r="R107"/>
  <c r="R106"/>
  <c r="R105" s="1"/>
  <c r="P107"/>
  <c r="P106" s="1"/>
  <c r="P105" s="1"/>
  <c r="BK107"/>
  <c r="BK106"/>
  <c r="J106" s="1"/>
  <c r="BK105"/>
  <c r="J105" s="1"/>
  <c r="J63" s="1"/>
  <c r="J107"/>
  <c r="BF107" s="1"/>
  <c r="J64"/>
  <c r="BI104"/>
  <c r="BH104"/>
  <c r="BG104"/>
  <c r="BE104"/>
  <c r="T104"/>
  <c r="R104"/>
  <c r="P104"/>
  <c r="BK104"/>
  <c r="J104"/>
  <c r="BF104" s="1"/>
  <c r="BI99"/>
  <c r="BH99"/>
  <c r="BG99"/>
  <c r="BE99"/>
  <c r="T99"/>
  <c r="R99"/>
  <c r="P99"/>
  <c r="BK99"/>
  <c r="J99"/>
  <c r="BF99" s="1"/>
  <c r="BI93"/>
  <c r="BH93"/>
  <c r="BG93"/>
  <c r="BE93"/>
  <c r="T93"/>
  <c r="R93"/>
  <c r="R92" s="1"/>
  <c r="P93"/>
  <c r="BK93"/>
  <c r="BK92" s="1"/>
  <c r="J92" s="1"/>
  <c r="J62" s="1"/>
  <c r="J93"/>
  <c r="BF93"/>
  <c r="BI91"/>
  <c r="BH91"/>
  <c r="BG91"/>
  <c r="BE91"/>
  <c r="T91"/>
  <c r="R91"/>
  <c r="P91"/>
  <c r="BK91"/>
  <c r="J91"/>
  <c r="BF91" s="1"/>
  <c r="BI87"/>
  <c r="BH87"/>
  <c r="F36"/>
  <c r="BC56" i="1" s="1"/>
  <c r="BG87" i="3"/>
  <c r="BE87"/>
  <c r="J33"/>
  <c r="AV56" i="1" s="1"/>
  <c r="F33" i="3"/>
  <c r="AZ56" i="1" s="1"/>
  <c r="T87" i="3"/>
  <c r="T86" s="1"/>
  <c r="R87"/>
  <c r="R86" s="1"/>
  <c r="R85" s="1"/>
  <c r="R84" s="1"/>
  <c r="P87"/>
  <c r="P86" s="1"/>
  <c r="BK87"/>
  <c r="BK86"/>
  <c r="J86" s="1"/>
  <c r="J61" s="1"/>
  <c r="J87"/>
  <c r="BF87"/>
  <c r="J81"/>
  <c r="J80"/>
  <c r="F80"/>
  <c r="F78"/>
  <c r="E76"/>
  <c r="J55"/>
  <c r="J54"/>
  <c r="F54"/>
  <c r="F52"/>
  <c r="E50"/>
  <c r="J18"/>
  <c r="E18"/>
  <c r="F81"/>
  <c r="F55"/>
  <c r="J17"/>
  <c r="E7"/>
  <c r="E74" s="1"/>
  <c r="J37" i="2"/>
  <c r="J36"/>
  <c r="AY55" i="1" s="1"/>
  <c r="J35" i="2"/>
  <c r="AX55" i="1" s="1"/>
  <c r="BI1608" i="2"/>
  <c r="BH1608"/>
  <c r="BG1608"/>
  <c r="BE1608"/>
  <c r="T1608"/>
  <c r="T1607" s="1"/>
  <c r="R1608"/>
  <c r="R1607" s="1"/>
  <c r="P1608"/>
  <c r="P1607" s="1"/>
  <c r="BK1608"/>
  <c r="BK1607" s="1"/>
  <c r="J1607" s="1"/>
  <c r="J96" s="1"/>
  <c r="J1608"/>
  <c r="BF1608" s="1"/>
  <c r="BI1596"/>
  <c r="BH1596"/>
  <c r="BG1596"/>
  <c r="BE1596"/>
  <c r="T1596"/>
  <c r="T1595" s="1"/>
  <c r="R1596"/>
  <c r="R1595" s="1"/>
  <c r="P1596"/>
  <c r="P1595" s="1"/>
  <c r="BK1596"/>
  <c r="BK1595" s="1"/>
  <c r="J1595" s="1"/>
  <c r="J95" s="1"/>
  <c r="J1596"/>
  <c r="BF1596" s="1"/>
  <c r="BI1594"/>
  <c r="BH1594"/>
  <c r="BG1594"/>
  <c r="BE1594"/>
  <c r="T1594"/>
  <c r="R1594"/>
  <c r="P1594"/>
  <c r="BK1594"/>
  <c r="J1594"/>
  <c r="BF1594" s="1"/>
  <c r="BI1593"/>
  <c r="BH1593"/>
  <c r="BG1593"/>
  <c r="BE1593"/>
  <c r="T1593"/>
  <c r="R1593"/>
  <c r="P1593"/>
  <c r="BK1593"/>
  <c r="J1593"/>
  <c r="BF1593" s="1"/>
  <c r="BI1591"/>
  <c r="BH1591"/>
  <c r="BG1591"/>
  <c r="BE1591"/>
  <c r="T1591"/>
  <c r="R1591"/>
  <c r="P1591"/>
  <c r="BK1591"/>
  <c r="J1591"/>
  <c r="BF1591" s="1"/>
  <c r="BI1590"/>
  <c r="BH1590"/>
  <c r="BG1590"/>
  <c r="BE1590"/>
  <c r="T1590"/>
  <c r="R1590"/>
  <c r="P1590"/>
  <c r="BK1590"/>
  <c r="J1590"/>
  <c r="BF1590" s="1"/>
  <c r="BI1589"/>
  <c r="BH1589"/>
  <c r="BG1589"/>
  <c r="BE1589"/>
  <c r="T1589"/>
  <c r="R1589"/>
  <c r="P1589"/>
  <c r="BK1589"/>
  <c r="J1589"/>
  <c r="BF1589" s="1"/>
  <c r="BI1588"/>
  <c r="BH1588"/>
  <c r="BG1588"/>
  <c r="BE1588"/>
  <c r="T1588"/>
  <c r="R1588"/>
  <c r="P1588"/>
  <c r="BK1588"/>
  <c r="J1588"/>
  <c r="BF1588" s="1"/>
  <c r="BI1587"/>
  <c r="BH1587"/>
  <c r="BG1587"/>
  <c r="BE1587"/>
  <c r="T1587"/>
  <c r="R1587"/>
  <c r="P1587"/>
  <c r="BK1587"/>
  <c r="J1587"/>
  <c r="BF1587" s="1"/>
  <c r="BI1586"/>
  <c r="BH1586"/>
  <c r="BG1586"/>
  <c r="BE1586"/>
  <c r="T1586"/>
  <c r="R1586"/>
  <c r="P1586"/>
  <c r="BK1586"/>
  <c r="J1586"/>
  <c r="BF1586" s="1"/>
  <c r="BI1585"/>
  <c r="BH1585"/>
  <c r="BG1585"/>
  <c r="BE1585"/>
  <c r="T1585"/>
  <c r="R1585"/>
  <c r="P1585"/>
  <c r="BK1585"/>
  <c r="J1585"/>
  <c r="BF1585" s="1"/>
  <c r="BI1584"/>
  <c r="BH1584"/>
  <c r="BG1584"/>
  <c r="BE1584"/>
  <c r="T1584"/>
  <c r="R1584"/>
  <c r="P1584"/>
  <c r="BK1584"/>
  <c r="J1584"/>
  <c r="BF1584" s="1"/>
  <c r="BI1583"/>
  <c r="BH1583"/>
  <c r="BG1583"/>
  <c r="BE1583"/>
  <c r="T1583"/>
  <c r="R1583"/>
  <c r="P1583"/>
  <c r="BK1583"/>
  <c r="J1583"/>
  <c r="BF1583" s="1"/>
  <c r="BI1582"/>
  <c r="BH1582"/>
  <c r="BG1582"/>
  <c r="BE1582"/>
  <c r="T1582"/>
  <c r="R1582"/>
  <c r="P1582"/>
  <c r="BK1582"/>
  <c r="J1582"/>
  <c r="BF1582" s="1"/>
  <c r="BI1581"/>
  <c r="BH1581"/>
  <c r="BG1581"/>
  <c r="BE1581"/>
  <c r="T1581"/>
  <c r="R1581"/>
  <c r="P1581"/>
  <c r="BK1581"/>
  <c r="J1581"/>
  <c r="BF1581" s="1"/>
  <c r="BI1579"/>
  <c r="BH1579"/>
  <c r="BG1579"/>
  <c r="BE1579"/>
  <c r="T1579"/>
  <c r="R1579"/>
  <c r="P1579"/>
  <c r="BK1579"/>
  <c r="J1579"/>
  <c r="BF1579" s="1"/>
  <c r="BI1578"/>
  <c r="BH1578"/>
  <c r="BG1578"/>
  <c r="BE1578"/>
  <c r="T1578"/>
  <c r="R1578"/>
  <c r="P1578"/>
  <c r="BK1578"/>
  <c r="J1578"/>
  <c r="BF1578" s="1"/>
  <c r="BI1577"/>
  <c r="BH1577"/>
  <c r="BG1577"/>
  <c r="BE1577"/>
  <c r="T1577"/>
  <c r="R1577"/>
  <c r="P1577"/>
  <c r="BK1577"/>
  <c r="J1577"/>
  <c r="BF1577" s="1"/>
  <c r="BI1576"/>
  <c r="BH1576"/>
  <c r="BG1576"/>
  <c r="BE1576"/>
  <c r="T1576"/>
  <c r="R1576"/>
  <c r="P1576"/>
  <c r="BK1576"/>
  <c r="J1576"/>
  <c r="BF1576" s="1"/>
  <c r="BI1575"/>
  <c r="BH1575"/>
  <c r="BG1575"/>
  <c r="BE1575"/>
  <c r="T1575"/>
  <c r="R1575"/>
  <c r="P1575"/>
  <c r="BK1575"/>
  <c r="J1575"/>
  <c r="BF1575" s="1"/>
  <c r="BI1574"/>
  <c r="BH1574"/>
  <c r="BG1574"/>
  <c r="BE1574"/>
  <c r="T1574"/>
  <c r="R1574"/>
  <c r="P1574"/>
  <c r="BK1574"/>
  <c r="J1574"/>
  <c r="BF1574" s="1"/>
  <c r="BI1573"/>
  <c r="BH1573"/>
  <c r="BG1573"/>
  <c r="BE1573"/>
  <c r="T1573"/>
  <c r="R1573"/>
  <c r="P1573"/>
  <c r="BK1573"/>
  <c r="J1573"/>
  <c r="BF1573" s="1"/>
  <c r="BI1572"/>
  <c r="BH1572"/>
  <c r="BG1572"/>
  <c r="BE1572"/>
  <c r="T1572"/>
  <c r="R1572"/>
  <c r="P1572"/>
  <c r="BK1572"/>
  <c r="J1572"/>
  <c r="BF1572" s="1"/>
  <c r="BI1571"/>
  <c r="BH1571"/>
  <c r="BG1571"/>
  <c r="BE1571"/>
  <c r="T1571"/>
  <c r="R1571"/>
  <c r="P1571"/>
  <c r="BK1571"/>
  <c r="J1571"/>
  <c r="BF1571" s="1"/>
  <c r="BI1570"/>
  <c r="BH1570"/>
  <c r="BG1570"/>
  <c r="BE1570"/>
  <c r="T1570"/>
  <c r="R1570"/>
  <c r="P1570"/>
  <c r="BK1570"/>
  <c r="J1570"/>
  <c r="BF1570" s="1"/>
  <c r="BI1569"/>
  <c r="BH1569"/>
  <c r="BG1569"/>
  <c r="BE1569"/>
  <c r="T1569"/>
  <c r="R1569"/>
  <c r="P1569"/>
  <c r="BK1569"/>
  <c r="J1569"/>
  <c r="BF1569" s="1"/>
  <c r="BI1567"/>
  <c r="BH1567"/>
  <c r="BG1567"/>
  <c r="BE1567"/>
  <c r="T1567"/>
  <c r="R1567"/>
  <c r="P1567"/>
  <c r="BK1567"/>
  <c r="J1567"/>
  <c r="BF1567" s="1"/>
  <c r="BI1566"/>
  <c r="BH1566"/>
  <c r="BG1566"/>
  <c r="BE1566"/>
  <c r="T1566"/>
  <c r="R1566"/>
  <c r="P1566"/>
  <c r="BK1566"/>
  <c r="J1566"/>
  <c r="BF1566" s="1"/>
  <c r="BI1565"/>
  <c r="BH1565"/>
  <c r="BG1565"/>
  <c r="BE1565"/>
  <c r="T1565"/>
  <c r="R1565"/>
  <c r="P1565"/>
  <c r="BK1565"/>
  <c r="J1565"/>
  <c r="BF1565" s="1"/>
  <c r="BI1564"/>
  <c r="BH1564"/>
  <c r="BG1564"/>
  <c r="BE1564"/>
  <c r="T1564"/>
  <c r="R1564"/>
  <c r="P1564"/>
  <c r="BK1564"/>
  <c r="J1564"/>
  <c r="BF1564" s="1"/>
  <c r="BI1563"/>
  <c r="BH1563"/>
  <c r="BG1563"/>
  <c r="BE1563"/>
  <c r="T1563"/>
  <c r="R1563"/>
  <c r="P1563"/>
  <c r="BK1563"/>
  <c r="J1563"/>
  <c r="BF1563" s="1"/>
  <c r="BI1562"/>
  <c r="BH1562"/>
  <c r="BG1562"/>
  <c r="BE1562"/>
  <c r="T1562"/>
  <c r="R1562"/>
  <c r="P1562"/>
  <c r="BK1562"/>
  <c r="J1562"/>
  <c r="BF1562" s="1"/>
  <c r="BI1561"/>
  <c r="BH1561"/>
  <c r="BG1561"/>
  <c r="BE1561"/>
  <c r="T1561"/>
  <c r="R1561"/>
  <c r="P1561"/>
  <c r="BK1561"/>
  <c r="J1561"/>
  <c r="BF1561" s="1"/>
  <c r="BI1555"/>
  <c r="BH1555"/>
  <c r="BG1555"/>
  <c r="BE1555"/>
  <c r="T1555"/>
  <c r="R1555"/>
  <c r="P1555"/>
  <c r="BK1555"/>
  <c r="J1555"/>
  <c r="BF1555" s="1"/>
  <c r="BI1554"/>
  <c r="BH1554"/>
  <c r="BG1554"/>
  <c r="BE1554"/>
  <c r="T1554"/>
  <c r="R1554"/>
  <c r="P1554"/>
  <c r="BK1554"/>
  <c r="J1554"/>
  <c r="BF1554" s="1"/>
  <c r="BI1553"/>
  <c r="BH1553"/>
  <c r="BG1553"/>
  <c r="BE1553"/>
  <c r="T1553"/>
  <c r="R1553"/>
  <c r="P1553"/>
  <c r="BK1553"/>
  <c r="J1553"/>
  <c r="BF1553" s="1"/>
  <c r="BI1552"/>
  <c r="BH1552"/>
  <c r="BG1552"/>
  <c r="BE1552"/>
  <c r="T1552"/>
  <c r="R1552"/>
  <c r="P1552"/>
  <c r="BK1552"/>
  <c r="J1552"/>
  <c r="BF1552" s="1"/>
  <c r="BI1551"/>
  <c r="BH1551"/>
  <c r="BG1551"/>
  <c r="BE1551"/>
  <c r="T1551"/>
  <c r="R1551"/>
  <c r="P1551"/>
  <c r="BK1551"/>
  <c r="J1551"/>
  <c r="BF1551" s="1"/>
  <c r="BI1550"/>
  <c r="BH1550"/>
  <c r="BG1550"/>
  <c r="BE1550"/>
  <c r="T1550"/>
  <c r="R1550"/>
  <c r="P1550"/>
  <c r="BK1550"/>
  <c r="J1550"/>
  <c r="BF1550" s="1"/>
  <c r="BI1549"/>
  <c r="BH1549"/>
  <c r="BG1549"/>
  <c r="BE1549"/>
  <c r="T1549"/>
  <c r="T1544" s="1"/>
  <c r="R1549"/>
  <c r="P1549"/>
  <c r="BK1549"/>
  <c r="J1549"/>
  <c r="BF1549" s="1"/>
  <c r="BI1543"/>
  <c r="BH1543"/>
  <c r="BG1543"/>
  <c r="BE1543"/>
  <c r="T1543"/>
  <c r="R1543"/>
  <c r="P1543"/>
  <c r="BK1543"/>
  <c r="J1543"/>
  <c r="BF1543" s="1"/>
  <c r="BI1542"/>
  <c r="BH1542"/>
  <c r="BG1542"/>
  <c r="BE1542"/>
  <c r="T1542"/>
  <c r="R1542"/>
  <c r="P1542"/>
  <c r="BK1542"/>
  <c r="J1542"/>
  <c r="BF1542" s="1"/>
  <c r="BI1541"/>
  <c r="BH1541"/>
  <c r="BG1541"/>
  <c r="BE1541"/>
  <c r="T1541"/>
  <c r="R1541"/>
  <c r="P1541"/>
  <c r="BK1541"/>
  <c r="J1541"/>
  <c r="BF1541" s="1"/>
  <c r="BI1540"/>
  <c r="BH1540"/>
  <c r="BG1540"/>
  <c r="BE1540"/>
  <c r="T1540"/>
  <c r="R1540"/>
  <c r="P1540"/>
  <c r="BK1540"/>
  <c r="J1540"/>
  <c r="BF1540" s="1"/>
  <c r="BI1539"/>
  <c r="BH1539"/>
  <c r="BG1539"/>
  <c r="BE1539"/>
  <c r="T1539"/>
  <c r="R1539"/>
  <c r="P1539"/>
  <c r="BK1539"/>
  <c r="J1539"/>
  <c r="BF1539" s="1"/>
  <c r="BI1538"/>
  <c r="BH1538"/>
  <c r="BG1538"/>
  <c r="BE1538"/>
  <c r="T1538"/>
  <c r="R1538"/>
  <c r="P1538"/>
  <c r="BK1538"/>
  <c r="J1538"/>
  <c r="BF1538" s="1"/>
  <c r="BI1537"/>
  <c r="BH1537"/>
  <c r="BG1537"/>
  <c r="BE1537"/>
  <c r="T1537"/>
  <c r="R1537"/>
  <c r="P1537"/>
  <c r="BK1537"/>
  <c r="J1537"/>
  <c r="BF1537" s="1"/>
  <c r="BI1536"/>
  <c r="BH1536"/>
  <c r="BG1536"/>
  <c r="BE1536"/>
  <c r="T1536"/>
  <c r="R1536"/>
  <c r="P1536"/>
  <c r="BK1536"/>
  <c r="J1536"/>
  <c r="BF1536" s="1"/>
  <c r="BI1535"/>
  <c r="BH1535"/>
  <c r="BG1535"/>
  <c r="BE1535"/>
  <c r="T1535"/>
  <c r="R1535"/>
  <c r="P1535"/>
  <c r="BK1535"/>
  <c r="J1535"/>
  <c r="BF1535" s="1"/>
  <c r="BI1534"/>
  <c r="BH1534"/>
  <c r="BG1534"/>
  <c r="BE1534"/>
  <c r="T1534"/>
  <c r="R1534"/>
  <c r="P1534"/>
  <c r="BK1534"/>
  <c r="J1534"/>
  <c r="BF1534" s="1"/>
  <c r="BI1533"/>
  <c r="BH1533"/>
  <c r="BG1533"/>
  <c r="BE1533"/>
  <c r="T1533"/>
  <c r="R1533"/>
  <c r="P1533"/>
  <c r="BK1533"/>
  <c r="J1533"/>
  <c r="BF1533" s="1"/>
  <c r="BI1531"/>
  <c r="BH1531"/>
  <c r="BG1531"/>
  <c r="BE1531"/>
  <c r="T1531"/>
  <c r="R1531"/>
  <c r="P1531"/>
  <c r="BK1531"/>
  <c r="J1531"/>
  <c r="BF1531" s="1"/>
  <c r="BI1530"/>
  <c r="BH1530"/>
  <c r="BG1530"/>
  <c r="BE1530"/>
  <c r="T1530"/>
  <c r="R1530"/>
  <c r="P1530"/>
  <c r="BK1530"/>
  <c r="J1530"/>
  <c r="BF1530" s="1"/>
  <c r="BI1529"/>
  <c r="BH1529"/>
  <c r="BG1529"/>
  <c r="BE1529"/>
  <c r="T1529"/>
  <c r="R1529"/>
  <c r="P1529"/>
  <c r="BK1529"/>
  <c r="J1529"/>
  <c r="BF1529" s="1"/>
  <c r="BI1528"/>
  <c r="BH1528"/>
  <c r="BG1528"/>
  <c r="BE1528"/>
  <c r="T1528"/>
  <c r="R1528"/>
  <c r="P1528"/>
  <c r="BK1528"/>
  <c r="J1528"/>
  <c r="BF1528" s="1"/>
  <c r="BI1527"/>
  <c r="BH1527"/>
  <c r="BG1527"/>
  <c r="BE1527"/>
  <c r="T1527"/>
  <c r="R1527"/>
  <c r="P1527"/>
  <c r="BK1527"/>
  <c r="J1527"/>
  <c r="BF1527" s="1"/>
  <c r="BI1526"/>
  <c r="BH1526"/>
  <c r="BG1526"/>
  <c r="BE1526"/>
  <c r="T1526"/>
  <c r="R1526"/>
  <c r="P1526"/>
  <c r="BK1526"/>
  <c r="J1526"/>
  <c r="BF1526" s="1"/>
  <c r="BI1525"/>
  <c r="BH1525"/>
  <c r="BG1525"/>
  <c r="BE1525"/>
  <c r="T1525"/>
  <c r="R1525"/>
  <c r="P1525"/>
  <c r="BK1525"/>
  <c r="J1525"/>
  <c r="BF1525" s="1"/>
  <c r="BI1524"/>
  <c r="BH1524"/>
  <c r="BG1524"/>
  <c r="BE1524"/>
  <c r="T1524"/>
  <c r="R1524"/>
  <c r="P1524"/>
  <c r="BK1524"/>
  <c r="J1524"/>
  <c r="BF1524" s="1"/>
  <c r="BI1523"/>
  <c r="BH1523"/>
  <c r="BG1523"/>
  <c r="BE1523"/>
  <c r="T1523"/>
  <c r="R1523"/>
  <c r="P1523"/>
  <c r="BK1523"/>
  <c r="J1523"/>
  <c r="BF1523" s="1"/>
  <c r="BI1522"/>
  <c r="BH1522"/>
  <c r="BG1522"/>
  <c r="BE1522"/>
  <c r="T1522"/>
  <c r="R1522"/>
  <c r="P1522"/>
  <c r="BK1522"/>
  <c r="J1522"/>
  <c r="BF1522" s="1"/>
  <c r="BI1521"/>
  <c r="BH1521"/>
  <c r="BG1521"/>
  <c r="BE1521"/>
  <c r="T1521"/>
  <c r="R1521"/>
  <c r="P1521"/>
  <c r="BK1521"/>
  <c r="J1521"/>
  <c r="BF1521" s="1"/>
  <c r="BI1519"/>
  <c r="BH1519"/>
  <c r="BG1519"/>
  <c r="BE1519"/>
  <c r="T1519"/>
  <c r="R1519"/>
  <c r="P1519"/>
  <c r="BK1519"/>
  <c r="J1519"/>
  <c r="BF1519" s="1"/>
  <c r="BI1518"/>
  <c r="BH1518"/>
  <c r="BG1518"/>
  <c r="BE1518"/>
  <c r="T1518"/>
  <c r="R1518"/>
  <c r="P1518"/>
  <c r="BK1518"/>
  <c r="J1518"/>
  <c r="BF1518" s="1"/>
  <c r="BI1517"/>
  <c r="BH1517"/>
  <c r="BG1517"/>
  <c r="BE1517"/>
  <c r="T1517"/>
  <c r="R1517"/>
  <c r="P1517"/>
  <c r="BK1517"/>
  <c r="J1517"/>
  <c r="BF1517" s="1"/>
  <c r="BI1516"/>
  <c r="BH1516"/>
  <c r="BG1516"/>
  <c r="BE1516"/>
  <c r="T1516"/>
  <c r="R1516"/>
  <c r="P1516"/>
  <c r="BK1516"/>
  <c r="J1516"/>
  <c r="BF1516" s="1"/>
  <c r="BI1515"/>
  <c r="BH1515"/>
  <c r="BG1515"/>
  <c r="BE1515"/>
  <c r="T1515"/>
  <c r="R1515"/>
  <c r="P1515"/>
  <c r="BK1515"/>
  <c r="J1515"/>
  <c r="BF1515" s="1"/>
  <c r="BI1514"/>
  <c r="BH1514"/>
  <c r="BG1514"/>
  <c r="BE1514"/>
  <c r="T1514"/>
  <c r="R1514"/>
  <c r="P1514"/>
  <c r="BK1514"/>
  <c r="J1514"/>
  <c r="BF1514" s="1"/>
  <c r="BI1513"/>
  <c r="BH1513"/>
  <c r="BG1513"/>
  <c r="BE1513"/>
  <c r="T1513"/>
  <c r="R1513"/>
  <c r="P1513"/>
  <c r="BK1513"/>
  <c r="J1513"/>
  <c r="BF1513" s="1"/>
  <c r="BI1512"/>
  <c r="BH1512"/>
  <c r="BG1512"/>
  <c r="BE1512"/>
  <c r="T1512"/>
  <c r="R1512"/>
  <c r="P1512"/>
  <c r="BK1512"/>
  <c r="J1512"/>
  <c r="BF1512" s="1"/>
  <c r="BI1511"/>
  <c r="BH1511"/>
  <c r="BG1511"/>
  <c r="BE1511"/>
  <c r="T1511"/>
  <c r="R1511"/>
  <c r="P1511"/>
  <c r="BK1511"/>
  <c r="J1511"/>
  <c r="BF1511" s="1"/>
  <c r="BI1510"/>
  <c r="BH1510"/>
  <c r="BG1510"/>
  <c r="BE1510"/>
  <c r="T1510"/>
  <c r="R1510"/>
  <c r="P1510"/>
  <c r="BK1510"/>
  <c r="J1510"/>
  <c r="BF1510" s="1"/>
  <c r="BI1509"/>
  <c r="BH1509"/>
  <c r="BG1509"/>
  <c r="BE1509"/>
  <c r="T1509"/>
  <c r="R1509"/>
  <c r="P1509"/>
  <c r="BK1509"/>
  <c r="J1509"/>
  <c r="BF1509" s="1"/>
  <c r="BI1508"/>
  <c r="BH1508"/>
  <c r="BG1508"/>
  <c r="BE1508"/>
  <c r="T1508"/>
  <c r="R1508"/>
  <c r="P1508"/>
  <c r="BK1508"/>
  <c r="J1508"/>
  <c r="BF1508" s="1"/>
  <c r="BI1507"/>
  <c r="BH1507"/>
  <c r="BG1507"/>
  <c r="BE1507"/>
  <c r="T1507"/>
  <c r="R1507"/>
  <c r="P1507"/>
  <c r="BK1507"/>
  <c r="J1507"/>
  <c r="BF1507" s="1"/>
  <c r="BI1506"/>
  <c r="BH1506"/>
  <c r="BG1506"/>
  <c r="BE1506"/>
  <c r="T1506"/>
  <c r="R1506"/>
  <c r="P1506"/>
  <c r="BK1506"/>
  <c r="J1506"/>
  <c r="BF1506" s="1"/>
  <c r="BI1505"/>
  <c r="BH1505"/>
  <c r="BG1505"/>
  <c r="BE1505"/>
  <c r="T1505"/>
  <c r="R1505"/>
  <c r="P1505"/>
  <c r="BK1505"/>
  <c r="J1505"/>
  <c r="BF1505" s="1"/>
  <c r="BI1504"/>
  <c r="BH1504"/>
  <c r="BG1504"/>
  <c r="BE1504"/>
  <c r="T1504"/>
  <c r="R1504"/>
  <c r="P1504"/>
  <c r="BK1504"/>
  <c r="J1504"/>
  <c r="BF1504" s="1"/>
  <c r="BI1503"/>
  <c r="BH1503"/>
  <c r="BG1503"/>
  <c r="BE1503"/>
  <c r="T1503"/>
  <c r="R1503"/>
  <c r="P1503"/>
  <c r="BK1503"/>
  <c r="J1503"/>
  <c r="BF1503" s="1"/>
  <c r="BI1502"/>
  <c r="BH1502"/>
  <c r="BG1502"/>
  <c r="BE1502"/>
  <c r="T1502"/>
  <c r="R1502"/>
  <c r="P1502"/>
  <c r="BK1502"/>
  <c r="J1502"/>
  <c r="BF1502" s="1"/>
  <c r="BI1501"/>
  <c r="BH1501"/>
  <c r="BG1501"/>
  <c r="BE1501"/>
  <c r="T1501"/>
  <c r="R1501"/>
  <c r="P1501"/>
  <c r="BK1501"/>
  <c r="J1501"/>
  <c r="BF1501" s="1"/>
  <c r="BI1500"/>
  <c r="BH1500"/>
  <c r="BG1500"/>
  <c r="BE1500"/>
  <c r="T1500"/>
  <c r="R1500"/>
  <c r="P1500"/>
  <c r="BK1500"/>
  <c r="J1500"/>
  <c r="BF1500" s="1"/>
  <c r="BI1499"/>
  <c r="BH1499"/>
  <c r="BG1499"/>
  <c r="BE1499"/>
  <c r="T1499"/>
  <c r="R1499"/>
  <c r="P1499"/>
  <c r="BK1499"/>
  <c r="J1499"/>
  <c r="BF1499" s="1"/>
  <c r="BI1498"/>
  <c r="BH1498"/>
  <c r="BG1498"/>
  <c r="BE1498"/>
  <c r="T1498"/>
  <c r="R1498"/>
  <c r="P1498"/>
  <c r="BK1498"/>
  <c r="J1498"/>
  <c r="BF1498" s="1"/>
  <c r="BI1497"/>
  <c r="BH1497"/>
  <c r="BG1497"/>
  <c r="BE1497"/>
  <c r="T1497"/>
  <c r="R1497"/>
  <c r="P1497"/>
  <c r="BK1497"/>
  <c r="J1497"/>
  <c r="BF1497" s="1"/>
  <c r="BI1496"/>
  <c r="BH1496"/>
  <c r="BG1496"/>
  <c r="BE1496"/>
  <c r="T1496"/>
  <c r="R1496"/>
  <c r="P1496"/>
  <c r="BK1496"/>
  <c r="J1496"/>
  <c r="BF1496" s="1"/>
  <c r="BI1494"/>
  <c r="BH1494"/>
  <c r="BG1494"/>
  <c r="BE1494"/>
  <c r="T1494"/>
  <c r="R1494"/>
  <c r="P1494"/>
  <c r="BK1494"/>
  <c r="J1494"/>
  <c r="BF1494" s="1"/>
  <c r="BI1493"/>
  <c r="BH1493"/>
  <c r="BG1493"/>
  <c r="BE1493"/>
  <c r="T1493"/>
  <c r="R1493"/>
  <c r="P1493"/>
  <c r="BK1493"/>
  <c r="J1493"/>
  <c r="BF1493" s="1"/>
  <c r="BI1492"/>
  <c r="BH1492"/>
  <c r="BG1492"/>
  <c r="BE1492"/>
  <c r="T1492"/>
  <c r="R1492"/>
  <c r="P1492"/>
  <c r="BK1492"/>
  <c r="J1492"/>
  <c r="BF1492" s="1"/>
  <c r="BI1491"/>
  <c r="BH1491"/>
  <c r="BG1491"/>
  <c r="BE1491"/>
  <c r="T1491"/>
  <c r="R1491"/>
  <c r="P1491"/>
  <c r="BK1491"/>
  <c r="J1491"/>
  <c r="BF1491" s="1"/>
  <c r="BI1490"/>
  <c r="BH1490"/>
  <c r="BG1490"/>
  <c r="BE1490"/>
  <c r="T1490"/>
  <c r="R1490"/>
  <c r="P1490"/>
  <c r="BK1490"/>
  <c r="J1490"/>
  <c r="BF1490" s="1"/>
  <c r="BI1489"/>
  <c r="BH1489"/>
  <c r="BG1489"/>
  <c r="BE1489"/>
  <c r="T1489"/>
  <c r="R1489"/>
  <c r="P1489"/>
  <c r="BK1489"/>
  <c r="J1489"/>
  <c r="BF1489" s="1"/>
  <c r="BI1488"/>
  <c r="BH1488"/>
  <c r="BG1488"/>
  <c r="BE1488"/>
  <c r="T1488"/>
  <c r="R1488"/>
  <c r="P1488"/>
  <c r="BK1488"/>
  <c r="J1488"/>
  <c r="BF1488" s="1"/>
  <c r="BI1487"/>
  <c r="BH1487"/>
  <c r="BG1487"/>
  <c r="BE1487"/>
  <c r="T1487"/>
  <c r="R1487"/>
  <c r="P1487"/>
  <c r="BK1487"/>
  <c r="J1487"/>
  <c r="BF1487" s="1"/>
  <c r="BI1486"/>
  <c r="BH1486"/>
  <c r="BG1486"/>
  <c r="BE1486"/>
  <c r="T1486"/>
  <c r="R1486"/>
  <c r="P1486"/>
  <c r="BK1486"/>
  <c r="J1486"/>
  <c r="BF1486" s="1"/>
  <c r="BI1485"/>
  <c r="BH1485"/>
  <c r="BG1485"/>
  <c r="BE1485"/>
  <c r="T1485"/>
  <c r="R1485"/>
  <c r="P1485"/>
  <c r="BK1485"/>
  <c r="J1485"/>
  <c r="BF1485" s="1"/>
  <c r="BI1484"/>
  <c r="BH1484"/>
  <c r="BG1484"/>
  <c r="BE1484"/>
  <c r="T1484"/>
  <c r="R1484"/>
  <c r="P1484"/>
  <c r="BK1484"/>
  <c r="J1484"/>
  <c r="BF1484" s="1"/>
  <c r="BI1483"/>
  <c r="BH1483"/>
  <c r="BG1483"/>
  <c r="BE1483"/>
  <c r="T1483"/>
  <c r="R1483"/>
  <c r="P1483"/>
  <c r="BK1483"/>
  <c r="J1483"/>
  <c r="BF1483" s="1"/>
  <c r="BI1482"/>
  <c r="BH1482"/>
  <c r="BG1482"/>
  <c r="BE1482"/>
  <c r="T1482"/>
  <c r="R1482"/>
  <c r="P1482"/>
  <c r="BK1482"/>
  <c r="J1482"/>
  <c r="BF1482" s="1"/>
  <c r="BI1481"/>
  <c r="BH1481"/>
  <c r="BG1481"/>
  <c r="BE1481"/>
  <c r="T1481"/>
  <c r="R1481"/>
  <c r="P1481"/>
  <c r="BK1481"/>
  <c r="J1481"/>
  <c r="BF1481" s="1"/>
  <c r="BI1480"/>
  <c r="BH1480"/>
  <c r="BG1480"/>
  <c r="BE1480"/>
  <c r="T1480"/>
  <c r="R1480"/>
  <c r="P1480"/>
  <c r="BK1480"/>
  <c r="J1480"/>
  <c r="BF1480" s="1"/>
  <c r="BI1479"/>
  <c r="BH1479"/>
  <c r="BG1479"/>
  <c r="BE1479"/>
  <c r="T1479"/>
  <c r="R1479"/>
  <c r="P1479"/>
  <c r="BK1479"/>
  <c r="J1479"/>
  <c r="BF1479" s="1"/>
  <c r="BI1478"/>
  <c r="BH1478"/>
  <c r="BG1478"/>
  <c r="BE1478"/>
  <c r="T1478"/>
  <c r="R1478"/>
  <c r="P1478"/>
  <c r="BK1478"/>
  <c r="J1478"/>
  <c r="BF1478" s="1"/>
  <c r="BI1477"/>
  <c r="BH1477"/>
  <c r="BG1477"/>
  <c r="BE1477"/>
  <c r="T1477"/>
  <c r="R1477"/>
  <c r="P1477"/>
  <c r="BK1477"/>
  <c r="J1477"/>
  <c r="BF1477" s="1"/>
  <c r="BI1476"/>
  <c r="BH1476"/>
  <c r="BG1476"/>
  <c r="BE1476"/>
  <c r="T1476"/>
  <c r="R1476"/>
  <c r="P1476"/>
  <c r="BK1476"/>
  <c r="J1476"/>
  <c r="BF1476" s="1"/>
  <c r="BI1475"/>
  <c r="BH1475"/>
  <c r="BG1475"/>
  <c r="BE1475"/>
  <c r="T1475"/>
  <c r="R1475"/>
  <c r="P1475"/>
  <c r="BK1475"/>
  <c r="J1475"/>
  <c r="BF1475" s="1"/>
  <c r="BI1474"/>
  <c r="BH1474"/>
  <c r="BG1474"/>
  <c r="BE1474"/>
  <c r="T1474"/>
  <c r="R1474"/>
  <c r="P1474"/>
  <c r="BK1474"/>
  <c r="J1474"/>
  <c r="BF1474" s="1"/>
  <c r="BI1473"/>
  <c r="BH1473"/>
  <c r="BG1473"/>
  <c r="BE1473"/>
  <c r="T1473"/>
  <c r="R1473"/>
  <c r="P1473"/>
  <c r="BK1473"/>
  <c r="J1473"/>
  <c r="BF1473" s="1"/>
  <c r="BI1472"/>
  <c r="BH1472"/>
  <c r="BG1472"/>
  <c r="BE1472"/>
  <c r="T1472"/>
  <c r="R1472"/>
  <c r="P1472"/>
  <c r="BK1472"/>
  <c r="J1472"/>
  <c r="BF1472" s="1"/>
  <c r="BI1471"/>
  <c r="BH1471"/>
  <c r="BG1471"/>
  <c r="BE1471"/>
  <c r="T1471"/>
  <c r="R1471"/>
  <c r="P1471"/>
  <c r="BK1471"/>
  <c r="J1471"/>
  <c r="BF1471" s="1"/>
  <c r="BI1470"/>
  <c r="BH1470"/>
  <c r="BG1470"/>
  <c r="BE1470"/>
  <c r="T1470"/>
  <c r="R1470"/>
  <c r="P1470"/>
  <c r="BK1470"/>
  <c r="J1470"/>
  <c r="BF1470" s="1"/>
  <c r="BI1465"/>
  <c r="BH1465"/>
  <c r="BG1465"/>
  <c r="BE1465"/>
  <c r="T1465"/>
  <c r="R1465"/>
  <c r="P1465"/>
  <c r="BK1465"/>
  <c r="J1465"/>
  <c r="BF1465" s="1"/>
  <c r="BI1457"/>
  <c r="BH1457"/>
  <c r="BG1457"/>
  <c r="BE1457"/>
  <c r="T1457"/>
  <c r="R1457"/>
  <c r="P1457"/>
  <c r="BK1457"/>
  <c r="J1457"/>
  <c r="BF1457" s="1"/>
  <c r="BI1454"/>
  <c r="BH1454"/>
  <c r="BG1454"/>
  <c r="BE1454"/>
  <c r="T1454"/>
  <c r="R1454"/>
  <c r="P1454"/>
  <c r="BK1454"/>
  <c r="J1454"/>
  <c r="BF1454" s="1"/>
  <c r="BI1365"/>
  <c r="BH1365"/>
  <c r="BG1365"/>
  <c r="BE1365"/>
  <c r="T1365"/>
  <c r="R1365"/>
  <c r="P1365"/>
  <c r="BK1365"/>
  <c r="J1365"/>
  <c r="BF1365" s="1"/>
  <c r="BI1363"/>
  <c r="BH1363"/>
  <c r="BG1363"/>
  <c r="BE1363"/>
  <c r="T1363"/>
  <c r="R1363"/>
  <c r="P1363"/>
  <c r="BK1363"/>
  <c r="J1363"/>
  <c r="BF1363" s="1"/>
  <c r="BI1332"/>
  <c r="BH1332"/>
  <c r="BG1332"/>
  <c r="BE1332"/>
  <c r="T1332"/>
  <c r="R1332"/>
  <c r="P1332"/>
  <c r="BK1332"/>
  <c r="J1332"/>
  <c r="BF1332" s="1"/>
  <c r="BI1328"/>
  <c r="BH1328"/>
  <c r="BG1328"/>
  <c r="BE1328"/>
  <c r="T1328"/>
  <c r="R1328"/>
  <c r="P1328"/>
  <c r="BK1328"/>
  <c r="J1328"/>
  <c r="BF1328" s="1"/>
  <c r="BI1322"/>
  <c r="BH1322"/>
  <c r="BG1322"/>
  <c r="BE1322"/>
  <c r="T1322"/>
  <c r="R1322"/>
  <c r="P1322"/>
  <c r="BK1322"/>
  <c r="J1322"/>
  <c r="BF1322" s="1"/>
  <c r="BI1318"/>
  <c r="BH1318"/>
  <c r="BG1318"/>
  <c r="BE1318"/>
  <c r="T1318"/>
  <c r="R1318"/>
  <c r="P1318"/>
  <c r="BK1318"/>
  <c r="J1318"/>
  <c r="BF1318" s="1"/>
  <c r="BI1311"/>
  <c r="BH1311"/>
  <c r="BG1311"/>
  <c r="BE1311"/>
  <c r="T1311"/>
  <c r="R1311"/>
  <c r="P1311"/>
  <c r="BK1311"/>
  <c r="J1311"/>
  <c r="BF1311" s="1"/>
  <c r="BI1306"/>
  <c r="BH1306"/>
  <c r="BG1306"/>
  <c r="BE1306"/>
  <c r="T1306"/>
  <c r="R1306"/>
  <c r="P1306"/>
  <c r="BK1306"/>
  <c r="J1306"/>
  <c r="BF1306" s="1"/>
  <c r="BI1302"/>
  <c r="BH1302"/>
  <c r="BG1302"/>
  <c r="BE1302"/>
  <c r="T1302"/>
  <c r="R1302"/>
  <c r="P1302"/>
  <c r="BK1302"/>
  <c r="J1302"/>
  <c r="BF1302" s="1"/>
  <c r="BI1285"/>
  <c r="BH1285"/>
  <c r="BG1285"/>
  <c r="BE1285"/>
  <c r="T1285"/>
  <c r="R1285"/>
  <c r="P1285"/>
  <c r="BK1285"/>
  <c r="J1285"/>
  <c r="BF1285" s="1"/>
  <c r="BI1280"/>
  <c r="BH1280"/>
  <c r="BG1280"/>
  <c r="BE1280"/>
  <c r="T1280"/>
  <c r="R1280"/>
  <c r="P1280"/>
  <c r="BK1280"/>
  <c r="J1280"/>
  <c r="BF1280" s="1"/>
  <c r="BI1276"/>
  <c r="BH1276"/>
  <c r="BG1276"/>
  <c r="BE1276"/>
  <c r="T1276"/>
  <c r="R1276"/>
  <c r="P1276"/>
  <c r="BK1276"/>
  <c r="J1276"/>
  <c r="BF1276" s="1"/>
  <c r="BI1243"/>
  <c r="BH1243"/>
  <c r="BG1243"/>
  <c r="BE1243"/>
  <c r="T1243"/>
  <c r="R1243"/>
  <c r="P1243"/>
  <c r="BK1243"/>
  <c r="J1243"/>
  <c r="BF1243" s="1"/>
  <c r="BI1224"/>
  <c r="BH1224"/>
  <c r="BG1224"/>
  <c r="BE1224"/>
  <c r="T1224"/>
  <c r="R1224"/>
  <c r="P1224"/>
  <c r="BK1224"/>
  <c r="J1224"/>
  <c r="BF1224" s="1"/>
  <c r="BI1220"/>
  <c r="BH1220"/>
  <c r="BG1220"/>
  <c r="BE1220"/>
  <c r="T1220"/>
  <c r="R1220"/>
  <c r="P1220"/>
  <c r="BK1220"/>
  <c r="J1220"/>
  <c r="BF1220" s="1"/>
  <c r="BI1216"/>
  <c r="BH1216"/>
  <c r="BG1216"/>
  <c r="BE1216"/>
  <c r="T1216"/>
  <c r="R1216"/>
  <c r="P1216"/>
  <c r="BK1216"/>
  <c r="J1216"/>
  <c r="BF1216" s="1"/>
  <c r="BI1188"/>
  <c r="BH1188"/>
  <c r="BG1188"/>
  <c r="BE1188"/>
  <c r="T1188"/>
  <c r="R1188"/>
  <c r="P1188"/>
  <c r="BK1188"/>
  <c r="J1188"/>
  <c r="BF1188" s="1"/>
  <c r="BI1184"/>
  <c r="BH1184"/>
  <c r="BG1184"/>
  <c r="BE1184"/>
  <c r="T1184"/>
  <c r="R1184"/>
  <c r="P1184"/>
  <c r="BK1184"/>
  <c r="J1184"/>
  <c r="BF1184" s="1"/>
  <c r="BI1179"/>
  <c r="BH1179"/>
  <c r="BG1179"/>
  <c r="BE1179"/>
  <c r="T1179"/>
  <c r="R1179"/>
  <c r="P1179"/>
  <c r="BK1179"/>
  <c r="J1179"/>
  <c r="BF1179" s="1"/>
  <c r="BI1177"/>
  <c r="BH1177"/>
  <c r="BG1177"/>
  <c r="BE1177"/>
  <c r="T1177"/>
  <c r="R1177"/>
  <c r="P1177"/>
  <c r="BK1177"/>
  <c r="J1177"/>
  <c r="BF1177" s="1"/>
  <c r="BI1173"/>
  <c r="BH1173"/>
  <c r="BG1173"/>
  <c r="BE1173"/>
  <c r="T1173"/>
  <c r="R1173"/>
  <c r="P1173"/>
  <c r="BK1173"/>
  <c r="J1173"/>
  <c r="BF1173" s="1"/>
  <c r="BI1170"/>
  <c r="BH1170"/>
  <c r="BG1170"/>
  <c r="BE1170"/>
  <c r="T1170"/>
  <c r="R1170"/>
  <c r="P1170"/>
  <c r="BK1170"/>
  <c r="J1170"/>
  <c r="BF1170" s="1"/>
  <c r="BI1166"/>
  <c r="BH1166"/>
  <c r="BG1166"/>
  <c r="BE1166"/>
  <c r="T1166"/>
  <c r="R1166"/>
  <c r="P1166"/>
  <c r="BK1166"/>
  <c r="J1166"/>
  <c r="BF1166" s="1"/>
  <c r="BI1164"/>
  <c r="BH1164"/>
  <c r="BG1164"/>
  <c r="BE1164"/>
  <c r="T1164"/>
  <c r="R1164"/>
  <c r="P1164"/>
  <c r="BK1164"/>
  <c r="J1164"/>
  <c r="BF1164" s="1"/>
  <c r="BI1163"/>
  <c r="BH1163"/>
  <c r="BG1163"/>
  <c r="BE1163"/>
  <c r="T1163"/>
  <c r="R1163"/>
  <c r="P1163"/>
  <c r="BK1163"/>
  <c r="J1163"/>
  <c r="BF1163" s="1"/>
  <c r="BI1162"/>
  <c r="BH1162"/>
  <c r="BG1162"/>
  <c r="BE1162"/>
  <c r="T1162"/>
  <c r="R1162"/>
  <c r="P1162"/>
  <c r="BK1162"/>
  <c r="J1162"/>
  <c r="BF1162" s="1"/>
  <c r="BI1161"/>
  <c r="BH1161"/>
  <c r="BG1161"/>
  <c r="BE1161"/>
  <c r="T1161"/>
  <c r="R1161"/>
  <c r="P1161"/>
  <c r="BK1161"/>
  <c r="J1161"/>
  <c r="BF1161" s="1"/>
  <c r="BI1159"/>
  <c r="BH1159"/>
  <c r="BG1159"/>
  <c r="BE1159"/>
  <c r="T1159"/>
  <c r="R1159"/>
  <c r="P1159"/>
  <c r="BK1159"/>
  <c r="J1159"/>
  <c r="BF1159" s="1"/>
  <c r="BI1158"/>
  <c r="BH1158"/>
  <c r="BG1158"/>
  <c r="BE1158"/>
  <c r="T1158"/>
  <c r="R1158"/>
  <c r="P1158"/>
  <c r="BK1158"/>
  <c r="J1158"/>
  <c r="BF1158" s="1"/>
  <c r="BI1156"/>
  <c r="BH1156"/>
  <c r="BG1156"/>
  <c r="BE1156"/>
  <c r="T1156"/>
  <c r="R1156"/>
  <c r="P1156"/>
  <c r="BK1156"/>
  <c r="J1156"/>
  <c r="BF1156" s="1"/>
  <c r="BI1154"/>
  <c r="BH1154"/>
  <c r="BG1154"/>
  <c r="BE1154"/>
  <c r="T1154"/>
  <c r="R1154"/>
  <c r="P1154"/>
  <c r="BK1154"/>
  <c r="J1154"/>
  <c r="BF1154" s="1"/>
  <c r="BI1149"/>
  <c r="BH1149"/>
  <c r="BG1149"/>
  <c r="BE1149"/>
  <c r="T1149"/>
  <c r="R1149"/>
  <c r="P1149"/>
  <c r="BK1149"/>
  <c r="J1149"/>
  <c r="BF1149" s="1"/>
  <c r="BI1141"/>
  <c r="BH1141"/>
  <c r="BG1141"/>
  <c r="BE1141"/>
  <c r="T1141"/>
  <c r="R1141"/>
  <c r="P1141"/>
  <c r="BK1141"/>
  <c r="J1141"/>
  <c r="BF1141" s="1"/>
  <c r="BI1134"/>
  <c r="BH1134"/>
  <c r="BG1134"/>
  <c r="BE1134"/>
  <c r="T1134"/>
  <c r="R1134"/>
  <c r="P1134"/>
  <c r="BK1134"/>
  <c r="J1134"/>
  <c r="BF1134" s="1"/>
  <c r="BI1126"/>
  <c r="BH1126"/>
  <c r="BG1126"/>
  <c r="BE1126"/>
  <c r="T1126"/>
  <c r="R1126"/>
  <c r="P1126"/>
  <c r="BK1126"/>
  <c r="J1126"/>
  <c r="BF1126" s="1"/>
  <c r="BI1118"/>
  <c r="BH1118"/>
  <c r="BG1118"/>
  <c r="BE1118"/>
  <c r="T1118"/>
  <c r="R1118"/>
  <c r="P1118"/>
  <c r="BK1118"/>
  <c r="J1118"/>
  <c r="BF1118" s="1"/>
  <c r="BI1113"/>
  <c r="BH1113"/>
  <c r="BG1113"/>
  <c r="BE1113"/>
  <c r="T1113"/>
  <c r="R1113"/>
  <c r="P1113"/>
  <c r="BK1113"/>
  <c r="J1113"/>
  <c r="BF1113" s="1"/>
  <c r="BI1112"/>
  <c r="BH1112"/>
  <c r="BG1112"/>
  <c r="BE1112"/>
  <c r="T1112"/>
  <c r="R1112"/>
  <c r="P1112"/>
  <c r="BK1112"/>
  <c r="J1112"/>
  <c r="BF1112" s="1"/>
  <c r="BI1111"/>
  <c r="BH1111"/>
  <c r="BG1111"/>
  <c r="BE1111"/>
  <c r="T1111"/>
  <c r="R1111"/>
  <c r="P1111"/>
  <c r="BK1111"/>
  <c r="J1111"/>
  <c r="BF1111" s="1"/>
  <c r="BI1110"/>
  <c r="BH1110"/>
  <c r="BG1110"/>
  <c r="BE1110"/>
  <c r="T1110"/>
  <c r="R1110"/>
  <c r="P1110"/>
  <c r="BK1110"/>
  <c r="J1110"/>
  <c r="BF1110" s="1"/>
  <c r="BI1109"/>
  <c r="BH1109"/>
  <c r="BG1109"/>
  <c r="BE1109"/>
  <c r="T1109"/>
  <c r="R1109"/>
  <c r="P1109"/>
  <c r="BK1109"/>
  <c r="J1109"/>
  <c r="BF1109" s="1"/>
  <c r="BI1108"/>
  <c r="BH1108"/>
  <c r="BG1108"/>
  <c r="BE1108"/>
  <c r="T1108"/>
  <c r="R1108"/>
  <c r="P1108"/>
  <c r="BK1108"/>
  <c r="J1108"/>
  <c r="BF1108" s="1"/>
  <c r="BI1107"/>
  <c r="BH1107"/>
  <c r="BG1107"/>
  <c r="BE1107"/>
  <c r="T1107"/>
  <c r="R1107"/>
  <c r="P1107"/>
  <c r="BK1107"/>
  <c r="J1107"/>
  <c r="BF1107" s="1"/>
  <c r="BI1106"/>
  <c r="BH1106"/>
  <c r="BG1106"/>
  <c r="BE1106"/>
  <c r="T1106"/>
  <c r="R1106"/>
  <c r="P1106"/>
  <c r="BK1106"/>
  <c r="J1106"/>
  <c r="BF1106" s="1"/>
  <c r="BI1105"/>
  <c r="BH1105"/>
  <c r="BG1105"/>
  <c r="BE1105"/>
  <c r="T1105"/>
  <c r="R1105"/>
  <c r="P1105"/>
  <c r="BK1105"/>
  <c r="J1105"/>
  <c r="BF1105" s="1"/>
  <c r="BI1104"/>
  <c r="BH1104"/>
  <c r="BG1104"/>
  <c r="BE1104"/>
  <c r="T1104"/>
  <c r="R1104"/>
  <c r="P1104"/>
  <c r="BK1104"/>
  <c r="J1104"/>
  <c r="BF1104" s="1"/>
  <c r="BI1103"/>
  <c r="BH1103"/>
  <c r="BG1103"/>
  <c r="BE1103"/>
  <c r="T1103"/>
  <c r="R1103"/>
  <c r="P1103"/>
  <c r="BK1103"/>
  <c r="J1103"/>
  <c r="BF1103" s="1"/>
  <c r="BI1102"/>
  <c r="BH1102"/>
  <c r="BG1102"/>
  <c r="BE1102"/>
  <c r="T1102"/>
  <c r="R1102"/>
  <c r="P1102"/>
  <c r="BK1102"/>
  <c r="J1102"/>
  <c r="BF1102" s="1"/>
  <c r="BI1101"/>
  <c r="BH1101"/>
  <c r="BG1101"/>
  <c r="BE1101"/>
  <c r="T1101"/>
  <c r="R1101"/>
  <c r="P1101"/>
  <c r="BK1101"/>
  <c r="J1101"/>
  <c r="BF1101" s="1"/>
  <c r="BI1100"/>
  <c r="BH1100"/>
  <c r="BG1100"/>
  <c r="BE1100"/>
  <c r="T1100"/>
  <c r="R1100"/>
  <c r="P1100"/>
  <c r="BK1100"/>
  <c r="J1100"/>
  <c r="BF1100" s="1"/>
  <c r="BI1099"/>
  <c r="BH1099"/>
  <c r="BG1099"/>
  <c r="BE1099"/>
  <c r="T1099"/>
  <c r="R1099"/>
  <c r="P1099"/>
  <c r="BK1099"/>
  <c r="J1099"/>
  <c r="BF1099" s="1"/>
  <c r="BI1098"/>
  <c r="BH1098"/>
  <c r="BG1098"/>
  <c r="BE1098"/>
  <c r="T1098"/>
  <c r="R1098"/>
  <c r="P1098"/>
  <c r="BK1098"/>
  <c r="J1098"/>
  <c r="BF1098" s="1"/>
  <c r="BI1097"/>
  <c r="BH1097"/>
  <c r="BG1097"/>
  <c r="BE1097"/>
  <c r="T1097"/>
  <c r="R1097"/>
  <c r="P1097"/>
  <c r="BK1097"/>
  <c r="J1097"/>
  <c r="BF1097" s="1"/>
  <c r="BI1096"/>
  <c r="BH1096"/>
  <c r="BG1096"/>
  <c r="BE1096"/>
  <c r="T1096"/>
  <c r="R1096"/>
  <c r="P1096"/>
  <c r="BK1096"/>
  <c r="J1096"/>
  <c r="BF1096" s="1"/>
  <c r="BI1094"/>
  <c r="BH1094"/>
  <c r="BG1094"/>
  <c r="BE1094"/>
  <c r="T1094"/>
  <c r="R1094"/>
  <c r="P1094"/>
  <c r="BK1094"/>
  <c r="J1094"/>
  <c r="BF1094" s="1"/>
  <c r="BI1079"/>
  <c r="BH1079"/>
  <c r="BG1079"/>
  <c r="BE1079"/>
  <c r="T1079"/>
  <c r="R1079"/>
  <c r="P1079"/>
  <c r="BK1079"/>
  <c r="J1079"/>
  <c r="BF1079" s="1"/>
  <c r="BI1077"/>
  <c r="BH1077"/>
  <c r="BG1077"/>
  <c r="BE1077"/>
  <c r="T1077"/>
  <c r="R1077"/>
  <c r="P1077"/>
  <c r="BK1077"/>
  <c r="J1077"/>
  <c r="BF1077" s="1"/>
  <c r="BI1053"/>
  <c r="BH1053"/>
  <c r="BG1053"/>
  <c r="BE1053"/>
  <c r="T1053"/>
  <c r="R1053"/>
  <c r="P1053"/>
  <c r="BK1053"/>
  <c r="J1053"/>
  <c r="BF1053" s="1"/>
  <c r="BI1051"/>
  <c r="BH1051"/>
  <c r="BG1051"/>
  <c r="BE1051"/>
  <c r="T1051"/>
  <c r="R1051"/>
  <c r="P1051"/>
  <c r="BK1051"/>
  <c r="J1051"/>
  <c r="BF1051" s="1"/>
  <c r="BI1050"/>
  <c r="BH1050"/>
  <c r="BG1050"/>
  <c r="BE1050"/>
  <c r="T1050"/>
  <c r="R1050"/>
  <c r="P1050"/>
  <c r="BK1050"/>
  <c r="J1050"/>
  <c r="BF1050" s="1"/>
  <c r="BI1048"/>
  <c r="BH1048"/>
  <c r="BG1048"/>
  <c r="BE1048"/>
  <c r="T1048"/>
  <c r="R1048"/>
  <c r="P1048"/>
  <c r="BK1048"/>
  <c r="J1048"/>
  <c r="BF1048" s="1"/>
  <c r="BI1045"/>
  <c r="BH1045"/>
  <c r="BG1045"/>
  <c r="BE1045"/>
  <c r="T1045"/>
  <c r="R1045"/>
  <c r="P1045"/>
  <c r="BK1045"/>
  <c r="J1045"/>
  <c r="BF1045" s="1"/>
  <c r="BI1042"/>
  <c r="BH1042"/>
  <c r="BG1042"/>
  <c r="BE1042"/>
  <c r="T1042"/>
  <c r="R1042"/>
  <c r="P1042"/>
  <c r="BK1042"/>
  <c r="J1042"/>
  <c r="BF1042" s="1"/>
  <c r="BI1039"/>
  <c r="BH1039"/>
  <c r="BG1039"/>
  <c r="BE1039"/>
  <c r="T1039"/>
  <c r="R1039"/>
  <c r="P1039"/>
  <c r="BK1039"/>
  <c r="J1039"/>
  <c r="BF1039" s="1"/>
  <c r="BI1037"/>
  <c r="BH1037"/>
  <c r="BG1037"/>
  <c r="BE1037"/>
  <c r="T1037"/>
  <c r="R1037"/>
  <c r="P1037"/>
  <c r="BK1037"/>
  <c r="J1037"/>
  <c r="BF1037" s="1"/>
  <c r="BI1035"/>
  <c r="BH1035"/>
  <c r="BG1035"/>
  <c r="BE1035"/>
  <c r="T1035"/>
  <c r="R1035"/>
  <c r="P1035"/>
  <c r="BK1035"/>
  <c r="J1035"/>
  <c r="BF1035" s="1"/>
  <c r="BI1033"/>
  <c r="BH1033"/>
  <c r="BG1033"/>
  <c r="BE1033"/>
  <c r="T1033"/>
  <c r="R1033"/>
  <c r="P1033"/>
  <c r="BK1033"/>
  <c r="J1033"/>
  <c r="BF1033" s="1"/>
  <c r="BI1031"/>
  <c r="BH1031"/>
  <c r="BG1031"/>
  <c r="BE1031"/>
  <c r="T1031"/>
  <c r="R1031"/>
  <c r="P1031"/>
  <c r="BK1031"/>
  <c r="J1031"/>
  <c r="BF1031" s="1"/>
  <c r="BI1029"/>
  <c r="BH1029"/>
  <c r="BG1029"/>
  <c r="BE1029"/>
  <c r="T1029"/>
  <c r="R1029"/>
  <c r="P1029"/>
  <c r="BK1029"/>
  <c r="J1029"/>
  <c r="BF1029" s="1"/>
  <c r="BI1027"/>
  <c r="BH1027"/>
  <c r="BG1027"/>
  <c r="BE1027"/>
  <c r="T1027"/>
  <c r="R1027"/>
  <c r="P1027"/>
  <c r="BK1027"/>
  <c r="J1027"/>
  <c r="BF1027" s="1"/>
  <c r="BI1025"/>
  <c r="BH1025"/>
  <c r="BG1025"/>
  <c r="BE1025"/>
  <c r="T1025"/>
  <c r="R1025"/>
  <c r="P1025"/>
  <c r="BK1025"/>
  <c r="J1025"/>
  <c r="BF1025" s="1"/>
  <c r="BI1023"/>
  <c r="BH1023"/>
  <c r="BG1023"/>
  <c r="BE1023"/>
  <c r="T1023"/>
  <c r="R1023"/>
  <c r="P1023"/>
  <c r="BK1023"/>
  <c r="J1023"/>
  <c r="BF1023" s="1"/>
  <c r="BI1022"/>
  <c r="BH1022"/>
  <c r="BG1022"/>
  <c r="BE1022"/>
  <c r="T1022"/>
  <c r="R1022"/>
  <c r="P1022"/>
  <c r="BK1022"/>
  <c r="J1022"/>
  <c r="BF1022" s="1"/>
  <c r="BI1021"/>
  <c r="BH1021"/>
  <c r="BG1021"/>
  <c r="BE1021"/>
  <c r="T1021"/>
  <c r="R1021"/>
  <c r="P1021"/>
  <c r="BK1021"/>
  <c r="J1021"/>
  <c r="BF1021" s="1"/>
  <c r="BI1017"/>
  <c r="BH1017"/>
  <c r="BG1017"/>
  <c r="BE1017"/>
  <c r="T1017"/>
  <c r="R1017"/>
  <c r="P1017"/>
  <c r="BK1017"/>
  <c r="J1017"/>
  <c r="BF1017" s="1"/>
  <c r="BI1015"/>
  <c r="BH1015"/>
  <c r="BG1015"/>
  <c r="BE1015"/>
  <c r="T1015"/>
  <c r="R1015"/>
  <c r="P1015"/>
  <c r="BK1015"/>
  <c r="J1015"/>
  <c r="BF1015" s="1"/>
  <c r="BI1014"/>
  <c r="BH1014"/>
  <c r="BG1014"/>
  <c r="BE1014"/>
  <c r="T1014"/>
  <c r="R1014"/>
  <c r="P1014"/>
  <c r="BK1014"/>
  <c r="J1014"/>
  <c r="BF1014" s="1"/>
  <c r="BI1013"/>
  <c r="BH1013"/>
  <c r="BG1013"/>
  <c r="BE1013"/>
  <c r="T1013"/>
  <c r="R1013"/>
  <c r="P1013"/>
  <c r="BK1013"/>
  <c r="J1013"/>
  <c r="BF1013" s="1"/>
  <c r="BI1012"/>
  <c r="BH1012"/>
  <c r="BG1012"/>
  <c r="BE1012"/>
  <c r="T1012"/>
  <c r="R1012"/>
  <c r="P1012"/>
  <c r="BK1012"/>
  <c r="J1012"/>
  <c r="BF1012" s="1"/>
  <c r="BI1003"/>
  <c r="BH1003"/>
  <c r="BG1003"/>
  <c r="BE1003"/>
  <c r="T1003"/>
  <c r="R1003"/>
  <c r="P1003"/>
  <c r="BK1003"/>
  <c r="J1003"/>
  <c r="BF1003" s="1"/>
  <c r="BI1002"/>
  <c r="BH1002"/>
  <c r="BG1002"/>
  <c r="BE1002"/>
  <c r="T1002"/>
  <c r="R1002"/>
  <c r="P1002"/>
  <c r="BK1002"/>
  <c r="J1002"/>
  <c r="BF1002" s="1"/>
  <c r="BI1001"/>
  <c r="BH1001"/>
  <c r="BG1001"/>
  <c r="BE1001"/>
  <c r="T1001"/>
  <c r="R1001"/>
  <c r="P1001"/>
  <c r="BK1001"/>
  <c r="J1001"/>
  <c r="BF1001" s="1"/>
  <c r="BI1000"/>
  <c r="BH1000"/>
  <c r="BG1000"/>
  <c r="BE1000"/>
  <c r="T1000"/>
  <c r="R1000"/>
  <c r="P1000"/>
  <c r="BK1000"/>
  <c r="J1000"/>
  <c r="BF1000" s="1"/>
  <c r="BI999"/>
  <c r="BH999"/>
  <c r="BG999"/>
  <c r="BE999"/>
  <c r="T999"/>
  <c r="R999"/>
  <c r="P999"/>
  <c r="BK999"/>
  <c r="J999"/>
  <c r="BF999" s="1"/>
  <c r="BI998"/>
  <c r="BH998"/>
  <c r="BG998"/>
  <c r="BE998"/>
  <c r="T998"/>
  <c r="R998"/>
  <c r="P998"/>
  <c r="BK998"/>
  <c r="J998"/>
  <c r="BF998" s="1"/>
  <c r="BI997"/>
  <c r="BH997"/>
  <c r="BG997"/>
  <c r="BE997"/>
  <c r="T997"/>
  <c r="R997"/>
  <c r="P997"/>
  <c r="BK997"/>
  <c r="J997"/>
  <c r="BF997" s="1"/>
  <c r="BI996"/>
  <c r="BH996"/>
  <c r="BG996"/>
  <c r="BE996"/>
  <c r="T996"/>
  <c r="R996"/>
  <c r="P996"/>
  <c r="BK996"/>
  <c r="J996"/>
  <c r="BF996" s="1"/>
  <c r="BI995"/>
  <c r="BH995"/>
  <c r="BG995"/>
  <c r="BE995"/>
  <c r="T995"/>
  <c r="R995"/>
  <c r="P995"/>
  <c r="BK995"/>
  <c r="J995"/>
  <c r="BF995" s="1"/>
  <c r="BI994"/>
  <c r="BH994"/>
  <c r="BG994"/>
  <c r="BE994"/>
  <c r="T994"/>
  <c r="R994"/>
  <c r="P994"/>
  <c r="BK994"/>
  <c r="J994"/>
  <c r="BF994" s="1"/>
  <c r="BI992"/>
  <c r="BH992"/>
  <c r="BG992"/>
  <c r="BE992"/>
  <c r="T992"/>
  <c r="R992"/>
  <c r="P992"/>
  <c r="BK992"/>
  <c r="J992"/>
  <c r="BF992" s="1"/>
  <c r="BI989"/>
  <c r="BH989"/>
  <c r="BG989"/>
  <c r="BE989"/>
  <c r="T989"/>
  <c r="R989"/>
  <c r="P989"/>
  <c r="BK989"/>
  <c r="J989"/>
  <c r="BF989" s="1"/>
  <c r="BI987"/>
  <c r="BH987"/>
  <c r="BG987"/>
  <c r="BE987"/>
  <c r="T987"/>
  <c r="R987"/>
  <c r="P987"/>
  <c r="BK987"/>
  <c r="J987"/>
  <c r="BF987" s="1"/>
  <c r="BI985"/>
  <c r="BH985"/>
  <c r="BG985"/>
  <c r="BE985"/>
  <c r="T985"/>
  <c r="R985"/>
  <c r="P985"/>
  <c r="BK985"/>
  <c r="J985"/>
  <c r="BF985" s="1"/>
  <c r="BI983"/>
  <c r="BH983"/>
  <c r="BG983"/>
  <c r="BE983"/>
  <c r="T983"/>
  <c r="R983"/>
  <c r="P983"/>
  <c r="BK983"/>
  <c r="J983"/>
  <c r="BF983" s="1"/>
  <c r="BI981"/>
  <c r="BH981"/>
  <c r="BG981"/>
  <c r="BE981"/>
  <c r="T981"/>
  <c r="R981"/>
  <c r="P981"/>
  <c r="BK981"/>
  <c r="J981"/>
  <c r="BF981" s="1"/>
  <c r="BI979"/>
  <c r="BH979"/>
  <c r="BG979"/>
  <c r="BE979"/>
  <c r="T979"/>
  <c r="R979"/>
  <c r="P979"/>
  <c r="BK979"/>
  <c r="J979"/>
  <c r="BF979" s="1"/>
  <c r="BI977"/>
  <c r="BH977"/>
  <c r="BG977"/>
  <c r="BE977"/>
  <c r="T977"/>
  <c r="R977"/>
  <c r="P977"/>
  <c r="BK977"/>
  <c r="J977"/>
  <c r="BF977" s="1"/>
  <c r="BI975"/>
  <c r="BH975"/>
  <c r="BG975"/>
  <c r="BE975"/>
  <c r="T975"/>
  <c r="R975"/>
  <c r="P975"/>
  <c r="BK975"/>
  <c r="J975"/>
  <c r="BF975" s="1"/>
  <c r="BI974"/>
  <c r="BH974"/>
  <c r="BG974"/>
  <c r="BE974"/>
  <c r="T974"/>
  <c r="R974"/>
  <c r="P974"/>
  <c r="BK974"/>
  <c r="J974"/>
  <c r="BF974" s="1"/>
  <c r="BI966"/>
  <c r="BH966"/>
  <c r="BG966"/>
  <c r="BE966"/>
  <c r="T966"/>
  <c r="R966"/>
  <c r="P966"/>
  <c r="BK966"/>
  <c r="J966"/>
  <c r="BF966" s="1"/>
  <c r="BI964"/>
  <c r="BH964"/>
  <c r="BG964"/>
  <c r="BE964"/>
  <c r="T964"/>
  <c r="R964"/>
  <c r="P964"/>
  <c r="BK964"/>
  <c r="J964"/>
  <c r="BF964" s="1"/>
  <c r="BI938"/>
  <c r="BH938"/>
  <c r="BG938"/>
  <c r="BE938"/>
  <c r="T938"/>
  <c r="R938"/>
  <c r="P938"/>
  <c r="BK938"/>
  <c r="J938"/>
  <c r="BF938" s="1"/>
  <c r="BI936"/>
  <c r="BH936"/>
  <c r="BG936"/>
  <c r="BE936"/>
  <c r="T936"/>
  <c r="T935" s="1"/>
  <c r="R936"/>
  <c r="R935" s="1"/>
  <c r="P936"/>
  <c r="P935" s="1"/>
  <c r="BK936"/>
  <c r="BK935" s="1"/>
  <c r="J935" s="1"/>
  <c r="J75" s="1"/>
  <c r="J936"/>
  <c r="BF936" s="1"/>
  <c r="BI934"/>
  <c r="BH934"/>
  <c r="BG934"/>
  <c r="BE934"/>
  <c r="T934"/>
  <c r="R934"/>
  <c r="P934"/>
  <c r="BK934"/>
  <c r="J934"/>
  <c r="BF934" s="1"/>
  <c r="BI933"/>
  <c r="BH933"/>
  <c r="BG933"/>
  <c r="BE933"/>
  <c r="T933"/>
  <c r="R933"/>
  <c r="P933"/>
  <c r="BK933"/>
  <c r="J933"/>
  <c r="BF933" s="1"/>
  <c r="BI932"/>
  <c r="BH932"/>
  <c r="BG932"/>
  <c r="BE932"/>
  <c r="T932"/>
  <c r="R932"/>
  <c r="P932"/>
  <c r="BK932"/>
  <c r="J932"/>
  <c r="BF932" s="1"/>
  <c r="BI931"/>
  <c r="BH931"/>
  <c r="BG931"/>
  <c r="BE931"/>
  <c r="T931"/>
  <c r="R931"/>
  <c r="P931"/>
  <c r="BK931"/>
  <c r="J931"/>
  <c r="BF931" s="1"/>
  <c r="BI930"/>
  <c r="BH930"/>
  <c r="BG930"/>
  <c r="BE930"/>
  <c r="T930"/>
  <c r="R930"/>
  <c r="P930"/>
  <c r="BK930"/>
  <c r="J930"/>
  <c r="BF930" s="1"/>
  <c r="BI929"/>
  <c r="BH929"/>
  <c r="BG929"/>
  <c r="BE929"/>
  <c r="T929"/>
  <c r="R929"/>
  <c r="P929"/>
  <c r="BK929"/>
  <c r="J929"/>
  <c r="BF929" s="1"/>
  <c r="BI928"/>
  <c r="BH928"/>
  <c r="BG928"/>
  <c r="BE928"/>
  <c r="T928"/>
  <c r="R928"/>
  <c r="P928"/>
  <c r="BK928"/>
  <c r="J928"/>
  <c r="BF928" s="1"/>
  <c r="BI924"/>
  <c r="BH924"/>
  <c r="BG924"/>
  <c r="BE924"/>
  <c r="T924"/>
  <c r="R924"/>
  <c r="P924"/>
  <c r="BK924"/>
  <c r="J924"/>
  <c r="BF924" s="1"/>
  <c r="BI922"/>
  <c r="BH922"/>
  <c r="BG922"/>
  <c r="BE922"/>
  <c r="T922"/>
  <c r="T921" s="1"/>
  <c r="R922"/>
  <c r="R921" s="1"/>
  <c r="P922"/>
  <c r="P921" s="1"/>
  <c r="BK922"/>
  <c r="BK921" s="1"/>
  <c r="J921" s="1"/>
  <c r="J73" s="1"/>
  <c r="J922"/>
  <c r="BF922" s="1"/>
  <c r="BI920"/>
  <c r="BH920"/>
  <c r="BG920"/>
  <c r="BE920"/>
  <c r="T920"/>
  <c r="R920"/>
  <c r="P920"/>
  <c r="BK920"/>
  <c r="J920"/>
  <c r="BF920" s="1"/>
  <c r="BI917"/>
  <c r="BH917"/>
  <c r="BG917"/>
  <c r="BE917"/>
  <c r="T917"/>
  <c r="R917"/>
  <c r="P917"/>
  <c r="BK917"/>
  <c r="J917"/>
  <c r="BF917" s="1"/>
  <c r="BI915"/>
  <c r="BH915"/>
  <c r="BG915"/>
  <c r="BE915"/>
  <c r="T915"/>
  <c r="R915"/>
  <c r="P915"/>
  <c r="BK915"/>
  <c r="J915"/>
  <c r="BF915" s="1"/>
  <c r="BI907"/>
  <c r="BH907"/>
  <c r="BG907"/>
  <c r="BE907"/>
  <c r="T907"/>
  <c r="R907"/>
  <c r="P907"/>
  <c r="BK907"/>
  <c r="J907"/>
  <c r="BF907" s="1"/>
  <c r="BI901"/>
  <c r="BH901"/>
  <c r="BG901"/>
  <c r="BE901"/>
  <c r="T901"/>
  <c r="R901"/>
  <c r="P901"/>
  <c r="BK901"/>
  <c r="J901"/>
  <c r="BF901" s="1"/>
  <c r="BI895"/>
  <c r="BH895"/>
  <c r="BG895"/>
  <c r="BE895"/>
  <c r="T895"/>
  <c r="R895"/>
  <c r="P895"/>
  <c r="BK895"/>
  <c r="J895"/>
  <c r="BF895" s="1"/>
  <c r="BI893"/>
  <c r="BH893"/>
  <c r="BG893"/>
  <c r="BE893"/>
  <c r="T893"/>
  <c r="R893"/>
  <c r="P893"/>
  <c r="BK893"/>
  <c r="J893"/>
  <c r="BF893" s="1"/>
  <c r="BI891"/>
  <c r="BH891"/>
  <c r="BG891"/>
  <c r="BE891"/>
  <c r="T891"/>
  <c r="R891"/>
  <c r="P891"/>
  <c r="BK891"/>
  <c r="J891"/>
  <c r="BF891" s="1"/>
  <c r="BI889"/>
  <c r="BH889"/>
  <c r="BG889"/>
  <c r="BE889"/>
  <c r="T889"/>
  <c r="R889"/>
  <c r="P889"/>
  <c r="BK889"/>
  <c r="J889"/>
  <c r="BF889" s="1"/>
  <c r="BI879"/>
  <c r="BH879"/>
  <c r="BG879"/>
  <c r="BE879"/>
  <c r="T879"/>
  <c r="R879"/>
  <c r="P879"/>
  <c r="BK879"/>
  <c r="J879"/>
  <c r="BF879" s="1"/>
  <c r="BI877"/>
  <c r="BH877"/>
  <c r="BG877"/>
  <c r="BE877"/>
  <c r="T877"/>
  <c r="R877"/>
  <c r="P877"/>
  <c r="BK877"/>
  <c r="J877"/>
  <c r="BF877" s="1"/>
  <c r="BI874"/>
  <c r="BH874"/>
  <c r="BG874"/>
  <c r="BE874"/>
  <c r="T874"/>
  <c r="R874"/>
  <c r="P874"/>
  <c r="BK874"/>
  <c r="J874"/>
  <c r="BF874" s="1"/>
  <c r="BI872"/>
  <c r="BH872"/>
  <c r="BG872"/>
  <c r="BE872"/>
  <c r="T872"/>
  <c r="R872"/>
  <c r="P872"/>
  <c r="BK872"/>
  <c r="J872"/>
  <c r="BF872" s="1"/>
  <c r="BI870"/>
  <c r="BH870"/>
  <c r="BG870"/>
  <c r="BE870"/>
  <c r="T870"/>
  <c r="R870"/>
  <c r="P870"/>
  <c r="BK870"/>
  <c r="J870"/>
  <c r="BF870" s="1"/>
  <c r="BI864"/>
  <c r="BH864"/>
  <c r="BG864"/>
  <c r="BE864"/>
  <c r="T864"/>
  <c r="R864"/>
  <c r="P864"/>
  <c r="BK864"/>
  <c r="J864"/>
  <c r="BF864" s="1"/>
  <c r="BI862"/>
  <c r="BH862"/>
  <c r="BG862"/>
  <c r="BE862"/>
  <c r="T862"/>
  <c r="R862"/>
  <c r="P862"/>
  <c r="BK862"/>
  <c r="J862"/>
  <c r="BF862" s="1"/>
  <c r="BI858"/>
  <c r="BH858"/>
  <c r="BG858"/>
  <c r="BE858"/>
  <c r="T858"/>
  <c r="R858"/>
  <c r="P858"/>
  <c r="BK858"/>
  <c r="J858"/>
  <c r="BF858" s="1"/>
  <c r="BI856"/>
  <c r="BH856"/>
  <c r="BG856"/>
  <c r="BE856"/>
  <c r="T856"/>
  <c r="R856"/>
  <c r="P856"/>
  <c r="BK856"/>
  <c r="J856"/>
  <c r="BF856" s="1"/>
  <c r="BI855"/>
  <c r="BH855"/>
  <c r="BG855"/>
  <c r="BE855"/>
  <c r="T855"/>
  <c r="R855"/>
  <c r="P855"/>
  <c r="BK855"/>
  <c r="J855"/>
  <c r="BF855" s="1"/>
  <c r="BI854"/>
  <c r="BH854"/>
  <c r="BG854"/>
  <c r="BE854"/>
  <c r="T854"/>
  <c r="R854"/>
  <c r="P854"/>
  <c r="BK854"/>
  <c r="J854"/>
  <c r="BF854" s="1"/>
  <c r="BI853"/>
  <c r="BH853"/>
  <c r="BG853"/>
  <c r="BE853"/>
  <c r="T853"/>
  <c r="R853"/>
  <c r="P853"/>
  <c r="BK853"/>
  <c r="J853"/>
  <c r="BF853" s="1"/>
  <c r="BI851"/>
  <c r="BH851"/>
  <c r="BG851"/>
  <c r="BE851"/>
  <c r="T851"/>
  <c r="R851"/>
  <c r="P851"/>
  <c r="BK851"/>
  <c r="J851"/>
  <c r="BF851" s="1"/>
  <c r="BI850"/>
  <c r="BH850"/>
  <c r="BG850"/>
  <c r="BE850"/>
  <c r="T850"/>
  <c r="R850"/>
  <c r="P850"/>
  <c r="BK850"/>
  <c r="J850"/>
  <c r="BF850" s="1"/>
  <c r="BI848"/>
  <c r="BH848"/>
  <c r="BG848"/>
  <c r="BE848"/>
  <c r="T848"/>
  <c r="R848"/>
  <c r="P848"/>
  <c r="BK848"/>
  <c r="J848"/>
  <c r="BF848" s="1"/>
  <c r="BI847"/>
  <c r="BH847"/>
  <c r="BG847"/>
  <c r="BE847"/>
  <c r="T847"/>
  <c r="R847"/>
  <c r="P847"/>
  <c r="BK847"/>
  <c r="J847"/>
  <c r="BF847" s="1"/>
  <c r="BI845"/>
  <c r="BH845"/>
  <c r="BG845"/>
  <c r="BE845"/>
  <c r="T845"/>
  <c r="R845"/>
  <c r="P845"/>
  <c r="BK845"/>
  <c r="J845"/>
  <c r="BF845" s="1"/>
  <c r="BI832"/>
  <c r="BH832"/>
  <c r="BG832"/>
  <c r="BE832"/>
  <c r="T832"/>
  <c r="R832"/>
  <c r="P832"/>
  <c r="BK832"/>
  <c r="J832"/>
  <c r="BF832" s="1"/>
  <c r="BI830"/>
  <c r="BH830"/>
  <c r="BG830"/>
  <c r="BE830"/>
  <c r="T830"/>
  <c r="R830"/>
  <c r="P830"/>
  <c r="BK830"/>
  <c r="J830"/>
  <c r="BF830" s="1"/>
  <c r="BI818"/>
  <c r="BH818"/>
  <c r="BG818"/>
  <c r="BE818"/>
  <c r="T818"/>
  <c r="R818"/>
  <c r="P818"/>
  <c r="BK818"/>
  <c r="J818"/>
  <c r="BF818" s="1"/>
  <c r="BI816"/>
  <c r="BH816"/>
  <c r="BG816"/>
  <c r="BE816"/>
  <c r="T816"/>
  <c r="R816"/>
  <c r="P816"/>
  <c r="BK816"/>
  <c r="J816"/>
  <c r="BF816" s="1"/>
  <c r="BI811"/>
  <c r="BH811"/>
  <c r="BG811"/>
  <c r="BE811"/>
  <c r="T811"/>
  <c r="R811"/>
  <c r="P811"/>
  <c r="BK811"/>
  <c r="J811"/>
  <c r="BF811" s="1"/>
  <c r="BI809"/>
  <c r="BH809"/>
  <c r="BG809"/>
  <c r="BE809"/>
  <c r="T809"/>
  <c r="R809"/>
  <c r="P809"/>
  <c r="BK809"/>
  <c r="J809"/>
  <c r="BF809" s="1"/>
  <c r="BI805"/>
  <c r="BH805"/>
  <c r="BG805"/>
  <c r="BE805"/>
  <c r="T805"/>
  <c r="R805"/>
  <c r="P805"/>
  <c r="BK805"/>
  <c r="J805"/>
  <c r="BF805" s="1"/>
  <c r="BI801"/>
  <c r="BH801"/>
  <c r="BG801"/>
  <c r="BE801"/>
  <c r="T801"/>
  <c r="R801"/>
  <c r="P801"/>
  <c r="BK801"/>
  <c r="J801"/>
  <c r="BF801" s="1"/>
  <c r="BI797"/>
  <c r="BH797"/>
  <c r="BG797"/>
  <c r="BE797"/>
  <c r="T797"/>
  <c r="R797"/>
  <c r="P797"/>
  <c r="BK797"/>
  <c r="J797"/>
  <c r="BF797" s="1"/>
  <c r="BI793"/>
  <c r="BH793"/>
  <c r="BG793"/>
  <c r="BE793"/>
  <c r="T793"/>
  <c r="R793"/>
  <c r="P793"/>
  <c r="BK793"/>
  <c r="J793"/>
  <c r="BF793" s="1"/>
  <c r="BI788"/>
  <c r="BH788"/>
  <c r="BG788"/>
  <c r="BE788"/>
  <c r="T788"/>
  <c r="R788"/>
  <c r="P788"/>
  <c r="BK788"/>
  <c r="J788"/>
  <c r="BF788" s="1"/>
  <c r="BI785"/>
  <c r="BH785"/>
  <c r="BG785"/>
  <c r="BE785"/>
  <c r="T785"/>
  <c r="R785"/>
  <c r="P785"/>
  <c r="BK785"/>
  <c r="J785"/>
  <c r="BF785" s="1"/>
  <c r="BI781"/>
  <c r="BH781"/>
  <c r="BG781"/>
  <c r="BE781"/>
  <c r="T781"/>
  <c r="R781"/>
  <c r="P781"/>
  <c r="BK781"/>
  <c r="J781"/>
  <c r="BF781" s="1"/>
  <c r="BI779"/>
  <c r="BH779"/>
  <c r="BG779"/>
  <c r="BE779"/>
  <c r="T779"/>
  <c r="R779"/>
  <c r="P779"/>
  <c r="BK779"/>
  <c r="J779"/>
  <c r="BF779" s="1"/>
  <c r="BI776"/>
  <c r="BH776"/>
  <c r="BG776"/>
  <c r="BE776"/>
  <c r="T776"/>
  <c r="T775" s="1"/>
  <c r="R776"/>
  <c r="R775" s="1"/>
  <c r="P776"/>
  <c r="P775" s="1"/>
  <c r="BK776"/>
  <c r="BK775" s="1"/>
  <c r="J775" s="1"/>
  <c r="J68" s="1"/>
  <c r="J776"/>
  <c r="BF776" s="1"/>
  <c r="BI774"/>
  <c r="BH774"/>
  <c r="BG774"/>
  <c r="BE774"/>
  <c r="T774"/>
  <c r="R774"/>
  <c r="P774"/>
  <c r="BK774"/>
  <c r="J774"/>
  <c r="BF774" s="1"/>
  <c r="BI772"/>
  <c r="BH772"/>
  <c r="BG772"/>
  <c r="BE772"/>
  <c r="T772"/>
  <c r="R772"/>
  <c r="P772"/>
  <c r="BK772"/>
  <c r="J772"/>
  <c r="BF772" s="1"/>
  <c r="BI763"/>
  <c r="BH763"/>
  <c r="BG763"/>
  <c r="BE763"/>
  <c r="T763"/>
  <c r="R763"/>
  <c r="P763"/>
  <c r="BK763"/>
  <c r="J763"/>
  <c r="BF763" s="1"/>
  <c r="BI762"/>
  <c r="BH762"/>
  <c r="BG762"/>
  <c r="BE762"/>
  <c r="T762"/>
  <c r="R762"/>
  <c r="P762"/>
  <c r="BK762"/>
  <c r="J762"/>
  <c r="BF762" s="1"/>
  <c r="BI759"/>
  <c r="BH759"/>
  <c r="BG759"/>
  <c r="BE759"/>
  <c r="T759"/>
  <c r="R759"/>
  <c r="P759"/>
  <c r="BK759"/>
  <c r="J759"/>
  <c r="BF759" s="1"/>
  <c r="BI753"/>
  <c r="BH753"/>
  <c r="BG753"/>
  <c r="BE753"/>
  <c r="T753"/>
  <c r="R753"/>
  <c r="P753"/>
  <c r="BK753"/>
  <c r="J753"/>
  <c r="BF753" s="1"/>
  <c r="BI747"/>
  <c r="BH747"/>
  <c r="BG747"/>
  <c r="BE747"/>
  <c r="T747"/>
  <c r="R747"/>
  <c r="P747"/>
  <c r="BK747"/>
  <c r="J747"/>
  <c r="BF747" s="1"/>
  <c r="BI746"/>
  <c r="BH746"/>
  <c r="BG746"/>
  <c r="BE746"/>
  <c r="T746"/>
  <c r="R746"/>
  <c r="P746"/>
  <c r="BK746"/>
  <c r="J746"/>
  <c r="BF746" s="1"/>
  <c r="BI745"/>
  <c r="BH745"/>
  <c r="BG745"/>
  <c r="BE745"/>
  <c r="T745"/>
  <c r="R745"/>
  <c r="P745"/>
  <c r="BK745"/>
  <c r="J745"/>
  <c r="BF745" s="1"/>
  <c r="BI743"/>
  <c r="BH743"/>
  <c r="BG743"/>
  <c r="BE743"/>
  <c r="T743"/>
  <c r="R743"/>
  <c r="P743"/>
  <c r="BK743"/>
  <c r="J743"/>
  <c r="BF743" s="1"/>
  <c r="BI742"/>
  <c r="BH742"/>
  <c r="BG742"/>
  <c r="BE742"/>
  <c r="T742"/>
  <c r="R742"/>
  <c r="P742"/>
  <c r="BK742"/>
  <c r="J742"/>
  <c r="BF742" s="1"/>
  <c r="BI741"/>
  <c r="BH741"/>
  <c r="BG741"/>
  <c r="BE741"/>
  <c r="T741"/>
  <c r="R741"/>
  <c r="P741"/>
  <c r="BK741"/>
  <c r="J741"/>
  <c r="BF741" s="1"/>
  <c r="BI738"/>
  <c r="BH738"/>
  <c r="BG738"/>
  <c r="BE738"/>
  <c r="T738"/>
  <c r="R738"/>
  <c r="P738"/>
  <c r="BK738"/>
  <c r="J738"/>
  <c r="BF738" s="1"/>
  <c r="BI737"/>
  <c r="BH737"/>
  <c r="BG737"/>
  <c r="BE737"/>
  <c r="T737"/>
  <c r="R737"/>
  <c r="P737"/>
  <c r="BK737"/>
  <c r="J737"/>
  <c r="BF737" s="1"/>
  <c r="BI736"/>
  <c r="BH736"/>
  <c r="BG736"/>
  <c r="BE736"/>
  <c r="T736"/>
  <c r="R736"/>
  <c r="P736"/>
  <c r="BK736"/>
  <c r="J736"/>
  <c r="BF736" s="1"/>
  <c r="BI729"/>
  <c r="BH729"/>
  <c r="BG729"/>
  <c r="BE729"/>
  <c r="T729"/>
  <c r="R729"/>
  <c r="P729"/>
  <c r="BK729"/>
  <c r="J729"/>
  <c r="BF729" s="1"/>
  <c r="BI727"/>
  <c r="BH727"/>
  <c r="BG727"/>
  <c r="BE727"/>
  <c r="T727"/>
  <c r="R727"/>
  <c r="P727"/>
  <c r="BK727"/>
  <c r="J727"/>
  <c r="BF727" s="1"/>
  <c r="BI725"/>
  <c r="BH725"/>
  <c r="BG725"/>
  <c r="BE725"/>
  <c r="T725"/>
  <c r="R725"/>
  <c r="P725"/>
  <c r="BK725"/>
  <c r="J725"/>
  <c r="BF725" s="1"/>
  <c r="BI722"/>
  <c r="BH722"/>
  <c r="BG722"/>
  <c r="BE722"/>
  <c r="T722"/>
  <c r="R722"/>
  <c r="P722"/>
  <c r="BK722"/>
  <c r="J722"/>
  <c r="BF722" s="1"/>
  <c r="BI720"/>
  <c r="BH720"/>
  <c r="BG720"/>
  <c r="BE720"/>
  <c r="T720"/>
  <c r="R720"/>
  <c r="P720"/>
  <c r="BK720"/>
  <c r="J720"/>
  <c r="BF720" s="1"/>
  <c r="BI718"/>
  <c r="BH718"/>
  <c r="BG718"/>
  <c r="BE718"/>
  <c r="T718"/>
  <c r="R718"/>
  <c r="P718"/>
  <c r="BK718"/>
  <c r="J718"/>
  <c r="BF718" s="1"/>
  <c r="BI717"/>
  <c r="BH717"/>
  <c r="BG717"/>
  <c r="BE717"/>
  <c r="T717"/>
  <c r="R717"/>
  <c r="P717"/>
  <c r="BK717"/>
  <c r="J717"/>
  <c r="BF717" s="1"/>
  <c r="BI715"/>
  <c r="BH715"/>
  <c r="BG715"/>
  <c r="BE715"/>
  <c r="T715"/>
  <c r="R715"/>
  <c r="P715"/>
  <c r="BK715"/>
  <c r="J715"/>
  <c r="BF715" s="1"/>
  <c r="BI710"/>
  <c r="BH710"/>
  <c r="BG710"/>
  <c r="BE710"/>
  <c r="T710"/>
  <c r="R710"/>
  <c r="P710"/>
  <c r="BK710"/>
  <c r="J710"/>
  <c r="BF710" s="1"/>
  <c r="BI705"/>
  <c r="BH705"/>
  <c r="BG705"/>
  <c r="BE705"/>
  <c r="T705"/>
  <c r="R705"/>
  <c r="P705"/>
  <c r="BK705"/>
  <c r="J705"/>
  <c r="BF705" s="1"/>
  <c r="BI698"/>
  <c r="BH698"/>
  <c r="BG698"/>
  <c r="BE698"/>
  <c r="T698"/>
  <c r="R698"/>
  <c r="P698"/>
  <c r="BK698"/>
  <c r="J698"/>
  <c r="BF698" s="1"/>
  <c r="BI695"/>
  <c r="BH695"/>
  <c r="BG695"/>
  <c r="BE695"/>
  <c r="T695"/>
  <c r="R695"/>
  <c r="P695"/>
  <c r="BK695"/>
  <c r="J695"/>
  <c r="BF695" s="1"/>
  <c r="BI689"/>
  <c r="BH689"/>
  <c r="BG689"/>
  <c r="BE689"/>
  <c r="T689"/>
  <c r="R689"/>
  <c r="P689"/>
  <c r="BK689"/>
  <c r="J689"/>
  <c r="BF689" s="1"/>
  <c r="BI684"/>
  <c r="BH684"/>
  <c r="BG684"/>
  <c r="BE684"/>
  <c r="T684"/>
  <c r="R684"/>
  <c r="P684"/>
  <c r="BK684"/>
  <c r="J684"/>
  <c r="BF684" s="1"/>
  <c r="BI681"/>
  <c r="BH681"/>
  <c r="BG681"/>
  <c r="BE681"/>
  <c r="T681"/>
  <c r="R681"/>
  <c r="P681"/>
  <c r="BK681"/>
  <c r="J681"/>
  <c r="BF681" s="1"/>
  <c r="BI671"/>
  <c r="BH671"/>
  <c r="BG671"/>
  <c r="BE671"/>
  <c r="T671"/>
  <c r="R671"/>
  <c r="P671"/>
  <c r="BK671"/>
  <c r="J671"/>
  <c r="BF671" s="1"/>
  <c r="BI648"/>
  <c r="BH648"/>
  <c r="BG648"/>
  <c r="BE648"/>
  <c r="T648"/>
  <c r="R648"/>
  <c r="P648"/>
  <c r="BK648"/>
  <c r="J648"/>
  <c r="BF648" s="1"/>
  <c r="BI625"/>
  <c r="BH625"/>
  <c r="BG625"/>
  <c r="BE625"/>
  <c r="T625"/>
  <c r="R625"/>
  <c r="P625"/>
  <c r="BK625"/>
  <c r="J625"/>
  <c r="BF625" s="1"/>
  <c r="BI622"/>
  <c r="BH622"/>
  <c r="BG622"/>
  <c r="BE622"/>
  <c r="T622"/>
  <c r="R622"/>
  <c r="P622"/>
  <c r="BK622"/>
  <c r="J622"/>
  <c r="BF622" s="1"/>
  <c r="BI602"/>
  <c r="BH602"/>
  <c r="BG602"/>
  <c r="BE602"/>
  <c r="T602"/>
  <c r="R602"/>
  <c r="P602"/>
  <c r="BK602"/>
  <c r="J602"/>
  <c r="BF602" s="1"/>
  <c r="BI600"/>
  <c r="BH600"/>
  <c r="BG600"/>
  <c r="BE600"/>
  <c r="T600"/>
  <c r="R600"/>
  <c r="P600"/>
  <c r="BK600"/>
  <c r="J600"/>
  <c r="BF600" s="1"/>
  <c r="BI598"/>
  <c r="BH598"/>
  <c r="BG598"/>
  <c r="BE598"/>
  <c r="T598"/>
  <c r="R598"/>
  <c r="P598"/>
  <c r="BK598"/>
  <c r="J598"/>
  <c r="BF598" s="1"/>
  <c r="BI597"/>
  <c r="BH597"/>
  <c r="BG597"/>
  <c r="BE597"/>
  <c r="T597"/>
  <c r="R597"/>
  <c r="P597"/>
  <c r="BK597"/>
  <c r="J597"/>
  <c r="BF597" s="1"/>
  <c r="BI592"/>
  <c r="BH592"/>
  <c r="BG592"/>
  <c r="BE592"/>
  <c r="T592"/>
  <c r="R592"/>
  <c r="P592"/>
  <c r="BK592"/>
  <c r="J592"/>
  <c r="BF592" s="1"/>
  <c r="BI553"/>
  <c r="BH553"/>
  <c r="BG553"/>
  <c r="BE553"/>
  <c r="T553"/>
  <c r="R553"/>
  <c r="P553"/>
  <c r="BK553"/>
  <c r="J553"/>
  <c r="BF553" s="1"/>
  <c r="BI551"/>
  <c r="BH551"/>
  <c r="BG551"/>
  <c r="BE551"/>
  <c r="T551"/>
  <c r="R551"/>
  <c r="P551"/>
  <c r="BK551"/>
  <c r="J551"/>
  <c r="BF551" s="1"/>
  <c r="BI549"/>
  <c r="BH549"/>
  <c r="BG549"/>
  <c r="BE549"/>
  <c r="T549"/>
  <c r="R549"/>
  <c r="P549"/>
  <c r="BK549"/>
  <c r="J549"/>
  <c r="BF549" s="1"/>
  <c r="BI528"/>
  <c r="BH528"/>
  <c r="BG528"/>
  <c r="BE528"/>
  <c r="T528"/>
  <c r="R528"/>
  <c r="P528"/>
  <c r="BK528"/>
  <c r="J528"/>
  <c r="BF528" s="1"/>
  <c r="BI508"/>
  <c r="BH508"/>
  <c r="BG508"/>
  <c r="BE508"/>
  <c r="T508"/>
  <c r="R508"/>
  <c r="P508"/>
  <c r="BK508"/>
  <c r="J508"/>
  <c r="BF508" s="1"/>
  <c r="BI506"/>
  <c r="BH506"/>
  <c r="BG506"/>
  <c r="BE506"/>
  <c r="T506"/>
  <c r="R506"/>
  <c r="P506"/>
  <c r="BK506"/>
  <c r="J506"/>
  <c r="BF506" s="1"/>
  <c r="BI502"/>
  <c r="BH502"/>
  <c r="BG502"/>
  <c r="BE502"/>
  <c r="T502"/>
  <c r="R502"/>
  <c r="P502"/>
  <c r="BK502"/>
  <c r="J502"/>
  <c r="BF502" s="1"/>
  <c r="BI501"/>
  <c r="BH501"/>
  <c r="BG501"/>
  <c r="BE501"/>
  <c r="T501"/>
  <c r="R501"/>
  <c r="P501"/>
  <c r="BK501"/>
  <c r="J501"/>
  <c r="BF501" s="1"/>
  <c r="BI499"/>
  <c r="BH499"/>
  <c r="BG499"/>
  <c r="BE499"/>
  <c r="T499"/>
  <c r="R499"/>
  <c r="P499"/>
  <c r="BK499"/>
  <c r="J499"/>
  <c r="BF499" s="1"/>
  <c r="BI495"/>
  <c r="BH495"/>
  <c r="BG495"/>
  <c r="BE495"/>
  <c r="T495"/>
  <c r="R495"/>
  <c r="P495"/>
  <c r="BK495"/>
  <c r="J495"/>
  <c r="BF495" s="1"/>
  <c r="BI493"/>
  <c r="BH493"/>
  <c r="BG493"/>
  <c r="BE493"/>
  <c r="T493"/>
  <c r="R493"/>
  <c r="P493"/>
  <c r="BK493"/>
  <c r="J493"/>
  <c r="BF493" s="1"/>
  <c r="BI491"/>
  <c r="BH491"/>
  <c r="BG491"/>
  <c r="BE491"/>
  <c r="T491"/>
  <c r="R491"/>
  <c r="P491"/>
  <c r="BK491"/>
  <c r="J491"/>
  <c r="BF491" s="1"/>
  <c r="BI477"/>
  <c r="BH477"/>
  <c r="BG477"/>
  <c r="BE477"/>
  <c r="T477"/>
  <c r="R477"/>
  <c r="P477"/>
  <c r="BK477"/>
  <c r="J477"/>
  <c r="BF477" s="1"/>
  <c r="BI475"/>
  <c r="BH475"/>
  <c r="BG475"/>
  <c r="BE475"/>
  <c r="T475"/>
  <c r="R475"/>
  <c r="P475"/>
  <c r="BK475"/>
  <c r="J475"/>
  <c r="BF475" s="1"/>
  <c r="BI458"/>
  <c r="BH458"/>
  <c r="BG458"/>
  <c r="BE458"/>
  <c r="T458"/>
  <c r="R458"/>
  <c r="P458"/>
  <c r="BK458"/>
  <c r="J458"/>
  <c r="BF458" s="1"/>
  <c r="BI454"/>
  <c r="BH454"/>
  <c r="BG454"/>
  <c r="BE454"/>
  <c r="T454"/>
  <c r="R454"/>
  <c r="P454"/>
  <c r="BK454"/>
  <c r="J454"/>
  <c r="BF454" s="1"/>
  <c r="BI453"/>
  <c r="BH453"/>
  <c r="BG453"/>
  <c r="BE453"/>
  <c r="T453"/>
  <c r="R453"/>
  <c r="P453"/>
  <c r="BK453"/>
  <c r="J453"/>
  <c r="BF453" s="1"/>
  <c r="BI436"/>
  <c r="BH436"/>
  <c r="BG436"/>
  <c r="BE436"/>
  <c r="T436"/>
  <c r="R436"/>
  <c r="P436"/>
  <c r="BK436"/>
  <c r="J436"/>
  <c r="BF436" s="1"/>
  <c r="BI419"/>
  <c r="BH419"/>
  <c r="BG419"/>
  <c r="BE419"/>
  <c r="T419"/>
  <c r="R419"/>
  <c r="P419"/>
  <c r="BK419"/>
  <c r="J419"/>
  <c r="BF419" s="1"/>
  <c r="BI415"/>
  <c r="BH415"/>
  <c r="BG415"/>
  <c r="BE415"/>
  <c r="T415"/>
  <c r="R415"/>
  <c r="P415"/>
  <c r="BK415"/>
  <c r="J415"/>
  <c r="BF415" s="1"/>
  <c r="BI405"/>
  <c r="BH405"/>
  <c r="BG405"/>
  <c r="BE405"/>
  <c r="T405"/>
  <c r="R405"/>
  <c r="P405"/>
  <c r="BK405"/>
  <c r="J405"/>
  <c r="BF405" s="1"/>
  <c r="BI400"/>
  <c r="BH400"/>
  <c r="BG400"/>
  <c r="BE400"/>
  <c r="T400"/>
  <c r="R400"/>
  <c r="P400"/>
  <c r="BK400"/>
  <c r="J400"/>
  <c r="BF400" s="1"/>
  <c r="BI393"/>
  <c r="BH393"/>
  <c r="BG393"/>
  <c r="BE393"/>
  <c r="T393"/>
  <c r="R393"/>
  <c r="P393"/>
  <c r="BK393"/>
  <c r="J393"/>
  <c r="BF393" s="1"/>
  <c r="BI388"/>
  <c r="BH388"/>
  <c r="BG388"/>
  <c r="BE388"/>
  <c r="T388"/>
  <c r="R388"/>
  <c r="P388"/>
  <c r="BK388"/>
  <c r="J388"/>
  <c r="BF388" s="1"/>
  <c r="BI384"/>
  <c r="BH384"/>
  <c r="BG384"/>
  <c r="BE384"/>
  <c r="T384"/>
  <c r="R384"/>
  <c r="P384"/>
  <c r="BK384"/>
  <c r="J384"/>
  <c r="BF384" s="1"/>
  <c r="BI379"/>
  <c r="BH379"/>
  <c r="BG379"/>
  <c r="BE379"/>
  <c r="T379"/>
  <c r="R379"/>
  <c r="P379"/>
  <c r="BK379"/>
  <c r="J379"/>
  <c r="BF379" s="1"/>
  <c r="BI375"/>
  <c r="BH375"/>
  <c r="BG375"/>
  <c r="BE375"/>
  <c r="T375"/>
  <c r="R375"/>
  <c r="P375"/>
  <c r="BK375"/>
  <c r="J375"/>
  <c r="BF375" s="1"/>
  <c r="BI371"/>
  <c r="BH371"/>
  <c r="BG371"/>
  <c r="BE371"/>
  <c r="T371"/>
  <c r="R371"/>
  <c r="P371"/>
  <c r="BK371"/>
  <c r="J371"/>
  <c r="BF371" s="1"/>
  <c r="BI370"/>
  <c r="BH370"/>
  <c r="BG370"/>
  <c r="BE370"/>
  <c r="T370"/>
  <c r="R370"/>
  <c r="P370"/>
  <c r="BK370"/>
  <c r="J370"/>
  <c r="BF370" s="1"/>
  <c r="BI359"/>
  <c r="BH359"/>
  <c r="BG359"/>
  <c r="BE359"/>
  <c r="T359"/>
  <c r="R359"/>
  <c r="P359"/>
  <c r="BK359"/>
  <c r="J359"/>
  <c r="BF359" s="1"/>
  <c r="BI348"/>
  <c r="BH348"/>
  <c r="BG348"/>
  <c r="BE348"/>
  <c r="T348"/>
  <c r="R348"/>
  <c r="P348"/>
  <c r="BK348"/>
  <c r="J348"/>
  <c r="BF348" s="1"/>
  <c r="BI344"/>
  <c r="BH344"/>
  <c r="BG344"/>
  <c r="BE344"/>
  <c r="T344"/>
  <c r="R344"/>
  <c r="P344"/>
  <c r="BK344"/>
  <c r="J344"/>
  <c r="BF344" s="1"/>
  <c r="BI341"/>
  <c r="BH341"/>
  <c r="BG341"/>
  <c r="BE341"/>
  <c r="T341"/>
  <c r="R341"/>
  <c r="P341"/>
  <c r="BK341"/>
  <c r="J341"/>
  <c r="BF341" s="1"/>
  <c r="BI337"/>
  <c r="BH337"/>
  <c r="BG337"/>
  <c r="BE337"/>
  <c r="T337"/>
  <c r="R337"/>
  <c r="P337"/>
  <c r="BK337"/>
  <c r="J337"/>
  <c r="BF337" s="1"/>
  <c r="BI335"/>
  <c r="BH335"/>
  <c r="BG335"/>
  <c r="BE335"/>
  <c r="T335"/>
  <c r="R335"/>
  <c r="P335"/>
  <c r="BK335"/>
  <c r="J335"/>
  <c r="BF335" s="1"/>
  <c r="BI331"/>
  <c r="BH331"/>
  <c r="BG331"/>
  <c r="BE331"/>
  <c r="T331"/>
  <c r="R331"/>
  <c r="P331"/>
  <c r="BK331"/>
  <c r="J331"/>
  <c r="BF331" s="1"/>
  <c r="BI327"/>
  <c r="BH327"/>
  <c r="BG327"/>
  <c r="BE327"/>
  <c r="T327"/>
  <c r="R327"/>
  <c r="P327"/>
  <c r="BK327"/>
  <c r="J327"/>
  <c r="BF327" s="1"/>
  <c r="BI323"/>
  <c r="BH323"/>
  <c r="BG323"/>
  <c r="BE323"/>
  <c r="T323"/>
  <c r="R323"/>
  <c r="P323"/>
  <c r="BK323"/>
  <c r="J323"/>
  <c r="BF323" s="1"/>
  <c r="BI316"/>
  <c r="BH316"/>
  <c r="BG316"/>
  <c r="BE316"/>
  <c r="T316"/>
  <c r="R316"/>
  <c r="P316"/>
  <c r="BK316"/>
  <c r="J316"/>
  <c r="BF316" s="1"/>
  <c r="BI293"/>
  <c r="BH293"/>
  <c r="BG293"/>
  <c r="BE293"/>
  <c r="T293"/>
  <c r="R293"/>
  <c r="P293"/>
  <c r="BK293"/>
  <c r="J293"/>
  <c r="BF293" s="1"/>
  <c r="BI286"/>
  <c r="BH286"/>
  <c r="BG286"/>
  <c r="BE286"/>
  <c r="T286"/>
  <c r="R286"/>
  <c r="P286"/>
  <c r="BK286"/>
  <c r="J286"/>
  <c r="BF286" s="1"/>
  <c r="BI280"/>
  <c r="BH280"/>
  <c r="BG280"/>
  <c r="BE280"/>
  <c r="T280"/>
  <c r="R280"/>
  <c r="P280"/>
  <c r="BK280"/>
  <c r="J280"/>
  <c r="BF280" s="1"/>
  <c r="BI278"/>
  <c r="BH278"/>
  <c r="BG278"/>
  <c r="BE278"/>
  <c r="T278"/>
  <c r="R278"/>
  <c r="P278"/>
  <c r="BK278"/>
  <c r="J278"/>
  <c r="BF278" s="1"/>
  <c r="BI273"/>
  <c r="BH273"/>
  <c r="BG273"/>
  <c r="BE273"/>
  <c r="T273"/>
  <c r="R273"/>
  <c r="P273"/>
  <c r="BK273"/>
  <c r="J273"/>
  <c r="BF273" s="1"/>
  <c r="BI266"/>
  <c r="BH266"/>
  <c r="BG266"/>
  <c r="BE266"/>
  <c r="T266"/>
  <c r="R266"/>
  <c r="P266"/>
  <c r="BK266"/>
  <c r="J266"/>
  <c r="BF266" s="1"/>
  <c r="BI264"/>
  <c r="BH264"/>
  <c r="BG264"/>
  <c r="BE264"/>
  <c r="T264"/>
  <c r="R264"/>
  <c r="P264"/>
  <c r="BK264"/>
  <c r="J264"/>
  <c r="BF264" s="1"/>
  <c r="BI252"/>
  <c r="BH252"/>
  <c r="BG252"/>
  <c r="BE252"/>
  <c r="T252"/>
  <c r="R252"/>
  <c r="P252"/>
  <c r="BK252"/>
  <c r="J252"/>
  <c r="BF252" s="1"/>
  <c r="BI248"/>
  <c r="BH248"/>
  <c r="BG248"/>
  <c r="BE248"/>
  <c r="T248"/>
  <c r="R248"/>
  <c r="P248"/>
  <c r="BK248"/>
  <c r="J248"/>
  <c r="BF248" s="1"/>
  <c r="BI244"/>
  <c r="BH244"/>
  <c r="BG244"/>
  <c r="BE244"/>
  <c r="T244"/>
  <c r="R244"/>
  <c r="P244"/>
  <c r="BK244"/>
  <c r="J244"/>
  <c r="BF244" s="1"/>
  <c r="BI240"/>
  <c r="BH240"/>
  <c r="BG240"/>
  <c r="BE240"/>
  <c r="T240"/>
  <c r="R240"/>
  <c r="P240"/>
  <c r="BK240"/>
  <c r="J240"/>
  <c r="BF240" s="1"/>
  <c r="BI236"/>
  <c r="BH236"/>
  <c r="BG236"/>
  <c r="BE236"/>
  <c r="T236"/>
  <c r="R236"/>
  <c r="P236"/>
  <c r="BK236"/>
  <c r="J236"/>
  <c r="BF236" s="1"/>
  <c r="BI235"/>
  <c r="BH235"/>
  <c r="BG235"/>
  <c r="BE235"/>
  <c r="T235"/>
  <c r="R235"/>
  <c r="P235"/>
  <c r="BK235"/>
  <c r="J235"/>
  <c r="BF235" s="1"/>
  <c r="BI230"/>
  <c r="BH230"/>
  <c r="BG230"/>
  <c r="BE230"/>
  <c r="T230"/>
  <c r="R230"/>
  <c r="P230"/>
  <c r="BK230"/>
  <c r="J230"/>
  <c r="BF230" s="1"/>
  <c r="BI224"/>
  <c r="BH224"/>
  <c r="BG224"/>
  <c r="BE224"/>
  <c r="T224"/>
  <c r="R224"/>
  <c r="P224"/>
  <c r="BK224"/>
  <c r="J224"/>
  <c r="BF224" s="1"/>
  <c r="BI218"/>
  <c r="BH218"/>
  <c r="BG218"/>
  <c r="BE218"/>
  <c r="T218"/>
  <c r="R218"/>
  <c r="P218"/>
  <c r="BK218"/>
  <c r="J218"/>
  <c r="BF218" s="1"/>
  <c r="BI208"/>
  <c r="BH208"/>
  <c r="BG208"/>
  <c r="BE208"/>
  <c r="T208"/>
  <c r="R208"/>
  <c r="P208"/>
  <c r="BK208"/>
  <c r="J208"/>
  <c r="BF208" s="1"/>
  <c r="BI195"/>
  <c r="BH195"/>
  <c r="BG195"/>
  <c r="BE195"/>
  <c r="T195"/>
  <c r="R195"/>
  <c r="P195"/>
  <c r="BK195"/>
  <c r="J195"/>
  <c r="BF195" s="1"/>
  <c r="BI193"/>
  <c r="BH193"/>
  <c r="BG193"/>
  <c r="BE193"/>
  <c r="T193"/>
  <c r="R193"/>
  <c r="P193"/>
  <c r="BK193"/>
  <c r="J193"/>
  <c r="BF193" s="1"/>
  <c r="BI191"/>
  <c r="BH191"/>
  <c r="BG191"/>
  <c r="BE191"/>
  <c r="T191"/>
  <c r="R191"/>
  <c r="P191"/>
  <c r="BK191"/>
  <c r="J191"/>
  <c r="BF191" s="1"/>
  <c r="BI188"/>
  <c r="BH188"/>
  <c r="BG188"/>
  <c r="BE188"/>
  <c r="T188"/>
  <c r="R188"/>
  <c r="P188"/>
  <c r="BK188"/>
  <c r="J188"/>
  <c r="BF188" s="1"/>
  <c r="BI181"/>
  <c r="BH181"/>
  <c r="BG181"/>
  <c r="BE181"/>
  <c r="T181"/>
  <c r="R181"/>
  <c r="P181"/>
  <c r="BK181"/>
  <c r="J181"/>
  <c r="BF181" s="1"/>
  <c r="BI180"/>
  <c r="BH180"/>
  <c r="BG180"/>
  <c r="BE180"/>
  <c r="T180"/>
  <c r="R180"/>
  <c r="P180"/>
  <c r="BK180"/>
  <c r="J180"/>
  <c r="BF180" s="1"/>
  <c r="BI173"/>
  <c r="BH173"/>
  <c r="BG173"/>
  <c r="BE173"/>
  <c r="T173"/>
  <c r="R173"/>
  <c r="P173"/>
  <c r="BK173"/>
  <c r="J173"/>
  <c r="BF173" s="1"/>
  <c r="BI172"/>
  <c r="BH172"/>
  <c r="BG172"/>
  <c r="BE172"/>
  <c r="T172"/>
  <c r="R172"/>
  <c r="P172"/>
  <c r="BK172"/>
  <c r="J172"/>
  <c r="BF172" s="1"/>
  <c r="BI164"/>
  <c r="BH164"/>
  <c r="BG164"/>
  <c r="BE164"/>
  <c r="T164"/>
  <c r="R164"/>
  <c r="P164"/>
  <c r="BK164"/>
  <c r="J164"/>
  <c r="BF164" s="1"/>
  <c r="BI163"/>
  <c r="BH163"/>
  <c r="BG163"/>
  <c r="BE163"/>
  <c r="T163"/>
  <c r="R163"/>
  <c r="P163"/>
  <c r="BK163"/>
  <c r="J163"/>
  <c r="BF163" s="1"/>
  <c r="BI150"/>
  <c r="BH150"/>
  <c r="BG150"/>
  <c r="BE150"/>
  <c r="T150"/>
  <c r="R150"/>
  <c r="P150"/>
  <c r="BK150"/>
  <c r="J150"/>
  <c r="BF150" s="1"/>
  <c r="BI149"/>
  <c r="BH149"/>
  <c r="BG149"/>
  <c r="BE149"/>
  <c r="T149"/>
  <c r="R149"/>
  <c r="P149"/>
  <c r="BK149"/>
  <c r="J149"/>
  <c r="BF149" s="1"/>
  <c r="BI137"/>
  <c r="BH137"/>
  <c r="BG137"/>
  <c r="BE137"/>
  <c r="T137"/>
  <c r="R137"/>
  <c r="P137"/>
  <c r="BK137"/>
  <c r="J137"/>
  <c r="BF137" s="1"/>
  <c r="BI121"/>
  <c r="BH121"/>
  <c r="BG121"/>
  <c r="BE121"/>
  <c r="T121"/>
  <c r="R121"/>
  <c r="P121"/>
  <c r="BK121"/>
  <c r="J121"/>
  <c r="BF121" s="1"/>
  <c r="BI120"/>
  <c r="BH120"/>
  <c r="BG120"/>
  <c r="BE120"/>
  <c r="T120"/>
  <c r="R120"/>
  <c r="P120"/>
  <c r="BK120"/>
  <c r="J120"/>
  <c r="BF120" s="1"/>
  <c r="J114"/>
  <c r="J113"/>
  <c r="F113"/>
  <c r="F111"/>
  <c r="E109"/>
  <c r="J55"/>
  <c r="J54"/>
  <c r="F54"/>
  <c r="F52"/>
  <c r="E50"/>
  <c r="J18"/>
  <c r="E18"/>
  <c r="F114" s="1"/>
  <c r="J17"/>
  <c r="J111"/>
  <c r="E7"/>
  <c r="E107" s="1"/>
  <c r="AS54" i="1"/>
  <c r="L50"/>
  <c r="AM50"/>
  <c r="AM49"/>
  <c r="L49"/>
  <c r="AM47"/>
  <c r="L47"/>
  <c r="L45"/>
  <c r="L44"/>
  <c r="BK1364" i="2" l="1"/>
  <c r="J1364" s="1"/>
  <c r="J83" s="1"/>
  <c r="R1364"/>
  <c r="P1495"/>
  <c r="T1495"/>
  <c r="J1544"/>
  <c r="J90" s="1"/>
  <c r="R1544"/>
  <c r="P1544"/>
  <c r="P1556"/>
  <c r="T1556"/>
  <c r="P1580"/>
  <c r="T1580"/>
  <c r="BK492"/>
  <c r="J492" s="1"/>
  <c r="J65" s="1"/>
  <c r="R492"/>
  <c r="P778"/>
  <c r="P1364"/>
  <c r="T1364"/>
  <c r="BK1495"/>
  <c r="J1495" s="1"/>
  <c r="J87" s="1"/>
  <c r="R1495"/>
  <c r="E48"/>
  <c r="P492"/>
  <c r="T492"/>
  <c r="P1095"/>
  <c r="T1095"/>
  <c r="BK1165"/>
  <c r="J1165" s="1"/>
  <c r="J81" s="1"/>
  <c r="R1165"/>
  <c r="BK1178"/>
  <c r="J1178" s="1"/>
  <c r="J82" s="1"/>
  <c r="R1178"/>
  <c r="P1469"/>
  <c r="T1469"/>
  <c r="BK1520"/>
  <c r="J1520" s="1"/>
  <c r="J88" s="1"/>
  <c r="R1520"/>
  <c r="J1556"/>
  <c r="J91" s="1"/>
  <c r="F55"/>
  <c r="R119"/>
  <c r="BK285"/>
  <c r="J285" s="1"/>
  <c r="J63" s="1"/>
  <c r="R285"/>
  <c r="R374"/>
  <c r="P505"/>
  <c r="T505"/>
  <c r="P721"/>
  <c r="T721"/>
  <c r="R778"/>
  <c r="P810"/>
  <c r="T810"/>
  <c r="P993"/>
  <c r="T993"/>
  <c r="P1520"/>
  <c r="T1520"/>
  <c r="F37"/>
  <c r="BD55" i="1" s="1"/>
  <c r="BK993" i="2"/>
  <c r="J993" s="1"/>
  <c r="J77" s="1"/>
  <c r="R993"/>
  <c r="BK1095"/>
  <c r="J1095" s="1"/>
  <c r="J79" s="1"/>
  <c r="R1095"/>
  <c r="P119"/>
  <c r="T119"/>
  <c r="F35"/>
  <c r="BB55" i="1" s="1"/>
  <c r="P217" i="2"/>
  <c r="T217"/>
  <c r="P285"/>
  <c r="T285"/>
  <c r="BK721"/>
  <c r="J721" s="1"/>
  <c r="J67" s="1"/>
  <c r="R721"/>
  <c r="BK810"/>
  <c r="J810" s="1"/>
  <c r="J71" s="1"/>
  <c r="R810"/>
  <c r="BK857"/>
  <c r="J857" s="1"/>
  <c r="J72" s="1"/>
  <c r="R857"/>
  <c r="BK923"/>
  <c r="J923" s="1"/>
  <c r="J74" s="1"/>
  <c r="R923"/>
  <c r="P937"/>
  <c r="T937"/>
  <c r="P1016"/>
  <c r="T1016"/>
  <c r="P1160"/>
  <c r="T1160"/>
  <c r="P1165"/>
  <c r="T1165"/>
  <c r="BK1469"/>
  <c r="J1469" s="1"/>
  <c r="J86" s="1"/>
  <c r="R1469"/>
  <c r="R1556"/>
  <c r="BK374"/>
  <c r="J374" s="1"/>
  <c r="J64" s="1"/>
  <c r="P1532"/>
  <c r="T1532"/>
  <c r="J33"/>
  <c r="AV55" i="1" s="1"/>
  <c r="BK217" i="2"/>
  <c r="J217" s="1"/>
  <c r="J62" s="1"/>
  <c r="R217"/>
  <c r="P374"/>
  <c r="T374"/>
  <c r="BK505"/>
  <c r="J505" s="1"/>
  <c r="J66" s="1"/>
  <c r="R505"/>
  <c r="BK778"/>
  <c r="J778" s="1"/>
  <c r="J70" s="1"/>
  <c r="T778"/>
  <c r="P857"/>
  <c r="T857"/>
  <c r="P923"/>
  <c r="T923"/>
  <c r="BK937"/>
  <c r="J937" s="1"/>
  <c r="J76" s="1"/>
  <c r="R937"/>
  <c r="J1016"/>
  <c r="J78" s="1"/>
  <c r="R1016"/>
  <c r="BK1160"/>
  <c r="J1160" s="1"/>
  <c r="J80" s="1"/>
  <c r="R1160"/>
  <c r="P1178"/>
  <c r="T1178"/>
  <c r="BK1532"/>
  <c r="J1532" s="1"/>
  <c r="J89" s="1"/>
  <c r="R1532"/>
  <c r="BK1568"/>
  <c r="J1568" s="1"/>
  <c r="J92" s="1"/>
  <c r="R1568"/>
  <c r="BK119"/>
  <c r="J119" s="1"/>
  <c r="J61" s="1"/>
  <c r="F36"/>
  <c r="BC55" i="1" s="1"/>
  <c r="BC54" s="1"/>
  <c r="W32" s="1"/>
  <c r="BK1580" i="2"/>
  <c r="J1580" s="1"/>
  <c r="J93" s="1"/>
  <c r="R1580"/>
  <c r="BK1592"/>
  <c r="J1592" s="1"/>
  <c r="J94" s="1"/>
  <c r="R1592"/>
  <c r="AT62" i="1"/>
  <c r="AT60"/>
  <c r="J34" i="2"/>
  <c r="AW55" i="1" s="1"/>
  <c r="F34" i="2"/>
  <c r="BA55" i="1" s="1"/>
  <c r="J34" i="3"/>
  <c r="AW56" i="1" s="1"/>
  <c r="AT56" s="1"/>
  <c r="F34" i="3"/>
  <c r="BA56" i="1" s="1"/>
  <c r="J34" i="6"/>
  <c r="AW59" i="1" s="1"/>
  <c r="AT59" s="1"/>
  <c r="AN59" s="1"/>
  <c r="F34" i="6"/>
  <c r="BA59" i="1" s="1"/>
  <c r="J59" i="7"/>
  <c r="J30"/>
  <c r="J121" i="9"/>
  <c r="J62" s="1"/>
  <c r="BK90"/>
  <c r="J34" i="4"/>
  <c r="AW57" i="1" s="1"/>
  <c r="AT57" s="1"/>
  <c r="F34" i="4"/>
  <c r="BA57" i="1" s="1"/>
  <c r="J34" i="5"/>
  <c r="AW58" i="1" s="1"/>
  <c r="AT58" s="1"/>
  <c r="F34" i="5"/>
  <c r="BA58" i="1" s="1"/>
  <c r="J39" i="6"/>
  <c r="F33" i="2"/>
  <c r="AZ55" i="1" s="1"/>
  <c r="AZ54" s="1"/>
  <c r="P1568" i="2"/>
  <c r="T1568"/>
  <c r="P1592"/>
  <c r="T1592"/>
  <c r="E48" i="3"/>
  <c r="BK85"/>
  <c r="F35"/>
  <c r="BB56" i="1" s="1"/>
  <c r="F37" i="3"/>
  <c r="BD56" i="1" s="1"/>
  <c r="P92" i="3"/>
  <c r="P85" s="1"/>
  <c r="P84" s="1"/>
  <c r="AU56" i="1" s="1"/>
  <c r="T92" i="3"/>
  <c r="T85" s="1"/>
  <c r="T84" s="1"/>
  <c r="BK88" i="4"/>
  <c r="J88" s="1"/>
  <c r="P90"/>
  <c r="T90"/>
  <c r="P103"/>
  <c r="T103"/>
  <c r="P126"/>
  <c r="T126"/>
  <c r="BK83" i="5"/>
  <c r="J83" s="1"/>
  <c r="P85"/>
  <c r="T85"/>
  <c r="P99"/>
  <c r="T99"/>
  <c r="J59" i="6"/>
  <c r="F35"/>
  <c r="BB59" i="1" s="1"/>
  <c r="J122" i="8"/>
  <c r="J62" s="1"/>
  <c r="BK87"/>
  <c r="J284" i="9"/>
  <c r="J69" s="1"/>
  <c r="BK241"/>
  <c r="J241" s="1"/>
  <c r="J67" s="1"/>
  <c r="P85" i="6"/>
  <c r="P84" s="1"/>
  <c r="P83" s="1"/>
  <c r="AU59" i="1" s="1"/>
  <c r="T85" i="6"/>
  <c r="T84" s="1"/>
  <c r="T83" s="1"/>
  <c r="J34" i="8"/>
  <c r="AW61" i="1" s="1"/>
  <c r="AT61" s="1"/>
  <c r="P87" i="8"/>
  <c r="P86" s="1"/>
  <c r="AU61" i="1" s="1"/>
  <c r="T87" i="8"/>
  <c r="T86" s="1"/>
  <c r="R90" i="9"/>
  <c r="R89" s="1"/>
  <c r="P241"/>
  <c r="P89" s="1"/>
  <c r="AU62" i="1" s="1"/>
  <c r="F34" i="7"/>
  <c r="BA60" i="1" s="1"/>
  <c r="F34" i="8"/>
  <c r="BA61" i="1" s="1"/>
  <c r="F34" i="9"/>
  <c r="BA62" i="1" s="1"/>
  <c r="BD54" l="1"/>
  <c r="W33" s="1"/>
  <c r="R118" i="2"/>
  <c r="BK777"/>
  <c r="J777" s="1"/>
  <c r="J69" s="1"/>
  <c r="P777"/>
  <c r="P118"/>
  <c r="AT55" i="1"/>
  <c r="BK118" i="2"/>
  <c r="R777"/>
  <c r="T118"/>
  <c r="T777"/>
  <c r="T1468"/>
  <c r="T1467" s="1"/>
  <c r="R1468"/>
  <c r="R1467" s="1"/>
  <c r="R117" s="1"/>
  <c r="BK1468"/>
  <c r="BK1467" s="1"/>
  <c r="BK117" s="1"/>
  <c r="P1468"/>
  <c r="P1467" s="1"/>
  <c r="BB54" i="1"/>
  <c r="AX54" s="1"/>
  <c r="AY54"/>
  <c r="J30" i="4"/>
  <c r="J59"/>
  <c r="BK89" i="9"/>
  <c r="J89" s="1"/>
  <c r="J90"/>
  <c r="J60" s="1"/>
  <c r="AG60" i="1"/>
  <c r="AN60" s="1"/>
  <c r="J39" i="7"/>
  <c r="J118" i="2"/>
  <c r="J60" s="1"/>
  <c r="BK86" i="8"/>
  <c r="J86" s="1"/>
  <c r="J87"/>
  <c r="J60" s="1"/>
  <c r="J30" i="5"/>
  <c r="J59"/>
  <c r="J85" i="3"/>
  <c r="J60" s="1"/>
  <c r="BK84"/>
  <c r="J84" s="1"/>
  <c r="W29" i="1"/>
  <c r="AV54"/>
  <c r="P84" i="5"/>
  <c r="P83" s="1"/>
  <c r="AU58" i="1" s="1"/>
  <c r="T89" i="4"/>
  <c r="T88" s="1"/>
  <c r="T84" i="5"/>
  <c r="T83" s="1"/>
  <c r="P89" i="4"/>
  <c r="P88" s="1"/>
  <c r="AU57" i="1" s="1"/>
  <c r="BA54"/>
  <c r="P117" i="2" l="1"/>
  <c r="AU55" i="1" s="1"/>
  <c r="AU54" s="1"/>
  <c r="T117" i="2"/>
  <c r="J1468"/>
  <c r="J85" s="1"/>
  <c r="W31" i="1"/>
  <c r="AK29"/>
  <c r="J30" i="3"/>
  <c r="J59"/>
  <c r="W30" i="1"/>
  <c r="AW54"/>
  <c r="AK30" s="1"/>
  <c r="J39" i="5"/>
  <c r="AG58" i="1"/>
  <c r="AN58" s="1"/>
  <c r="J59" i="8"/>
  <c r="J30"/>
  <c r="J59" i="9"/>
  <c r="J30"/>
  <c r="J39" i="4"/>
  <c r="AG57" i="1"/>
  <c r="AN57" s="1"/>
  <c r="J1467" i="2" l="1"/>
  <c r="J84" s="1"/>
  <c r="J117"/>
  <c r="J39" i="3"/>
  <c r="AG56" i="1"/>
  <c r="AN56" s="1"/>
  <c r="AG62"/>
  <c r="AN62" s="1"/>
  <c r="J39" i="9"/>
  <c r="AG61" i="1"/>
  <c r="AN61" s="1"/>
  <c r="J39" i="8"/>
  <c r="AT54" i="1"/>
  <c r="J59" i="2" l="1"/>
  <c r="J30"/>
  <c r="J39" l="1"/>
  <c r="AG55" i="1"/>
  <c r="AN55" l="1"/>
  <c r="AG54"/>
  <c r="AK26" l="1"/>
  <c r="AK35" s="1"/>
  <c r="AN54"/>
</calcChain>
</file>

<file path=xl/sharedStrings.xml><?xml version="1.0" encoding="utf-8"?>
<sst xmlns="http://schemas.openxmlformats.org/spreadsheetml/2006/main" count="21879" uniqueCount="2647">
  <si>
    <t>Export Komplet</t>
  </si>
  <si>
    <t/>
  </si>
  <si>
    <t>2.0</t>
  </si>
  <si>
    <t>False</t>
  </si>
  <si>
    <t>{5b7fd313-514f-4202-a3de-53766bb726b4}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</si>
  <si>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</si>
  <si>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</si>
  <si>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</si>
  <si>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</si>
  <si>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</si>
  <si>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</si>
  <si>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</si>
  <si>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0100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</si>
  <si>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</si>
  <si>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</si>
  <si>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Rodinný dom s 2 byt. jednotkami - Trenčín, Vytvorenie podmienok pre deinštitucionalizáciu DSS Adam. Kochanovce</t>
  </si>
  <si>
    <t>JKSO:</t>
  </si>
  <si>
    <t>KS:</t>
  </si>
  <si>
    <t>Miesto:</t>
  </si>
  <si>
    <t>parc. č. 400, Trenčín</t>
  </si>
  <si>
    <t>Dátum:</t>
  </si>
  <si>
    <t>Objednávateľ:</t>
  </si>
  <si>
    <t>IČO:</t>
  </si>
  <si>
    <t>36126624</t>
  </si>
  <si>
    <t>Trenčiansky samosprávny kraj</t>
  </si>
  <si>
    <t>IČ DPH:</t>
  </si>
  <si>
    <t>Zhotoviteľ:</t>
  </si>
  <si>
    <t>Vyplň údaj</t>
  </si>
  <si>
    <t>Projektant:</t>
  </si>
  <si>
    <t>34116516</t>
  </si>
  <si>
    <t>ADOM, spol. s r.o.</t>
  </si>
  <si>
    <t>SK2020393287</t>
  </si>
  <si>
    <t>True</t>
  </si>
  <si>
    <t>0,01</t>
  </si>
  <si>
    <t>Spracovateľ:</t>
  </si>
  <si>
    <t>Viera Masnicová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</si>
  <si>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</si>
  <si>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</si>
  <si>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</si>
  <si>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</si>
  <si>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</si>
  <si>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</si>
  <si>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</si>
  <si>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</si>
  <si>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</si>
  <si>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</si>
  <si>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</si>
  <si>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</si>
  <si>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</si>
  <si>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</si>
  <si>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</si>
  <si>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</si>
  <si>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</si>
  <si>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</si>
  <si>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</si>
  <si>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</si>
  <si>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</si>
  <si>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</si>
  <si>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</si>
  <si>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</si>
  <si>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</si>
  <si>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</si>
  <si>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</si>
  <si>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</si>
  <si>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</si>
  <si>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</si>
  <si>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</si>
  <si>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</si>
  <si>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</si>
  <si>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</si>
  <si>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</si>
  <si>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</si>
  <si>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</si>
  <si>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</si>
  <si>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</si>
  <si>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</si>
  <si>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</si>
  <si>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Rodinný dom s 2 byt. jednotkami</t>
  </si>
  <si>
    <t>STA</t>
  </si>
  <si>
    <t>1</t>
  </si>
  <si>
    <t>{c9eaa87f-2c50-477d-9c91-a9c91a4ae6c3}</t>
  </si>
  <si>
    <t>01P</t>
  </si>
  <si>
    <t>SO 01 Vonkajšie prístrešky a altánok</t>
  </si>
  <si>
    <t>{07bd876b-1d40-4cea-a839-f397c2760c1f}</t>
  </si>
  <si>
    <t>02</t>
  </si>
  <si>
    <t>SO 02 Prípojka vody a kanalizácie</t>
  </si>
  <si>
    <t>{65a35d31-bca8-464d-9861-51a942e2e9fb}</t>
  </si>
  <si>
    <t>03</t>
  </si>
  <si>
    <t>SO 03 Prípojka NN</t>
  </si>
  <si>
    <t>{71d2536e-164d-442c-bfc5-ad296290b6ce}</t>
  </si>
  <si>
    <t>04</t>
  </si>
  <si>
    <t>SO 04 Telefónna prípojka</t>
  </si>
  <si>
    <t>{9d43a353-2a30-43e3-b93b-b8b6f464c64b}</t>
  </si>
  <si>
    <t>05</t>
  </si>
  <si>
    <t>SO 05 Sadové úpravy</t>
  </si>
  <si>
    <t>{aaa22c2d-eaa1-4859-b2e8-09b200579c00}</t>
  </si>
  <si>
    <t>06</t>
  </si>
  <si>
    <t>SO 06 Parkoviská a komunikácie</t>
  </si>
  <si>
    <t>{32a84dc6-bc94-4528-99de-4d5a3babc28a}</t>
  </si>
  <si>
    <t>07</t>
  </si>
  <si>
    <t>SO 07 Oplotenie</t>
  </si>
  <si>
    <t>{452f88e4-ae40-40f8-b89e-e239b0ef1fe7}</t>
  </si>
  <si>
    <t>KRYCÍ LIST ROZPOČTU</t>
  </si>
  <si>
    <t>Objekt:</t>
  </si>
  <si>
    <t>01 - SO 01 Rodinný dom s 2 byt. jednotkami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</si>
  <si>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</si>
  <si>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</si>
  <si>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</si>
  <si>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</si>
  <si>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</si>
  <si>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</si>
  <si>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</si>
  <si>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</si>
  <si>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</si>
  <si>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</si>
  <si>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</si>
  <si>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</si>
  <si>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</si>
  <si>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</si>
  <si>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</si>
  <si>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</si>
  <si>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</si>
  <si>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</si>
  <si>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720 - Zdravotechnika</t>
  </si>
  <si>
    <t xml:space="preserve">    725 - Zdravotechnika - zariaď. predmety</t>
  </si>
  <si>
    <t xml:space="preserve">    730 - Ústredné vykurovanie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</si>
  <si>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</si>
  <si>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</si>
  <si>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</si>
  <si>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767 - Konštrukcie doplnkové kovové</t>
  </si>
  <si>
    <t xml:space="preserve">    769 - Montáž vzduchotechnických zariadení</t>
  </si>
  <si>
    <t xml:space="preserve">    771 - Podlahy z dlaždíc</t>
  </si>
  <si>
    <t xml:space="preserve">    776 - Podlahy povlakové</t>
  </si>
  <si>
    <t xml:space="preserve">    784 - Dokončovacie práce - maľby</t>
  </si>
  <si>
    <t>M - Práce a dodávky M</t>
  </si>
  <si>
    <t xml:space="preserve">    21-M - Elektromontáže</t>
  </si>
  <si>
    <t xml:space="preserve">      21.1 - Montáž silnoprúd</t>
  </si>
  <si>
    <t xml:space="preserve">      21.2 - Nosný materiál silnoprúd</t>
  </si>
  <si>
    <t xml:space="preserve">      21.3 - Montáž svietidlá</t>
  </si>
  <si>
    <t xml:space="preserve">      21.4 - Nosný materiál svietidlá</t>
  </si>
  <si>
    <t xml:space="preserve">      21.5 - Montáž slaboprúd</t>
  </si>
  <si>
    <t xml:space="preserve">      21.6 - Nosný materiál slaboprúd</t>
  </si>
  <si>
    <t xml:space="preserve">      21.7 - Montáž bleskozviod</t>
  </si>
  <si>
    <t xml:space="preserve">      21.8 - Bleskozvod nosný materiál</t>
  </si>
  <si>
    <t xml:space="preserve">      21.9 - Hodinová zúčtovacia sadzba</t>
  </si>
  <si>
    <t xml:space="preserve">    33-M - Montáže dopravných zariadení, skladových zariadení a váh</t>
  </si>
  <si>
    <t xml:space="preserve">    43-M - Montáž oceľových konštrukcií</t>
  </si>
  <si>
    <t xml:space="preserve">    44-M - Hasiace prístroje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</si>
  <si>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</si>
  <si>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</si>
  <si>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</si>
  <si>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</si>
  <si>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</si>
  <si>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</si>
  <si>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</si>
  <si>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</si>
  <si>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</si>
  <si>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</si>
  <si>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</si>
  <si>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</si>
  <si>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</si>
  <si>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</si>
  <si>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</si>
  <si>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</si>
  <si>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</si>
  <si>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Geodetické práce - vykonávané pred výstavbou určenie vytyčovacej siete, vytýčenie staveniska, staveb. objektu a jestvujúcich inžinierskych sietí v zemi</t>
  </si>
  <si>
    <t>kpl</t>
  </si>
  <si>
    <t>CS CENEKON 2018 02</t>
  </si>
  <si>
    <t>4</t>
  </si>
  <si>
    <t>2</t>
  </si>
  <si>
    <t>-1961390406</t>
  </si>
  <si>
    <t>Odstránenie ornice s vodor. premiestn. na hromady, so zložením na vzdialenosť do 100 m a do 100m3</t>
  </si>
  <si>
    <t>m3</t>
  </si>
  <si>
    <t>CS CENEKON 2017 02</t>
  </si>
  <si>
    <t>1373429866</t>
  </si>
  <si>
    <t>VV</t>
  </si>
  <si>
    <t>"statika S-1</t>
  </si>
  <si>
    <t xml:space="preserve">"hr. 30 cm </t>
  </si>
  <si>
    <t>21,00*6,05*0,30</t>
  </si>
  <si>
    <t>(18,30-6,05)*9,60*0,30</t>
  </si>
  <si>
    <t>"rozšírenie po obvode pre zateplenie ZP</t>
  </si>
  <si>
    <t>(21,00+0,60*2)*0,60*0,30*2</t>
  </si>
  <si>
    <t>18,30*0,60*0,30*2</t>
  </si>
  <si>
    <t>Medzisúčet</t>
  </si>
  <si>
    <t>3</t>
  </si>
  <si>
    <t>"odkop pre P3 hr. 25 cm</t>
  </si>
  <si>
    <t>32,662*0,25</t>
  </si>
  <si>
    <t>"odkop pre P6 hr. 25 cm</t>
  </si>
  <si>
    <t>51,46*0,25</t>
  </si>
  <si>
    <t>"odpočet odstránenej ornice pre zateplenie ZP"-(12,25+0,60+9,60+0,60)*0,60*0,25</t>
  </si>
  <si>
    <t>Súčet</t>
  </si>
  <si>
    <t>Odkopávka a prekopávka nezapažená v hornine 3, do 100 m3</t>
  </si>
  <si>
    <t>798083004</t>
  </si>
  <si>
    <t>"od kóty -0,100 po kótu -0,525 t.j. 0,425 m odpočet odstránenej ornice - 0,300 tj. 0,125 m</t>
  </si>
  <si>
    <t>"hr. 30 cm</t>
  </si>
  <si>
    <t>21,00*6,05*0,125</t>
  </si>
  <si>
    <t>(18,30-6,05)*9,60*0,125</t>
  </si>
  <si>
    <t>"prehĺbenie v mieste plošiny</t>
  </si>
  <si>
    <t>2,85*1,95*0,10</t>
  </si>
  <si>
    <t>(21,00+0,60*2)*0,60*0,125*2</t>
  </si>
  <si>
    <t>18,30*0,60*0,125*2</t>
  </si>
  <si>
    <t>Odkopávky a prekopávky nezapažené. Príplatok k cenám za lepivosť horniny 3</t>
  </si>
  <si>
    <t>-1948504071</t>
  </si>
  <si>
    <t>5</t>
  </si>
  <si>
    <t>Výkop ryhy do šírky 600 mm v horn.3 do 100 m3</t>
  </si>
  <si>
    <t>20495905</t>
  </si>
  <si>
    <t>"prehĺbenie zákl. pásov od kóty -0,525 po kótu -1,300 t.j. 0,775 m</t>
  </si>
  <si>
    <t>"v.č. S-1</t>
  </si>
  <si>
    <t>"šírka 500 mm</t>
  </si>
  <si>
    <t>(8,10*2+11,25*2+5,05*2)*0,50*0,775</t>
  </si>
  <si>
    <t>"šírka 300 mm</t>
  </si>
  <si>
    <t>0,60*0,30*0,775*2+0,70*0,30*(1,15-0,10)*2</t>
  </si>
  <si>
    <t>"prehĺbenie po obvode pre zateplenie š. 600 mm</t>
  </si>
  <si>
    <t>6</t>
  </si>
  <si>
    <t>Príplatok k cene za lepivosť pri hĺbení rýh šírky do 600 mm zapažených i nezapažených s urovnaním dna v hornine 3</t>
  </si>
  <si>
    <t>869066280</t>
  </si>
  <si>
    <t>7</t>
  </si>
  <si>
    <t>Výkop ryhy šírky 600-2000mm horn.3 do 100m3</t>
  </si>
  <si>
    <t>1659302523</t>
  </si>
  <si>
    <t>"šírka 750 mm</t>
  </si>
  <si>
    <t>(18,30*2-6,05)*0,75*0,775</t>
  </si>
  <si>
    <t>"šírka 900 mm</t>
  </si>
  <si>
    <t>6,05*0,90*0,775</t>
  </si>
  <si>
    <t>8</t>
  </si>
  <si>
    <t>Príplatok k cenám za lepivosť pri hĺbení rýh š. nad 600 do 2 000 mm zapaž. i nezapažených, s urovnaním dna v hornine 3</t>
  </si>
  <si>
    <t>707712282</t>
  </si>
  <si>
    <t>9</t>
  </si>
  <si>
    <t>Výkop šachty nezapaženej, hornina 3 do 100 m3</t>
  </si>
  <si>
    <t>476745173</t>
  </si>
  <si>
    <t>"pätky prístrešku S-13</t>
  </si>
  <si>
    <t>"1"0,40*0,40*(1,15-0,10)*10</t>
  </si>
  <si>
    <t>"2"0,60*0,60*(1,15-0,10)*2</t>
  </si>
  <si>
    <t>"3"0,50*0,50*(1,15-0,10)*2</t>
  </si>
  <si>
    <t>"základ v oplotení"2,00*0,30*(1,15-0,10)</t>
  </si>
  <si>
    <t xml:space="preserve">Súčet </t>
  </si>
  <si>
    <t>10</t>
  </si>
  <si>
    <t>Príplatok k cenám za lepivosť horniny tr.3</t>
  </si>
  <si>
    <t>1037455852</t>
  </si>
  <si>
    <t>11</t>
  </si>
  <si>
    <t>Vodorovné premiestnenie výkopku po spevnenej ceste z horniny tr.1-4, nad 100 do 1000 m3 na vzdialenosť do 3000 m</t>
  </si>
  <si>
    <t>1638816</t>
  </si>
  <si>
    <t>"odkop"37,212</t>
  </si>
  <si>
    <t>"ryhy"34,21+21,977</t>
  </si>
  <si>
    <t>"šachty"3,591</t>
  </si>
  <si>
    <t>"odpočet zásypu"-28,085</t>
  </si>
  <si>
    <t>12</t>
  </si>
  <si>
    <t>Vodorovné premiestnenie výkopku po spevnenej ceste z horniny tr.1-4, nad 100 do 1000 m3, príplatok k cene za každých ďalšich a začatých 1000 m</t>
  </si>
  <si>
    <t>2049026391</t>
  </si>
  <si>
    <t>"zberný dvor Veľké Bierovce spolu do 11 km</t>
  </si>
  <si>
    <t>68,905*8</t>
  </si>
  <si>
    <t>13</t>
  </si>
  <si>
    <t>Uloženie sypaniny na skládky do 100 m3 /ornica/</t>
  </si>
  <si>
    <t>-601456335</t>
  </si>
  <si>
    <t>"ornica"105,548</t>
  </si>
  <si>
    <t>14</t>
  </si>
  <si>
    <t>Poplatok za skladovanie - zemina a kamenivo (17 05) ostatné</t>
  </si>
  <si>
    <t>t</t>
  </si>
  <si>
    <t>1294546961</t>
  </si>
  <si>
    <t>68,905*1,5</t>
  </si>
  <si>
    <t>15</t>
  </si>
  <si>
    <t>Zásyp sypaninou so zhutnením jám, šachiet, rýh, zárezov alebo okolo objektov do 100 m3</t>
  </si>
  <si>
    <t>-200634980</t>
  </si>
  <si>
    <t>"dosypanie vnútri objektu vedľa DT v. 30 cm</t>
  </si>
  <si>
    <t>(17,30+0,10*2)*0,20*0,30*2</t>
  </si>
  <si>
    <t>8,10*0,10*0,30*2</t>
  </si>
  <si>
    <t>(6,60+0,10*2)*0,10*0,30</t>
  </si>
  <si>
    <t>(3,65+0,10+0,20)*0,10*0,30*2</t>
  </si>
  <si>
    <t>5,05*0,10*0,30*3</t>
  </si>
  <si>
    <t>5,05*0,20*0,30</t>
  </si>
  <si>
    <t>"dosypanie po obvode zateplenia ZP od kóty -0,325 po kótu -0,825 /vrátane odpočtu na skladbu okap. chodníka/</t>
  </si>
  <si>
    <t>(21,00+0,60*2)*0,60*0,50*2</t>
  </si>
  <si>
    <t>18,30*0,60*0,50*2</t>
  </si>
  <si>
    <t>16</t>
  </si>
  <si>
    <t>Úprava pláne v hornine 1-4 so zhutnením</t>
  </si>
  <si>
    <t>m2</t>
  </si>
  <si>
    <t>1046624348</t>
  </si>
  <si>
    <t>"RD</t>
  </si>
  <si>
    <t>18,30*9,60</t>
  </si>
  <si>
    <t>6,05*(0,50+6,60+0,50+3,65+0,20)</t>
  </si>
  <si>
    <t>"P3 m.č. 1.22+1.23"28,072+4,59</t>
  </si>
  <si>
    <t>"P6 m.č.1.21"51,46</t>
  </si>
  <si>
    <t>"okapový chodník"20,94</t>
  </si>
  <si>
    <t>Zakladanie</t>
  </si>
  <si>
    <t>17</t>
  </si>
  <si>
    <t>Násyp pod základové  konštrukcie so zhutnením zo štrkodrvy fr.0-32 mm</t>
  </si>
  <si>
    <t>61646740</t>
  </si>
  <si>
    <t>"hr. 200 mm</t>
  </si>
  <si>
    <t>17,50*8,50*0,20</t>
  </si>
  <si>
    <t>5,25*(6,80+3,95)*0,20</t>
  </si>
  <si>
    <t>18</t>
  </si>
  <si>
    <t>Betón základových dosiek, železový (bez výstuže), tr. C 20/25-XC2</t>
  </si>
  <si>
    <t>-1561434728</t>
  </si>
  <si>
    <t>(9,60-0,15*2)*(18,30-0,10*2)*0,15</t>
  </si>
  <si>
    <t>(6,05-0,10*2)*(0,40+6,60+0,50+3,85)*0,15</t>
  </si>
  <si>
    <t>"pod schodiskom"2,85*1,95*0,10</t>
  </si>
  <si>
    <t>19</t>
  </si>
  <si>
    <t>Debnenie stien základových dosiek, zhotovenie-tradičné</t>
  </si>
  <si>
    <t>-517387355</t>
  </si>
  <si>
    <t>"po obvode podkl. betónu hr. 150 mm</t>
  </si>
  <si>
    <t>(18,30+21,00)*2*0,15</t>
  </si>
  <si>
    <t>Debnenie stien základových dosiek, odstránenie-tradičné</t>
  </si>
  <si>
    <t>33292284</t>
  </si>
  <si>
    <t>21</t>
  </si>
  <si>
    <t>Výstuž základových dosiek zo zvár. sietí KARI</t>
  </si>
  <si>
    <t>536634233</t>
  </si>
  <si>
    <t>"KARI 8/8-150/150"1422,90/1000</t>
  </si>
  <si>
    <t>22</t>
  </si>
  <si>
    <t>Murivo základových pásov z DT 50x30x25 s betónovou výplňou C 20/25-XC2 hr. 300 mm</t>
  </si>
  <si>
    <t>1926467938</t>
  </si>
  <si>
    <t>(8,50*2+11,35*2+5,25*2)*0,30*0,50</t>
  </si>
  <si>
    <t>23</t>
  </si>
  <si>
    <t>Murivo základových pásov z DT 50x40x25 s betónovou výplňou C 20/25-XC2 hr. 400 mm</t>
  </si>
  <si>
    <t>1724296192</t>
  </si>
  <si>
    <t>(18,10*2-5,95)*0,40*0,50</t>
  </si>
  <si>
    <t>24</t>
  </si>
  <si>
    <t>Murivo základových pásov z DT 40x50x23 s betónovou výplňou C 20/25-XC2 hr. 500 mm</t>
  </si>
  <si>
    <t>738639559</t>
  </si>
  <si>
    <t>5,95*0,50*0,46</t>
  </si>
  <si>
    <t>25</t>
  </si>
  <si>
    <t>Betón základových pásov, prostý tr. C 20/25-XC2</t>
  </si>
  <si>
    <t>625593696</t>
  </si>
  <si>
    <t>"od koty -0,825 po kotu -1,300</t>
  </si>
  <si>
    <t>(18,30*2-6,05)*0,75*0,475</t>
  </si>
  <si>
    <t>6,05*0,90*(0,475+0,02*2)</t>
  </si>
  <si>
    <t>(8,10*2+11,25*2+5,05*2)*0,50*0,475</t>
  </si>
  <si>
    <t>1,30*0,30*(1,15-0,25)*2</t>
  </si>
  <si>
    <t>26</t>
  </si>
  <si>
    <t>Výstuž pre murivo základových pásov s betónovou výplňou z ocele 10505</t>
  </si>
  <si>
    <t>-1414109448</t>
  </si>
  <si>
    <t>"statika S-1"356,39/1000</t>
  </si>
  <si>
    <t>27</t>
  </si>
  <si>
    <t>Betón základových pätiek, železový (bez výstuže), tr. C 20/25-XC2</t>
  </si>
  <si>
    <t>-2044287033</t>
  </si>
  <si>
    <t>"pätky prístrešku</t>
  </si>
  <si>
    <t>"1"0,40*0,40*0,90*10</t>
  </si>
  <si>
    <t>"2"0,60*0,60*0,90*2</t>
  </si>
  <si>
    <t>"3"0,50*0,50*0,90*2</t>
  </si>
  <si>
    <t>"základ v oplotení"2,00*0,30*0,90</t>
  </si>
  <si>
    <t>28</t>
  </si>
  <si>
    <t>Zhotovenie vrstvy z geotextílie na upravenom povrchu sklon do 1 : 5 , šírky od 0 do 3 m /P6,okap.ch./</t>
  </si>
  <si>
    <t>-547499930</t>
  </si>
  <si>
    <t>"P6"51,46</t>
  </si>
  <si>
    <t>"okap.chodník"17,24+3,70</t>
  </si>
  <si>
    <t>"po obvode obrubníkov"84,56*(0,25*2)</t>
  </si>
  <si>
    <t>29</t>
  </si>
  <si>
    <t>Zhotovenie vrstvy z geotextílie na upravenom povrchu sklon do 1 : 5 , šírky nad 6 do 8,5 m /P3/</t>
  </si>
  <si>
    <t>1107200293</t>
  </si>
  <si>
    <t>"P3"32,662</t>
  </si>
  <si>
    <t>30</t>
  </si>
  <si>
    <t>M</t>
  </si>
  <si>
    <t>1580489610</t>
  </si>
  <si>
    <t>"P3"32,662*1,15</t>
  </si>
  <si>
    <t>"P6"51,46*1,15</t>
  </si>
  <si>
    <t>"okap.chodník"(20,94+42,28)*1,15</t>
  </si>
  <si>
    <t>Zvislé a kompletné konštrukcie</t>
  </si>
  <si>
    <t>31</t>
  </si>
  <si>
    <t>Murivo nosné (m3) z tehál pálených hr. 30 P 15 brúsených na pero a drážku, na lepidlo (300x247x249)</t>
  </si>
  <si>
    <t>1475023796</t>
  </si>
  <si>
    <t>"prízemie</t>
  </si>
  <si>
    <t>"od kóty -0,175 po kótu 2,60 výšky 2,775m</t>
  </si>
  <si>
    <t>1,00*0,30*2,775*3</t>
  </si>
  <si>
    <t xml:space="preserve">"poschodie  </t>
  </si>
  <si>
    <t>1,00*2,775*0,30*2</t>
  </si>
  <si>
    <t>32</t>
  </si>
  <si>
    <t>-162107400</t>
  </si>
  <si>
    <t>"od kóty -0,175 po kótu 2,50 výšky 2,675m</t>
  </si>
  <si>
    <t>(5,85+6,80*2)*0,30*2,675</t>
  </si>
  <si>
    <t>"odpočet medziokenného piliera"-0,40*2,675*0,30</t>
  </si>
  <si>
    <t>"odpočet okien a dverí</t>
  </si>
  <si>
    <t>-(1,50*0,80*2+2,125*2,675+1,50*2,675)*0,30</t>
  </si>
  <si>
    <t>(18,10+8,70)*2*0,30*2,775</t>
  </si>
  <si>
    <t>(5,85+4,05*2)*0,30*2,775</t>
  </si>
  <si>
    <t>"odpočet medziokenného piliera"-1,00*2,775*0,30*3</t>
  </si>
  <si>
    <t>-(1,50*0,80+1,50*2,775*2+3,625*2,775+0,90*2,775*2+1,50*2,775*4+2,00*2,775+2,125*2,775+1,15*2,05*2)*0,30</t>
  </si>
  <si>
    <t>"poschodie</t>
  </si>
  <si>
    <t>"v. 2,775 m</t>
  </si>
  <si>
    <t>"odpočet medziokenného piliera P20"-(0,50*2,775*0,30*3+0,60*2,775*0,30)</t>
  </si>
  <si>
    <t>"piliere P15"-1,00*2,775*0,30*2</t>
  </si>
  <si>
    <t>"odpočet otvorov</t>
  </si>
  <si>
    <t>-(1,50*0,80+1,50*2,625*7+3,625*2,625+0,90*2,625*2+2,00*2,625+1,60*2,625+1,15*2,05)*0,30</t>
  </si>
  <si>
    <t>33</t>
  </si>
  <si>
    <t>Murivo akustické (m3) z tehál pálených  AKU 30/33,3 P 20, na maltu MVC (300x333x238)</t>
  </si>
  <si>
    <t>-686417610</t>
  </si>
  <si>
    <t>"od kóty -0,175 po kótu 2,50</t>
  </si>
  <si>
    <t>0,40*0,30*2,675</t>
  </si>
  <si>
    <t>"poschodie v. 2,775 m</t>
  </si>
  <si>
    <t>0,50*2,775*0,30*3+0,60*2,775*0,30</t>
  </si>
  <si>
    <t>34</t>
  </si>
  <si>
    <t>Murivo nosné (m3) z DT 50x15x25 s betónovou výplňou  C20/25-XC1 hr. 150 mm /strešné atiky/</t>
  </si>
  <si>
    <t>1866332604</t>
  </si>
  <si>
    <t>"v.č S-4</t>
  </si>
  <si>
    <t>"strešné atiky</t>
  </si>
  <si>
    <t>(18,10+13,34)*2*0,50*0,15</t>
  </si>
  <si>
    <t>35</t>
  </si>
  <si>
    <t>Preklad keramický plochý šírky 115 mm, výšky 71 mm, dĺžky 1250 mm</t>
  </si>
  <si>
    <t>ks</t>
  </si>
  <si>
    <t>-213361954</t>
  </si>
  <si>
    <t>"statika S-2"4</t>
  </si>
  <si>
    <t>"statika S-3"4</t>
  </si>
  <si>
    <t>36</t>
  </si>
  <si>
    <t>Preklad keramický plochý  šírky 115 mm, výšky 71 mm, dĺžky 1750 mm</t>
  </si>
  <si>
    <t>514312271</t>
  </si>
  <si>
    <t>"statika S-2"14</t>
  </si>
  <si>
    <t>"statika S-3"16</t>
  </si>
  <si>
    <t>37</t>
  </si>
  <si>
    <t>Preklad keramický plochý  šírky 115 mm, výšky 71 mm, dĺžky 2000 mm</t>
  </si>
  <si>
    <t>1972195717</t>
  </si>
  <si>
    <t>"statika S-3"2</t>
  </si>
  <si>
    <t>38</t>
  </si>
  <si>
    <t>Preklad keramický plochý  šírky 115 mm, výšky 71 mm, dĺžky 2250 mm</t>
  </si>
  <si>
    <t>-1166886747</t>
  </si>
  <si>
    <t>"statika S-2"2</t>
  </si>
  <si>
    <t>39</t>
  </si>
  <si>
    <t>Preklad keramický plochý  šírky 115 mm, výšky 71 mm, dĺžky 2500 mm</t>
  </si>
  <si>
    <t>390355132</t>
  </si>
  <si>
    <t>40</t>
  </si>
  <si>
    <t>Preklad keramický plochý šírky 145 mm, výšky 71 mm, dĺžky 1500 mm</t>
  </si>
  <si>
    <t>770123966</t>
  </si>
  <si>
    <t>41</t>
  </si>
  <si>
    <t>Betón prekladov železový (bez výstuže) tr. C 20/25-XC1</t>
  </si>
  <si>
    <t>-5055016</t>
  </si>
  <si>
    <t>"v.č. S-8</t>
  </si>
  <si>
    <t>"P1-1x</t>
  </si>
  <si>
    <t>(3,625+0,25*2)*0,30*0,25</t>
  </si>
  <si>
    <t>(3,625+0,25*2)*0,20*0,275</t>
  </si>
  <si>
    <t>"v.č. S-9</t>
  </si>
  <si>
    <t>"P11-1x</t>
  </si>
  <si>
    <t>(3,625+0,25*2)*0,30*0,29</t>
  </si>
  <si>
    <t>(3,625+0,25*2)*0,20*0,21</t>
  </si>
  <si>
    <t>42</t>
  </si>
  <si>
    <t>Debnenie prekladu  vrátane podpornej konštrukcie výšky do 4 m zhotovenie</t>
  </si>
  <si>
    <t>-767329605</t>
  </si>
  <si>
    <t>3,625*0,30</t>
  </si>
  <si>
    <t>(3,625+0,25*2)*0,525*2</t>
  </si>
  <si>
    <t>(3,625+0,25*2)*0,50*2</t>
  </si>
  <si>
    <t>43</t>
  </si>
  <si>
    <t>Debnenie prekladu  vrátane podpornej konštrukcie výšky do 4 m odstránenie</t>
  </si>
  <si>
    <t>-1497864253</t>
  </si>
  <si>
    <t>44</t>
  </si>
  <si>
    <t>Primurovka ostenia s ozubom z tehál vo vybúraných otvoroch nad 80 do 150 mm</t>
  </si>
  <si>
    <t>125080020</t>
  </si>
  <si>
    <t>"ostenie PO dverí pol. 11,11i,11i*</t>
  </si>
  <si>
    <t>2,05*0,10*2*3</t>
  </si>
  <si>
    <t>Vodorovné konštrukcie</t>
  </si>
  <si>
    <t>45</t>
  </si>
  <si>
    <t>Montáž stropného panelu z predpät. betónu Spiroll v budovách výšky do 18 m, hmotnosti do 1,5 t</t>
  </si>
  <si>
    <t>-412653711</t>
  </si>
  <si>
    <t>"B3 5,45*0,50*235=0,6403t/ks"1</t>
  </si>
  <si>
    <t>"B2 5,45*0,98=5,341*235=1,255t/ks"1</t>
  </si>
  <si>
    <t>46</t>
  </si>
  <si>
    <t>CS CENEKON 2018 01</t>
  </si>
  <si>
    <t>-1771464429</t>
  </si>
  <si>
    <t>"C2 8,9*0,75*290=1,93575"1</t>
  </si>
  <si>
    <t>"B1 5,45*1,2*235=1,5369"3+5</t>
  </si>
  <si>
    <t>"A2 8,90*0,77*370=2,536"1</t>
  </si>
  <si>
    <t>47</t>
  </si>
  <si>
    <t>-1283820701</t>
  </si>
  <si>
    <t>"LHD 20     A1 8,90*1,20*290=3,0972 t/ks"14</t>
  </si>
  <si>
    <t>"LHD 26,5  A1 8,90*1,20*370=3,952t/ks"14</t>
  </si>
  <si>
    <t>48</t>
  </si>
  <si>
    <t>Stropný panel predpätý LHD 20-2 hrúbky 200 mm, dl. 8900 mm</t>
  </si>
  <si>
    <t>-1017875838</t>
  </si>
  <si>
    <t>"statika S-7</t>
  </si>
  <si>
    <t>"C1"8,90*1,20*14</t>
  </si>
  <si>
    <t>"C2"8,90*0,75*1</t>
  </si>
  <si>
    <t>49</t>
  </si>
  <si>
    <t>Stropný panel predpätý LHD 16-1, hrúbky 160 mm, dl. 5450 mm</t>
  </si>
  <si>
    <t>-947936996</t>
  </si>
  <si>
    <t>"statika S-6</t>
  </si>
  <si>
    <t>"B2"5,45*0,98*1</t>
  </si>
  <si>
    <t>"statika S-6, S-7</t>
  </si>
  <si>
    <t>"B1"5,45*1,20*(3+5)</t>
  </si>
  <si>
    <t>"B3"5,45*0,50*1</t>
  </si>
  <si>
    <t>50</t>
  </si>
  <si>
    <t>Stropný panel predpätý LHD 26,5-1 hrúbky 265 mm, dl. 8900 mm</t>
  </si>
  <si>
    <t>218506480</t>
  </si>
  <si>
    <t>"A1" 8,90*1,20*14</t>
  </si>
  <si>
    <t>"A2" 8,90*0,77*1</t>
  </si>
  <si>
    <t>51</t>
  </si>
  <si>
    <t>Betón stropov doskových a trámových,  železový tr. C 25/30-XC1 (zálievka špár stropných panelov betónom)</t>
  </si>
  <si>
    <t>-2140884968</t>
  </si>
  <si>
    <t>"spotreba betón. zálievky pre panely LHD 20-2  6,40l/m2</t>
  </si>
  <si>
    <t>"m2x6,40l/m2/1000</t>
  </si>
  <si>
    <t>156,195*6,40/1000</t>
  </si>
  <si>
    <t>"spotreba betón. zálievky pre panely LHD 16-2  5,20l/m2</t>
  </si>
  <si>
    <t>"m2x5,20l/m2/1000</t>
  </si>
  <si>
    <t>60,386*5,20/1000</t>
  </si>
  <si>
    <t>"spotreba betón. zálievky pre panely LHD 26,50-2  8,40l/m2</t>
  </si>
  <si>
    <t>156,37*8,40/1000</t>
  </si>
  <si>
    <t>52</t>
  </si>
  <si>
    <t>Výstuž stropov doskových, trámových, vložkových,konzolových alebo balkónových, 10505</t>
  </si>
  <si>
    <t>147231914</t>
  </si>
  <si>
    <t>"v.č. S-6"134,33/1000</t>
  </si>
  <si>
    <t>"v.č. S-7"125,20/1000</t>
  </si>
  <si>
    <t>53</t>
  </si>
  <si>
    <t>Betón stužujúcich pásov a vencov železový tr. C 20/25-XC1</t>
  </si>
  <si>
    <t>-1361282984</t>
  </si>
  <si>
    <t>"statika S-8</t>
  </si>
  <si>
    <t>"V1"14,20*0,30*0,13+14,20*0,20*0,535</t>
  </si>
  <si>
    <t>"V2"5,85*0,30*0,13+5,85*0,20*0,535</t>
  </si>
  <si>
    <t>"V3"5,85*0,30*0,425</t>
  </si>
  <si>
    <t>"V4"9,30*0,30*0,425</t>
  </si>
  <si>
    <t>"V5"18,60*0,30*0,15+18,60*0,25*0,275</t>
  </si>
  <si>
    <t>"V6"32,575*0,30*0,15+32,575*0,20*0,275</t>
  </si>
  <si>
    <t>"statika S-9</t>
  </si>
  <si>
    <t>"V11"26,725*0,30*0,14+26,725*0,20*0,21</t>
  </si>
  <si>
    <t>"V12"18,60*0,30*0,14+18,60*0,27*0,21</t>
  </si>
  <si>
    <t>"V13"8,70*0,30*0,18+8,70*0,20*0,17</t>
  </si>
  <si>
    <t>"V14"5,55*0,30*0,14+5,55*0,17*0,21</t>
  </si>
  <si>
    <t>"V15"5,85*0,30*0,18+5,85*0,28*0,17</t>
  </si>
  <si>
    <t>54</t>
  </si>
  <si>
    <t>Debnenie bočníc stužujúcich pásov a vencov vrátane vzpier zhotovenie</t>
  </si>
  <si>
    <t>353013927</t>
  </si>
  <si>
    <t>"V1"14,20*0,665*2</t>
  </si>
  <si>
    <t>"V2"5,85*0,665*2</t>
  </si>
  <si>
    <t>"V3"5,85*0,425*2</t>
  </si>
  <si>
    <t>"V4"9,30*0,425*2</t>
  </si>
  <si>
    <t>"V5"18,60*0,425*2</t>
  </si>
  <si>
    <t>"V6"32,575*0,425*2</t>
  </si>
  <si>
    <t>"V11"26,725*0,35*2</t>
  </si>
  <si>
    <t>"V12"18,60*0,35*2</t>
  </si>
  <si>
    <t>"V13"8,70*0,35*2</t>
  </si>
  <si>
    <t>"V14"5,55*0,35*2</t>
  </si>
  <si>
    <t>"V15"5,85*0,35*2</t>
  </si>
  <si>
    <t>55</t>
  </si>
  <si>
    <t>Debnenie bočníc stužujúcich pásov a vencov vrátane vzpier odstránenie</t>
  </si>
  <si>
    <t>585116849</t>
  </si>
  <si>
    <t>56</t>
  </si>
  <si>
    <t>Výstuž stužujúcich pásov a vencov z betonárskej ocele 10505</t>
  </si>
  <si>
    <t>-1027567135</t>
  </si>
  <si>
    <t>"v.č. S-8"1147,47/1000</t>
  </si>
  <si>
    <t>"v.č. S-9"847,57/1000</t>
  </si>
  <si>
    <t>57</t>
  </si>
  <si>
    <t>Schodiskové konštrukcie, betón železový tr. C 20/25-XC1</t>
  </si>
  <si>
    <t>1382680080</t>
  </si>
  <si>
    <t xml:space="preserve">"SR1-SR3 </t>
  </si>
  <si>
    <t>"stupne</t>
  </si>
  <si>
    <t>"1.stupeň" 0,325*0,315*1,25</t>
  </si>
  <si>
    <t>"20.stupeň"0,315*0,275*1,25</t>
  </si>
  <si>
    <t>(0,1575*0,315)/2*1,25*18</t>
  </si>
  <si>
    <t>"podstupn. doska</t>
  </si>
  <si>
    <t>"SR1"2,55*1,25*0,16</t>
  </si>
  <si>
    <t>"SR2"1,40*1,25*0,16</t>
  </si>
  <si>
    <t>"SR3"2,55*1,25*0,16</t>
  </si>
  <si>
    <t>"podesta na kóte +1,250</t>
  </si>
  <si>
    <t>1,25*(1,565+0,30)*0,16</t>
  </si>
  <si>
    <t>"podesta na kóte +1,890</t>
  </si>
  <si>
    <t>(1,54+0,30)*1,25*0,16</t>
  </si>
  <si>
    <t>"podesta na kóte +3,150</t>
  </si>
  <si>
    <t>"mč 2.02"7,19*0,16</t>
  </si>
  <si>
    <t>58</t>
  </si>
  <si>
    <t>Výstuž schodiskových konštrukcií z betonárskej ocele 10505</t>
  </si>
  <si>
    <t>-1182457388</t>
  </si>
  <si>
    <t>" v.č. S-10"346,30/1000</t>
  </si>
  <si>
    <t>59</t>
  </si>
  <si>
    <t>Debnenie do 4 m výšky - podest a podstupňových dosiek pôdorysne priamočiarych zhotovenie</t>
  </si>
  <si>
    <t>-1603076752</t>
  </si>
  <si>
    <t>0,1575*1,25*20</t>
  </si>
  <si>
    <t>"SR1"2,55*1,25</t>
  </si>
  <si>
    <t>"SR2"1,40*1,25</t>
  </si>
  <si>
    <t>"SR3"2,55*1,25</t>
  </si>
  <si>
    <t>1,25*1,565</t>
  </si>
  <si>
    <t>1,54*1,25</t>
  </si>
  <si>
    <t>"mč 2.02"7,19</t>
  </si>
  <si>
    <t>60</t>
  </si>
  <si>
    <t>Debnenie do 4 m výšky - podest a podstupňových dosiek pôdorysne priamočiarych odstránenie</t>
  </si>
  <si>
    <t>-1168173044</t>
  </si>
  <si>
    <t>Komunikácie</t>
  </si>
  <si>
    <t>61</t>
  </si>
  <si>
    <t>Násyp z riečnych valúnov fr. 63-90 mm  hr. 100 mm /okap.chodník/</t>
  </si>
  <si>
    <t>-946461002</t>
  </si>
  <si>
    <t>"okapový chodník"17,24+3,70</t>
  </si>
  <si>
    <t>62</t>
  </si>
  <si>
    <t>Podklad zo štrkodrviny s rozprestretím a zhutnením, po zhutnení hr. 150 mm /P3+okap.ch./</t>
  </si>
  <si>
    <t>558743412</t>
  </si>
  <si>
    <t>"okap. chodník"17,24+3,70</t>
  </si>
  <si>
    <t>63</t>
  </si>
  <si>
    <t>Podklad zo štrkodrviny s rozprestretím a zhutnením, po zhutnení hr. 200 mm /P6/</t>
  </si>
  <si>
    <t>-1520409663</t>
  </si>
  <si>
    <t>64</t>
  </si>
  <si>
    <t>Kladenie zámkovej dlažby  hr. 8 cm pre peších nad 20 m2 so zriadením lôžka z kameniva hr. 4 cm /P6/</t>
  </si>
  <si>
    <t>868328570</t>
  </si>
  <si>
    <t>65</t>
  </si>
  <si>
    <t>-1075762412</t>
  </si>
  <si>
    <t>51,46*1,02</t>
  </si>
  <si>
    <t>52,489*1,01 'Přepočítané koeficientom množstva</t>
  </si>
  <si>
    <t>Úpravy povrchov, podlahy, osadenie</t>
  </si>
  <si>
    <t>66</t>
  </si>
  <si>
    <t>Zakrývanie výplní vnútorných okenných otvorov, predmetov a konštrukcií</t>
  </si>
  <si>
    <t>-2012336885</t>
  </si>
  <si>
    <t>2,125*2,675+1,50*2,675*7+0,90*2,675*2+1,50*0,80*4+2,125*2,675+2,00*2,675*2+3,625*2,675*2+1,50*2,625*7+0,90*2,625*2+1,60*2,625+1,00*1,97*3*2</t>
  </si>
  <si>
    <t>67</t>
  </si>
  <si>
    <t>2132434570</t>
  </si>
  <si>
    <t>"1NP"208,36</t>
  </si>
  <si>
    <t>"odpočet schodiska mč 1.03"-10,56</t>
  </si>
  <si>
    <t>"2NP"158,94</t>
  </si>
  <si>
    <t>"odpočet chodby mč 2.02"-7,19</t>
  </si>
  <si>
    <t>"schodiskové ramená</t>
  </si>
  <si>
    <t>"strop schodiska"4,05*5,25</t>
  </si>
  <si>
    <t>68</t>
  </si>
  <si>
    <t>Vnútorná omietka stropov sadrová, strojné nanášanie</t>
  </si>
  <si>
    <t>1556900931</t>
  </si>
  <si>
    <t>"odpočet schodiska mč 1.03-samostatný vv"-10,56</t>
  </si>
  <si>
    <t>"odpočet m.č. 1.05 techn. miestnosť váp. cem. om."-6,20</t>
  </si>
  <si>
    <t>69</t>
  </si>
  <si>
    <t>Vnútorná omietka stropov vápennocementová, strojné nanášanie</t>
  </si>
  <si>
    <t>227057315</t>
  </si>
  <si>
    <t>"mč. 1.05"6,20</t>
  </si>
  <si>
    <t>70</t>
  </si>
  <si>
    <t>-768901703</t>
  </si>
  <si>
    <t>399,744+14,493</t>
  </si>
  <si>
    <t>71</t>
  </si>
  <si>
    <t>Vnútorná omietka stien sadrová, strojné nanášanie vrátane omietkových líšt a presieťkovania</t>
  </si>
  <si>
    <t>62993671</t>
  </si>
  <si>
    <t>"1NP</t>
  </si>
  <si>
    <t>"v. omietky 2,64+0,175=2,815 m</t>
  </si>
  <si>
    <t>"mč 1.04,1.06,1.07</t>
  </si>
  <si>
    <t>(5,25+2,575+0,10+2,125+0,10+6,80+1,90)*2,815</t>
  </si>
  <si>
    <t>-(1,50*0,80+2,125*2,675*2+1,00*1,97)</t>
  </si>
  <si>
    <t>(1,50+0,80)*2*0,26*1</t>
  </si>
  <si>
    <t>(2,125+2,675*2)*0,26*2</t>
  </si>
  <si>
    <t>(1,00+1,97*2)*0,20</t>
  </si>
  <si>
    <t>"v. omietky  2,76+0,175=2,935 m</t>
  </si>
  <si>
    <t>"mč 1.08-1.20</t>
  </si>
  <si>
    <t>(8,70+17,50)*2*2,935</t>
  </si>
  <si>
    <t>-(1,50*2,675*6+1,50*0,80+3,625*2,675+0,90*2,675*2+2,00*2,675+1,00*1,97)</t>
  </si>
  <si>
    <t>(1,50+2,675*2)*0,26*6</t>
  </si>
  <si>
    <t>(1,50+0,80)*2*0,26</t>
  </si>
  <si>
    <t>(3,625+2,675*2)*0,26</t>
  </si>
  <si>
    <t>(0,90+2,675*2)*0,26*2</t>
  </si>
  <si>
    <t>(2,00+2,675*2)*0,26</t>
  </si>
  <si>
    <t>"1NP+2.NP schodisko v. omietky 0,175+1,26+4,73=6,165 m</t>
  </si>
  <si>
    <t>(4,05+5,25)*2*6,165</t>
  </si>
  <si>
    <t>-(0,90*1,97*3+2,125*2,675+1,50*2,625+1,60*2,625)</t>
  </si>
  <si>
    <t>(1,50+2,625*2)*0,26+(1,60+2,625*2)*0,26+(2,125+2,675*2)*0,26</t>
  </si>
  <si>
    <t>"2NP</t>
  </si>
  <si>
    <t>"v. omietky 2,80+0,125=2,925 m</t>
  </si>
  <si>
    <t>"mč 2.02-2.14</t>
  </si>
  <si>
    <t>(8,70+17,50)*2*2,925</t>
  </si>
  <si>
    <t>-(1,50*0,80+1,50*2,625*6+0,90*2,625*2+3,625*2,625+2,00*2,625+1,00*1,97)</t>
  </si>
  <si>
    <t>(1,50+2,625*2)*0,26*6</t>
  </si>
  <si>
    <t>(3,625+2,625*2)*0,26</t>
  </si>
  <si>
    <t>(0,90+2,625*2)*0,26*2</t>
  </si>
  <si>
    <t>(2,00+2,625*2)*0,26</t>
  </si>
  <si>
    <t>72</t>
  </si>
  <si>
    <t>Vnútorná omietka stien vápennocementová, strojné nanášanie, vrátanie omietkových líšt a sieťkovania</t>
  </si>
  <si>
    <t>-1863247833</t>
  </si>
  <si>
    <t>"mč 1.05</t>
  </si>
  <si>
    <t>(1,90+3,25)*2,815-1,50*0,80</t>
  </si>
  <si>
    <t>73</t>
  </si>
  <si>
    <t>Zakrývanie výplní vonkajších otvorov s rámami a zárubňami, zábradlí, oplechovania, atď. zhotovené z lešenia akýmkoľvek spôsobom</t>
  </si>
  <si>
    <t>594348765</t>
  </si>
  <si>
    <t>74</t>
  </si>
  <si>
    <t>Vonkajšia omietka stien tenkovrstvová minerálna samočistiaca, škrabaná, hr. 1,5 mm</t>
  </si>
  <si>
    <t>-254571796</t>
  </si>
  <si>
    <t>19,913+1,17+357,089+20,928</t>
  </si>
  <si>
    <t>75</t>
  </si>
  <si>
    <t>-1142940046</t>
  </si>
  <si>
    <t>"drážkový profil"99,18*0,075*1,15</t>
  </si>
  <si>
    <t>76</t>
  </si>
  <si>
    <t>Kontaktný zatepľovací systém hr. 150 mm - riešenie pre sokel (XPS), zatĺkacie kotvy</t>
  </si>
  <si>
    <t>2105070644</t>
  </si>
  <si>
    <t>"sokel v. 0,325</t>
  </si>
  <si>
    <t>"pohľad JZ</t>
  </si>
  <si>
    <t>18,40*0,325</t>
  </si>
  <si>
    <t>-(2,00+1,50)*0,325</t>
  </si>
  <si>
    <t>"pohľad JV</t>
  </si>
  <si>
    <t>21,05*0,325</t>
  </si>
  <si>
    <t>-(1,50*3+2,125*2)*0,325</t>
  </si>
  <si>
    <t>"pohľad SV</t>
  </si>
  <si>
    <t>-(1,50*3+3,625*1+0,90*2)*0,325</t>
  </si>
  <si>
    <t>"pohľad SZ</t>
  </si>
  <si>
    <t>"terasa"(6,150-1,60)*0,325</t>
  </si>
  <si>
    <t>77</t>
  </si>
  <si>
    <t>Kontaktný zatepľovací systém ostenia hr. 40 mm - riešenie pre sokel (XPS)</t>
  </si>
  <si>
    <t>1033088574</t>
  </si>
  <si>
    <t>"ostenie dverí a stien v sokli v. 0,325 m</t>
  </si>
  <si>
    <t>30*0,12*0,325</t>
  </si>
  <si>
    <t>78</t>
  </si>
  <si>
    <t>Kontaktný zatepľovací systém hr. 150 mm  - minerálne riešenie, zatĺkacie kotvy</t>
  </si>
  <si>
    <t>-1878457550</t>
  </si>
  <si>
    <t>"v.fasády bez sokla "(6,75+0,175)-0,50=6,425m</t>
  </si>
  <si>
    <t>18,40*6,425</t>
  </si>
  <si>
    <t>-(2,00+1,50+1,60)*(2,50-0,325)</t>
  </si>
  <si>
    <t>-(2,00*2,50*1+1,50*2,50*2)</t>
  </si>
  <si>
    <t>13,95*6,425</t>
  </si>
  <si>
    <t>"v 3,25+0,175-0,50=2,925 m</t>
  </si>
  <si>
    <t>7,10*2,925</t>
  </si>
  <si>
    <t>-(1,50*3+2,125*2)*(2,50-0,325)</t>
  </si>
  <si>
    <t>-1,50*2,50*3</t>
  </si>
  <si>
    <t>-(1,50*3+3,625*2+0,90*2)*(2,50-0,325)</t>
  </si>
  <si>
    <t>-(1,50*2,50*2+0,90*2,50*2)</t>
  </si>
  <si>
    <t>-1,50*0,80*4</t>
  </si>
  <si>
    <t>"odpočet drážkového profilu"-99,18*0,18</t>
  </si>
  <si>
    <t>79</t>
  </si>
  <si>
    <t>Kontaktný zatepľovací systém ostenia hr. 40 mm - minerálne riešenie</t>
  </si>
  <si>
    <t>-2041002580</t>
  </si>
  <si>
    <t>(2,00+2,175*2)*0,12*1</t>
  </si>
  <si>
    <t>(1,50+2,175*2)*0,12*1</t>
  </si>
  <si>
    <t>(2,00+2,50*2)*0,12*1</t>
  </si>
  <si>
    <t>(1,50+2,50*2)*0,12*2</t>
  </si>
  <si>
    <t>(1,60+2,175*2)*0,12*1</t>
  </si>
  <si>
    <t>(2,125+2,175*2)*0,12*2</t>
  </si>
  <si>
    <t>(1,50+2,175*2)*0,12*3</t>
  </si>
  <si>
    <t>(1,50+2,50*2)*0,12*3</t>
  </si>
  <si>
    <t>(3,625+2,175*2)*0,12*2</t>
  </si>
  <si>
    <t>(0,90+2,175)*2*0,12*2</t>
  </si>
  <si>
    <t>(1,50+2,50*2)*0,15*2</t>
  </si>
  <si>
    <t>(0,90+2,50*2)*0,12*2</t>
  </si>
  <si>
    <t>(1,50+0,80*2)*0,12*4</t>
  </si>
  <si>
    <t>80</t>
  </si>
  <si>
    <t>D+M Kontaktný zatepľovací systém - ozdobný drážkový profil na vytvorenie bosážneho žliabku /drážky/ - minerálne riešenie, rozmer 2000x180mm, hr. 150 mm</t>
  </si>
  <si>
    <t>m</t>
  </si>
  <si>
    <t>-1338019932</t>
  </si>
  <si>
    <t>5,65+4,14*2+5,65+1,60+1,00+0,65+0,99*2+0,50+1,27+0,99*2+0,65+0,40+0,65+0,90+1,00+0,45</t>
  </si>
  <si>
    <t>6,60+6,10+1,80*2+2,35*2+0,99*2+1,86*2+0,43</t>
  </si>
  <si>
    <t>5,15+0,99*2+1,00+0,45*2+1,00+5,15+2,68+2,10</t>
  </si>
  <si>
    <t>0,58*2+1,00*2+4,16*2+1,00*3+1,05*2+1,45*2</t>
  </si>
  <si>
    <t>81</t>
  </si>
  <si>
    <t>Škárovanie maltou MC (400 kg cem./m3) zvislé aj vodorovné, medzi prefabrik. dielcami</t>
  </si>
  <si>
    <t>-1358140388</t>
  </si>
  <si>
    <t>"stropné panely</t>
  </si>
  <si>
    <t>8,70*32+5,25*12</t>
  </si>
  <si>
    <t>82</t>
  </si>
  <si>
    <t>Mazanina z betónu prostého (m3) tr. C 20/25-XC1 hr.nad 50 do 80 mm</t>
  </si>
  <si>
    <t>1392995086</t>
  </si>
  <si>
    <t>"P1k,P1km"(168,79+22,81)*0,05</t>
  </si>
  <si>
    <t>"P1m"6,20*0,078</t>
  </si>
  <si>
    <t>"P2k,P2km"(145,26+13,68)*0,053</t>
  </si>
  <si>
    <t>83</t>
  </si>
  <si>
    <t>Výstuž mazanín z betónov (z kameniva) a z ľahkých betónov zo zváraných sietí z drôtov typu KARI</t>
  </si>
  <si>
    <t>1336037096</t>
  </si>
  <si>
    <t>"KARI KH-20 150/150-6/6 hmotnosť 3,03kg/m2</t>
  </si>
  <si>
    <t>"P1k,P1km"(168,79+22,81)*3,03/1000*1,20</t>
  </si>
  <si>
    <t>"P1m"6,20*3,03/1000*1,20</t>
  </si>
  <si>
    <t>"P2k,P2km"(145,26+13,68)*3,03/1000*1,20</t>
  </si>
  <si>
    <t>84</t>
  </si>
  <si>
    <t>Násyp z kameniva ťaženého na plochých strechách vodorovný alebo v spáde, s utlačením  urovnaním povrchu</t>
  </si>
  <si>
    <t>-1157710810</t>
  </si>
  <si>
    <t>"strecha S1</t>
  </si>
  <si>
    <t>17,70*8,90*0,05+5,45*4,35*0,05</t>
  </si>
  <si>
    <t>85</t>
  </si>
  <si>
    <t>Cementová samonivelizačná stierka vrátane penetrarčného náteru hr. 3 mm</t>
  </si>
  <si>
    <t>-1372817581</t>
  </si>
  <si>
    <t>"pod PVC podlahovinu</t>
  </si>
  <si>
    <t>"P1k"168,79</t>
  </si>
  <si>
    <t>"P1km"22,81</t>
  </si>
  <si>
    <t>"P2k"145,26</t>
  </si>
  <si>
    <t>"P2km"13,68</t>
  </si>
  <si>
    <t>86</t>
  </si>
  <si>
    <t>Cementová samonivelizačná stierka vrátane penetračného náteru hr. 5 mm /schody/</t>
  </si>
  <si>
    <t>-1677432791</t>
  </si>
  <si>
    <t>"P2 schodiskové stupne a medzipodesty</t>
  </si>
  <si>
    <t xml:space="preserve">"medzipodesty"1,55*1,25*2 </t>
  </si>
  <si>
    <t>"stupne"1,25*(0,315+0,1575)*20</t>
  </si>
  <si>
    <t>87</t>
  </si>
  <si>
    <t>Dlažba z betónových dlaždíc 500x500x60 mm do piesku hr.50 mm /P3/</t>
  </si>
  <si>
    <t>-907962571</t>
  </si>
  <si>
    <t>"P3</t>
  </si>
  <si>
    <t>" P3 mč 1.22,1.23" 28,072+4,59=32,662 m2</t>
  </si>
  <si>
    <t>"32,662/rozteč 0,70 m = 47 m</t>
  </si>
  <si>
    <t>47*0,50</t>
  </si>
  <si>
    <t>88</t>
  </si>
  <si>
    <t>Dodatočná montáž oceľovej dverovej zárubne, plochy otvoru do 2,5 m2</t>
  </si>
  <si>
    <t>1222904357</t>
  </si>
  <si>
    <t>89</t>
  </si>
  <si>
    <t>-419932046</t>
  </si>
  <si>
    <t>90</t>
  </si>
  <si>
    <t>Osadenie parapetných dosiek z plastických a poloplast., hmôt, š. nad 200 mm</t>
  </si>
  <si>
    <t>-574448562</t>
  </si>
  <si>
    <t>"pol. 04  len techn. miestnosti mč.1.05" 1,50*1</t>
  </si>
  <si>
    <t>91</t>
  </si>
  <si>
    <t>Parapetná doska plastová, šírka 300 mm, komôrková vnútorná, RAL 7016 s koncovkami</t>
  </si>
  <si>
    <t>-990925441</t>
  </si>
  <si>
    <t>Ostatné konštrukcie a práce-búranie</t>
  </si>
  <si>
    <t>92</t>
  </si>
  <si>
    <t>Osadenie záhonového alebo parkového obrubníka betón., do lôžka z bet. pros. tr. C 16/20 s bočnou oporou</t>
  </si>
  <si>
    <t>1290993093</t>
  </si>
  <si>
    <t>"k okapovému chodníku</t>
  </si>
  <si>
    <t>9,76+7,10+22,00+5,80+9,30+2,40+14,70+13,50</t>
  </si>
  <si>
    <t>93</t>
  </si>
  <si>
    <t>Obrubník parkový, lxšxv 1000x50x200 mm, sivá</t>
  </si>
  <si>
    <t>1356897568</t>
  </si>
  <si>
    <t>84,56*1,01 'Přepočítané koeficientom množstva</t>
  </si>
  <si>
    <t>94</t>
  </si>
  <si>
    <t>Lôžko pod obrubníky, krajníky alebo obruby z dlažobných kociek z betónu prostého tr. C 16/20</t>
  </si>
  <si>
    <t>-79770125</t>
  </si>
  <si>
    <t>84,56*0,25*0,20</t>
  </si>
  <si>
    <t>95</t>
  </si>
  <si>
    <t>Montáž lešenia ľahkého pracovného radového s podlahami šírky od 0,80 do 1,00 m, výšky do 10 m</t>
  </si>
  <si>
    <t>-677417183</t>
  </si>
  <si>
    <t>"pohľad JZ, SV</t>
  </si>
  <si>
    <t>(18,40+1,00*2)*6,85*2</t>
  </si>
  <si>
    <t>"pohľad JV, SZ</t>
  </si>
  <si>
    <t>13,95*6,85*2</t>
  </si>
  <si>
    <t>7,10*3,35*2</t>
  </si>
  <si>
    <t>96</t>
  </si>
  <si>
    <t>Príplatok za prvý a každý ďalší i začatý mesiac použitia lešenia ľahkého pracovného radového s podlahami šírky od 0,80 do 1,00 m, výšky do 10 m</t>
  </si>
  <si>
    <t>1295410856</t>
  </si>
  <si>
    <t>97</t>
  </si>
  <si>
    <t>Demontáž lešenia ľahkého pracovného radového s podlahami šírky nad 0,80 do 1,00 m, výšky do 10 m</t>
  </si>
  <si>
    <t>1127474915</t>
  </si>
  <si>
    <t>98</t>
  </si>
  <si>
    <t>Montáž lešenia priestorového ťažkého pracovného alebo podperného bez podláh do výšky 20 m pri zaťažení do 3 kPa</t>
  </si>
  <si>
    <t>-311512782</t>
  </si>
  <si>
    <t>"schodisko</t>
  </si>
  <si>
    <t>4,05*5,25*5,99</t>
  </si>
  <si>
    <t>99</t>
  </si>
  <si>
    <t>Príplatok za prvý a každý ďalší i začatý mesiac použitia lešenia priestorového ťažkého prac. alebo podperného výšky nad 20 do 40 m, zaťaženia do 3 kPa</t>
  </si>
  <si>
    <t>200877107</t>
  </si>
  <si>
    <t>100</t>
  </si>
  <si>
    <t>Demontáž lešenia priestorového ťažkého pracovného alebo podperného bez podláh do výšky 20 m pri zaťažení do 3 kPa</t>
  </si>
  <si>
    <t>-1047290209</t>
  </si>
  <si>
    <t>101</t>
  </si>
  <si>
    <t>Montáž lešeňovej podlahy s priečnikmi alebo pozdĺžnikmi výšky do do 10 m</t>
  </si>
  <si>
    <t>-1175261904</t>
  </si>
  <si>
    <t>5,25*4,05*2</t>
  </si>
  <si>
    <t>102</t>
  </si>
  <si>
    <t>Príplatok za prvý a každý i začatý mesiac použitia lešeňovej podlahy pre všetky výšky do 40 m</t>
  </si>
  <si>
    <t>1531193523</t>
  </si>
  <si>
    <t>103</t>
  </si>
  <si>
    <t>Demontáž lešeňovej podlahy s priečnikmi alebo pozdľžnikmi výšky do 10 m</t>
  </si>
  <si>
    <t>-1179907987</t>
  </si>
  <si>
    <t>104</t>
  </si>
  <si>
    <t>Vyčistenie budov pri výške podlaží do 4m</t>
  </si>
  <si>
    <t>-1305399223</t>
  </si>
  <si>
    <t>7,53+3,85+10,56+9,99+6,20+14,07+5,28+7,19+30,31+18,14+9,20+11,49*2+10,47*4+7,09+7,50+6,59</t>
  </si>
  <si>
    <t>8,06+7,19+30,31+18,14+9,20+11,49*2+10,47*4+7,09+7,50+6,59</t>
  </si>
  <si>
    <t>105</t>
  </si>
  <si>
    <t>Rohová lišta hliníková</t>
  </si>
  <si>
    <t>-376310977</t>
  </si>
  <si>
    <t>"okná a dvere zvislé rohy</t>
  </si>
  <si>
    <t>2,50*50+0,80*8</t>
  </si>
  <si>
    <t>"zvislé rohy fasády</t>
  </si>
  <si>
    <t>6,85*5</t>
  </si>
  <si>
    <t>106</t>
  </si>
  <si>
    <t>Nadokenná lišta s odkvapovým nosom (PVC)</t>
  </si>
  <si>
    <t>-1215756100</t>
  </si>
  <si>
    <t>2,125+1,5*7+0,9*2+1,5*4+2,125*1+2,00*2+3,625*2+1,50*7+0,9*2+1,60</t>
  </si>
  <si>
    <t>107</t>
  </si>
  <si>
    <t>Okenný a dverový dilatačný profil (plastový)</t>
  </si>
  <si>
    <t>714898157</t>
  </si>
  <si>
    <t>108</t>
  </si>
  <si>
    <t>PCI okenný APU profil s integrovanou tkaninou</t>
  </si>
  <si>
    <t>-1766697450</t>
  </si>
  <si>
    <t>(2,125+2,50*2)*2</t>
  </si>
  <si>
    <t>(1,50+2,50*2)*(7+7)</t>
  </si>
  <si>
    <t>(0,90+2,50*2)*4</t>
  </si>
  <si>
    <t>(1,50+0,80*2)*4</t>
  </si>
  <si>
    <t>(2,00+2,50*2)*2</t>
  </si>
  <si>
    <t>(3,625+2,50*2)*2</t>
  </si>
  <si>
    <t>1,60+2,50*2</t>
  </si>
  <si>
    <t>109</t>
  </si>
  <si>
    <t>Demontáž dreveného prístrešku /altánok/ so strechou  vrátane klampiarskych prvkov a betónovej podlahy vrátane likvidácie odpadu  -1,70700 t</t>
  </si>
  <si>
    <t>203641849</t>
  </si>
  <si>
    <t>"pol.4 prístrešok prôdorys 4,90x5,92m, v.3,19/2,16m"1</t>
  </si>
  <si>
    <t>110</t>
  </si>
  <si>
    <t xml:space="preserve">Vybúranie otvorov v betónových stenách a stropoch - prierazy v zákl.pásoch stenách a stropoch </t>
  </si>
  <si>
    <t>276975447</t>
  </si>
  <si>
    <t>Presun hmôt HSV</t>
  </si>
  <si>
    <t>111</t>
  </si>
  <si>
    <t>Presun hmôt pre budovy (801, 803, 812), zvislá konštr. z tehál, tvárnic, z kovu výšky do 12 m</t>
  </si>
  <si>
    <t>-2040423942</t>
  </si>
  <si>
    <t>PSV</t>
  </si>
  <si>
    <t>Práce a dodávky PSV</t>
  </si>
  <si>
    <t>711</t>
  </si>
  <si>
    <t>Izolácie proti vode a vlhkosti</t>
  </si>
  <si>
    <t>112</t>
  </si>
  <si>
    <t>Izolácie proti zemnej vlhkosti a povrchovej vode hr. 2 mm na ploche vodorovnej</t>
  </si>
  <si>
    <t>-124374884</t>
  </si>
  <si>
    <t>"P1m, mč 1.05"6,20</t>
  </si>
  <si>
    <t>113</t>
  </si>
  <si>
    <t>Izolácia proti zemnej vlhkosti a povrchovej vode  hr. 2 mm na ploche zvislej</t>
  </si>
  <si>
    <t>164905383</t>
  </si>
  <si>
    <t>((3,25+1,90)*2-0,80)*0,15</t>
  </si>
  <si>
    <t>114</t>
  </si>
  <si>
    <t>Zhotovenie geotextílie alebo tkaniny na plochu vodorovnú</t>
  </si>
  <si>
    <t>-433777924</t>
  </si>
  <si>
    <t xml:space="preserve">"obojstranne </t>
  </si>
  <si>
    <t>"výmera ako plocha podkladný betón"234,728*2</t>
  </si>
  <si>
    <t>115</t>
  </si>
  <si>
    <t>Zhotovenie geotextílie alebo tkaniny na plochu zvislú</t>
  </si>
  <si>
    <t>961893695</t>
  </si>
  <si>
    <t>"obojstranne</t>
  </si>
  <si>
    <t>"po obvode zákl. pásov v. 0,50+0,15+0,25+0,25= 1,20 m</t>
  </si>
  <si>
    <t>((18,30-0,10*2)+(21,00-0,10-0,15))*2*1,20*2</t>
  </si>
  <si>
    <t>116</t>
  </si>
  <si>
    <t>426674515</t>
  </si>
  <si>
    <t>"V"469,456*1,15</t>
  </si>
  <si>
    <t>"Z"186,48*1,20</t>
  </si>
  <si>
    <t>117</t>
  </si>
  <si>
    <t>Zhotovenie izolácie proti tlakovej vode PVC fóliou položenou voľne na vodorovnej ploche so zvarením spoju</t>
  </si>
  <si>
    <t>-905173001</t>
  </si>
  <si>
    <t>"vodorovne na podkladný betón</t>
  </si>
  <si>
    <t>"výmera ako plocha podkladný betón"234,728</t>
  </si>
  <si>
    <t>118</t>
  </si>
  <si>
    <t>Zhotovenie izolácie proti tlakovej vode PVC fóliou položenou voľne na ploche zvislej so zvarením spoju</t>
  </si>
  <si>
    <t>19322112</t>
  </si>
  <si>
    <t>"po obvode zákl. pásov v. 0,50+0,15+0,25*2= 1,20 m</t>
  </si>
  <si>
    <t>((18,30-0,10*2)+(21,00-0,10-0,15))*2*1,20</t>
  </si>
  <si>
    <t>119</t>
  </si>
  <si>
    <t>Hydroizolačná fólia PVC hr. 1,5 mm, izolácia základov proti zemnej vlhkosti, tlakovej vode, radónu, hnedá</t>
  </si>
  <si>
    <t>-713518477</t>
  </si>
  <si>
    <t>"V"234,728*1,15</t>
  </si>
  <si>
    <t>"Z"93,24*1,20</t>
  </si>
  <si>
    <t>120</t>
  </si>
  <si>
    <t>Presun hmôt pre izoláciu proti vode v objektoch výšky nad 6 do 12 m</t>
  </si>
  <si>
    <t>%</t>
  </si>
  <si>
    <t>1360432881</t>
  </si>
  <si>
    <t>712</t>
  </si>
  <si>
    <t>Izolácie striech, povlakové krytiny</t>
  </si>
  <si>
    <t>121</t>
  </si>
  <si>
    <t>Zhotovenie povlak. krytiny striech plochých do 10° pásmi na sucho z tkaniny</t>
  </si>
  <si>
    <t>-1736090375</t>
  </si>
  <si>
    <t>"vodorovne a zvisle  2x  výmera ako mtž fólie PVC-P"  221,46*2</t>
  </si>
  <si>
    <t>"strecha S2"49,355*2</t>
  </si>
  <si>
    <t>122</t>
  </si>
  <si>
    <t>-826773614</t>
  </si>
  <si>
    <t>541,63*1,15</t>
  </si>
  <si>
    <t>123</t>
  </si>
  <si>
    <t>Zhotovenie povlak. krytiny striech plochých do 10° pásmi pritav. v mieste prekrytia, modifikované pásy</t>
  </si>
  <si>
    <t>-329913997</t>
  </si>
  <si>
    <t>17,80*9,00+5,55*4,45</t>
  </si>
  <si>
    <t>"vytiahnutie na atiku</t>
  </si>
  <si>
    <t>(17,80+13,34)*2*0,50</t>
  </si>
  <si>
    <t>"strecha S2</t>
  </si>
  <si>
    <t>6,90*5,45</t>
  </si>
  <si>
    <t>(6,90+5,45)*2*0,365</t>
  </si>
  <si>
    <t>124</t>
  </si>
  <si>
    <t>Pás ťažký asfaltový SBS modifikované pásy - parozábrana</t>
  </si>
  <si>
    <t>-884944272</t>
  </si>
  <si>
    <t>262,659*1,15</t>
  </si>
  <si>
    <t>125</t>
  </si>
  <si>
    <t>Zhotovenie povlakovej krytiny striech plochých do 10°PVC-P fóliou položenou voľne so zvarením spoju</t>
  </si>
  <si>
    <t>-1718888287</t>
  </si>
  <si>
    <t>"V"17,70*8,90+5,45*4,35</t>
  </si>
  <si>
    <t>"Z vytiahnutie na atiku</t>
  </si>
  <si>
    <t>(17,70+13,24)*2*(0,30+0,35)</t>
  </si>
  <si>
    <t>"V"6,80*5,35</t>
  </si>
  <si>
    <t>(6,80*2+5,35)*(0,20+0,40)</t>
  </si>
  <si>
    <t>5,35*0,30</t>
  </si>
  <si>
    <t>126</t>
  </si>
  <si>
    <t>-2125249434</t>
  </si>
  <si>
    <t>270,815*1,15</t>
  </si>
  <si>
    <t>127</t>
  </si>
  <si>
    <t>Detaily k PVC-P fóliam zaizolovanie kruhového prestupu 51 – 100 mm</t>
  </si>
  <si>
    <t>1766010896</t>
  </si>
  <si>
    <t>128</t>
  </si>
  <si>
    <t>397526397</t>
  </si>
  <si>
    <t>5*0,115</t>
  </si>
  <si>
    <t>129</t>
  </si>
  <si>
    <t>Zhotovenie flekov v rohoch na povlakovej krytine z PVC-P fólie</t>
  </si>
  <si>
    <t>-857579660</t>
  </si>
  <si>
    <t>130</t>
  </si>
  <si>
    <t>-2121016371</t>
  </si>
  <si>
    <t>10*0,04</t>
  </si>
  <si>
    <t>131</t>
  </si>
  <si>
    <t>Montáž podkladnej konštrukcie z OSB dosiek na atike šírky 311 - 410 mm pod klampiarske konštrukcie</t>
  </si>
  <si>
    <t>965953412</t>
  </si>
  <si>
    <t>132</t>
  </si>
  <si>
    <t>Rozperný nit d 6x30 mm do betónu, hliníkový</t>
  </si>
  <si>
    <t>-1123397297</t>
  </si>
  <si>
    <t>133</t>
  </si>
  <si>
    <t>200834848</t>
  </si>
  <si>
    <t>134</t>
  </si>
  <si>
    <t>Presun hmôt pre izoláciu povlakovej krytiny v objektoch výšky nad 6 do 12 m</t>
  </si>
  <si>
    <t>1020752853</t>
  </si>
  <si>
    <t>713</t>
  </si>
  <si>
    <t>Izolácie tepelné</t>
  </si>
  <si>
    <t>135</t>
  </si>
  <si>
    <t>Zakrývanie tepelnej izolácie podláh fóliou</t>
  </si>
  <si>
    <t>-237237205</t>
  </si>
  <si>
    <t>"P1k,P1km, P1m"168,79+22,81+6,20</t>
  </si>
  <si>
    <t>"P2k,P2km"145,26+13,68</t>
  </si>
  <si>
    <t>136</t>
  </si>
  <si>
    <t>Krycia PE fólia hr. 0,2 mm</t>
  </si>
  <si>
    <t>1619745444</t>
  </si>
  <si>
    <t>356,74*1,15</t>
  </si>
  <si>
    <t>137</t>
  </si>
  <si>
    <t>Montáž tepelnej izolácie podláh polystyrénom, kladeným voľne v jednej vrstve</t>
  </si>
  <si>
    <t>1817236370</t>
  </si>
  <si>
    <t>"grafitový EPS 100 hr. 80 mm</t>
  </si>
  <si>
    <t>138</t>
  </si>
  <si>
    <t>1948112221</t>
  </si>
  <si>
    <t>"P2k,P2km"(145,26+13,68)*1,02</t>
  </si>
  <si>
    <t>139</t>
  </si>
  <si>
    <t>693719521</t>
  </si>
  <si>
    <t>"P1k,P1km, P1m"(168,79+22,81+6,20)*1,02</t>
  </si>
  <si>
    <t>140</t>
  </si>
  <si>
    <t>Montáž tepelnej izolácie podzemných stien a základov xps položením voľne s prihrnutím</t>
  </si>
  <si>
    <t>989219864</t>
  </si>
  <si>
    <t>((18,30+0,15*2)+(21,00+0,15*2))*2*1,20</t>
  </si>
  <si>
    <t>141</t>
  </si>
  <si>
    <t>Extrudovaný polystyrén XPS 1250x600 mm, hr. 150 mm</t>
  </si>
  <si>
    <t>1664514721</t>
  </si>
  <si>
    <t>95,76*1,02</t>
  </si>
  <si>
    <t>142</t>
  </si>
  <si>
    <t>Montáž tepelnej izolácie striech plochých do 10° polystyrénom, jednovrstvová kladenými voľne</t>
  </si>
  <si>
    <t>-550840320</t>
  </si>
  <si>
    <t>(17,70*8,90+5,45*4,35)*1</t>
  </si>
  <si>
    <t>6,80*5,35</t>
  </si>
  <si>
    <t>143</t>
  </si>
  <si>
    <t>Izolačné dosky z PIR polyuretánovej peny s obojstranným polepom hliníkovou fóliou hr. 160 mm</t>
  </si>
  <si>
    <t>950455795</t>
  </si>
  <si>
    <t>"S2"36,38*1,02</t>
  </si>
  <si>
    <t>144</t>
  </si>
  <si>
    <t>643169501</t>
  </si>
  <si>
    <t>"S1"(17,70*8,90+5,45*4,35)*1*1,02</t>
  </si>
  <si>
    <t>145</t>
  </si>
  <si>
    <t>-386488522</t>
  </si>
  <si>
    <t>146</t>
  </si>
  <si>
    <t>Montáž tepelnej izolácie striech plochých do 10° spádovými doskami z polystyrénu v jednej vrstve</t>
  </si>
  <si>
    <t>-409355149</t>
  </si>
  <si>
    <t>17,70*8,90+5,45*4,35</t>
  </si>
  <si>
    <t>5,35*6,80</t>
  </si>
  <si>
    <t>147</t>
  </si>
  <si>
    <t>Spádové dosky izolácia z kamennej vlny vhodná pre zateplenie plochých striech</t>
  </si>
  <si>
    <t>1705669870</t>
  </si>
  <si>
    <t>(17,70*8,90+5,45*4,35)*0,05*1,02</t>
  </si>
  <si>
    <t>5,35*6,80*0,05*1,02</t>
  </si>
  <si>
    <t>148</t>
  </si>
  <si>
    <t>Montáž tepelnej izolácie na atiku z XPS do lepidla</t>
  </si>
  <si>
    <t>2115567135</t>
  </si>
  <si>
    <t>(17,80+13,34)*2*(0,55+0,30)</t>
  </si>
  <si>
    <t>(6,90*2+5,45)*(0,20+0,15+0,05)</t>
  </si>
  <si>
    <t>5,45*0,20</t>
  </si>
  <si>
    <t>149</t>
  </si>
  <si>
    <t>Extrudovaný polystyrén XPS hr. 50 mm</t>
  </si>
  <si>
    <t>-1823017719</t>
  </si>
  <si>
    <t>70,744*1,02</t>
  </si>
  <si>
    <t>150</t>
  </si>
  <si>
    <t>Izolácie tepelné obloženie stien páskami do výšky 100 mm</t>
  </si>
  <si>
    <t>1436689731</t>
  </si>
  <si>
    <t>"1m2 podlahovej plochy = 1m´</t>
  </si>
  <si>
    <t>208,36+158,94</t>
  </si>
  <si>
    <t>151</t>
  </si>
  <si>
    <t>Presun hmôt pre izolácie tepelné v objektoch výšky nad 6 m do 12 m</t>
  </si>
  <si>
    <t>349585735</t>
  </si>
  <si>
    <t>720</t>
  </si>
  <si>
    <t>Zdravotechnika</t>
  </si>
  <si>
    <t>152</t>
  </si>
  <si>
    <t>D+M zdravotechnika - viď príloha samostatný súpis prác a dodávok</t>
  </si>
  <si>
    <t>453498142</t>
  </si>
  <si>
    <t>725</t>
  </si>
  <si>
    <t>Zdravotechnika - zariaď. predmety</t>
  </si>
  <si>
    <t>153</t>
  </si>
  <si>
    <t xml:space="preserve">Montáž doplnkov zariadení kúpeľní a záchodov, madlá </t>
  </si>
  <si>
    <t>súb</t>
  </si>
  <si>
    <t>CS Cenekon 2013 01</t>
  </si>
  <si>
    <t>-1576284446</t>
  </si>
  <si>
    <t>"pol.20,21,22,24</t>
  </si>
  <si>
    <t>8+8+2+2</t>
  </si>
  <si>
    <t>154</t>
  </si>
  <si>
    <t>Pol.20 sklopné madlo v tvare U dl. 813mm k WC mise, trubka D32mm, nerez</t>
  </si>
  <si>
    <t>-1370409131</t>
  </si>
  <si>
    <t>155</t>
  </si>
  <si>
    <t>Pol.21 sklopné madlo v tvare U dl. 600mm k umývadlu, trubka D32mm, nerez</t>
  </si>
  <si>
    <t>-1813301767</t>
  </si>
  <si>
    <t>156</t>
  </si>
  <si>
    <t>Pol.22  madlo do sprchy s hladkou zvislou operou, trubka D32mm, nerez</t>
  </si>
  <si>
    <t>-1570018261</t>
  </si>
  <si>
    <t>157</t>
  </si>
  <si>
    <t>Pol.24  rovné madlo k vani dl. 600 mmi, trubka D32mm, nerez</t>
  </si>
  <si>
    <t>-496096227</t>
  </si>
  <si>
    <t>158</t>
  </si>
  <si>
    <t>Montáž doplnkov zariadení kúpeľní a záchodov, sedačka do sprchy alebo vane</t>
  </si>
  <si>
    <t>1924110319</t>
  </si>
  <si>
    <t>159</t>
  </si>
  <si>
    <t>Pol.23 Sklopné sprchové sedátko s opernou nohou, sedacia časť plast,konštrukcia nerez</t>
  </si>
  <si>
    <t>-375830951</t>
  </si>
  <si>
    <t>160</t>
  </si>
  <si>
    <t>Presun hmôt pre zariaďovacie predmety v objektoch výšky nad 6 do 12 m</t>
  </si>
  <si>
    <t>260051847</t>
  </si>
  <si>
    <t>730</t>
  </si>
  <si>
    <t>Ústredné vykurovanie</t>
  </si>
  <si>
    <t>161</t>
  </si>
  <si>
    <t>D+M ústredné vykurovanie - viď príloha samostatný súpis prác a dodávok</t>
  </si>
  <si>
    <t>-1270815796</t>
  </si>
  <si>
    <t>763</t>
  </si>
  <si>
    <t>Konštrukcie - drevostavby</t>
  </si>
  <si>
    <t>162</t>
  </si>
  <si>
    <t>99445918</t>
  </si>
  <si>
    <t>"cena vrátane akrylovania spojov styk murované steny + SDK priečky, styk SDK priečky a strop</t>
  </si>
  <si>
    <t>"zázemie pre personál</t>
  </si>
  <si>
    <t>"rez C-C,D-D v. 2,64 m</t>
  </si>
  <si>
    <t>"mč 1.04-1.07</t>
  </si>
  <si>
    <t>(5,25+2,125+3,25+0,10+1,90)*2,64</t>
  </si>
  <si>
    <t>-(0,70*1,97*2+0,80*1,97)</t>
  </si>
  <si>
    <t>"mč 1.02 v. 2,865 rez B-B</t>
  </si>
  <si>
    <t>(3,355+1,25)*2,865-0,70*1,97</t>
  </si>
  <si>
    <t>"časť byty v. 2,76 m rez A-A</t>
  </si>
  <si>
    <t>"mč  1.08,1.17-1.20</t>
  </si>
  <si>
    <t>(5,00*2+2,80+0,62+4,20)*2,76-1,10*1,97*3</t>
  </si>
  <si>
    <t>"mč 1.11, 1.12-1.16</t>
  </si>
  <si>
    <t>(3,40*2+2,20+4,20+4,90+6,10+3,80)*2,76-0,90*1,97*4</t>
  </si>
  <si>
    <t>"v.2,80 m rez A-A, C-C</t>
  </si>
  <si>
    <t>"mč 2.03, 2.12-2.15</t>
  </si>
  <si>
    <t>(5,00*2+2,80+0,62+4,20)*2,80-1,10*1,97*3</t>
  </si>
  <si>
    <t>"mč 2.11, 2.06-2.10</t>
  </si>
  <si>
    <t>(3,40*2+2,20+4,20+4,90+6,10+3,80)*2,80-0,90*1,97*4</t>
  </si>
  <si>
    <t>163</t>
  </si>
  <si>
    <t>Ochrana hran (rohov) voľne stojacich priečok úhoĺníkom Al 25x25 mm</t>
  </si>
  <si>
    <t>1153989891</t>
  </si>
  <si>
    <t>2,64*1+2,865*1+2,76*7+2,80*7+1,20*3+2,76+2,80+1,10+0,90*2+0,15*3</t>
  </si>
  <si>
    <t>164</t>
  </si>
  <si>
    <t>271548354</t>
  </si>
  <si>
    <t>"opláštenie predstenného systému geberit vrátane nosnej konštrukcie na ukotvenie madiel</t>
  </si>
  <si>
    <t>"mč 1.16"(1,10+0,15)*2,76</t>
  </si>
  <si>
    <t>"mč 1.20"(0,90+0,15)*1,20</t>
  </si>
  <si>
    <t>"mč 1.07"(1,10+0,15)*1,20</t>
  </si>
  <si>
    <t>"mč 2.11"(1,10+0,15)*2,80</t>
  </si>
  <si>
    <t>"mč 2.15"(0,90+0,15)*1,20</t>
  </si>
  <si>
    <t>165</t>
  </si>
  <si>
    <t>Montáž zárubní oceľových ostatných pre SDK priečky v do 2,75 m jednokrídlových</t>
  </si>
  <si>
    <t>-1734607234</t>
  </si>
  <si>
    <t>166</t>
  </si>
  <si>
    <t>-1902105997</t>
  </si>
  <si>
    <t>"pol.12i, 13i*"4+2</t>
  </si>
  <si>
    <t>167</t>
  </si>
  <si>
    <t>2126020025</t>
  </si>
  <si>
    <t>"pol 14"1</t>
  </si>
  <si>
    <t>168</t>
  </si>
  <si>
    <t>2031091086</t>
  </si>
  <si>
    <t>"pol 14,14i,15i"8</t>
  </si>
  <si>
    <t>169</t>
  </si>
  <si>
    <t>-701653664</t>
  </si>
  <si>
    <t>"pol.16,17"2</t>
  </si>
  <si>
    <t>170</t>
  </si>
  <si>
    <t>-55817903</t>
  </si>
  <si>
    <t>"pol.18"1</t>
  </si>
  <si>
    <t>171</t>
  </si>
  <si>
    <t>Montáž a dodávka drevených podláh exotických na terasy, balkóny, vrátane roštu 20x40 mm a olejovania exotickej dreviny olejom s dlhou trvanlivosťou pre exteriéry /P5/</t>
  </si>
  <si>
    <t>-29395514</t>
  </si>
  <si>
    <t>"P5 mč 2.15 balkón" 4,59</t>
  </si>
  <si>
    <t>172</t>
  </si>
  <si>
    <t>Montáž a dodávka drevených podláh exotických na terasy, balkóny, vrátane roštu 45x70 mm na rektifikačné terče, a olejovania exotickej dreviny olejom s dlhou trvanlivosťou pre exteriéry  /S2/</t>
  </si>
  <si>
    <t>-681764458</t>
  </si>
  <si>
    <t>"S2 mč 2.16 krytá terasa" 35,90</t>
  </si>
  <si>
    <t>173</t>
  </si>
  <si>
    <t>Montáž a dodávka drevených podláh exotických na terasy, balkóny, vrátane roštu 45x70 mm, a olejovania exotickej dreviny olejom s dlhou trvanlivosťou pre exteriéry  /P3/</t>
  </si>
  <si>
    <t>-825840714</t>
  </si>
  <si>
    <t>" mč 1.22,1.23" 28,072+4,59</t>
  </si>
  <si>
    <t>174</t>
  </si>
  <si>
    <t>Presun hmôt pre drevostavby v objektoch výšky do 12 m</t>
  </si>
  <si>
    <t>-1204986226</t>
  </si>
  <si>
    <t>764</t>
  </si>
  <si>
    <t>Konštrukcie klampiarske</t>
  </si>
  <si>
    <t>175</t>
  </si>
  <si>
    <t>Pol. 35 Žľaby z pozinkovaného farbeného PZf plechu, pododkvapové štvorhranné r.š. 400 mm, /farba striebrošedá/</t>
  </si>
  <si>
    <t>2069638980</t>
  </si>
  <si>
    <t>176</t>
  </si>
  <si>
    <t>Pol.34 Kotlík štvorhranný z pozinkovaného farbeného PZf plechu, pre pododkvapové žľaby rozmerov 200x200x250 mm /farba striebrošedá/</t>
  </si>
  <si>
    <t>1700736139</t>
  </si>
  <si>
    <t>177</t>
  </si>
  <si>
    <t>Pol.36 Zvodové rúry z pozinkovaného farbeného PZf plechu, štvorcové s dĺžkou strany 80 mm, /farba striebrošedá/</t>
  </si>
  <si>
    <t>-1904440563</t>
  </si>
  <si>
    <t>178</t>
  </si>
  <si>
    <t>Pol.32 Zvodové rúry z pozinkovaného farbeného PZf plechu, štvorcové s dĺžkou strany 100 mm /farba striebrošedá/</t>
  </si>
  <si>
    <t>-641339861</t>
  </si>
  <si>
    <t>179</t>
  </si>
  <si>
    <t>Pol.37 Odpadové rúry z pozinkovaného Pz farebného plechu, koleno výtokové s vložkou a návalkom, so stranou 80 mm /farba striebrošedá/</t>
  </si>
  <si>
    <t>126489539</t>
  </si>
  <si>
    <t>180</t>
  </si>
  <si>
    <t>Pol.33 Odpadové rúry z pozinkovaného Pz farebného plechu, koleno výtokové s vložkou a návalkom, so stranou 100 mm /farba striebrošedá/</t>
  </si>
  <si>
    <t>929545902</t>
  </si>
  <si>
    <t>181</t>
  </si>
  <si>
    <t>Pol.40 Odpadové rúry z farebného pozinkovaného Pz plechu, odskok, so stranou 100 mm /farba striebrošedá/</t>
  </si>
  <si>
    <t>-862594352</t>
  </si>
  <si>
    <t>182</t>
  </si>
  <si>
    <t>Pol.38 Vetracia hlavica na potrubie DN 100</t>
  </si>
  <si>
    <t>-521351271</t>
  </si>
  <si>
    <t>183</t>
  </si>
  <si>
    <t>Pol.31 Elektrický vyhrievací chrlič cez atiku D100 mm s integrovanou PVC fóliou</t>
  </si>
  <si>
    <t>-1685962373</t>
  </si>
  <si>
    <t>184</t>
  </si>
  <si>
    <t>Montáž vonkajších parapetov  š. 150 mm</t>
  </si>
  <si>
    <t>-908314872</t>
  </si>
  <si>
    <t>"pol.02 v mieste okap. chodníka"1,50*4</t>
  </si>
  <si>
    <t>"pol.03"0,90*2</t>
  </si>
  <si>
    <t>"pol. 04"1,50*4</t>
  </si>
  <si>
    <t>"pol. 05"2,125*1</t>
  </si>
  <si>
    <t>"pol.06" 2,00*1</t>
  </si>
  <si>
    <t>"pol.08" 1,50*7</t>
  </si>
  <si>
    <t>"pol.09" 0,90*2</t>
  </si>
  <si>
    <t>185</t>
  </si>
  <si>
    <t>Vonkajší AL parapet  š. 150 mm, hr. 2 mm, farebný RAL 7004 s koncovkami</t>
  </si>
  <si>
    <t>635437786</t>
  </si>
  <si>
    <t>186</t>
  </si>
  <si>
    <t>Pol.30 Oplechovanie atiky záveternou lištou z poplastového Pz plechu rš 260 mm /farba striebrošedá/-súčasť dodávky strechy</t>
  </si>
  <si>
    <t>-1682536881</t>
  </si>
  <si>
    <t>187</t>
  </si>
  <si>
    <t>Pol.39 Úchytná lišta z Pz plechu s nánosom plastu syst.zhodného s PVC krytinou /farba striebrošedá/-súčasť dodávky strechy</t>
  </si>
  <si>
    <t>-1044559592</t>
  </si>
  <si>
    <t>188</t>
  </si>
  <si>
    <t>Presun hmôt pre konštrukcie klampiarske v objektoch výšky nad 6 do 12 m</t>
  </si>
  <si>
    <t>2096034975</t>
  </si>
  <si>
    <t>766</t>
  </si>
  <si>
    <t>Konštrukcie stolárske</t>
  </si>
  <si>
    <t>189</t>
  </si>
  <si>
    <t>D+M drevených slnolamov podhľadov z hobľov. latiek severský smrekovec šxv 30x50 mm povrchovo upravené 3x lazúrovacím lakom, osová vzd.latiek 120mm, kotvené samoreznými vrutmi do podkladného dreveného roštu  vrátane  pripevňov.materiálu</t>
  </si>
  <si>
    <t>-1693845386</t>
  </si>
  <si>
    <t>"strešná terasa"40,57</t>
  </si>
  <si>
    <t>"balkón"4,56</t>
  </si>
  <si>
    <t>190</t>
  </si>
  <si>
    <t>Montáž dverí posuvných jednokrídlových, posun na stene, vrátane kovania a madla</t>
  </si>
  <si>
    <t>1830283842</t>
  </si>
  <si>
    <t>191</t>
  </si>
  <si>
    <t>Montáž dverového krídla otočného jednokrídlového poldrážkového, do oceľovej zárubne, vrátane kovania,madla</t>
  </si>
  <si>
    <t>-1031789609</t>
  </si>
  <si>
    <t>192</t>
  </si>
  <si>
    <t xml:space="preserve">Pol.11 Dvere vnútorné hladké plné protipožiarne EW 30D3-C drevené úprava CPL RAL 9007,1KR s polodrážkou  90x197 cm,samozatvárač, K/K,FAB </t>
  </si>
  <si>
    <t>-1489561489</t>
  </si>
  <si>
    <t>"podrobnejší popis viď tabuľka výrobkov"1</t>
  </si>
  <si>
    <t>193</t>
  </si>
  <si>
    <t xml:space="preserve">Pol.11i Dvere vnútorné hladké plné protipožiarne EW 30D3-C drevené úprava CPL RAL 9007,1KR s polodrážkou  90x197 cm,samozatvárač, K/K,FAB,madlo </t>
  </si>
  <si>
    <t>-1477788405</t>
  </si>
  <si>
    <t>194</t>
  </si>
  <si>
    <t xml:space="preserve">Pol.11i* Dvere vnútorné hladké plné protipožiarne EW 15D3-C drevené úprava CPL RAL 9007,1KR s polodrážkou  90x197 cm,samozatvárač, K/K,FAB,madlo </t>
  </si>
  <si>
    <t>1064683078</t>
  </si>
  <si>
    <t>195</t>
  </si>
  <si>
    <t>Pol.12i Dvere posuvné vnútorné hladké plné drevené úprava CPL RAL 9007, 1KR bez polodrážky  110x197 cm,špeciálne prevedenie pre imobilných, madlo, K/K</t>
  </si>
  <si>
    <t>1365651120</t>
  </si>
  <si>
    <t>"podrobnejší popis viď tabuľka výrobkov mč 1.17,1.18,2.12,2.13" 4</t>
  </si>
  <si>
    <t>196</t>
  </si>
  <si>
    <t>Pol.13i Dvere posuvné vnútorné hladké plné drevené úprava CPL RAL 9007, 1KR bez polodrážky  110x197 cm, špeciálne prevedenie pre imobilných do vlhkého prostredia, WC sada, madlo,K/K</t>
  </si>
  <si>
    <t>-77680092</t>
  </si>
  <si>
    <t>"podrobnejší popis viď tabuľka výrobkov mč 1.20,2.15 " 2</t>
  </si>
  <si>
    <t>197</t>
  </si>
  <si>
    <t xml:space="preserve">Pol.14 Dvere vnútorné hladké plné drevené úprava CPL RAL 9007,1KR s polodrážkou  80x197 cm, K/K,FAB </t>
  </si>
  <si>
    <t>-892295637</t>
  </si>
  <si>
    <t>"podrobnejší popis viď tabuľka výrobkov-personál mč 1.06" 1</t>
  </si>
  <si>
    <t>198</t>
  </si>
  <si>
    <t>Pol.14i Dvere vnútorné hladké plné drevené úprava CPL RAL 9007,1KR s polodrážkou  90x197 cm,špeciálne prevedenie pre imobilných, K/K, madlo</t>
  </si>
  <si>
    <t>-1381858856</t>
  </si>
  <si>
    <t>"podrobnejší popis viď tabuľka výrobkov m.č. 1.12,1.14,1.15, 2.07,2.09,2.10" 6</t>
  </si>
  <si>
    <t>199</t>
  </si>
  <si>
    <t>Pol.15i Dvere vnútorné hladké plné drevené úprava CPL RAL 9007,1KR s polodrážkou  90x197 cm,špeciálne prevedenie pre imobilných do vlhkého prostredia, K/K,WC sada, madlo</t>
  </si>
  <si>
    <t>-543355635</t>
  </si>
  <si>
    <t>"podrobnejší popis viď tabuľka výrobkov mč 1.16,2.11" 2</t>
  </si>
  <si>
    <t>200</t>
  </si>
  <si>
    <t>Pol.16 Dvere vnútorné hladké plné drevené úprava CPL RAL 9007 1KR s polodrážkou 70x197 cm K/K ,vložka FAB</t>
  </si>
  <si>
    <t>1053763924</t>
  </si>
  <si>
    <t>"podrobnejší popis viď tabuľka výrobkov mč 1.05</t>
  </si>
  <si>
    <t>201</t>
  </si>
  <si>
    <t>Pol.17 Dvere vnútorné hladké plné drevené úprava CPL RAL 9007, 1KR s polodrážkou do vlhkého prostredia 70x197 cm K/K ,WC sada</t>
  </si>
  <si>
    <t>1740917470</t>
  </si>
  <si>
    <t>"podrobnejší popis viď tabuľka výrobkov m.č. 1.07</t>
  </si>
  <si>
    <t>202</t>
  </si>
  <si>
    <t>Pol.18 Dvere vnútorné protipožiarne EW 30D3-C hladké plné drevené úprava CPL RAL 9007, 1KR s polodrážkou 70x197 cm samozatvárač, K/K, FAB</t>
  </si>
  <si>
    <t>395310179</t>
  </si>
  <si>
    <t>"podrobnejší popis viď tabuľka výrobkov m.č. 1.02</t>
  </si>
  <si>
    <t>203</t>
  </si>
  <si>
    <t>Montáž prahu dverí, jednokrídlových</t>
  </si>
  <si>
    <t>1144455177</t>
  </si>
  <si>
    <t>"k PO dverám 11,11i,11i*"3</t>
  </si>
  <si>
    <t>204</t>
  </si>
  <si>
    <t>Prah dubový, dĺžka 910 mm, šírka 100 mm</t>
  </si>
  <si>
    <t>739136616</t>
  </si>
  <si>
    <t>205</t>
  </si>
  <si>
    <t>Montáž kuchynskej linky drevenej vrátane vybavenia</t>
  </si>
  <si>
    <t>-868524327</t>
  </si>
  <si>
    <t>"ubytov.časť"2</t>
  </si>
  <si>
    <t>206</t>
  </si>
  <si>
    <t xml:space="preserve">KL1 Kuchynská linka v tvare L 3750/2770 mm - podľa PD </t>
  </si>
  <si>
    <t>515680769</t>
  </si>
  <si>
    <t>"KL1  pre imobilných podrobný popis v PD</t>
  </si>
  <si>
    <t>"súčasťou linky sú:</t>
  </si>
  <si>
    <t>" kompozitný jednodrez s odkvapkávačom-súčasť oddielu ZTI</t>
  </si>
  <si>
    <t>"horné skrinky s výklopným vnútorným vybavením 2ks</t>
  </si>
  <si>
    <t>"skrinka s policami 2ks</t>
  </si>
  <si>
    <t>"mobilný kontajner</t>
  </si>
  <si>
    <t>"odpadkový kôš výsuvný sorter 60/3, 3x 13l</t>
  </si>
  <si>
    <t>"obkladové dosky podľa PD</t>
  </si>
  <si>
    <t>211</t>
  </si>
  <si>
    <t>KL2 Montáž kuchynskej linky dl. 2400mm drevenej vrátane vybavenia</t>
  </si>
  <si>
    <t>-353071684</t>
  </si>
  <si>
    <t>"zázemie "1</t>
  </si>
  <si>
    <t>212</t>
  </si>
  <si>
    <t xml:space="preserve">KL2 Kuchynská linka dl. 2400 mm  -  podľa PD </t>
  </si>
  <si>
    <t>-2055159080</t>
  </si>
  <si>
    <t>"KL2 podrobný popis v PD</t>
  </si>
  <si>
    <t>"súčasťou linky je:</t>
  </si>
  <si>
    <t>"horná výklopná skrinka s policami 4 ks</t>
  </si>
  <si>
    <t>"dolná skrinka s policami 1ks</t>
  </si>
  <si>
    <t>"zásuvka 3x</t>
  </si>
  <si>
    <t>215</t>
  </si>
  <si>
    <t>Presun hmot pre konštrukcie stolárske v objektoch výšky nad 6 do 12 m</t>
  </si>
  <si>
    <t>-1955483250</t>
  </si>
  <si>
    <t>767</t>
  </si>
  <si>
    <t>Konštrukcie doplnkové kovové</t>
  </si>
  <si>
    <t>216</t>
  </si>
  <si>
    <t>2020933148</t>
  </si>
  <si>
    <t>217</t>
  </si>
  <si>
    <t>Pol.02 D+Montáž na pásky-vonkajšia AL výplň zložená-vrchný diel okno S,pákový uzáver, rozm. 1500/2675 mm, IZT,pvrch.úprava RAL 9007, vnútorné žalúzie, výrazná páska š.50 mm</t>
  </si>
  <si>
    <t>-609497052</t>
  </si>
  <si>
    <t>218</t>
  </si>
  <si>
    <t>Pol.03 D+Montáž na pásky-vonkajšia AL výplň zložená-vrchný diel okno S,pákový uzáver, rozm. 900/2675 mm, IZT,pvrch.úprava RAL 9007, vnútorné žalúzie, výrazná páska š.50 mm</t>
  </si>
  <si>
    <t>328931940</t>
  </si>
  <si>
    <t>219</t>
  </si>
  <si>
    <t>Pol.04 D+M vonkajšie AL okno S,pákový uzáver, rozm. 1500/800 mm, IZT,pvrch.úprava RAL 9007, vnútorné žalúzie</t>
  </si>
  <si>
    <t>1915526735</t>
  </si>
  <si>
    <t>220</t>
  </si>
  <si>
    <t>Pol.05 D+Montáž na pásky-vonkajšia AL výplň zložená-vrchný diel okno S,pákový uzáver, rozm. 2125/2675 mm, IZT,pvrch.úprava RAL 9007, vnútorné žalúzie, výrazná páska š.50 mm</t>
  </si>
  <si>
    <t>2078019834</t>
  </si>
  <si>
    <t>221</t>
  </si>
  <si>
    <t>Pol.06 D+Montáž na pásky-vonkajšia AL protipožiarna výplň  EW 30D1 s pevným zasklením IZT, rozm. 2000/2675 mm, pvrch.úprava RAL 9007, vnútorné žalúzie, výrazná páska š.50 mm</t>
  </si>
  <si>
    <t>64758370</t>
  </si>
  <si>
    <t>222</t>
  </si>
  <si>
    <t>Pol.06* D+Montáž na pásky-vonkajšia AL protipožiarna výplň  EW 15D1 s pevným zasklením IZT, rozm. 2000/2675 mm, pvrch.úprava RAL 9007, vnútorné žalúzie, výrazná páska š.50 mm</t>
  </si>
  <si>
    <t>1129923678</t>
  </si>
  <si>
    <t>223</t>
  </si>
  <si>
    <t>910996307</t>
  </si>
  <si>
    <t>224</t>
  </si>
  <si>
    <t>Pol.08 D+Montáž na pásky-vonkajšia 1KR AL výplň OS, rozm. 1500/2625 mm, IZT,pvrch.úprava RAL 9007, vnútorné žalúzie, výrazná páska š.50 mm</t>
  </si>
  <si>
    <t>1927078868</t>
  </si>
  <si>
    <t>225</t>
  </si>
  <si>
    <t>Pol.09 D+Montáž na pásky-vonkajšia 1KR AL výplň OS, rozm. 900/2625 mm, IZT,pvrch.úprava RAL 9007, vnútorné žalúzie, výrazná páska š.50 mm</t>
  </si>
  <si>
    <t>-38981518</t>
  </si>
  <si>
    <t>226</t>
  </si>
  <si>
    <t>-1785981748</t>
  </si>
  <si>
    <t>227</t>
  </si>
  <si>
    <t>-446300681</t>
  </si>
  <si>
    <t>228</t>
  </si>
  <si>
    <t>-20286021</t>
  </si>
  <si>
    <t>229</t>
  </si>
  <si>
    <t>2061229511</t>
  </si>
  <si>
    <t>230</t>
  </si>
  <si>
    <t>1489018994</t>
  </si>
  <si>
    <t>231</t>
  </si>
  <si>
    <t>1958798683</t>
  </si>
  <si>
    <t>232</t>
  </si>
  <si>
    <t>-1837960515</t>
  </si>
  <si>
    <t>233</t>
  </si>
  <si>
    <t>kg</t>
  </si>
  <si>
    <t>-1615322678</t>
  </si>
  <si>
    <t>"v.č.10</t>
  </si>
  <si>
    <t>"balkón"(71,67+48,76)*1,10</t>
  </si>
  <si>
    <t>"strešná terasa poschodie"(109,17+45,95)*1,10</t>
  </si>
  <si>
    <t>234</t>
  </si>
  <si>
    <t>1888905394</t>
  </si>
  <si>
    <t>"Napájanie 24V nabíjateľný sieťovou nabíjačkou. Nosnosť 300 kg.</t>
  </si>
  <si>
    <t xml:space="preserve">"Doba nabíjania 8 hodín. </t>
  </si>
  <si>
    <t>"Diaľkový ovládač - ovládanie zdvihu a klesania.</t>
  </si>
  <si>
    <t xml:space="preserve">"Nosný triangel - pre uchytenie závesu pacienta. </t>
  </si>
  <si>
    <t>"Hygienycký záves pacienta - možnosť použitia pri kúpaní a toalete.</t>
  </si>
  <si>
    <t>"Testovaný podľa bezpečnostných štandartov DIN EN 10535</t>
  </si>
  <si>
    <t>235</t>
  </si>
  <si>
    <t>-1639421793</t>
  </si>
  <si>
    <t>"1. Hlinníková rampa -  profil 80x80 mm s drážkou o dlźke 4200 mm - 2ks=8,40 m</t>
  </si>
  <si>
    <t>"2. Priečna hlinníková rampa -  profil 80x80 mm s drážkou o dlźke 2300 mm - 1ks</t>
  </si>
  <si>
    <t>"3. Posun priečnej rampy - (kolečká na ocelovom profile 50x50x100 mm) - 2ks</t>
  </si>
  <si>
    <t>"4. Hák s posunom  pásom pre uchytenie stropného zdvíhacieho zariadenia - 1ks</t>
  </si>
  <si>
    <t>"5. Stropná kotviaca doska 150x150 mm - 8 ks</t>
  </si>
  <si>
    <t>"6.Kotviaci materiál - 1 sada</t>
  </si>
  <si>
    <t>236</t>
  </si>
  <si>
    <t>-1269928067</t>
  </si>
  <si>
    <t>"1. Hlinníková rampa -  profil 80x80 mm s drážkou o dlźke 700 mm - 2ks</t>
  </si>
  <si>
    <t>"2. Vyhýbacia križovatka 400x400x80 mm 360 stupňov - 1ks</t>
  </si>
  <si>
    <t>"3. Hák s posunom  pásom pre uchytenie stropného zdvíhacieho zariadenia - 1ks</t>
  </si>
  <si>
    <t>"4. Stropná kotviaca doska 150x150 mm - 4 ks</t>
  </si>
  <si>
    <t>"5. Kotviaci materiál - 1 sada</t>
  </si>
  <si>
    <t>237</t>
  </si>
  <si>
    <t>1182905032</t>
  </si>
  <si>
    <t>"1. Hlinníková rampa -  profil 80x80 mm s drážkou o dlźke 3300 mm - 2ks</t>
  </si>
  <si>
    <t>"2. Priečna hlinníková rampa -  profil 80x80 mm s drážkou o dlźke 2100 mm - 1ks</t>
  </si>
  <si>
    <t>"5. Stropná kotviaca doska 150x150 mm - 6 ks</t>
  </si>
  <si>
    <t>"6. Kotviaci materiál - 1 sada</t>
  </si>
  <si>
    <t>238</t>
  </si>
  <si>
    <t>531572956</t>
  </si>
  <si>
    <t>"pridaté na spád 5%</t>
  </si>
  <si>
    <t>"strešná terasa"40,57*1,05</t>
  </si>
  <si>
    <t>"balkón"4,56*1,05</t>
  </si>
  <si>
    <t>239</t>
  </si>
  <si>
    <t>Montáž čistiacej rohože gumovo - polypropylénovej na podlahu</t>
  </si>
  <si>
    <t>260020779</t>
  </si>
  <si>
    <t>"pol.25"1,40*1,10</t>
  </si>
  <si>
    <t>240</t>
  </si>
  <si>
    <t>Montáž hliníkového rámu L k čistiacim rohožiam</t>
  </si>
  <si>
    <t>-1717848473</t>
  </si>
  <si>
    <t>(1,1+1,4)*2</t>
  </si>
  <si>
    <t>241</t>
  </si>
  <si>
    <t xml:space="preserve">Pol.25  Interiérová čistiaca rohož v Al ráme 30x30x3 mm, rozm. 1400x1100x27 mm pre zapustenie do podlahy, striedavo gumová palička a textilný pásik </t>
  </si>
  <si>
    <t>967702581</t>
  </si>
  <si>
    <t>242</t>
  </si>
  <si>
    <t>Presun hmôt pre kovové stavebné doplnkové konštrukcie v objektoch výšky nad 6 do 12 m</t>
  </si>
  <si>
    <t>-1994994320</t>
  </si>
  <si>
    <t>769</t>
  </si>
  <si>
    <t>Montáž vzduchotechnických zariadení</t>
  </si>
  <si>
    <t>243</t>
  </si>
  <si>
    <t xml:space="preserve">Dod+mtž stropný ventilátor s časovým dobehom, vzduchotesnou spätnou klapkou, výfuk do potrubia DN100mm, potrubie vyvedené nad strechu </t>
  </si>
  <si>
    <t>-995681364</t>
  </si>
  <si>
    <t>244</t>
  </si>
  <si>
    <t>Montáž vetracej jednotky s rekuperáciou tepla pod strop</t>
  </si>
  <si>
    <t>2110930101</t>
  </si>
  <si>
    <t>245</t>
  </si>
  <si>
    <t>1561555853</t>
  </si>
  <si>
    <t>246</t>
  </si>
  <si>
    <t>Presun hmôt pre montáž vzduchotechnických zariadení v stavbe (objekte) výšky nad 7 do 24 m</t>
  </si>
  <si>
    <t>1460937086</t>
  </si>
  <si>
    <t>771</t>
  </si>
  <si>
    <t>Podlahy z dlaždíc</t>
  </si>
  <si>
    <t>247</t>
  </si>
  <si>
    <t>Montáž soklíkov z dlaždíc gress do tmelu veľ. 300 x 50 mm</t>
  </si>
  <si>
    <t>-1766320238</t>
  </si>
  <si>
    <t>(1,90+3,25)*2-0,80</t>
  </si>
  <si>
    <t>248</t>
  </si>
  <si>
    <t>Montáž podláh z dlaždíc keramických do tmelu, vodopodpudivá škárovacia malta veľ. 300 x 300 mm</t>
  </si>
  <si>
    <t>-497669015</t>
  </si>
  <si>
    <t>249</t>
  </si>
  <si>
    <t>Dlaždice keramické gress s hladkým povrchom líca 300x300 mm</t>
  </si>
  <si>
    <t>-521929986</t>
  </si>
  <si>
    <t>6,20*1,05</t>
  </si>
  <si>
    <t>"soklík"9,50*0,05*1,05</t>
  </si>
  <si>
    <t>250</t>
  </si>
  <si>
    <t>Presun hmôt pre podlahy z dlaždíc v objektoch výšky nad 6 do 12 m</t>
  </si>
  <si>
    <t>226313571</t>
  </si>
  <si>
    <t>776</t>
  </si>
  <si>
    <t>Podlahy povlakové</t>
  </si>
  <si>
    <t>251</t>
  </si>
  <si>
    <t>Montáž vysokoodolná vinylová podlahová krytina hr.2mm s vytiahnutím na stenu v 100 mm /PVC 1/</t>
  </si>
  <si>
    <t>M2</t>
  </si>
  <si>
    <t>124459053</t>
  </si>
  <si>
    <t>"presný popis viď TS</t>
  </si>
  <si>
    <t>"1NP"14,07+11,49*2+10,47*4</t>
  </si>
  <si>
    <t>"2NP"11,49*2+10,47*4</t>
  </si>
  <si>
    <t>252</t>
  </si>
  <si>
    <t>Dodávka vysokoodolná vinylová podlahová krytina hr.2mm /PVC 1/</t>
  </si>
  <si>
    <t>-74118679</t>
  </si>
  <si>
    <t>143,79</t>
  </si>
  <si>
    <t>"stratné a materiál na vytiahnutie na steny"143,79*0,15</t>
  </si>
  <si>
    <t>253</t>
  </si>
  <si>
    <t>D+M  fabiónový sokel podlahy s lištou a klinkom / k PVC 1/</t>
  </si>
  <si>
    <t>-454773586</t>
  </si>
  <si>
    <t>"mč1.06</t>
  </si>
  <si>
    <t>(5,25+2,575+0,26)*2</t>
  </si>
  <si>
    <t>-(1,00+0,80+2,125)</t>
  </si>
  <si>
    <t xml:space="preserve">"mč1.12,1.13 </t>
  </si>
  <si>
    <t>(3,70+6,10+0,26*2)*2</t>
  </si>
  <si>
    <t>-(1,50*2+1,00)</t>
  </si>
  <si>
    <t xml:space="preserve">"mč1.14,1.15 </t>
  </si>
  <si>
    <t>(4,20+2,40+0,26)*2*2</t>
  </si>
  <si>
    <t>-(1,50+1,0)*2</t>
  </si>
  <si>
    <t>"mč1.17,1.18</t>
  </si>
  <si>
    <t>(4,90+4,20+0,26*2)*2</t>
  </si>
  <si>
    <t>-(1,50*2+1,20*2)</t>
  </si>
  <si>
    <t>"mč2.06,2.07</t>
  </si>
  <si>
    <t>(6,10+3,70+0,26*2)*2</t>
  </si>
  <si>
    <t>"mč2.08,2.09</t>
  </si>
  <si>
    <t>(2,40+4,20+0,26)*2*2</t>
  </si>
  <si>
    <t>-(1,50+1,00)*2</t>
  </si>
  <si>
    <t>"mč2.11,2.12</t>
  </si>
  <si>
    <t>-(1,20*2+1,50*2)</t>
  </si>
  <si>
    <t>"stratné 10% "118,085*0,10</t>
  </si>
  <si>
    <t>254</t>
  </si>
  <si>
    <t>Montáž vinylová podlahová krytina s nopmi do mokrého prostredia hr.2,4mm s vytiahnutím na stenu v. 130mm /PVC 2/</t>
  </si>
  <si>
    <t>-713478731</t>
  </si>
  <si>
    <t>3,85+5,28+7,09+6,59+7,09+6,59</t>
  </si>
  <si>
    <t>255</t>
  </si>
  <si>
    <t>Dodávka vinylová podlahová krytina s nopmi do mokrého prostredia hr.2,4mm /PVC 2/</t>
  </si>
  <si>
    <t>-414459837</t>
  </si>
  <si>
    <t>36,49</t>
  </si>
  <si>
    <t>"stratné a materiál na vytiahnutie na steny"36,49*0,15</t>
  </si>
  <si>
    <t>256</t>
  </si>
  <si>
    <t>D+M PVC soklový profil s fabionom do mokrého prostredia /k PVC 2/</t>
  </si>
  <si>
    <t>1405514687</t>
  </si>
  <si>
    <t xml:space="preserve">"mč1.02 </t>
  </si>
  <si>
    <t>(1,15+3,335)*2-0,80</t>
  </si>
  <si>
    <t>"mč1.07</t>
  </si>
  <si>
    <t>(2,125+2,55)*2-0,80</t>
  </si>
  <si>
    <t>"mč1.16</t>
  </si>
  <si>
    <t>(2,20+3,30+0,26)*2</t>
  </si>
  <si>
    <t>-(1,00+0,90)</t>
  </si>
  <si>
    <t>"mč1.20</t>
  </si>
  <si>
    <t>(2,80+2,40)*2-1,20</t>
  </si>
  <si>
    <t>"mč2.10</t>
  </si>
  <si>
    <t>"mč214</t>
  </si>
  <si>
    <t>"stratné 10%"54,36*0,10</t>
  </si>
  <si>
    <t>257</t>
  </si>
  <si>
    <t>Montáž vysokoodolná vinylová podlahová krytina hr.2mm s vytiahnutím na stenu v 400 mm /PVC 3/</t>
  </si>
  <si>
    <t>-1452012933</t>
  </si>
  <si>
    <t>"PVC3</t>
  </si>
  <si>
    <t>9,99+7,19+30,31+18,14+9,20+7,50+7,19+30,31+18,14+9,20+7,50</t>
  </si>
  <si>
    <t xml:space="preserve">"vytiahnutie na stenu po obvode podlahy v 400 mm </t>
  </si>
  <si>
    <t>"mč1.04</t>
  </si>
  <si>
    <t>(4,125+2,60+0,26+0,20)*2</t>
  </si>
  <si>
    <t>-(1,50+1,15+0,80+1,00)</t>
  </si>
  <si>
    <t>"mč108</t>
  </si>
  <si>
    <t>0,10+0,62+2,40*2+2,80+0,20*2-1,15</t>
  </si>
  <si>
    <t>"mč1.09,1.10</t>
  </si>
  <si>
    <t>(8,70+6,40+0,26*2)*2</t>
  </si>
  <si>
    <t>-(3,625+1,50*2+2,18+2,00)</t>
  </si>
  <si>
    <t>"mč 1.11</t>
  </si>
  <si>
    <t>(4,90+1,80+0,26)*2</t>
  </si>
  <si>
    <t>-(1,50+1,00*4+0,90)</t>
  </si>
  <si>
    <t>"mč1.19</t>
  </si>
  <si>
    <t>(5,00*2+1,50)-1,20*3</t>
  </si>
  <si>
    <t>"mč2.02</t>
  </si>
  <si>
    <t>"m2.03,2.04</t>
  </si>
  <si>
    <t>"mč2.05</t>
  </si>
  <si>
    <t xml:space="preserve">"mč2.13 </t>
  </si>
  <si>
    <t>-96,77</t>
  </si>
  <si>
    <t>96,77*0,40</t>
  </si>
  <si>
    <t>258</t>
  </si>
  <si>
    <t>Dodávka vysokoodolná vinylová podlahová krytina hr.2mm /PVC 3/</t>
  </si>
  <si>
    <t>274302013</t>
  </si>
  <si>
    <t>193,378</t>
  </si>
  <si>
    <t>"stratné a materiál na fabióny"193,378*0,15</t>
  </si>
  <si>
    <t>259</t>
  </si>
  <si>
    <t>D+M  fabiónový sokel podlahy s lištou a klinkom / k PVC 3/</t>
  </si>
  <si>
    <t>-2014421271</t>
  </si>
  <si>
    <t>"výmera ako fabión v 400 mm viď mtž PVC3 v m´" 96,77</t>
  </si>
  <si>
    <t>"stratné 10%"96,77*0,10</t>
  </si>
  <si>
    <t>260</t>
  </si>
  <si>
    <t>Montáž vysokoodolná vinylová podlahová krytina hr.2mm s vytiahnutím na stenu v 400 mm - mč 1.01 a 2.01 vstup a výstup zo schodiska, podesty /PVC 4/</t>
  </si>
  <si>
    <t>-1502754169</t>
  </si>
  <si>
    <t xml:space="preserve">"PVC4 </t>
  </si>
  <si>
    <t>"mč 1.01"4,05*1,80-1,10*1,40+2,125*0,26</t>
  </si>
  <si>
    <t>"podesty na kóte 1,260 a 1,890"(1,25*1,55)*2</t>
  </si>
  <si>
    <t>"mč 2.01"8,06</t>
  </si>
  <si>
    <t>"mč1.01</t>
  </si>
  <si>
    <t>4,05+1,80*2+0,26*2+1,25-2,125-1,15*2-0,80</t>
  </si>
  <si>
    <t>"podesty na kóte 1,260 a 1,89"(1,25+1,55)*2</t>
  </si>
  <si>
    <t>"mč 2.01</t>
  </si>
  <si>
    <t>4,05+1,80*2+0,26*4-1,50-1,60-1,15</t>
  </si>
  <si>
    <t>-14,235</t>
  </si>
  <si>
    <t>14,235*0,40</t>
  </si>
  <si>
    <t>261</t>
  </si>
  <si>
    <t>Dodávka vysokoodolná vinylová podlahová krytina hr.2mm /PVC 4/</t>
  </si>
  <si>
    <t>-1599466098</t>
  </si>
  <si>
    <t>23,932</t>
  </si>
  <si>
    <t>"stratné a materiál na fabióny"23,932*0,15</t>
  </si>
  <si>
    <t>262</t>
  </si>
  <si>
    <t>D+M  fabiónový sokel podlahy s lištou a klinkom /  k PVC 4/</t>
  </si>
  <si>
    <t>647793482</t>
  </si>
  <si>
    <t>"výmera ako fabión v. 400 mm viď mtž PVC4 v m´"14,235</t>
  </si>
  <si>
    <t>"stratné 10%"14,235*0,10</t>
  </si>
  <si>
    <t>263</t>
  </si>
  <si>
    <t>Lepenie vysokoodolnej vinylovej podlahovej krytiny hr. 2 mm na schodiskové stupne s hrebeňovým soklom vytiahnutým na steny v. 200 mm / stupne schodiska PVC 5/</t>
  </si>
  <si>
    <t>1992982232</t>
  </si>
  <si>
    <t>"presný popis viď  TS</t>
  </si>
  <si>
    <t>"mč 1.03</t>
  </si>
  <si>
    <t>1,25*(0,315+0,1575)*20</t>
  </si>
  <si>
    <t>"hrebeňový sokel</t>
  </si>
  <si>
    <t>(2,72*2+1,41)*0,40</t>
  </si>
  <si>
    <t>264</t>
  </si>
  <si>
    <t>Dodávka vysokoodolná vinylová podlahová krytina hr.2mm /PVC 5/</t>
  </si>
  <si>
    <t>1676071699</t>
  </si>
  <si>
    <t>"PVC 6"14,553</t>
  </si>
  <si>
    <t>"stratné a materiál na vytiahnutie na steny"14,553*0,15</t>
  </si>
  <si>
    <t>265</t>
  </si>
  <si>
    <t>D+M  fabiónový sokel podlahy s lištou a klinkom / k PVC 5/</t>
  </si>
  <si>
    <t>-1705578350</t>
  </si>
  <si>
    <t>"mč 113</t>
  </si>
  <si>
    <t>(0,30+0,15375)*20</t>
  </si>
  <si>
    <t>"stratné 10%"9,075*0,10</t>
  </si>
  <si>
    <t>266</t>
  </si>
  <si>
    <t>-1996814261</t>
  </si>
  <si>
    <t>1,25*20*1,10</t>
  </si>
  <si>
    <t>267</t>
  </si>
  <si>
    <t>D+M vinylový obklad stien hr. 0,92mm na sadrokartónové steny a sádrové omietky vrátane penetrácie /PVC 6/</t>
  </si>
  <si>
    <t>-634790377</t>
  </si>
  <si>
    <t>"mč1.02</t>
  </si>
  <si>
    <t>(3,335+1,15)*2*2,865-0,70*1,97</t>
  </si>
  <si>
    <t xml:space="preserve">"mč1.07 </t>
  </si>
  <si>
    <t>(2,125+2,55)*2*2,64</t>
  </si>
  <si>
    <t>-(0,70*1,97+1,50*0,80)</t>
  </si>
  <si>
    <t>(1,50+0,80)*2*0,26+1,10*0,20</t>
  </si>
  <si>
    <t>"mč 1.16</t>
  </si>
  <si>
    <t>(2,20+3,30)*2*2,76</t>
  </si>
  <si>
    <t>-(0,90*1,97+0,90*2,50)</t>
  </si>
  <si>
    <t>(0,90+2,50*2)*0,26</t>
  </si>
  <si>
    <t>(2,80+2,40)*2*2,76</t>
  </si>
  <si>
    <t>-(1,10*1,97+1,50*0,80)</t>
  </si>
  <si>
    <t>(1,50+0,80)*2*0,26+0,90*0,20</t>
  </si>
  <si>
    <t>(2,20+3,30)*2*2,80</t>
  </si>
  <si>
    <t>"mč2.14</t>
  </si>
  <si>
    <t>(2,40+2,80)*2*2,80</t>
  </si>
  <si>
    <t>(1,50+0,80)*2*0,26+1,00*0,20</t>
  </si>
  <si>
    <t>268</t>
  </si>
  <si>
    <t>Presun hmôt pre podlahy povlakové v objektoch výšky nad 6 do 12 m</t>
  </si>
  <si>
    <t>-1455028647</t>
  </si>
  <si>
    <t>784</t>
  </si>
  <si>
    <t>Dokončovacie práce - maľby</t>
  </si>
  <si>
    <t>269</t>
  </si>
  <si>
    <t>-437051939</t>
  </si>
  <si>
    <t>"v. omietky 2,64 m</t>
  </si>
  <si>
    <t>"mč 1.04</t>
  </si>
  <si>
    <t>(4,125+2,60)*2*2,64</t>
  </si>
  <si>
    <t>-(0,90*1,97+0,80*1,97+0,70*1,97+1,50*2,50)</t>
  </si>
  <si>
    <t>(1,50+2,50*2)*0,26</t>
  </si>
  <si>
    <t>(0,90+1,97*2)*0,20</t>
  </si>
  <si>
    <t>(3,25+1,90)*2*2,64</t>
  </si>
  <si>
    <t>-(1,50*0,80+0,70*1,97)</t>
  </si>
  <si>
    <t>(1,50+0,80*2)*0,26</t>
  </si>
  <si>
    <t>(5,25+2,575)*2*2,64</t>
  </si>
  <si>
    <t>-(0,70*1,97+0,80*1,97+2,125*2,50)</t>
  </si>
  <si>
    <t>(2,125+2,50*2)*0,26</t>
  </si>
  <si>
    <t>"v. 2,76 m</t>
  </si>
  <si>
    <t>"mč1.08</t>
  </si>
  <si>
    <t>(0,10+0,62+2,40*2+2,80)*2,76-0,90*1,97</t>
  </si>
  <si>
    <t>(8,70+6,30)*2*2,76</t>
  </si>
  <si>
    <t>-(2,18*2,76+1,50*2,76*2+3,625*2,50+2,00*2,50)</t>
  </si>
  <si>
    <t>(3,625+2,50*2)*0,26</t>
  </si>
  <si>
    <t>(2,00+2,50*2)*0,26</t>
  </si>
  <si>
    <t>(4,90+1,80)*2*2,76</t>
  </si>
  <si>
    <t>-(0,90*1,97*4+1,50*2,76+0,90*2,50)</t>
  </si>
  <si>
    <t>"mč 1.12,1.13</t>
  </si>
  <si>
    <t>(6,10+3,70)*2*2,76</t>
  </si>
  <si>
    <t>-(0,90*1,97+1,50*2,50*2)</t>
  </si>
  <si>
    <t>(1,50+2,50*2)*0,26*2</t>
  </si>
  <si>
    <t>"mč1.14,1.15</t>
  </si>
  <si>
    <t>(4,20+2,40)*2*2,76*2</t>
  </si>
  <si>
    <t>-(1,50*2,50+0,90*1,97)*2</t>
  </si>
  <si>
    <t xml:space="preserve">"mč1.17,1.18 </t>
  </si>
  <si>
    <t>(4,90+4,20)*2*2,76</t>
  </si>
  <si>
    <t>-(1,50*2,50*2+1,10*1,97*2)</t>
  </si>
  <si>
    <t>"mč 1.19</t>
  </si>
  <si>
    <t>(5,00*2+1,50)*2,76-1,10*1,97*3</t>
  </si>
  <si>
    <t>"v. 2,80 m</t>
  </si>
  <si>
    <t>"m.č 2.02</t>
  </si>
  <si>
    <t>(0,10+0,62+2,40*2+2,80)*2,80-0,90*1,97</t>
  </si>
  <si>
    <t>"mč 2.03,2.04</t>
  </si>
  <si>
    <t>(8,70+6,30)*2*2,80</t>
  </si>
  <si>
    <t>-(2,18*2,80+1,50*2,80*2+3,625*2,50+2,00*2,50)</t>
  </si>
  <si>
    <t>"mč 2.05</t>
  </si>
  <si>
    <t>(4,90+1,80)*2*2,80</t>
  </si>
  <si>
    <t>-(0,90*1,97*4+1,50*2,80+0,90*2,50)</t>
  </si>
  <si>
    <t>"mč 2.06,2.07</t>
  </si>
  <si>
    <t>(6,10+3,70)*2*2,80</t>
  </si>
  <si>
    <t>"mč 2.08,2.09</t>
  </si>
  <si>
    <t>(4,20+2,40)*2*2,80*2</t>
  </si>
  <si>
    <t>"mč 2.11,2.12</t>
  </si>
  <si>
    <t>(4,90+4,20)*2*2,80</t>
  </si>
  <si>
    <t>"mč.2.13</t>
  </si>
  <si>
    <t>(5,00*2+1,50)*2,80-1,10*1,97*3</t>
  </si>
  <si>
    <t>270</t>
  </si>
  <si>
    <t>1978736873</t>
  </si>
  <si>
    <t>"stropy 1NP+2NP výmera ako omietka stropov"383,81+6,20</t>
  </si>
  <si>
    <t>271</t>
  </si>
  <si>
    <t>1376029781</t>
  </si>
  <si>
    <t>"1NP+2.NP schodisko v. omietky 1,26+4,73=5,99 m</t>
  </si>
  <si>
    <t>(4,05+5,25)*2*5,99</t>
  </si>
  <si>
    <t>-(0,90*1,97*3+2,125*2,50+1,50*2,50+1,60*2,50)</t>
  </si>
  <si>
    <t>(1,50+2,50*2)*0,26+(1,60+2,50*2)*0,26+(2,125+2,50*2)*0,26</t>
  </si>
  <si>
    <t>"odpočet maľby mč 1.02 je započítaná v PVC obklade"-(3,335+1,55)*2,865</t>
  </si>
  <si>
    <t>272</t>
  </si>
  <si>
    <t xml:space="preserve">Zakrývanie podláh a zariadení papierom v miestnostiach alebo na schodisku   </t>
  </si>
  <si>
    <t>CS CENEKON 2017 01</t>
  </si>
  <si>
    <t>-1855624673</t>
  </si>
  <si>
    <t>"výmera ako čistenie miestností"208,36+158,94</t>
  </si>
  <si>
    <t>Práce a dodávky M</t>
  </si>
  <si>
    <t>21-M</t>
  </si>
  <si>
    <t>Elektromontáže</t>
  </si>
  <si>
    <t>21.1</t>
  </si>
  <si>
    <t>Montáž silnoprúd</t>
  </si>
  <si>
    <t>273</t>
  </si>
  <si>
    <t>Inštal. krab. KR 68</t>
  </si>
  <si>
    <t>-1466337541</t>
  </si>
  <si>
    <t>274</t>
  </si>
  <si>
    <t>Inštal. krab. KP 68</t>
  </si>
  <si>
    <t>351861140</t>
  </si>
  <si>
    <t>275</t>
  </si>
  <si>
    <t>Inštal. krab. KR 97</t>
  </si>
  <si>
    <t>471239193</t>
  </si>
  <si>
    <t>276</t>
  </si>
  <si>
    <t>Trubka LUR d=40mm</t>
  </si>
  <si>
    <t>-1665638623</t>
  </si>
  <si>
    <t>277</t>
  </si>
  <si>
    <t>Lustr. svorka 3x4</t>
  </si>
  <si>
    <t>-1049785066</t>
  </si>
  <si>
    <t>278</t>
  </si>
  <si>
    <t>Ukonč. vod. v rozv.</t>
  </si>
  <si>
    <t>-21838252</t>
  </si>
  <si>
    <t>279</t>
  </si>
  <si>
    <t>Kábel  CYKY-J 3x1,5mm2</t>
  </si>
  <si>
    <t>-1008856958</t>
  </si>
  <si>
    <t>280</t>
  </si>
  <si>
    <t>Kábel  CYKY-O3x1,5mm2</t>
  </si>
  <si>
    <t>-2079603047</t>
  </si>
  <si>
    <t>281</t>
  </si>
  <si>
    <t>Kábel  CYKY-J 5x1,5mm2</t>
  </si>
  <si>
    <t>-683591798</t>
  </si>
  <si>
    <t>282</t>
  </si>
  <si>
    <t>Kábel  CYKY-J 3x2,5mm2</t>
  </si>
  <si>
    <t>954335750</t>
  </si>
  <si>
    <t>283</t>
  </si>
  <si>
    <t>Kábel  CYKY-J 5x2,5mm2</t>
  </si>
  <si>
    <t>1309217955</t>
  </si>
  <si>
    <t>284</t>
  </si>
  <si>
    <t>1757508187</t>
  </si>
  <si>
    <t>285</t>
  </si>
  <si>
    <t>Vodič CY 6mm2 - z/ž</t>
  </si>
  <si>
    <t>-1124432159</t>
  </si>
  <si>
    <t>286</t>
  </si>
  <si>
    <t>1221748843</t>
  </si>
  <si>
    <t>287</t>
  </si>
  <si>
    <t>-17260065</t>
  </si>
  <si>
    <t>288</t>
  </si>
  <si>
    <t>1246676176</t>
  </si>
  <si>
    <t>289</t>
  </si>
  <si>
    <t>1994260672</t>
  </si>
  <si>
    <t>290</t>
  </si>
  <si>
    <t>1876958944</t>
  </si>
  <si>
    <t>291</t>
  </si>
  <si>
    <t>-1421431591</t>
  </si>
  <si>
    <t>292</t>
  </si>
  <si>
    <t>-1525319071</t>
  </si>
  <si>
    <t>293</t>
  </si>
  <si>
    <t>Trojfázová zásuvka 400V, 16A</t>
  </si>
  <si>
    <t>122995578</t>
  </si>
  <si>
    <t>294</t>
  </si>
  <si>
    <t>Sporáková prípojka S25 JEPF 1103 B4, 400V, 16A</t>
  </si>
  <si>
    <t>-2072809467</t>
  </si>
  <si>
    <t>295</t>
  </si>
  <si>
    <t>Hlavná zemniaca svorka objektu EPS</t>
  </si>
  <si>
    <t>1727643508</t>
  </si>
  <si>
    <t>296</t>
  </si>
  <si>
    <t>Plastový rozvádzač  54M podľa výkr. č. D1.5-4, D1.5-5</t>
  </si>
  <si>
    <t>1315107105</t>
  </si>
  <si>
    <t>297</t>
  </si>
  <si>
    <t>Ostatné drobné montážne práce</t>
  </si>
  <si>
    <t>684635750</t>
  </si>
  <si>
    <t>21.2</t>
  </si>
  <si>
    <t>Nosný materiál silnoprúd</t>
  </si>
  <si>
    <t>298</t>
  </si>
  <si>
    <t>-1888488251</t>
  </si>
  <si>
    <t>299</t>
  </si>
  <si>
    <t>-1899056449</t>
  </si>
  <si>
    <t>300</t>
  </si>
  <si>
    <t>1825649460</t>
  </si>
  <si>
    <t>301</t>
  </si>
  <si>
    <t>-298257896</t>
  </si>
  <si>
    <t>302</t>
  </si>
  <si>
    <t>-1134609460</t>
  </si>
  <si>
    <t>303</t>
  </si>
  <si>
    <t>605339294</t>
  </si>
  <si>
    <t>304</t>
  </si>
  <si>
    <t>-1861071745</t>
  </si>
  <si>
    <t>305</t>
  </si>
  <si>
    <t>1935763706</t>
  </si>
  <si>
    <t>306</t>
  </si>
  <si>
    <t>-1965223807</t>
  </si>
  <si>
    <t>307</t>
  </si>
  <si>
    <t>-2013715861</t>
  </si>
  <si>
    <t>308</t>
  </si>
  <si>
    <t>203255913</t>
  </si>
  <si>
    <t>309</t>
  </si>
  <si>
    <t>733488692</t>
  </si>
  <si>
    <t>310</t>
  </si>
  <si>
    <t>1277981557</t>
  </si>
  <si>
    <t>311</t>
  </si>
  <si>
    <t>1847964852</t>
  </si>
  <si>
    <t>312</t>
  </si>
  <si>
    <t>-430668292</t>
  </si>
  <si>
    <t>313</t>
  </si>
  <si>
    <t>-1080656628</t>
  </si>
  <si>
    <t>314</t>
  </si>
  <si>
    <t>1623011518</t>
  </si>
  <si>
    <t>315</t>
  </si>
  <si>
    <t>1458062779</t>
  </si>
  <si>
    <t>316</t>
  </si>
  <si>
    <t>670358264</t>
  </si>
  <si>
    <t>317</t>
  </si>
  <si>
    <t>62823455</t>
  </si>
  <si>
    <t>318</t>
  </si>
  <si>
    <t>1595666133</t>
  </si>
  <si>
    <t>319</t>
  </si>
  <si>
    <t>1210044340</t>
  </si>
  <si>
    <t>320</t>
  </si>
  <si>
    <t>-456997251</t>
  </si>
  <si>
    <t>321</t>
  </si>
  <si>
    <t>Drobný montážny materiál</t>
  </si>
  <si>
    <t>-1995716893</t>
  </si>
  <si>
    <t>21.3</t>
  </si>
  <si>
    <t>Montáž svietidlá</t>
  </si>
  <si>
    <t>322</t>
  </si>
  <si>
    <t>Prisadené LED líniové svietidlo, LC-03-550-10</t>
  </si>
  <si>
    <t xml:space="preserve">ks </t>
  </si>
  <si>
    <t>328764000</t>
  </si>
  <si>
    <t>323</t>
  </si>
  <si>
    <t>Prisadené LED líniové svietidlo, LC-03-552-20</t>
  </si>
  <si>
    <t>-170863084</t>
  </si>
  <si>
    <t>324</t>
  </si>
  <si>
    <t>Prisadené LED líniové svietidlo, LC-03-552-30</t>
  </si>
  <si>
    <t>-1992412589</t>
  </si>
  <si>
    <t>325</t>
  </si>
  <si>
    <t>Prisadené LED líniové svietidlo, LC-03-552-40</t>
  </si>
  <si>
    <t>992076356</t>
  </si>
  <si>
    <t>326</t>
  </si>
  <si>
    <t>1326116346</t>
  </si>
  <si>
    <t>327</t>
  </si>
  <si>
    <t>LED svietidlo prisadené, GXLS225</t>
  </si>
  <si>
    <t>-371286308</t>
  </si>
  <si>
    <t>328</t>
  </si>
  <si>
    <t>Nástenné LED svietidlo, LC-LED line-4234-600-WW</t>
  </si>
  <si>
    <t>-1343257746</t>
  </si>
  <si>
    <t>329</t>
  </si>
  <si>
    <t>LED pás + hliníková lišta, LC-3014SMD-120-00-WW+LC-XC11</t>
  </si>
  <si>
    <t>1793599873</t>
  </si>
  <si>
    <t>330</t>
  </si>
  <si>
    <t>Líniové LED svietidlo, LC-LED lineXC21-2000-830</t>
  </si>
  <si>
    <t>-1866544551</t>
  </si>
  <si>
    <t>331</t>
  </si>
  <si>
    <t>Napájací zdroj, LPV-60-24</t>
  </si>
  <si>
    <t>-434772476</t>
  </si>
  <si>
    <t>332</t>
  </si>
  <si>
    <t>Napájací zdroj, LPV-100-24</t>
  </si>
  <si>
    <t>-1019021347</t>
  </si>
  <si>
    <t>21.4</t>
  </si>
  <si>
    <t>Nosný materiál svietidlá</t>
  </si>
  <si>
    <t>333</t>
  </si>
  <si>
    <t>1030640542</t>
  </si>
  <si>
    <t>334</t>
  </si>
  <si>
    <t>-720573077</t>
  </si>
  <si>
    <t>335</t>
  </si>
  <si>
    <t>-641627150</t>
  </si>
  <si>
    <t>336</t>
  </si>
  <si>
    <t>-1059368115</t>
  </si>
  <si>
    <t>337</t>
  </si>
  <si>
    <t>-2047913893</t>
  </si>
  <si>
    <t>338</t>
  </si>
  <si>
    <t>-930873249</t>
  </si>
  <si>
    <t>339</t>
  </si>
  <si>
    <t>1065188781</t>
  </si>
  <si>
    <t>340</t>
  </si>
  <si>
    <t>LED pás + hliníková lišta, LC-3014SMD-120-00-WW+LC-XC11 (1000x10mm)</t>
  </si>
  <si>
    <t>-1488251503</t>
  </si>
  <si>
    <t>341</t>
  </si>
  <si>
    <t>Líniové LED svietidlo, LC-LED lineXC21-2000-830 (2000x50x50mm)</t>
  </si>
  <si>
    <t>-274347277</t>
  </si>
  <si>
    <t>342</t>
  </si>
  <si>
    <t>Napájací zdroj, ELG-150-24</t>
  </si>
  <si>
    <t>1649640232</t>
  </si>
  <si>
    <t>343</t>
  </si>
  <si>
    <t>971684706</t>
  </si>
  <si>
    <t>21.5</t>
  </si>
  <si>
    <t>Montáž slaboprúd</t>
  </si>
  <si>
    <t>348</t>
  </si>
  <si>
    <t>391919426</t>
  </si>
  <si>
    <t>349</t>
  </si>
  <si>
    <t>Chránička HDPE 32/27mm, oranžová, silikonová</t>
  </si>
  <si>
    <t>675959430</t>
  </si>
  <si>
    <t>350</t>
  </si>
  <si>
    <t>Kábel JYStY 4 x 2 x 0,8</t>
  </si>
  <si>
    <t>1590611727</t>
  </si>
  <si>
    <t>351</t>
  </si>
  <si>
    <t>697410267</t>
  </si>
  <si>
    <t>352</t>
  </si>
  <si>
    <t>1433990363</t>
  </si>
  <si>
    <t>353</t>
  </si>
  <si>
    <t>-1253313500</t>
  </si>
  <si>
    <t>354</t>
  </si>
  <si>
    <t>1596762078</t>
  </si>
  <si>
    <t>21.6</t>
  </si>
  <si>
    <t>Nosný materiál slaboprúd</t>
  </si>
  <si>
    <t>359</t>
  </si>
  <si>
    <t>1409917688</t>
  </si>
  <si>
    <t>360</t>
  </si>
  <si>
    <t>160814710</t>
  </si>
  <si>
    <t>361</t>
  </si>
  <si>
    <t>1058275269</t>
  </si>
  <si>
    <t>362</t>
  </si>
  <si>
    <t>-1959314845</t>
  </si>
  <si>
    <t>363</t>
  </si>
  <si>
    <t>963935840</t>
  </si>
  <si>
    <t>364</t>
  </si>
  <si>
    <t>1260406599</t>
  </si>
  <si>
    <t>365</t>
  </si>
  <si>
    <t>-659612640</t>
  </si>
  <si>
    <t>21.7</t>
  </si>
  <si>
    <t>Montáž bleskozviod</t>
  </si>
  <si>
    <t>366</t>
  </si>
  <si>
    <t>Vodič  AlMgSi d=8mm</t>
  </si>
  <si>
    <t>-1692069183</t>
  </si>
  <si>
    <t>367</t>
  </si>
  <si>
    <t>Vodič  FeZn d=10mm</t>
  </si>
  <si>
    <t>-905937035</t>
  </si>
  <si>
    <t>368</t>
  </si>
  <si>
    <t>Vodič  FeZn30/4mm</t>
  </si>
  <si>
    <t>-206076416</t>
  </si>
  <si>
    <t>369</t>
  </si>
  <si>
    <t>Skúšobná svorka SZ</t>
  </si>
  <si>
    <t>-1985960639</t>
  </si>
  <si>
    <t>370</t>
  </si>
  <si>
    <t>Trubka PVC d=36mm pod omietkou</t>
  </si>
  <si>
    <t>1638291061</t>
  </si>
  <si>
    <t>371</t>
  </si>
  <si>
    <t>Inštalačná krabica KO125mm</t>
  </si>
  <si>
    <t>-387284772</t>
  </si>
  <si>
    <t>372</t>
  </si>
  <si>
    <t>Svorka SP1</t>
  </si>
  <si>
    <t>-517656252</t>
  </si>
  <si>
    <t>373</t>
  </si>
  <si>
    <t>Spojovacia svorka SS</t>
  </si>
  <si>
    <t>1753816767</t>
  </si>
  <si>
    <t>374</t>
  </si>
  <si>
    <t>Podpera PV 21</t>
  </si>
  <si>
    <t>-1252050086</t>
  </si>
  <si>
    <t>375</t>
  </si>
  <si>
    <t>Pripojovacia svorka SR03</t>
  </si>
  <si>
    <t>-1997026138</t>
  </si>
  <si>
    <t>376</t>
  </si>
  <si>
    <t>-1727467118</t>
  </si>
  <si>
    <t>21.8</t>
  </si>
  <si>
    <t>Bleskozvod nosný materiál</t>
  </si>
  <si>
    <t>377</t>
  </si>
  <si>
    <t>-1549983285</t>
  </si>
  <si>
    <t>378</t>
  </si>
  <si>
    <t>-1122581564</t>
  </si>
  <si>
    <t>379</t>
  </si>
  <si>
    <t>-916246038</t>
  </si>
  <si>
    <t>380</t>
  </si>
  <si>
    <t>369230060</t>
  </si>
  <si>
    <t>381</t>
  </si>
  <si>
    <t>-92505643</t>
  </si>
  <si>
    <t>382</t>
  </si>
  <si>
    <t>193418300</t>
  </si>
  <si>
    <t>383</t>
  </si>
  <si>
    <t>-46133592</t>
  </si>
  <si>
    <t>384</t>
  </si>
  <si>
    <t>1401628709</t>
  </si>
  <si>
    <t>385</t>
  </si>
  <si>
    <t>-284151166</t>
  </si>
  <si>
    <t>386</t>
  </si>
  <si>
    <t>391736130</t>
  </si>
  <si>
    <t>387</t>
  </si>
  <si>
    <t>1973317113</t>
  </si>
  <si>
    <t>21.9</t>
  </si>
  <si>
    <t>Hodinová zúčtovacia sadzba</t>
  </si>
  <si>
    <t>388</t>
  </si>
  <si>
    <t>Dokumentácia skutočného vyhotovenia</t>
  </si>
  <si>
    <t>-851089329</t>
  </si>
  <si>
    <t>389</t>
  </si>
  <si>
    <t>Spracovanie východiskovej revízie a vypracovanie správy</t>
  </si>
  <si>
    <t>hod.</t>
  </si>
  <si>
    <t>-1181704789</t>
  </si>
  <si>
    <t>33-M</t>
  </si>
  <si>
    <t>Montáže dopravných zariadení, skladových zariadení a váh</t>
  </si>
  <si>
    <t>393</t>
  </si>
  <si>
    <t>1780791648</t>
  </si>
  <si>
    <t>"technická charaktzeristika zariadenia E08</t>
  </si>
  <si>
    <t>"prívodné napätie 220 V (50Hz)</t>
  </si>
  <si>
    <t>"rozmery 2200x1100 mm</t>
  </si>
  <si>
    <t>"rýchlosť 0,13 m/s</t>
  </si>
  <si>
    <t>"pohon hydrauliclký</t>
  </si>
  <si>
    <t>"nosnosť 600 kg</t>
  </si>
  <si>
    <t>"príkon 1,5 kW</t>
  </si>
  <si>
    <t>"prevádzkové napätie 230V jednofázové, 24V ovládacie a pomovné odvody</t>
  </si>
  <si>
    <t>"verzia opláštenie samonosná konštrukcia s výplňou číre sklo</t>
  </si>
  <si>
    <t>43-M</t>
  </si>
  <si>
    <t>Montáž oceľových konštrukcií</t>
  </si>
  <si>
    <t>391</t>
  </si>
  <si>
    <t>442170257</t>
  </si>
  <si>
    <t>"statika v.č S-11 OK balkóna" 510,07</t>
  </si>
  <si>
    <t>"statika v.č S-12 OK prestrešenia terasy poschodia"1679,17</t>
  </si>
  <si>
    <t>01P - SO 01 Vonkajšie prístrešky a altánok</t>
  </si>
  <si>
    <t>1436702915</t>
  </si>
  <si>
    <t>"altánok"27,33</t>
  </si>
  <si>
    <t>"prístrešok - nad chodníkom" 49,00</t>
  </si>
  <si>
    <t>-1880688564</t>
  </si>
  <si>
    <t>1713792666</t>
  </si>
  <si>
    <t>"arch. v.č. 10</t>
  </si>
  <si>
    <t>"pol. 29*</t>
  </si>
  <si>
    <t>"JV pohľad na krytú komunikáciu"90,09*1,10</t>
  </si>
  <si>
    <t>"JZ pohľad na krytú komunikáciu"15,11*1,10</t>
  </si>
  <si>
    <t>1182163432</t>
  </si>
  <si>
    <t>"altánok"27,33*1,05</t>
  </si>
  <si>
    <t>"prístrešok nad chodníkom"49,00*1,05</t>
  </si>
  <si>
    <t>672946121</t>
  </si>
  <si>
    <t>1705618023</t>
  </si>
  <si>
    <t>"statika v.č. S-13 prestrešenie altánku a vonkajších chodníkov" 2411,49</t>
  </si>
  <si>
    <t>02 - SO 02 Prípojka vody a kanalizácie</t>
  </si>
  <si>
    <t>Ing. Stano Švec</t>
  </si>
  <si>
    <t xml:space="preserve">    8 - Rúrové vedenie</t>
  </si>
  <si>
    <t xml:space="preserve">    722 - Zdravotechnika - vnútorný vodovod</t>
  </si>
  <si>
    <t xml:space="preserve">    23-M - Montáže potrubia</t>
  </si>
  <si>
    <t>Vytýčenie trasy vodovodu, kanalizácie v rovine</t>
  </si>
  <si>
    <t>km</t>
  </si>
  <si>
    <t>669739610</t>
  </si>
  <si>
    <t>Hĺbenie rýh šírka do 2 m v horn. tr. 3 nad 100 m3</t>
  </si>
  <si>
    <t>1011271124</t>
  </si>
  <si>
    <t>kus</t>
  </si>
  <si>
    <t>-1261649879</t>
  </si>
  <si>
    <t>Príplatok za lepivosť horniny tr.3 v rýhach š. do 200 cm</t>
  </si>
  <si>
    <t>303580945</t>
  </si>
  <si>
    <t>Zvislé premiestnenie výkopu horn. tr. 1-4 nad 1 m do 2,5 m</t>
  </si>
  <si>
    <t>1257639766</t>
  </si>
  <si>
    <t>Vodorovné premiestnenie výkopu do 10000 m horn. tr. 1-4</t>
  </si>
  <si>
    <t>-2048953350</t>
  </si>
  <si>
    <t>Nakladanie výkopku nad 100 m3 v horn. tr. 1-4</t>
  </si>
  <si>
    <t>302005713</t>
  </si>
  <si>
    <t>Zásyp nezhutnený jám, rýh, šachiet alebo okolo objektu</t>
  </si>
  <si>
    <t>-49907783</t>
  </si>
  <si>
    <t>Obsyp potrubia bez prehodenia sypaniny</t>
  </si>
  <si>
    <t>263183707</t>
  </si>
  <si>
    <t>Obsyp potrubia príplatok za prehodenie sypaniny</t>
  </si>
  <si>
    <t>1151084210</t>
  </si>
  <si>
    <t>Lôžko pod potrubie, stoky a drobné objekty, v otvorenom výkope zo štrkodrvy 0-63 mm</t>
  </si>
  <si>
    <t>-1518696757</t>
  </si>
  <si>
    <t>Rúrové vedenie</t>
  </si>
  <si>
    <t>Príplatok za zhotovenie kanalizačnej prípojky DN 100-300</t>
  </si>
  <si>
    <t>-2087812078</t>
  </si>
  <si>
    <t>Montáž potrubia z tlakových rúrok polyetylénových d 32</t>
  </si>
  <si>
    <t>-2111107309</t>
  </si>
  <si>
    <t>Rúrka PVC tlaková ťažká LPE d 32x 2,9x6000 voda</t>
  </si>
  <si>
    <t>2070658059</t>
  </si>
  <si>
    <t>Montáž potrubia z kanalizačných rúr z PVC v otvorenom výkope do 20% DN 150, tesnenie gum. krúžkami</t>
  </si>
  <si>
    <t>611172194</t>
  </si>
  <si>
    <t>Rúrka PVC kanalizačná spoj gum. krúžkom 125x3,2x5000</t>
  </si>
  <si>
    <t>955223551</t>
  </si>
  <si>
    <t>Rúrka PVC kanalizačná spoj gum. krúžkom 160x4,7x5000</t>
  </si>
  <si>
    <t>-2031569859</t>
  </si>
  <si>
    <t>Príplatok za montáž vodovodných prípojok DN 32-80</t>
  </si>
  <si>
    <t>-1874852733</t>
  </si>
  <si>
    <t>Montáž vodovodných ventilov hlavných pre prípojky DN 25</t>
  </si>
  <si>
    <t>-909356278</t>
  </si>
  <si>
    <t>Skúška tesnosti kanalizačného potrubia DN do 200 vodou</t>
  </si>
  <si>
    <t>-41113526</t>
  </si>
  <si>
    <t>Preplachovanie a dezinfekcia vodovodného potrubia DN 40-70</t>
  </si>
  <si>
    <t>-798597005</t>
  </si>
  <si>
    <t>Tlaková skúška vodovodného potrubia DN do 80</t>
  </si>
  <si>
    <t>-119261101</t>
  </si>
  <si>
    <t>Osadenie prefabrikovaných šachiet nad 10 t</t>
  </si>
  <si>
    <t>-821652128</t>
  </si>
  <si>
    <t>Montáž revíznej šachty z PVC, DN šachty 600, DN potrubia 160, hl. do 2000 mm</t>
  </si>
  <si>
    <t>1020882211</t>
  </si>
  <si>
    <t>1213876649</t>
  </si>
  <si>
    <t>-891626404</t>
  </si>
  <si>
    <t>964933592</t>
  </si>
  <si>
    <t>-1524588799</t>
  </si>
  <si>
    <t>1824327968</t>
  </si>
  <si>
    <t>1563190897</t>
  </si>
  <si>
    <t>1440795235</t>
  </si>
  <si>
    <t>Osadenie poklopov liatinových, oceľových s rámom do 50 kg</t>
  </si>
  <si>
    <t>-118609211</t>
  </si>
  <si>
    <t>Betónové dosky pod šachty</t>
  </si>
  <si>
    <t>1876071686</t>
  </si>
  <si>
    <t>Vyburanie a spatná uprava povrchu po sietach</t>
  </si>
  <si>
    <t>303421750</t>
  </si>
  <si>
    <t>Poplatok za ulož.a znešk.stav.odp na urč.sklád.-hlušina a kamenivo "O"-ost.odpad</t>
  </si>
  <si>
    <t>-263480715</t>
  </si>
  <si>
    <t>Presun hmôt pre lôžko a obsyp vonkajšieho vodovodného a kanalizačného potrubia</t>
  </si>
  <si>
    <t>-257540244</t>
  </si>
  <si>
    <t>722</t>
  </si>
  <si>
    <t>Zdravotechnika - vnútorný vodovod</t>
  </si>
  <si>
    <t>Opr. vodov. ocel. potr. záv. vsadenie odbočky do potr. DN 25</t>
  </si>
  <si>
    <t>súbor</t>
  </si>
  <si>
    <t>-84691998</t>
  </si>
  <si>
    <t>Armat. vodov. s 2 závitmi, ventil priamy KE 83 T G 1</t>
  </si>
  <si>
    <t>-1271623911</t>
  </si>
  <si>
    <t>Armat. vodov. s 2 závitmi, ventil spätný VE 3030 G 1</t>
  </si>
  <si>
    <t>2080027645</t>
  </si>
  <si>
    <t>Filter - FA.00.050.025 - 1"</t>
  </si>
  <si>
    <t>-287347076</t>
  </si>
  <si>
    <t>Montáž vodomera pre vodu do 30° C závitového G 1</t>
  </si>
  <si>
    <t>-238008961</t>
  </si>
  <si>
    <t>Vodomer pre vodu do 30° C závitový G 3/4 VM 3-5V</t>
  </si>
  <si>
    <t>-1071310441</t>
  </si>
  <si>
    <t>Vnútorný vodovod HZS T4</t>
  </si>
  <si>
    <t>hod</t>
  </si>
  <si>
    <t>-1630659882</t>
  </si>
  <si>
    <t>Presun hmôt pre vnút. vodovod v objektoch výšky do 6 m</t>
  </si>
  <si>
    <t>550120752</t>
  </si>
  <si>
    <t>23-M</t>
  </si>
  <si>
    <t>Montáže potrubia</t>
  </si>
  <si>
    <t>Vyhľadávací vodič na potrubí z PE D do 150</t>
  </si>
  <si>
    <t>-1126314694</t>
  </si>
  <si>
    <t>03 - SO 03 Prípojka NN</t>
  </si>
  <si>
    <t>Ing. Anton Horváth</t>
  </si>
  <si>
    <t xml:space="preserve">    46-M - Zemné práce vykonávané pri externých montážnych prácach</t>
  </si>
  <si>
    <t>HZS - Hodinové zúčtovacie sadzby</t>
  </si>
  <si>
    <t>Montáž poistkovej skrinky SPP2 na betónový stĺp</t>
  </si>
  <si>
    <t>-866057706</t>
  </si>
  <si>
    <t>Montáž kábla NAYY-J 4x25mm2 v zemi</t>
  </si>
  <si>
    <t>261120523</t>
  </si>
  <si>
    <t>Montáž elektromerového rozvádzača RE typ ER2.0 Z W 40A PO</t>
  </si>
  <si>
    <t>-512700982</t>
  </si>
  <si>
    <t>Montáž kábla CYKY-J 5x10mm2 v zemi</t>
  </si>
  <si>
    <t>-1207577174</t>
  </si>
  <si>
    <t>954373841</t>
  </si>
  <si>
    <t>Pretláčka pod komunikáciou</t>
  </si>
  <si>
    <t>992612418</t>
  </si>
  <si>
    <t>2858584</t>
  </si>
  <si>
    <t>Poistková skrinka SPP2 na betónový stĺp</t>
  </si>
  <si>
    <t>-58586197</t>
  </si>
  <si>
    <t>Kábel NAYY-J 4x25mm2 v zemi</t>
  </si>
  <si>
    <t>-884899667</t>
  </si>
  <si>
    <t>Elektromerový rozvádzač RE typ ER2.0 Z W 40A PO</t>
  </si>
  <si>
    <t>1346020386</t>
  </si>
  <si>
    <t>Kábel CYKY-J 5x10mm2 v zemi</t>
  </si>
  <si>
    <t>-444868399</t>
  </si>
  <si>
    <t>632358543</t>
  </si>
  <si>
    <t>-1935697715</t>
  </si>
  <si>
    <t>46-M</t>
  </si>
  <si>
    <t>Zemné práce vykonávané pri externých montážnych prácach</t>
  </si>
  <si>
    <t>Výkop ryhy 350x700mm</t>
  </si>
  <si>
    <t>92764431</t>
  </si>
  <si>
    <t>Zásyp ryhy a úprava terénu</t>
  </si>
  <si>
    <t>-844521675</t>
  </si>
  <si>
    <t>Vytýčenie sietí</t>
  </si>
  <si>
    <t>-770682617</t>
  </si>
  <si>
    <t>Projekt skutočného vyhotovenia</t>
  </si>
  <si>
    <t>-1688879924</t>
  </si>
  <si>
    <t>Geodetické zameranie</t>
  </si>
  <si>
    <t>-261765376</t>
  </si>
  <si>
    <t>HZS</t>
  </si>
  <si>
    <t>Hodinové zúčtovacie sadzby</t>
  </si>
  <si>
    <t>512</t>
  </si>
  <si>
    <t>582282275</t>
  </si>
  <si>
    <t>04 - SO 04 Telefónna prípojka</t>
  </si>
  <si>
    <t>-1736959466</t>
  </si>
  <si>
    <t>Montáž kábla SYKFY 4x2x05 v zemi</t>
  </si>
  <si>
    <t>235946595</t>
  </si>
  <si>
    <t>Montáž plastovej chráničky HDPE 40/33 oranžovej v zemi</t>
  </si>
  <si>
    <t>-1944711512</t>
  </si>
  <si>
    <t>-294789596</t>
  </si>
  <si>
    <t>269140177</t>
  </si>
  <si>
    <t>Kábel SYKFY 4x2x05 v zemi</t>
  </si>
  <si>
    <t>-1847178541</t>
  </si>
  <si>
    <t>Chránička HDPE 40/33 oranžová v zemi</t>
  </si>
  <si>
    <t>-191123491</t>
  </si>
  <si>
    <t>-1596669953</t>
  </si>
  <si>
    <t>-855276944</t>
  </si>
  <si>
    <t>345970535</t>
  </si>
  <si>
    <t>-658837399</t>
  </si>
  <si>
    <t>48675693</t>
  </si>
  <si>
    <t>-1016222533</t>
  </si>
  <si>
    <t>-809314743</t>
  </si>
  <si>
    <t>05 - SO 05 Sadové úpravy</t>
  </si>
  <si>
    <t>Ing. Stanislava Sabolová</t>
  </si>
  <si>
    <t xml:space="preserve">    1.123 - Sadové úpravy</t>
  </si>
  <si>
    <t>1.123</t>
  </si>
  <si>
    <t>Sadové úpravy</t>
  </si>
  <si>
    <t>Sadové úpravy - viď samostatný súpis prác a dodávok</t>
  </si>
  <si>
    <t>-1587294597</t>
  </si>
  <si>
    <t>06 - SO 06 Parkoviská a komunikácie</t>
  </si>
  <si>
    <t>Ing. Matečný</t>
  </si>
  <si>
    <t>Odstránenie podkl. alebo krytov z betónu prost. hr. nad 15 do 30 cm</t>
  </si>
  <si>
    <t>712878503</t>
  </si>
  <si>
    <t>Odstránenie podkl. alebo krytov živičných hr. nad 5 do 10 cm</t>
  </si>
  <si>
    <t>1923051659</t>
  </si>
  <si>
    <t>Frézovanie živ. krytu hr. do 50 mm, š. do 750 mm alebo do 500 m2</t>
  </si>
  <si>
    <t>-1081709378</t>
  </si>
  <si>
    <t>"hr. 2x50 mm</t>
  </si>
  <si>
    <t>1,65*2</t>
  </si>
  <si>
    <t>Vytrhanie obrubníkov chodníkových ležatých</t>
  </si>
  <si>
    <t>956076102</t>
  </si>
  <si>
    <t>Odstránenie ornice s premiestnením do 100 m</t>
  </si>
  <si>
    <t>-795629348</t>
  </si>
  <si>
    <t>Odkopávky pre cesty v horn. tr. 3 do 100 m3</t>
  </si>
  <si>
    <t>-575891666</t>
  </si>
  <si>
    <t>Príplatok za lepivosť horn. tr. 3 pre cesty</t>
  </si>
  <si>
    <t>485312003</t>
  </si>
  <si>
    <t>Hĺbenie rýh šírka do 60 cm v horn. tr. 3 do 100 m3</t>
  </si>
  <si>
    <t>-2055878058</t>
  </si>
  <si>
    <t>20,50*0,30*0,30</t>
  </si>
  <si>
    <t>Príplatok za lepivosť horniny tr. 3 v rýhach š. do 60 cm</t>
  </si>
  <si>
    <t>1576968093</t>
  </si>
  <si>
    <t>Hĺbenie šachiet v horn. tr. 3 do 100 m3</t>
  </si>
  <si>
    <t>-269940523</t>
  </si>
  <si>
    <t>"uličné vpuste</t>
  </si>
  <si>
    <t>(0,60+0,60+0,60)*(0,60+0,60+0,60)*(1,74+0,10)</t>
  </si>
  <si>
    <t>Zhotovenie paženia stien výkopu príložné hl. do 4 m</t>
  </si>
  <si>
    <t>1360882566</t>
  </si>
  <si>
    <t>2*(0,60+0,60+0,60+0,60+0,60+0,60)*(1,74+0,10)</t>
  </si>
  <si>
    <t>Odstránenie paženia stien výkopu príložné hl. do 4 m</t>
  </si>
  <si>
    <t>-576269914</t>
  </si>
  <si>
    <t>-2016456431</t>
  </si>
  <si>
    <t>Vodorovné premiestnenie výkopu do 20 m horn. tr. 1-4</t>
  </si>
  <si>
    <t>1380024375</t>
  </si>
  <si>
    <t>Vodorovné premiestnenie výkopku do 500 m horn. tr. 1-4</t>
  </si>
  <si>
    <t>-1302983002</t>
  </si>
  <si>
    <t>-1223084347</t>
  </si>
  <si>
    <t>59,10+1,845+5,96-9,30-5,414</t>
  </si>
  <si>
    <t>Nakladanie výkopku do 100 m3 v horn. tr. 1-4</t>
  </si>
  <si>
    <t>414799578</t>
  </si>
  <si>
    <t>Násypy z hornín súdržných zhutnených na 103% PS</t>
  </si>
  <si>
    <t>-1260876931</t>
  </si>
  <si>
    <t>Poplatok na skládke - zemina</t>
  </si>
  <si>
    <t>-1080400799</t>
  </si>
  <si>
    <t>Uloženie sypaniny na skládky nad 100 do 1 000 m3</t>
  </si>
  <si>
    <t>-772892881</t>
  </si>
  <si>
    <t>Zásyp zhutnený jám, rýh, šachiet alebo okolo objektu</t>
  </si>
  <si>
    <t>-1051874278</t>
  </si>
  <si>
    <t>"výkop"5,962</t>
  </si>
  <si>
    <t>"odpočet</t>
  </si>
  <si>
    <t>-3,14*0,30*0,30*(1,84+0,10)</t>
  </si>
  <si>
    <t>Zhotovenie opláštenia z geotextílie</t>
  </si>
  <si>
    <t>1162299100</t>
  </si>
  <si>
    <t>"hr. 8 cm"  267,40*3</t>
  </si>
  <si>
    <t>"hr. 6 cm"    16,10</t>
  </si>
  <si>
    <t>468199160</t>
  </si>
  <si>
    <t>2* 267,40*1,10</t>
  </si>
  <si>
    <t>16,10*1,10</t>
  </si>
  <si>
    <t>-1938784077</t>
  </si>
  <si>
    <t>Pozdĺžna drenáž z flexibil.trubiek DN 150 so štrkopieskovým lôžkom a obsypom</t>
  </si>
  <si>
    <t>-1229450481</t>
  </si>
  <si>
    <t>Zhutnenie podložia z hor. súdr. do 92%PS a nesúdr. Id do 0,8</t>
  </si>
  <si>
    <t>228156856</t>
  </si>
  <si>
    <t>"hr. 8 cm"  267,40+9,20</t>
  </si>
  <si>
    <t>Lôžko pod potrubie, stoky v otvorenom výkope zo štrkodrvy</t>
  </si>
  <si>
    <t>440912077</t>
  </si>
  <si>
    <t>"uličné vpuste"</t>
  </si>
  <si>
    <t>3,14*0,30*0,30*0,10</t>
  </si>
  <si>
    <t>Podklad pod dlažbu z kameniva ťaženého hr. 30-100 mm</t>
  </si>
  <si>
    <t>-540183530</t>
  </si>
  <si>
    <t xml:space="preserve">"hr. - 80 mm"    267,40+9,20 </t>
  </si>
  <si>
    <t xml:space="preserve">"hr. - 60 mm"     16,10 </t>
  </si>
  <si>
    <t>Podklad zo štrkodrte; 31,5 (45)  (Eo=70MPa) UMŠD; 31,5 (45; Gc hr. 200 mm  (STN 73 6126)</t>
  </si>
  <si>
    <t>-257447918</t>
  </si>
  <si>
    <t>Cementom stmelená zmes, (Eo=70MPa)  CBGM C15/20;22CEMIII/A32, 5N hr. 180 mm (STN EN 14227-1)</t>
  </si>
  <si>
    <t>-244182058</t>
  </si>
  <si>
    <t>267,40+9,20</t>
  </si>
  <si>
    <t>Postrek živ. infiltračný s posypom kam. z asfaltu 0,7 kg/m2 PI, A; C65B4 (STN 73 6129)</t>
  </si>
  <si>
    <t>-715582961</t>
  </si>
  <si>
    <t>"preplátovanie"1,65</t>
  </si>
  <si>
    <t>Postrek živičný spojovací z cestného asfaltu 0,5 kg/m2 PS,A; C65B4 (STN 73 6129)</t>
  </si>
  <si>
    <t>-1525987064</t>
  </si>
  <si>
    <t>Asfaltový betón obrusný AC 11 O, II; CA 50/70 hr. 50 mm, (STN EN 13108-1)</t>
  </si>
  <si>
    <t>384288955</t>
  </si>
  <si>
    <t>Asfaltový betón ložný AC 16 L; II; CA 50/70 hr. 50 mm, (STN EN 13108-1)</t>
  </si>
  <si>
    <t>-2045176389</t>
  </si>
  <si>
    <t>Kladenie zámkovej dlažby pre chodcov hr. 80 mm</t>
  </si>
  <si>
    <t>-420799902</t>
  </si>
  <si>
    <t>-2091358529</t>
  </si>
  <si>
    <t>16,10*1,01</t>
  </si>
  <si>
    <t>Kladenie zámkovej dlažby na cesty hr. 80 mm, sk. C, plochy 100-300 m2</t>
  </si>
  <si>
    <t>1367525914</t>
  </si>
  <si>
    <t>896716956</t>
  </si>
  <si>
    <t>(267,40+9,20)*1,01</t>
  </si>
  <si>
    <t>Zhotovenie vpusti uličnej z betónových dielcov typ UV-50 normálny</t>
  </si>
  <si>
    <t>763423294</t>
  </si>
  <si>
    <t>Vpusť uličná betónová 5-66 18x66x10</t>
  </si>
  <si>
    <t>1916704008</t>
  </si>
  <si>
    <t>Vpusť uličná betónová 6-50 61,6x50x5</t>
  </si>
  <si>
    <t>597246028</t>
  </si>
  <si>
    <t>Vpusť uličná betónová 9-50 59x50x5</t>
  </si>
  <si>
    <t>1332117853</t>
  </si>
  <si>
    <t>Vpusť uličná betónová 10-50 29x50x5</t>
  </si>
  <si>
    <t>1951757458</t>
  </si>
  <si>
    <t>Osadenie mreží liatinových s rámom nad 100 do 150 kg</t>
  </si>
  <si>
    <t>-1049164837</t>
  </si>
  <si>
    <t>Mreža pre vozovku s nálevkou</t>
  </si>
  <si>
    <t>-1762328393</t>
  </si>
  <si>
    <t>Montáž a demontáž stĺpika dĺžky do 2 m dočasnej dopravnej značky</t>
  </si>
  <si>
    <t>-17477936</t>
  </si>
  <si>
    <t>Montáž a demontáž dočasnej dopravnej značky samostatnej základnej</t>
  </si>
  <si>
    <t>-751142445</t>
  </si>
  <si>
    <t>Príplatok k dočasnému stĺpiku dĺžky do 2 m za prvý a ZKD deň použitia</t>
  </si>
  <si>
    <t>1001418268</t>
  </si>
  <si>
    <t>18*14</t>
  </si>
  <si>
    <t>Príplatok k dočasnej dopr. značke samost. základnej za prvý a ZKD deň použitia</t>
  </si>
  <si>
    <t>-648645408</t>
  </si>
  <si>
    <t>Osadenie zvislých cestných dopravných značiek na stĺpiky, konzoly alebo objekty</t>
  </si>
  <si>
    <t>1276856249</t>
  </si>
  <si>
    <t>"nové"1</t>
  </si>
  <si>
    <t>Značka dopravná reflexná</t>
  </si>
  <si>
    <t>149077821</t>
  </si>
  <si>
    <t>Montáž stĺpika dopravných značiek dĺžky do 3,5 m s betónovým základom a pätkou</t>
  </si>
  <si>
    <t>1866967715</t>
  </si>
  <si>
    <t>Stĺpik Al 60/5 hladký drážkový</t>
  </si>
  <si>
    <t>-12402184</t>
  </si>
  <si>
    <t>3,50</t>
  </si>
  <si>
    <t>Vodorovné značenie krytov striek. farbou, deliace čiary š. 120 mm</t>
  </si>
  <si>
    <t>-61657498</t>
  </si>
  <si>
    <t>20,00+14,50+36,20</t>
  </si>
  <si>
    <t>Príplatok za reflexnú úpravu balotinovú, deliace čiary š. 120 mm</t>
  </si>
  <si>
    <t>936122379</t>
  </si>
  <si>
    <t>Vodorovné značenie krytov striek. farbou, čiary, zebry, šípky, nápisy a pod.</t>
  </si>
  <si>
    <t>-1735134808</t>
  </si>
  <si>
    <t>Príplatok za reflexnú úpravu balotinovú, čiary, zebry, šípky, nápisy a pod.</t>
  </si>
  <si>
    <t>-152987856</t>
  </si>
  <si>
    <t>Predznač. pre vodor. značenie z náter. hmôt, deliace čiary, vodiace pásiky</t>
  </si>
  <si>
    <t>815393653</t>
  </si>
  <si>
    <t>Predznač. pre vodor. znač. z náter. hmôt, stopčiary, zebry, tiene, šípky, nápisy, prechody</t>
  </si>
  <si>
    <t>1658117791</t>
  </si>
  <si>
    <t>Osadenie cest. obrubníka bet. stojatého, lôžko betón tr. C 16/20 s bočnou oporou</t>
  </si>
  <si>
    <t>1348623658</t>
  </si>
  <si>
    <t>Obrubník cestný SO 100/15/25 100x15x26</t>
  </si>
  <si>
    <t>-710048621</t>
  </si>
  <si>
    <t>71,50*1,01</t>
  </si>
  <si>
    <t>Osadenie záhon. obrubníka betón. do lôžka z betónu tr. C 16/20 s bočnou oporou</t>
  </si>
  <si>
    <t>1614715642</t>
  </si>
  <si>
    <t>-324922827</t>
  </si>
  <si>
    <t>16,85*1,01</t>
  </si>
  <si>
    <t>Lôžko pod obrubníky, krajníky, obruby z betónu tr. C 12/15</t>
  </si>
  <si>
    <t>1547201241</t>
  </si>
  <si>
    <t>71,50*0,35*0,30</t>
  </si>
  <si>
    <t>16,85*0,25*0,30</t>
  </si>
  <si>
    <t>Rezanie stávajúceho betónového krytu alebo podkladu hr. 50-100 mm</t>
  </si>
  <si>
    <t>-1043206920</t>
  </si>
  <si>
    <t>"hr. 50 mm"7,00</t>
  </si>
  <si>
    <t>Aplikácia pružnej asfaltovej zálievky s presahom 3-4mm nad okrajom vozovky + tesniaca vložka + tesniaca niť</t>
  </si>
  <si>
    <t>-863814457</t>
  </si>
  <si>
    <t>Statická skúška podložia</t>
  </si>
  <si>
    <t>352104644</t>
  </si>
  <si>
    <t>Vodorovná doprava sute po suchu do 50 m</t>
  </si>
  <si>
    <t>30915129</t>
  </si>
  <si>
    <t>Vodorovná doprava sute po suchu do 1 km</t>
  </si>
  <si>
    <t>2610620</t>
  </si>
  <si>
    <t>Príplatok za každý ďalší 1 km sute</t>
  </si>
  <si>
    <t>1405890247</t>
  </si>
  <si>
    <t>8,182*17</t>
  </si>
  <si>
    <t>Nakladanie sute na dopravný prostriedok</t>
  </si>
  <si>
    <t>-660952916</t>
  </si>
  <si>
    <t>Poplatok za ulož.a znešk.stav.sute na urč.sklád. -z demol.vozoviek "O"-ost.odpad</t>
  </si>
  <si>
    <t>1629966037</t>
  </si>
  <si>
    <t>Presun hmôt pre pozemné komunikácie, kryt betónový</t>
  </si>
  <si>
    <t>1270145825</t>
  </si>
  <si>
    <t>07 - SO 07 Oplotenie</t>
  </si>
  <si>
    <t xml:space="preserve">    783 - Nátery</t>
  </si>
  <si>
    <t>Odstránenie krovín a stromov s koreňom s priemerom kmeňa do 100 mm, do 1000 m2</t>
  </si>
  <si>
    <t>1893484114</t>
  </si>
  <si>
    <t>"vedľa existujúceho oplotenia a z oplotenia</t>
  </si>
  <si>
    <t>"ul. Piaristická"(0,75+3,63+4,26+1,00+5,44*4+11,25+0,365*5)*3,00</t>
  </si>
  <si>
    <t>"ul. Kollárova</t>
  </si>
  <si>
    <t>(3,00*6+2,40*2+1,86+0,365*5)*3,00</t>
  </si>
  <si>
    <t>Odvoz biologického odpadu na riadenú skládku</t>
  </si>
  <si>
    <t>-1236817798</t>
  </si>
  <si>
    <t>2119695099</t>
  </si>
  <si>
    <t>"Kollárova</t>
  </si>
  <si>
    <t>1,86*0,40*1,00</t>
  </si>
  <si>
    <t>"Piaristická</t>
  </si>
  <si>
    <t>3,35*0,40*1,00</t>
  </si>
  <si>
    <t>"pre samonosnú bránu"1,53*0,40*1,00</t>
  </si>
  <si>
    <t>-186255067</t>
  </si>
  <si>
    <t>Vŕtanie otvorov DN 250 mm pre pätky oplotenia v hornine 3 do 100 m3</t>
  </si>
  <si>
    <t>-1231967909</t>
  </si>
  <si>
    <t>3,14*0,125*0,125*0,80*14</t>
  </si>
  <si>
    <t>-586184530</t>
  </si>
  <si>
    <t>1379408471</t>
  </si>
  <si>
    <t>"ryhy"2,696</t>
  </si>
  <si>
    <t>"pätky"0,55</t>
  </si>
  <si>
    <t>-761984693</t>
  </si>
  <si>
    <t>3,246*8</t>
  </si>
  <si>
    <t>1335192612</t>
  </si>
  <si>
    <t>3,246*1,5</t>
  </si>
  <si>
    <t>Očistenie plôch tlakovou vodou</t>
  </si>
  <si>
    <t>146001267</t>
  </si>
  <si>
    <t>"soklová časť</t>
  </si>
  <si>
    <t>(2,70+6,485+0,365*7+5,46*2+5,44*3)*(0,33+0,50)/2*2</t>
  </si>
  <si>
    <t>(2,70+6,485+5,46*2+5,44*3)*0,30</t>
  </si>
  <si>
    <t>"stĺpiky"(0,335+0,365)*2*1,585*4</t>
  </si>
  <si>
    <t>0,335*0,365*4*1,20</t>
  </si>
  <si>
    <t>(3,00*6+2,40*2+0,32*5)*(0,33+0,50)/2*2</t>
  </si>
  <si>
    <t>(3,00*6+2,40*2+0,32*5)*0,30</t>
  </si>
  <si>
    <t>"stĺpiky"(0,32+0,30)*2*1,585*5</t>
  </si>
  <si>
    <t>0,30*0,30*5*1,20</t>
  </si>
  <si>
    <t>Príplatok k cene za ručné dočistenie oceľovými kefami</t>
  </si>
  <si>
    <t>-63186501</t>
  </si>
  <si>
    <t>cm</t>
  </si>
  <si>
    <t>-381747307</t>
  </si>
  <si>
    <t>"navŕtanie do jestvujúceho základu oplotenia pre osadenie čakacej výstuže pre stĺpiky oplotenia - 5 nových stĺpikov</t>
  </si>
  <si>
    <t>"hl. 20 cm" 20*4*5</t>
  </si>
  <si>
    <t>"pre nový základ oplotenia 4x</t>
  </si>
  <si>
    <t>"hl. 20 cm" 20*4*4</t>
  </si>
  <si>
    <t>"pre výklenok elektromera</t>
  </si>
  <si>
    <t>"hl. 20 cm"20*4</t>
  </si>
  <si>
    <t>Betón základových pásov, prostý tr. C 20/25</t>
  </si>
  <si>
    <t>-109878488</t>
  </si>
  <si>
    <t>Betón nadzákladových múrov, železový (bez výstuže) tr. C 20/25</t>
  </si>
  <si>
    <t>-1460949737</t>
  </si>
  <si>
    <t>"doplnený sokel oplotenia</t>
  </si>
  <si>
    <t>1,86*0,30*0,36</t>
  </si>
  <si>
    <t>3,35*0,335*0,40</t>
  </si>
  <si>
    <t>"výklenok pre osadenie elektromera</t>
  </si>
  <si>
    <t>0,68*0,88*0,30</t>
  </si>
  <si>
    <t>Debnenie nadzákladových múrov jednostranné, zhotovenie-dielce</t>
  </si>
  <si>
    <t>1637362709</t>
  </si>
  <si>
    <t>1,86*0,36*2</t>
  </si>
  <si>
    <t>(3,35)*0,40*2</t>
  </si>
  <si>
    <t>0,68*0,88*2+0,88*0,30+0,25*0,58*2+0,58*0,48+0,40*0,25</t>
  </si>
  <si>
    <t>Debnenie nadzákladových múrov  jednostranné, odstránenie-dielce</t>
  </si>
  <si>
    <t>278515449</t>
  </si>
  <si>
    <t>Výstuž nadzákladových múrov 10505</t>
  </si>
  <si>
    <t>564022279</t>
  </si>
  <si>
    <t>"50 kg výstuže na/m3</t>
  </si>
  <si>
    <t>0,83*0,05</t>
  </si>
  <si>
    <t>Betón stĺpov a pilierov hranatých, ťahadiel, rámových stojok, vzpier, železový (bez výstuže) tr. C 20/25</t>
  </si>
  <si>
    <t>1831608211</t>
  </si>
  <si>
    <t>"nové stĺpiky oplotenia</t>
  </si>
  <si>
    <t>"Kollárova 1 x</t>
  </si>
  <si>
    <t>0,32*0,30*1,585*1</t>
  </si>
  <si>
    <t>"Piaristická 4x</t>
  </si>
  <si>
    <t>0,335*0,365*1,585*4</t>
  </si>
  <si>
    <t>Debnenie hranatých stĺpov prierezu pravouhlého štvoruholníka výšky do 4 m, zhotovenie-dielce</t>
  </si>
  <si>
    <t>937631898</t>
  </si>
  <si>
    <t>(0,32+0,30)*2*1,585*1</t>
  </si>
  <si>
    <t>(0,335+0,365)*2*1,585*4</t>
  </si>
  <si>
    <t>Debnenie hranatých stĺpov prierezu pravouhlého štvoruholníka výšky do 4 m, odstránenie-dielce</t>
  </si>
  <si>
    <t>-148682602</t>
  </si>
  <si>
    <t>Výstuž stĺpov, pilierov, stojok hranatých z bet. ocele 10505</t>
  </si>
  <si>
    <t>489360609</t>
  </si>
  <si>
    <t>0,927*0,05</t>
  </si>
  <si>
    <t>Osadzovanie stĺpika oceľového plotového výšky do 2 m so zaliatím cementovou maltou do vynechaných otvorov</t>
  </si>
  <si>
    <t>-827434051</t>
  </si>
  <si>
    <t>"jestvujúci vybúraný oceľový stĺpik oplotenia sa presunie a osadí do nového ZP dl. 1,86m"1</t>
  </si>
  <si>
    <t>"jestvujúci vybúraný oceľový stĺpik oplotenia sa presunie a osadí do nového ZP dl. 3,35m"1</t>
  </si>
  <si>
    <t>Osadzovanie stĺpika oceľového plotového výšky nad 2 m so zaliatím cementovou maltou do vynechaných otvorov</t>
  </si>
  <si>
    <t>-179680442</t>
  </si>
  <si>
    <t>"stĺpiky a vzpery"15</t>
  </si>
  <si>
    <t>-1570549909</t>
  </si>
  <si>
    <t>-301923897</t>
  </si>
  <si>
    <t>Reprofilácia stien oplotenia sanačnou maltou</t>
  </si>
  <si>
    <t>346003611</t>
  </si>
  <si>
    <t>"výmera ako očistenie jestvujúceho oplotenia"90,686</t>
  </si>
  <si>
    <t>"výmera ako debnenie nového oplotenia"4,019+10,841</t>
  </si>
  <si>
    <t>"oblúková čiapka nové stĺpiky"0,335*0,365*4*1,20+0,32*0,30*1,20</t>
  </si>
  <si>
    <t>"výklenok elektromera</t>
  </si>
  <si>
    <t>0,68*0,88*2+(0,88+0,68)*0,30</t>
  </si>
  <si>
    <t>Búranie základov alebo vybúranie otvorov plochy nad 4 m2 v základoch železobetónových,  -2,40000t</t>
  </si>
  <si>
    <t>234203867</t>
  </si>
  <si>
    <t>1,55*0,30*(0,36+0,35)</t>
  </si>
  <si>
    <t>"ul. Piaristická</t>
  </si>
  <si>
    <t>4,26*0,30*(0,36+0,50)</t>
  </si>
  <si>
    <t>Búranie muriva železobetonového pilierov,  -2,40000t</t>
  </si>
  <si>
    <t>887033874</t>
  </si>
  <si>
    <t>"Piaristická ul.</t>
  </si>
  <si>
    <t>"žb stĺpik oplotenia</t>
  </si>
  <si>
    <t>0,30*0,30*1,585</t>
  </si>
  <si>
    <t>Vybúranie otvoru v želzobet. priečkach a stenách plochy do 0,0225 m2, do 600 mm,  -0,03400t</t>
  </si>
  <si>
    <t>-732080069</t>
  </si>
  <si>
    <t>Rezanie konštrukcií zo železobetónu hr. sokla oplotenia 300 mm stenovou pílou -0,03600t</t>
  </si>
  <si>
    <t>-408362736</t>
  </si>
  <si>
    <t>"sokel oplotenia ul. Kollárova otvor pre novú 1KR bránku</t>
  </si>
  <si>
    <t>0,36*2</t>
  </si>
  <si>
    <t>"sokel oplotenia ul. Piaristická pre novú posuvnú bránu"0,36</t>
  </si>
  <si>
    <t>"odrezanie žb stĺpika oplotenia"0,30*4</t>
  </si>
  <si>
    <t>Odvoz sutiny a vybúraných hmôt na skládku do 1 km</t>
  </si>
  <si>
    <t>1670472801</t>
  </si>
  <si>
    <t>Odvoz sutiny a vybúraných hmôt na skládku za každý ďalší 1 km</t>
  </si>
  <si>
    <t>-216523369</t>
  </si>
  <si>
    <t>5,198*10</t>
  </si>
  <si>
    <t>Vnútrostavenisková doprava sutiny a vybúraných hmôt do 10 m</t>
  </si>
  <si>
    <t>-138044235</t>
  </si>
  <si>
    <t>Vnútrostavenisková doprava sutiny a vybúraných hmôt za každých ďalších 5 m</t>
  </si>
  <si>
    <t>1348421197</t>
  </si>
  <si>
    <t>5,198*8</t>
  </si>
  <si>
    <t>Poplatok za skladovanie - betón, tehly, dlaždice (17 01 ), ostatné</t>
  </si>
  <si>
    <t>-1549828272</t>
  </si>
  <si>
    <t>Presun hmôt pre obj.8152, 8153,8159,zvislá nosná konštr.monolitická betónová, výška do 3 m</t>
  </si>
  <si>
    <t>-1715112508</t>
  </si>
  <si>
    <t>-1079887690</t>
  </si>
  <si>
    <t>"v.č 02</t>
  </si>
  <si>
    <t xml:space="preserve">"Kollárova </t>
  </si>
  <si>
    <t>"pol.b" (3,10+0,50*2+6,00+6,60+6,00)*1,34</t>
  </si>
  <si>
    <t>"pol. b"( 6,485+5,46*2+5,44*3)*1,34</t>
  </si>
  <si>
    <t>2042542494</t>
  </si>
  <si>
    <t>"Kollárova "1</t>
  </si>
  <si>
    <t>-1180833587</t>
  </si>
  <si>
    <t>-224924725</t>
  </si>
  <si>
    <t>"podrobný popis viď výkres č.07</t>
  </si>
  <si>
    <t>"výkaz ocele 10,50kg/ks</t>
  </si>
  <si>
    <t>"npr. ťahokov 0,50 m2/ks</t>
  </si>
  <si>
    <t>D+M poštová schránka nerez šxv 400x240mm</t>
  </si>
  <si>
    <t>-810429644</t>
  </si>
  <si>
    <t>Montáž oplotenia strojového pletiva, s výškou do 1,6 m</t>
  </si>
  <si>
    <t>1571872946</t>
  </si>
  <si>
    <t>22,56-1,08</t>
  </si>
  <si>
    <t>Pletivo pozinkované so štvorcovými okami, 50,0/2,24 mm/1600 mm</t>
  </si>
  <si>
    <t>-1291678399</t>
  </si>
  <si>
    <t>(22,56-1,08)*1,60</t>
  </si>
  <si>
    <t>Montáž napínacieho drôtu</t>
  </si>
  <si>
    <t>664551715</t>
  </si>
  <si>
    <t>(22,56-1,08)*3</t>
  </si>
  <si>
    <t xml:space="preserve">Drôt napínací pozinkovaný d 3,5 mm, dĺžka 78 m </t>
  </si>
  <si>
    <t>355979531</t>
  </si>
  <si>
    <t>Spojovací materiál k oploteniu zo strojového pletiva</t>
  </si>
  <si>
    <t>-1176510642</t>
  </si>
  <si>
    <t>Demontáž oplotenia rámového na oceľové stĺpiky, výšky nad 1 do 2 m,  -0,00900t</t>
  </si>
  <si>
    <t>773752764</t>
  </si>
  <si>
    <t>"ul. Piaristická"</t>
  </si>
  <si>
    <t>"kovová výplň"0,75+4,26+1,00</t>
  </si>
  <si>
    <t>"rámy s pletivom"2,70*12</t>
  </si>
  <si>
    <t>"rámy s pletivom"3,00*6+2,40*2</t>
  </si>
  <si>
    <t>Montáž vrát a vrátok k oploteniu osadzovaných na stĺpiky oceľové, s plochou jednotlivo do 2 m2</t>
  </si>
  <si>
    <t>1743626230</t>
  </si>
  <si>
    <t>406599575</t>
  </si>
  <si>
    <t>Demontáž vrát a vrátok na oplotenie s plochou jednotlivo nad 2 do 6 m2,  -0,21000t</t>
  </si>
  <si>
    <t>1950962397</t>
  </si>
  <si>
    <t>"ul. Piaristická šxv 1,80*2,15  2 kusy"2</t>
  </si>
  <si>
    <t>"ul. Kollárova šxv 1,86*2,15  2 kusy"2</t>
  </si>
  <si>
    <t>Presun hmôt pre kovové stavebné doplnkové konštrukcie v objektoch výšky do 6 m</t>
  </si>
  <si>
    <t>-802372495</t>
  </si>
  <si>
    <t>783</t>
  </si>
  <si>
    <t>Nátery</t>
  </si>
  <si>
    <t>Odstránenie starých náterov z kovových stavebných doplnkových konštrukcií oceľovou kefou</t>
  </si>
  <si>
    <t>-1536201143</t>
  </si>
  <si>
    <t>"oceľ. stĺpiky jestvujúceho oplotenia prierez 50/100 mm, v.1630 mm</t>
  </si>
  <si>
    <t>"ul. Piaristická"(0,05+0,10)*2*1,63*(6+1)</t>
  </si>
  <si>
    <t>"ul. Kollárova"(0,05+0,10)*2*1,63*(2+1)</t>
  </si>
  <si>
    <t>"kovová výplň na presunutie</t>
  </si>
  <si>
    <t>3,60*1,34*2</t>
  </si>
  <si>
    <t>1345224907</t>
  </si>
  <si>
    <t>Murivo nosné (m3) z tehál pálených hr. 300 P 10 brúsených na pero a drážku, na lepidlo (300x247x249)</t>
  </si>
  <si>
    <t>Dlažba betónová hr. 8 cm sivá</t>
  </si>
  <si>
    <t>Príprava vnútorného podkladu stropov penetračný náter</t>
  </si>
  <si>
    <t>Fasádny náter /bosážna drážka/</t>
  </si>
  <si>
    <t xml:space="preserve">Doska OSB 3 nebrúsené ECO hrxlxš 18x2500x1250 mm </t>
  </si>
  <si>
    <t>Doska EPS podlahová hr. 30 mm, max. zaťaženie 4.0 kN/m2, R = 0,7 m2.K/W</t>
  </si>
  <si>
    <t>Doska tepelnoizolačná, 160x1200x2000 mm izolácia z kamennej vlny vhodná pre zateplenie plochých striech</t>
  </si>
  <si>
    <t>Doska EPS hr. 80 mm, sivý penový polystyrén pre zateplenie podláh, trvalá zaťažiteľnosť max. 2000 kg/m2, pevnosť v tlaku pri 10% zaťažení min. 100 kPa, λ = 0,036 W/m.K</t>
  </si>
  <si>
    <t>Doska tepelnoizolačná, 120x1200x2000 mm izolácia z kamennej vlny vhodná pre zateplenie plochých striech</t>
  </si>
  <si>
    <t>Priečka SDK hr. 100 mm jednoducho opláštená sadrokartónovými doskami hr. 12,5 mm s tep. izoláciou, CW 75, 3.40.02 HB, vrátane zosileného lemovania otvorov UA profilom a vrátane akrylovania spojov</t>
  </si>
  <si>
    <t>Predsadená stena SDK hr. 150 mm jendoducho opláštená sadrokartónovými doskami hr. 12,5 mm s tep. izoláciou, CW100, 3.22.00 HB</t>
  </si>
  <si>
    <t xml:space="preserve">Pol.11,11i,11i* Zárubeň 900/1970 PO EW 30 ceľová hranatá do muriva zo žiarovo pozink.plechu  hr. 1,5 mm, /P/ s poldrážkou pre tesnenie,ostenie 100 mm, s podlahovým zapustením, RAL 7033  </t>
  </si>
  <si>
    <t>Pol.10i D+Montáž na pásky-vonkajšia AL výplň zložená z 1KR dverí a pevná výplň, rozm. 1600/2625 mm, IZBD s fóliou tepelne odrazivou, pvrch.úprava RAL 9007, vnútorné žalúzie,vložka FAB, madlo pre imobilných, samozatvárač,stavač dver.krídla,výrazná páska š.50 mm</t>
  </si>
  <si>
    <t>Pol.07 D+Montáž na pásky-vonkajšia AL výplň zložená z 1KR otv. dverí , IZBD s fóliou tepelne odrazivou, a steny-vrchný diel okno S, pákový uzáver, rozm. 3625/2675 mm, IZT,pvrch.úprava RAL 9007, vnútorné žalúzie,výrazná páska š.50 mm</t>
  </si>
  <si>
    <t>Pol.01i D+Montáž na pásky-vonkajšia AL výplň zložená z 1KR dverí a pevná výplň, rozm. 2125/2675 mm, dvere-IZBD s fóliou tepelne odrazivou, pvrch.úprava RAL 9007, bezpečn.vložka FAB, madlo pre imobilných, samozatvárač,stavač dver.krídla,výrazná páska š.50 mm</t>
  </si>
  <si>
    <t>Pol.27 D+M zábradlie zasklenej steny pol.08, rozmer 1,65x1,10 m -  výplň antikorová sieť do oc. rámu vrát. povrch. úpravy náter kladivková striebrošedá farba</t>
  </si>
  <si>
    <t>Pol.26 D+M Jednodielny požiarny rebrík kotvený do steny, s ochranným košom v. 7710 mm, š. stupňov 520 mm,  povrch. úprava  kladivková striebrošedá farba</t>
  </si>
  <si>
    <t>Pol.27* D+M zábradlie zasklenej steny pol.09, rozmer 1,05x1,10 m -  výplň antikorová sieť do oc. rámu vrát. povrch. úpravy náter kladivková striebrošedá farba</t>
  </si>
  <si>
    <t>Pol.28 D+M interiérové zábradlie schodiska z oc. trubiek 40x2,5mm, vrát. povrch. úpravy náter kladivková striebrošedá farba, kotvenie do oceľ. rámu kabíny plošiny</t>
  </si>
  <si>
    <t>Pol.28* D+M interiérové zábradlie schodiska z oc. trubiek 40x2,5mm, vrát. povrch. úpravy náter kladivková striebrošedá farba, kotvenie do obvodovej steny</t>
  </si>
  <si>
    <t>Pol.29 D+M interiérové zábradlie podesty schodiska, rozmer 1,15x2,84 m -  výplň antikorová sieť do oc. rámu vrát. povrch. úpravy náter kladivková striebrošedá farba</t>
  </si>
  <si>
    <t>Pol.29* D+M vonkajšie zábradlie balkóna a strešnej terasy z oc. trubiek DN 14x1,5 mm, vrátane povrch. úpravy  kladivková striebrošedá farba</t>
  </si>
  <si>
    <t xml:space="preserve">D+M Stropný zdvihák s prevesovacím zariadením a mechanickým posunom pre stropné zdvíhacie zariadenie H01					</t>
  </si>
  <si>
    <t>D+M stropné zdvíhacie zariadenie H01  miestnosť č. 1.15, 2.10</t>
  </si>
  <si>
    <t>D+M stropné zdvíhacie zariadenie H01 miestnosť č.1.11, 2.06</t>
  </si>
  <si>
    <t>D+M stropné zdvíhacie zariadenie H01 miestnosť č.1.16, 2.11</t>
  </si>
  <si>
    <t>D+M rohovej lišty ALU schodiskový profil 46x30mm farba elox strieborná+čierna protišmyk. gum. vložka GM/72 / k PVC 5/</t>
  </si>
  <si>
    <t>IN1 Umývateľná maľba stien z maliarskych zmesí s vysokou krycou schopnosťou a vysokou odolnosťou voči oderu vrátane penetrácie výšky do 3, 80 m</t>
  </si>
  <si>
    <t>IN2 Maľby stropov z maliarskych zmesí s dobrou krycou schopnosťou a paropriepustnosťou vrátane penetrácie výšky do 3, 80 m</t>
  </si>
  <si>
    <t>IN3 Interiérová vysokoumývateľná farba so zamatovým vzhľadom na báze vinylových kopolymérov vrátane penetrácie</t>
  </si>
  <si>
    <t>Vypínač 1-pól. p. om.  (rad. 1)</t>
  </si>
  <si>
    <t>Vypínač 1-pól. p. om.  (rad. 5) - sériový</t>
  </si>
  <si>
    <t>Vypínač 1-pól. p. om.  (rad. 6) - striedavý</t>
  </si>
  <si>
    <t>Vypínač 1-pól. p. om.  (rad. 5B)- striedavý 5B</t>
  </si>
  <si>
    <t>Vypínač 1-pól. p. om.  (rad. 7) – krížový</t>
  </si>
  <si>
    <t>Zásuvka 230V p. om.</t>
  </si>
  <si>
    <t xml:space="preserve">Slaboprúdová zásuvka RJ45 </t>
  </si>
  <si>
    <t>Vypínač 1-pól. p. om. (rad. 1)</t>
  </si>
  <si>
    <t>Vypínač 1-pól. p. om. (rad. 5) - sériový</t>
  </si>
  <si>
    <t>Vypínač 1-pól. p. om. (rad. 6) - striedavý</t>
  </si>
  <si>
    <t>Vypínač 1-pól. p. om. (rad. 5B)- striedavý 5B</t>
  </si>
  <si>
    <t>Vypínač 1-pól. p. om. (rad. 7) – krížový</t>
  </si>
  <si>
    <t>Slaboprúdová zásuvka RJ45</t>
  </si>
  <si>
    <t>Zásuvka UTP 2port, Cat5E, pod omietku</t>
  </si>
  <si>
    <t>D+M zvislá zdvíhacia hydraulická plošina model EHD - E08</t>
  </si>
  <si>
    <t>D+M oceľovej konštrukcie povrchová úprava náter kladivková striebrošedá</t>
  </si>
  <si>
    <t xml:space="preserve">Lokálny decentralizovaný ventilačný systém s rekuperáciou tepla vrátane hranatého tubusu pre zabudovanie (rozmer 320 x 320 mm, hĺbka 320 až 480 mm - nastaviteľná hĺbka podľa obvodovej steny), krížový výmenník Crossflow, priemerná účinnosť rekuperácie max. 87%, štyry stupne intenzity vetrania (15/30/45/55 m3 / h), príkon ventilátora 3,5 / 9,0 / 17,0 / 25,0 W, napájanie 1 / N / PE ~ 230V, 50Hz, spotreba prúdu max. 0,2 A, bez ohrievacieho telesa, ochrana IP X4, ovládanie rekuperačné jednotky (prepínanie režimov) priamo na jednotke  </t>
  </si>
  <si>
    <t>Domáci telefón s reguláciou hlasitosti</t>
  </si>
  <si>
    <t xml:space="preserve">Modul elektrického vrátnika VEV 2 </t>
  </si>
  <si>
    <t>Strieška pod omietku pre elektrický vrátnik</t>
  </si>
  <si>
    <t>Škatule montážna 1B pod omietku</t>
  </si>
  <si>
    <t>Pol.29* D+M vonkajšie zábradlie krytej komunikácie z oc. trubiek DN 14x1,5 mm, vrátane povrch. úpravy kladivková striebrošedá farba</t>
  </si>
  <si>
    <t>Odlučovač ropných látok,  prietok - 5 l/s, do 0,1 mg/l NEL</t>
  </si>
  <si>
    <t>Tesnenie šacht. rúry 600</t>
  </si>
  <si>
    <t>Prstenec roznášací betónový - 1100/680/150</t>
  </si>
  <si>
    <t>Poklop liatinový D600</t>
  </si>
  <si>
    <t>Dno šachtové - 600/160x0°, materiál PP</t>
  </si>
  <si>
    <t>Dno šachtové - 600/160x60°, materiál PP</t>
  </si>
  <si>
    <t>Dno šachtové - 600/160-X, materiál PP</t>
  </si>
  <si>
    <t>Rúra šachtová vlnovcová s hrdlom ID600x3650, materiál PP</t>
  </si>
  <si>
    <t>Montáž plastovej chráničky d=100mm v zemi</t>
  </si>
  <si>
    <t>Plastová chránička d=100mm v zemi</t>
  </si>
  <si>
    <t>Montáž nástenného rozvádzača GMA6406 6U</t>
  </si>
  <si>
    <t>Nástenný rozvádzač GMA6406 6U / 19" 600*450*370mm</t>
  </si>
  <si>
    <t>Hydroizolačná fólia na báze mäkčeného PVC s  odolnosťou proti ropným látkam vhodná na izoláciu spodných stavieb proti zemnej vlhkosti, tlakovej vode a radónu, k izolácii manipulačných plôch, havarijných nádrží a dočasných odkladisiek ropných látok, hr. 1,0 mm, šírka 1,3 m, čierna</t>
  </si>
  <si>
    <t>Dlažba zámková hr.8 cm  sivá</t>
  </si>
  <si>
    <t>Dlažba zámková  hr.8cm sivá</t>
  </si>
  <si>
    <t>Obrubník parkový 100/5/20cm</t>
  </si>
  <si>
    <t>Dodatočné vystužovanie betónových konštrukcií betonárskou oceľou chemickou injektážnou kotvou z epoxidovej živice
a z tužidla (sú uložené v dvojdielnej kartuši), D 12 mm -0.00001t</t>
  </si>
  <si>
    <t>Stĺpik oceľový, obdĺžnikový prierez 60x60x2400 mm, pozinkovaný</t>
  </si>
  <si>
    <t>Vzpera oceľová d 38 mm, výška 2,5 m pozinkovaná</t>
  </si>
  <si>
    <t>"v jestvujúcom sokli oplotenia 100x100 mm pre osadenie  stĺpika 2400/60/60"1</t>
  </si>
  <si>
    <t>"stĺpiky a vzpery oplotenia</t>
  </si>
  <si>
    <t>"základ oplotenia vrátane výšky lôžka pre dlažbu</t>
  </si>
  <si>
    <t>Pol.b D+M Kovová výplň oplotenia  oc. rám výplň pletivo, povrch. úprava zinkovaním, náter kladivková striebrošedá</t>
  </si>
  <si>
    <t>Pol.c D+M samonosná brána oplotenia rozmer šxv 4600(6000)x1700 mm, oc. rám výplň pletivo, povrch. úprava zinkovaním, náter kladivková striebrošedá</t>
  </si>
  <si>
    <t>Pol.f D+M 1KR atypová bránka oplotenia rozmer šxv 1370x1700 mm, oc. rám výplň pletivo, povrch. úprava zinkovaním, náter  kladivková striebrošedá,príprava na el.zámok,G/K, ovládaná cez audiovrátnik</t>
  </si>
  <si>
    <t>Pol.g  D+M dvierka elektromera  rozmer 400x500 mm, výplň  pozink. pletivom, povrch.úprava žiarovo pozink. náter kladivková striebrošedá</t>
  </si>
  <si>
    <t xml:space="preserve">Pol.d  Bránka 1KR atypová, šxv 908 x1550 mm, úprava rámu pozink a náter kladivková striebrošedá,výplň pozink. pletivo príprava na el.zámok,G/K, ovládaná cez audiovrátnik </t>
  </si>
  <si>
    <t>Nátery stĺpikov oplotenia dvojnásobný striebrošedá</t>
  </si>
  <si>
    <t>"EPS  hr. 30 mm</t>
  </si>
  <si>
    <t>"EPS hr. 120 mm 1x</t>
  </si>
  <si>
    <t>"EPS hr. 160 mm 1x</t>
  </si>
  <si>
    <t>Montáž stropného panelu z predpät. betónu v budovách výšky do 18 m, hmotnosti nad 3 do 7 t</t>
  </si>
  <si>
    <t>Montáž stropného panelu z predpät. betónu v budovách výšky do 18 m, hmotnosti nad 1,5 do 3 t</t>
  </si>
  <si>
    <t>D+M prestrešenia vonkajších prístreškov polykarbonátovými platňami, komorovými, hr. 16 mm číre, obojstranná UV ochrana, jednokomorová štruktúra, stálosť od – 40 °C do + 120 °C vrátane líšt spojov.materiálu a oplechovania</t>
  </si>
  <si>
    <t>D+M prestrešenia vonkajších prístreškov polykarbonátovými platňami, komorovými, hr. 16 mm číre, obojstranná UV ochrana, jednokomorová štruktúra, stálosť od – 40 °C do + 120 °C, vrátane líšt spojov.materiálu a oplechovania</t>
  </si>
  <si>
    <t>Separačná vrstva - geotextília netkaná PP 200g/m2</t>
  </si>
  <si>
    <t>"EPS  hr. 160 mm 1x</t>
  </si>
  <si>
    <t>"xpsr hr. 150 mm</t>
  </si>
  <si>
    <t>Geotextília PP 200 g/m2</t>
  </si>
  <si>
    <t xml:space="preserve">Príprava vnútorného podkladu stien univerzálny základ </t>
  </si>
  <si>
    <t>Geotextília PP 300 g/m2 - obojstranne</t>
  </si>
  <si>
    <t>Hydroizolačná fólia na báze PVC-P  hr. 1,5 mm s ochranou proti UV žiareniu</t>
  </si>
  <si>
    <t>Doplnková hydroizolačná fólia na báze mäkčeného PVC vhodná na opracovanie detailov, homogénna - bez výstužnej mriežky, hr. 2 mm, š. 1,2 m, izolácia balkónov, strešných detailov, farba sivá</t>
  </si>
  <si>
    <t>Pol.18 Zárubeň 700/1970 PO EW30 oceľová hranatá pre sadrokartón zo žiarovo pozink.plechu  hr. 1,5 mm, s poldrážkou pre tesnenie,ostenie 100 mm, L, bez podlahového zapustenia,vrátane náteru RAL 7033</t>
  </si>
  <si>
    <t>Pol.16,17 Zárubeň 700/1970 oceľová hranatá pre sadrokartón zo žiarovo pozink.plechu  hr. 1,5 mm, s poldrážkou pre tesnenie,ostenie 100 mm, P, bez podlahového zapustenia,vrátane náteru  RAL 7033</t>
  </si>
  <si>
    <t>Pol.14i,15i Zárubeň 900/1970 oceľová hranatá pre sadrokartón zo žiarovo pozink.plechu  hr. 1,5 mm, s poldrážkou pre tesnenie,ostenie 100 mm, L/P, bez podlahového zapustenia,vrátane náteru RAL 7033</t>
  </si>
  <si>
    <t>Pol.14 Zárubeň 800/1970 oceľová hranatá pre sadrokartón zo žiarovo pozink.plechu  hr. 1,5 mm, s poldrážkou pre tesnenie,ostenie 100 mm, P, bez podlahového zapustenia,vrátane náteru RAL 7033</t>
  </si>
  <si>
    <t>Pol.12i,13i Zárubeň 1100/1970 pre posuvné dvere, oceľová hranatá pre sadrokartón zo žiarovo pozink.plechu  hr. 1,5 mm,ostenie 100 mm, L/P, bez podlahového zapustenia,vrátane náteru RAL 7033</t>
  </si>
  <si>
    <t>Inštalačná krabica</t>
  </si>
  <si>
    <t>207</t>
  </si>
  <si>
    <t>K pol. KL1 vstavaná chladnička s integrovaným chladiacim priestorom, energetická trieda A+  - šxhlxv 54x55x1300</t>
  </si>
  <si>
    <t>1833248613</t>
  </si>
  <si>
    <t>208</t>
  </si>
  <si>
    <t>-2001700234</t>
  </si>
  <si>
    <t>"digestor s recirkulačnou prevádzkou -výkon 703 m3/h, 2 umývateľné AL tukové filtre</t>
  </si>
  <si>
    <t>"výškovo nastavit.komínová časť</t>
  </si>
  <si>
    <t>K pol. KL1 zabudovateľný rekuperačný digestor, "digestor s recirkulačnou prevádzkou -výkon 703 m3/h, 2 umývateľné AL tukové filtre, "výškovo nastavit.komínová časť</t>
  </si>
  <si>
    <t>209</t>
  </si>
  <si>
    <t>-1494117458</t>
  </si>
  <si>
    <t xml:space="preserve">"zabudovateľná ele.rúra-6 funkcií pečenia, digit.programátor, Booster pre rýchly preohrev, pečenie s ventilát.,el.detská poistka, vnút.osvetenie, </t>
  </si>
  <si>
    <t>"energetická trieda A-20%, tichý chod iba 46 dB (A), objem dutiny rúry 65 l, vyhotovenie biele sklo</t>
  </si>
  <si>
    <t>K pol. KL1 zabudovateľná elektrická rúra, "zabudovateľná ele.rúra-6 funkcií pečenia, digit.programátor, Booster pre rýchly preohrev, pečenie s ventilát.,el.detská poistka, vnút.osvetenie, "energetická trieda A-20%, tichý chod iba 46 dB (A), objem dutiny rúry 65 l, vyhotovenie biele sklo</t>
  </si>
  <si>
    <t>210</t>
  </si>
  <si>
    <t>995002146</t>
  </si>
  <si>
    <t>"ELEKTRICKÝ VARNÝ PANEL, SENZOROVÉ OVLÁDANIE, 4 INDUKČNÉ VARNÉ ZÓNY, OCHRANA PROTI PRETEČENIU,</t>
  </si>
  <si>
    <t>"BOOSTER PRE VŠETKY 4 ZÓNY, BEZ RÁMIKU</t>
  </si>
  <si>
    <t>K pol. KL1 elektrický varný panel, "ELEKTRICKÝ VARNÝ PANEL, SENZOROVÉ OVLÁDANIE, 4 INDUKČNÉ VARNÉ ZÓNY, OCHRANA PROTI PRETEČENIU, "BOOSTER PRE VŠETKY 4 ZÓNY, BEZ RÁMIKU</t>
  </si>
  <si>
    <t>213</t>
  </si>
  <si>
    <t>-953647872</t>
  </si>
  <si>
    <t>"s integrovaným chladiacim priestorom"1</t>
  </si>
  <si>
    <t>K pol. KL2 zabudovateľná chladnička - objem 135l, energetická trieda A+, "s integrovaným chladiacim priestorom"1</t>
  </si>
  <si>
    <t>214</t>
  </si>
  <si>
    <t>1530633296</t>
  </si>
  <si>
    <t>"zabudovateľná mvl.rúra -objem 20 l, 5 stupňov ohrevu, výkon 800 W, 382x594x319 mm</t>
  </si>
  <si>
    <t>K pol. KL2 zabudovateľná mikrovlnná rúra, výkon 800 W, "zabudovateľná mvl.rúra -objem 20 l, 5 stupňov ohrevu, výkon 800 W, 382x594x319 mm</t>
  </si>
  <si>
    <t>44-M</t>
  </si>
  <si>
    <t>Hasiace prístroje</t>
  </si>
  <si>
    <t>392</t>
  </si>
  <si>
    <t>449831307</t>
  </si>
  <si>
    <t>Ručný hasiaci prístroj práškový 6 kg</t>
  </si>
  <si>
    <t>-1358968979</t>
  </si>
  <si>
    <t>344</t>
  </si>
  <si>
    <t>1267879252</t>
  </si>
  <si>
    <t>345</t>
  </si>
  <si>
    <t>1111454507</t>
  </si>
  <si>
    <t>346</t>
  </si>
  <si>
    <t>CNS kabel UTP, Cat5E, lanko, PVC, box 305m - šedá</t>
  </si>
  <si>
    <t>1117611385</t>
  </si>
  <si>
    <t>347</t>
  </si>
  <si>
    <t>CNS patch kábel Cat5E, UTP - 2m , čierny</t>
  </si>
  <si>
    <t>1536703687</t>
  </si>
  <si>
    <t>Modulárny patchpanel 24port 1U pre UTP i STP keystone, kovová vyväz. Lišta</t>
  </si>
  <si>
    <t>Keystone Cat6, UTP, 180 stupnov. svork. typ 110, biely</t>
  </si>
  <si>
    <t>355</t>
  </si>
  <si>
    <t>-2137942787</t>
  </si>
  <si>
    <t>356</t>
  </si>
  <si>
    <t>1829550043</t>
  </si>
  <si>
    <t>357</t>
  </si>
  <si>
    <t>438656431</t>
  </si>
  <si>
    <t>358</t>
  </si>
  <si>
    <t>-1523639631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</si>
</sst>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3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0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7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18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167" fontId="5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horizontal="center" vertical="center"/>
      <protection locked="0"/>
    </xf>
    <xf numFmtId="0" fontId="0" fillId="0" borderId="22" xfId="0" applyFont="1" applyBorder="1" applyAlignment="1" applyProtection="1">
      <alignment horizontal="left" vertical="center" wrapText="1"/>
      <protection locked="0"/>
    </xf>
    <xf numFmtId="0" fontId="0" fillId="0" borderId="22" xfId="0" applyFont="1" applyBorder="1" applyAlignment="1" applyProtection="1">
      <alignment horizontal="center" vertical="center" wrapText="1"/>
      <protection locked="0"/>
    </xf>
    <xf numFmtId="167" fontId="0" fillId="0" borderId="22" xfId="0" applyNumberFormat="1" applyFont="1" applyBorder="1" applyAlignment="1" applyProtection="1">
      <alignment vertical="center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0" fontId="1" fillId="3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167" fontId="31" fillId="3" borderId="22" xfId="0" applyNumberFormat="1" applyFont="1" applyFill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3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49" fontId="0" fillId="3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0" fillId="0" borderId="16" xfId="0" applyFont="1" applyBorder="1" applyAlignment="1" applyProtection="1">
      <alignment horizontal="left" vertical="center" wrapText="1"/>
      <protection locked="0"/>
    </xf>
    <xf numFmtId="0" fontId="0" fillId="0" borderId="18" xfId="0" applyFont="1" applyBorder="1" applyAlignment="1" applyProtection="1">
      <alignment horizontal="left" vertical="center" wrapText="1"/>
      <protection locked="0"/>
    </xf>
    <xf numFmtId="0" fontId="0" fillId="0" borderId="16" xfId="0" applyBorder="1" applyAlignment="1" applyProtection="1">
      <alignment horizontal="left" vertical="center" wrapText="1"/>
      <protection locked="0"/>
    </xf>
    <xf numFmtId="0" fontId="0" fillId="0" borderId="18" xfId="0" applyBorder="1" applyAlignment="1" applyProtection="1">
      <alignment horizontal="left" vertical="center" wrapText="1"/>
      <protection locked="0"/>
    </xf>
    <xf numFmtId="0" fontId="31" fillId="0" borderId="16" xfId="0" applyFont="1" applyBorder="1" applyAlignment="1" applyProtection="1">
      <alignment horizontal="left" vertical="center" wrapText="1"/>
      <protection locked="0"/>
    </xf>
    <xf numFmtId="0" fontId="31" fillId="0" borderId="18" xfId="0" applyFont="1" applyBorder="1" applyAlignment="1" applyProtection="1">
      <alignment horizontal="left" vertical="center" wrapText="1"/>
      <protection locked="0"/>
    </xf>
    <xf numFmtId="0" fontId="31" fillId="0" borderId="16" xfId="0" applyFont="1" applyFill="1" applyBorder="1" applyAlignment="1" applyProtection="1">
      <alignment horizontal="left" vertical="center" wrapText="1"/>
      <protection locked="0"/>
    </xf>
    <xf numFmtId="0" fontId="31" fillId="0" borderId="18" xfId="0" applyFont="1" applyFill="1" applyBorder="1" applyAlignment="1" applyProtection="1">
      <alignment horizontal="left" vertical="center" wrapText="1"/>
      <protection locked="0"/>
    </xf>
    <xf numFmtId="0" fontId="0" fillId="0" borderId="16" xfId="0" applyFill="1" applyBorder="1" applyAlignment="1" applyProtection="1">
      <alignment horizontal="left" vertical="center" wrapText="1"/>
      <protection locked="0"/>
    </xf>
    <xf numFmtId="0" fontId="0" fillId="0" borderId="18" xfId="0" applyFill="1" applyBorder="1" applyAlignment="1" applyProtection="1">
      <alignment horizontal="left" vertical="center" wrapText="1"/>
      <protection locked="0"/>
    </xf>
    <xf numFmtId="0" fontId="0" fillId="0" borderId="16" xfId="0" applyFont="1" applyFill="1" applyBorder="1" applyAlignment="1" applyProtection="1">
      <alignment horizontal="left" vertical="center" wrapText="1"/>
      <protection locked="0"/>
    </xf>
    <xf numFmtId="0" fontId="0" fillId="0" borderId="18" xfId="0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horizontal="left" vertical="center"/>
      <protection locked="0"/>
    </xf>
    <xf numFmtId="0" fontId="20" fillId="5" borderId="17" xfId="0" applyFont="1" applyFill="1" applyBorder="1" applyAlignment="1">
      <alignment horizontal="center" vertical="center" wrapText="1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14" xfId="0" applyFont="1" applyBorder="1" applyAlignment="1">
      <alignment horizontal="left" vertical="center"/>
    </xf>
    <xf numFmtId="0" fontId="31" fillId="0" borderId="19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4"/>
  <sheetViews>
    <sheetView showGridLines="0" tabSelected="1" workbookViewId="0">
      <selection activeCell="D4" sqref="D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208" t="s">
        <v>5</v>
      </c>
      <c r="AS2" s="209"/>
      <c r="AT2" s="209"/>
      <c r="AU2" s="209"/>
      <c r="AV2" s="209"/>
      <c r="AW2" s="209"/>
      <c r="AX2" s="209"/>
      <c r="AY2" s="209"/>
      <c r="AZ2" s="209"/>
      <c r="BA2" s="209"/>
      <c r="BB2" s="209"/>
      <c r="BC2" s="209"/>
      <c r="BD2" s="209"/>
      <c r="BE2" s="20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6</v>
      </c>
    </row>
    <row r="5" spans="1:74" ht="12" customHeight="1">
      <c r="B5" s="19"/>
      <c r="D5" s="23" t="s">
        <v>11</v>
      </c>
      <c r="K5" s="219" t="s">
        <v>12</v>
      </c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  <c r="AK5" s="209"/>
      <c r="AL5" s="209"/>
      <c r="AM5" s="209"/>
      <c r="AN5" s="209"/>
      <c r="AO5" s="209"/>
      <c r="AR5" s="19"/>
      <c r="BE5" s="226" t="s">
        <v>13</v>
      </c>
      <c r="BS5" s="16" t="s">
        <v>6</v>
      </c>
    </row>
    <row r="6" spans="1:74" ht="36.950000000000003" customHeight="1">
      <c r="B6" s="19"/>
      <c r="D6" s="24" t="s">
        <v>14</v>
      </c>
      <c r="K6" s="220" t="s">
        <v>15</v>
      </c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B6" s="209"/>
      <c r="AC6" s="209"/>
      <c r="AD6" s="209"/>
      <c r="AE6" s="209"/>
      <c r="AF6" s="209"/>
      <c r="AG6" s="209"/>
      <c r="AH6" s="209"/>
      <c r="AI6" s="209"/>
      <c r="AJ6" s="209"/>
      <c r="AK6" s="209"/>
      <c r="AL6" s="209"/>
      <c r="AM6" s="209"/>
      <c r="AN6" s="209"/>
      <c r="AO6" s="209"/>
      <c r="AR6" s="19"/>
      <c r="BE6" s="227"/>
      <c r="BS6" s="16" t="s">
        <v>6</v>
      </c>
    </row>
    <row r="7" spans="1:74" ht="12" customHeight="1">
      <c r="B7" s="19"/>
      <c r="D7" s="25" t="s">
        <v>16</v>
      </c>
      <c r="K7" s="16" t="s">
        <v>1</v>
      </c>
      <c r="AK7" s="25" t="s">
        <v>17</v>
      </c>
      <c r="AN7" s="16" t="s">
        <v>1</v>
      </c>
      <c r="AR7" s="19"/>
      <c r="BE7" s="227"/>
      <c r="BS7" s="16" t="s">
        <v>6</v>
      </c>
    </row>
    <row r="8" spans="1:74" ht="12" customHeight="1">
      <c r="B8" s="19"/>
      <c r="D8" s="25" t="s">
        <v>18</v>
      </c>
      <c r="K8" s="16" t="s">
        <v>19</v>
      </c>
      <c r="AK8" s="25" t="s">
        <v>20</v>
      </c>
      <c r="AN8" s="26"/>
      <c r="AR8" s="19"/>
      <c r="BE8" s="227"/>
      <c r="BS8" s="16" t="s">
        <v>6</v>
      </c>
    </row>
    <row r="9" spans="1:74" ht="14.45" customHeight="1">
      <c r="B9" s="19"/>
      <c r="AR9" s="19"/>
      <c r="BE9" s="227"/>
      <c r="BS9" s="16" t="s">
        <v>6</v>
      </c>
    </row>
    <row r="10" spans="1:74" ht="12" customHeight="1">
      <c r="B10" s="19"/>
      <c r="D10" s="25" t="s">
        <v>21</v>
      </c>
      <c r="AK10" s="25" t="s">
        <v>22</v>
      </c>
      <c r="AN10" s="16" t="s">
        <v>23</v>
      </c>
      <c r="AR10" s="19"/>
      <c r="BE10" s="227"/>
      <c r="BS10" s="16" t="s">
        <v>6</v>
      </c>
    </row>
    <row r="11" spans="1:74" ht="18.399999999999999" customHeight="1">
      <c r="B11" s="19"/>
      <c r="E11" s="16" t="s">
        <v>24</v>
      </c>
      <c r="AK11" s="25" t="s">
        <v>25</v>
      </c>
      <c r="AN11" s="16" t="s">
        <v>1</v>
      </c>
      <c r="AR11" s="19"/>
      <c r="BE11" s="227"/>
      <c r="BS11" s="16" t="s">
        <v>6</v>
      </c>
    </row>
    <row r="12" spans="1:74" ht="6.95" customHeight="1">
      <c r="B12" s="19"/>
      <c r="AR12" s="19"/>
      <c r="BE12" s="227"/>
      <c r="BS12" s="16" t="s">
        <v>6</v>
      </c>
    </row>
    <row r="13" spans="1:74" ht="12" customHeight="1">
      <c r="B13" s="19"/>
      <c r="D13" s="25" t="s">
        <v>26</v>
      </c>
      <c r="AK13" s="25" t="s">
        <v>22</v>
      </c>
      <c r="AN13" s="27" t="s">
        <v>27</v>
      </c>
      <c r="AR13" s="19"/>
      <c r="BE13" s="227"/>
      <c r="BS13" s="16" t="s">
        <v>6</v>
      </c>
    </row>
    <row r="14" spans="1:74">
      <c r="B14" s="19"/>
      <c r="E14" s="221" t="s">
        <v>27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22"/>
      <c r="Z14" s="222"/>
      <c r="AA14" s="222"/>
      <c r="AB14" s="222"/>
      <c r="AC14" s="222"/>
      <c r="AD14" s="222"/>
      <c r="AE14" s="222"/>
      <c r="AF14" s="222"/>
      <c r="AG14" s="222"/>
      <c r="AH14" s="222"/>
      <c r="AI14" s="222"/>
      <c r="AJ14" s="222"/>
      <c r="AK14" s="25" t="s">
        <v>25</v>
      </c>
      <c r="AN14" s="27" t="s">
        <v>27</v>
      </c>
      <c r="AR14" s="19"/>
      <c r="BE14" s="227"/>
      <c r="BS14" s="16" t="s">
        <v>6</v>
      </c>
    </row>
    <row r="15" spans="1:74" ht="6.95" customHeight="1">
      <c r="B15" s="19"/>
      <c r="AR15" s="19"/>
      <c r="BE15" s="227"/>
      <c r="BS15" s="16" t="s">
        <v>3</v>
      </c>
    </row>
    <row r="16" spans="1:74" ht="12" customHeight="1">
      <c r="B16" s="19"/>
      <c r="D16" s="25" t="s">
        <v>28</v>
      </c>
      <c r="AK16" s="25" t="s">
        <v>22</v>
      </c>
      <c r="AN16" s="16" t="s">
        <v>29</v>
      </c>
      <c r="AR16" s="19"/>
      <c r="BE16" s="227"/>
      <c r="BS16" s="16" t="s">
        <v>3</v>
      </c>
    </row>
    <row r="17" spans="2:71" ht="18.399999999999999" customHeight="1">
      <c r="B17" s="19"/>
      <c r="E17" s="16" t="s">
        <v>30</v>
      </c>
      <c r="AK17" s="25" t="s">
        <v>25</v>
      </c>
      <c r="AN17" s="16" t="s">
        <v>31</v>
      </c>
      <c r="AR17" s="19"/>
      <c r="BE17" s="227"/>
      <c r="BS17" s="16" t="s">
        <v>32</v>
      </c>
    </row>
    <row r="18" spans="2:71" ht="6.95" customHeight="1">
      <c r="B18" s="19"/>
      <c r="AR18" s="19"/>
      <c r="BE18" s="227"/>
      <c r="BS18" s="16" t="s">
        <v>33</v>
      </c>
    </row>
    <row r="19" spans="2:71" ht="12" customHeight="1">
      <c r="B19" s="19"/>
      <c r="D19" s="25" t="s">
        <v>34</v>
      </c>
      <c r="AK19" s="25" t="s">
        <v>22</v>
      </c>
      <c r="AN19" s="16" t="s">
        <v>1</v>
      </c>
      <c r="AR19" s="19"/>
      <c r="BE19" s="227"/>
      <c r="BS19" s="16" t="s">
        <v>33</v>
      </c>
    </row>
    <row r="20" spans="2:71" ht="18.399999999999999" customHeight="1">
      <c r="B20" s="19"/>
      <c r="E20" s="16" t="s">
        <v>35</v>
      </c>
      <c r="AK20" s="25" t="s">
        <v>25</v>
      </c>
      <c r="AN20" s="16" t="s">
        <v>1</v>
      </c>
      <c r="AR20" s="19"/>
      <c r="BE20" s="227"/>
      <c r="BS20" s="16" t="s">
        <v>32</v>
      </c>
    </row>
    <row r="21" spans="2:71" ht="6.95" customHeight="1">
      <c r="B21" s="19"/>
      <c r="AR21" s="19"/>
      <c r="BE21" s="227"/>
    </row>
    <row r="22" spans="2:71" ht="12" customHeight="1">
      <c r="B22" s="19"/>
      <c r="D22" s="25" t="s">
        <v>36</v>
      </c>
      <c r="AR22" s="19"/>
      <c r="BE22" s="227"/>
    </row>
    <row r="23" spans="2:71" ht="16.5" customHeight="1">
      <c r="B23" s="19"/>
      <c r="E23" s="223" t="s">
        <v>1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23"/>
      <c r="Z23" s="223"/>
      <c r="AA23" s="223"/>
      <c r="AB23" s="223"/>
      <c r="AC23" s="223"/>
      <c r="AD23" s="223"/>
      <c r="AE23" s="223"/>
      <c r="AF23" s="223"/>
      <c r="AG23" s="223"/>
      <c r="AH23" s="223"/>
      <c r="AI23" s="223"/>
      <c r="AJ23" s="223"/>
      <c r="AK23" s="223"/>
      <c r="AL23" s="223"/>
      <c r="AM23" s="223"/>
      <c r="AN23" s="223"/>
      <c r="AR23" s="19"/>
      <c r="BE23" s="227"/>
    </row>
    <row r="24" spans="2:71" ht="6.95" customHeight="1">
      <c r="B24" s="19"/>
      <c r="AR24" s="19"/>
      <c r="BE24" s="227"/>
    </row>
    <row r="25" spans="2:71" ht="6.95" customHeight="1">
      <c r="B25" s="1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9"/>
      <c r="BE25" s="227"/>
    </row>
    <row r="26" spans="2:71" s="1" customFormat="1" ht="25.9" customHeight="1">
      <c r="B26" s="30"/>
      <c r="D26" s="31" t="s">
        <v>37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6">
        <f>ROUND(AG54,2)</f>
        <v>0</v>
      </c>
      <c r="AL26" s="207"/>
      <c r="AM26" s="207"/>
      <c r="AN26" s="207"/>
      <c r="AO26" s="207"/>
      <c r="AR26" s="30"/>
      <c r="BE26" s="227"/>
    </row>
    <row r="27" spans="2:71" s="1" customFormat="1" ht="6.95" customHeight="1">
      <c r="B27" s="30"/>
      <c r="AR27" s="30"/>
      <c r="BE27" s="227"/>
    </row>
    <row r="28" spans="2:71" s="1" customFormat="1">
      <c r="B28" s="30"/>
      <c r="L28" s="224" t="s">
        <v>38</v>
      </c>
      <c r="M28" s="224"/>
      <c r="N28" s="224"/>
      <c r="O28" s="224"/>
      <c r="P28" s="224"/>
      <c r="W28" s="224" t="s">
        <v>39</v>
      </c>
      <c r="X28" s="224"/>
      <c r="Y28" s="224"/>
      <c r="Z28" s="224"/>
      <c r="AA28" s="224"/>
      <c r="AB28" s="224"/>
      <c r="AC28" s="224"/>
      <c r="AD28" s="224"/>
      <c r="AE28" s="224"/>
      <c r="AK28" s="224" t="s">
        <v>40</v>
      </c>
      <c r="AL28" s="224"/>
      <c r="AM28" s="224"/>
      <c r="AN28" s="224"/>
      <c r="AO28" s="224"/>
      <c r="AR28" s="30"/>
      <c r="BE28" s="227"/>
    </row>
    <row r="29" spans="2:71" s="2" customFormat="1" ht="14.45" customHeight="1">
      <c r="B29" s="34"/>
      <c r="D29" s="25" t="s">
        <v>41</v>
      </c>
      <c r="F29" s="25" t="s">
        <v>42</v>
      </c>
      <c r="L29" s="225">
        <v>0.2</v>
      </c>
      <c r="M29" s="205"/>
      <c r="N29" s="205"/>
      <c r="O29" s="205"/>
      <c r="P29" s="205"/>
      <c r="W29" s="204">
        <f>ROUND(AZ54, 2)</f>
        <v>0</v>
      </c>
      <c r="X29" s="205"/>
      <c r="Y29" s="205"/>
      <c r="Z29" s="205"/>
      <c r="AA29" s="205"/>
      <c r="AB29" s="205"/>
      <c r="AC29" s="205"/>
      <c r="AD29" s="205"/>
      <c r="AE29" s="205"/>
      <c r="AK29" s="204">
        <f>ROUND(AV54, 2)</f>
        <v>0</v>
      </c>
      <c r="AL29" s="205"/>
      <c r="AM29" s="205"/>
      <c r="AN29" s="205"/>
      <c r="AO29" s="205"/>
      <c r="AR29" s="34"/>
      <c r="BE29" s="227"/>
    </row>
    <row r="30" spans="2:71" s="2" customFormat="1" ht="14.45" customHeight="1">
      <c r="B30" s="34"/>
      <c r="F30" s="25" t="s">
        <v>43</v>
      </c>
      <c r="L30" s="225">
        <v>0.2</v>
      </c>
      <c r="M30" s="205"/>
      <c r="N30" s="205"/>
      <c r="O30" s="205"/>
      <c r="P30" s="205"/>
      <c r="W30" s="204">
        <f>ROUND(BA54, 2)</f>
        <v>0</v>
      </c>
      <c r="X30" s="205"/>
      <c r="Y30" s="205"/>
      <c r="Z30" s="205"/>
      <c r="AA30" s="205"/>
      <c r="AB30" s="205"/>
      <c r="AC30" s="205"/>
      <c r="AD30" s="205"/>
      <c r="AE30" s="205"/>
      <c r="AK30" s="204">
        <f>ROUND(AW54, 2)</f>
        <v>0</v>
      </c>
      <c r="AL30" s="205"/>
      <c r="AM30" s="205"/>
      <c r="AN30" s="205"/>
      <c r="AO30" s="205"/>
      <c r="AR30" s="34"/>
      <c r="BE30" s="227"/>
    </row>
    <row r="31" spans="2:71" s="2" customFormat="1" ht="14.45" hidden="1" customHeight="1">
      <c r="B31" s="34"/>
      <c r="F31" s="25" t="s">
        <v>44</v>
      </c>
      <c r="L31" s="225">
        <v>0.2</v>
      </c>
      <c r="M31" s="205"/>
      <c r="N31" s="205"/>
      <c r="O31" s="205"/>
      <c r="P31" s="205"/>
      <c r="W31" s="204">
        <f>ROUND(BB54, 2)</f>
        <v>0</v>
      </c>
      <c r="X31" s="205"/>
      <c r="Y31" s="205"/>
      <c r="Z31" s="205"/>
      <c r="AA31" s="205"/>
      <c r="AB31" s="205"/>
      <c r="AC31" s="205"/>
      <c r="AD31" s="205"/>
      <c r="AE31" s="205"/>
      <c r="AK31" s="204">
        <v>0</v>
      </c>
      <c r="AL31" s="205"/>
      <c r="AM31" s="205"/>
      <c r="AN31" s="205"/>
      <c r="AO31" s="205"/>
      <c r="AR31" s="34"/>
      <c r="BE31" s="227"/>
    </row>
    <row r="32" spans="2:71" s="2" customFormat="1" ht="14.45" hidden="1" customHeight="1">
      <c r="B32" s="34"/>
      <c r="F32" s="25" t="s">
        <v>45</v>
      </c>
      <c r="L32" s="225">
        <v>0.2</v>
      </c>
      <c r="M32" s="205"/>
      <c r="N32" s="205"/>
      <c r="O32" s="205"/>
      <c r="P32" s="205"/>
      <c r="W32" s="204">
        <f>ROUND(BC54, 2)</f>
        <v>0</v>
      </c>
      <c r="X32" s="205"/>
      <c r="Y32" s="205"/>
      <c r="Z32" s="205"/>
      <c r="AA32" s="205"/>
      <c r="AB32" s="205"/>
      <c r="AC32" s="205"/>
      <c r="AD32" s="205"/>
      <c r="AE32" s="205"/>
      <c r="AK32" s="204">
        <v>0</v>
      </c>
      <c r="AL32" s="205"/>
      <c r="AM32" s="205"/>
      <c r="AN32" s="205"/>
      <c r="AO32" s="205"/>
      <c r="AR32" s="34"/>
      <c r="BE32" s="227"/>
    </row>
    <row r="33" spans="2:57" s="2" customFormat="1" ht="14.45" hidden="1" customHeight="1">
      <c r="B33" s="34"/>
      <c r="F33" s="25" t="s">
        <v>46</v>
      </c>
      <c r="L33" s="225">
        <v>0</v>
      </c>
      <c r="M33" s="205"/>
      <c r="N33" s="205"/>
      <c r="O33" s="205"/>
      <c r="P33" s="205"/>
      <c r="W33" s="204">
        <f>ROUND(BD54, 2)</f>
        <v>0</v>
      </c>
      <c r="X33" s="205"/>
      <c r="Y33" s="205"/>
      <c r="Z33" s="205"/>
      <c r="AA33" s="205"/>
      <c r="AB33" s="205"/>
      <c r="AC33" s="205"/>
      <c r="AD33" s="205"/>
      <c r="AE33" s="205"/>
      <c r="AK33" s="204">
        <v>0</v>
      </c>
      <c r="AL33" s="205"/>
      <c r="AM33" s="205"/>
      <c r="AN33" s="205"/>
      <c r="AO33" s="205"/>
      <c r="AR33" s="34"/>
      <c r="BE33" s="227"/>
    </row>
    <row r="34" spans="2:57" s="1" customFormat="1" ht="6.95" customHeight="1">
      <c r="B34" s="30"/>
      <c r="AR34" s="30"/>
      <c r="BE34" s="227"/>
    </row>
    <row r="35" spans="2:57" s="1" customFormat="1" ht="25.9" customHeight="1">
      <c r="B35" s="30"/>
      <c r="C35" s="35"/>
      <c r="D35" s="36" t="s">
        <v>47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48</v>
      </c>
      <c r="U35" s="37"/>
      <c r="V35" s="37"/>
      <c r="W35" s="37"/>
      <c r="X35" s="234" t="s">
        <v>49</v>
      </c>
      <c r="Y35" s="235"/>
      <c r="Z35" s="235"/>
      <c r="AA35" s="235"/>
      <c r="AB35" s="235"/>
      <c r="AC35" s="37"/>
      <c r="AD35" s="37"/>
      <c r="AE35" s="37"/>
      <c r="AF35" s="37"/>
      <c r="AG35" s="37"/>
      <c r="AH35" s="37"/>
      <c r="AI35" s="37"/>
      <c r="AJ35" s="37"/>
      <c r="AK35" s="236">
        <f>SUM(AK26:AK33)</f>
        <v>0</v>
      </c>
      <c r="AL35" s="235"/>
      <c r="AM35" s="235"/>
      <c r="AN35" s="235"/>
      <c r="AO35" s="237"/>
      <c r="AP35" s="35"/>
      <c r="AQ35" s="35"/>
      <c r="AR35" s="30"/>
    </row>
    <row r="36" spans="2:57" s="1" customFormat="1" ht="6.95" customHeight="1">
      <c r="B36" s="30"/>
      <c r="AR36" s="30"/>
    </row>
    <row r="37" spans="2:57" s="1" customFormat="1" ht="6.95" customHeight="1"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30"/>
    </row>
    <row r="41" spans="2:57" s="1" customFormat="1" ht="6.95" customHeight="1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  <c r="AF41" s="42"/>
      <c r="AG41" s="42"/>
      <c r="AH41" s="42"/>
      <c r="AI41" s="42"/>
      <c r="AJ41" s="42"/>
      <c r="AK41" s="42"/>
      <c r="AL41" s="42"/>
      <c r="AM41" s="42"/>
      <c r="AN41" s="42"/>
      <c r="AO41" s="42"/>
      <c r="AP41" s="42"/>
      <c r="AQ41" s="42"/>
      <c r="AR41" s="30"/>
    </row>
    <row r="42" spans="2:57" s="1" customFormat="1" ht="24.95" customHeight="1">
      <c r="B42" s="30"/>
      <c r="C42" s="20" t="s">
        <v>50</v>
      </c>
      <c r="AR42" s="30"/>
    </row>
    <row r="43" spans="2:57" s="1" customFormat="1" ht="6.95" customHeight="1">
      <c r="B43" s="30"/>
      <c r="AR43" s="30"/>
    </row>
    <row r="44" spans="2:57" s="1" customFormat="1" ht="12" customHeight="1">
      <c r="B44" s="30"/>
      <c r="C44" s="25" t="s">
        <v>11</v>
      </c>
      <c r="L44" s="1" t="str">
        <f>K5</f>
        <v>0100</v>
      </c>
      <c r="AR44" s="30"/>
    </row>
    <row r="45" spans="2:57" s="3" customFormat="1" ht="36.950000000000003" customHeight="1">
      <c r="B45" s="43"/>
      <c r="C45" s="44" t="s">
        <v>14</v>
      </c>
      <c r="L45" s="216" t="str">
        <f>K6</f>
        <v>Rodinný dom s 2 byt. jednotkami - Trenčín, Vytvorenie podmienok pre deinštitucionalizáciu DSS Adam. Kochanovce</v>
      </c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217"/>
      <c r="AA45" s="217"/>
      <c r="AB45" s="217"/>
      <c r="AC45" s="217"/>
      <c r="AD45" s="217"/>
      <c r="AE45" s="217"/>
      <c r="AF45" s="217"/>
      <c r="AG45" s="217"/>
      <c r="AH45" s="217"/>
      <c r="AI45" s="217"/>
      <c r="AJ45" s="217"/>
      <c r="AK45" s="217"/>
      <c r="AL45" s="217"/>
      <c r="AM45" s="217"/>
      <c r="AN45" s="217"/>
      <c r="AO45" s="217"/>
      <c r="AR45" s="43"/>
    </row>
    <row r="46" spans="2:57" s="1" customFormat="1" ht="6.95" customHeight="1">
      <c r="B46" s="30"/>
      <c r="AR46" s="30"/>
    </row>
    <row r="47" spans="2:57" s="1" customFormat="1" ht="12" customHeight="1">
      <c r="B47" s="30"/>
      <c r="C47" s="25" t="s">
        <v>18</v>
      </c>
      <c r="L47" s="45" t="str">
        <f>IF(K8="","",K8)</f>
        <v>parc. č. 400, Trenčín</v>
      </c>
      <c r="AI47" s="25" t="s">
        <v>20</v>
      </c>
      <c r="AM47" s="218" t="str">
        <f>IF(AN8= "","",AN8)</f>
        <v/>
      </c>
      <c r="AN47" s="218"/>
      <c r="AR47" s="30"/>
    </row>
    <row r="48" spans="2:57" s="1" customFormat="1" ht="6.95" customHeight="1">
      <c r="B48" s="30"/>
      <c r="AR48" s="30"/>
    </row>
    <row r="49" spans="1:91" s="1" customFormat="1" ht="13.7" customHeight="1">
      <c r="B49" s="30"/>
      <c r="C49" s="25" t="s">
        <v>21</v>
      </c>
      <c r="L49" s="1" t="str">
        <f>IF(E11= "","",E11)</f>
        <v>Trenčiansky samosprávny kraj</v>
      </c>
      <c r="AI49" s="25" t="s">
        <v>28</v>
      </c>
      <c r="AM49" s="214" t="str">
        <f>IF(E17="","",E17)</f>
        <v>ADOM, spol. s r.o.</v>
      </c>
      <c r="AN49" s="215"/>
      <c r="AO49" s="215"/>
      <c r="AP49" s="215"/>
      <c r="AR49" s="30"/>
      <c r="AS49" s="210" t="s">
        <v>51</v>
      </c>
      <c r="AT49" s="211"/>
      <c r="AU49" s="47"/>
      <c r="AV49" s="47"/>
      <c r="AW49" s="47"/>
      <c r="AX49" s="47"/>
      <c r="AY49" s="47"/>
      <c r="AZ49" s="47"/>
      <c r="BA49" s="47"/>
      <c r="BB49" s="47"/>
      <c r="BC49" s="47"/>
      <c r="BD49" s="48"/>
    </row>
    <row r="50" spans="1:91" s="1" customFormat="1" ht="13.7" customHeight="1">
      <c r="B50" s="30"/>
      <c r="C50" s="25" t="s">
        <v>26</v>
      </c>
      <c r="L50" s="1" t="str">
        <f>IF(E14= "Vyplň údaj","",E14)</f>
        <v/>
      </c>
      <c r="AI50" s="25" t="s">
        <v>34</v>
      </c>
      <c r="AM50" s="214" t="str">
        <f>IF(E20="","",E20)</f>
        <v>Viera Masnicová</v>
      </c>
      <c r="AN50" s="215"/>
      <c r="AO50" s="215"/>
      <c r="AP50" s="215"/>
      <c r="AR50" s="30"/>
      <c r="AS50" s="212"/>
      <c r="AT50" s="213"/>
      <c r="AU50" s="49"/>
      <c r="AV50" s="49"/>
      <c r="AW50" s="49"/>
      <c r="AX50" s="49"/>
      <c r="AY50" s="49"/>
      <c r="AZ50" s="49"/>
      <c r="BA50" s="49"/>
      <c r="BB50" s="49"/>
      <c r="BC50" s="49"/>
      <c r="BD50" s="50"/>
    </row>
    <row r="51" spans="1:91" s="1" customFormat="1" ht="10.9" customHeight="1">
      <c r="B51" s="30"/>
      <c r="AR51" s="30"/>
      <c r="AS51" s="212"/>
      <c r="AT51" s="213"/>
      <c r="AU51" s="49"/>
      <c r="AV51" s="49"/>
      <c r="AW51" s="49"/>
      <c r="AX51" s="49"/>
      <c r="AY51" s="49"/>
      <c r="AZ51" s="49"/>
      <c r="BA51" s="49"/>
      <c r="BB51" s="49"/>
      <c r="BC51" s="49"/>
      <c r="BD51" s="50"/>
    </row>
    <row r="52" spans="1:91" s="1" customFormat="1" ht="29.25" customHeight="1">
      <c r="B52" s="30"/>
      <c r="C52" s="241" t="s">
        <v>52</v>
      </c>
      <c r="D52" s="231"/>
      <c r="E52" s="231"/>
      <c r="F52" s="231"/>
      <c r="G52" s="231"/>
      <c r="H52" s="51"/>
      <c r="I52" s="230" t="s">
        <v>53</v>
      </c>
      <c r="J52" s="231"/>
      <c r="K52" s="231"/>
      <c r="L52" s="231"/>
      <c r="M52" s="231"/>
      <c r="N52" s="231"/>
      <c r="O52" s="231"/>
      <c r="P52" s="231"/>
      <c r="Q52" s="231"/>
      <c r="R52" s="231"/>
      <c r="S52" s="231"/>
      <c r="T52" s="231"/>
      <c r="U52" s="231"/>
      <c r="V52" s="231"/>
      <c r="W52" s="231"/>
      <c r="X52" s="231"/>
      <c r="Y52" s="231"/>
      <c r="Z52" s="231"/>
      <c r="AA52" s="231"/>
      <c r="AB52" s="231"/>
      <c r="AC52" s="231"/>
      <c r="AD52" s="231"/>
      <c r="AE52" s="231"/>
      <c r="AF52" s="231"/>
      <c r="AG52" s="233" t="s">
        <v>54</v>
      </c>
      <c r="AH52" s="231"/>
      <c r="AI52" s="231"/>
      <c r="AJ52" s="231"/>
      <c r="AK52" s="231"/>
      <c r="AL52" s="231"/>
      <c r="AM52" s="231"/>
      <c r="AN52" s="230" t="s">
        <v>55</v>
      </c>
      <c r="AO52" s="231"/>
      <c r="AP52" s="232"/>
      <c r="AQ52" s="52" t="s">
        <v>56</v>
      </c>
      <c r="AR52" s="30"/>
      <c r="AS52" s="53" t="s">
        <v>57</v>
      </c>
      <c r="AT52" s="54" t="s">
        <v>58</v>
      </c>
      <c r="AU52" s="54" t="s">
        <v>59</v>
      </c>
      <c r="AV52" s="54" t="s">
        <v>60</v>
      </c>
      <c r="AW52" s="54" t="s">
        <v>61</v>
      </c>
      <c r="AX52" s="54" t="s">
        <v>62</v>
      </c>
      <c r="AY52" s="54" t="s">
        <v>63</v>
      </c>
      <c r="AZ52" s="54" t="s">
        <v>64</v>
      </c>
      <c r="BA52" s="54" t="s">
        <v>65</v>
      </c>
      <c r="BB52" s="54" t="s">
        <v>66</v>
      </c>
      <c r="BC52" s="54" t="s">
        <v>67</v>
      </c>
      <c r="BD52" s="55" t="s">
        <v>68</v>
      </c>
    </row>
    <row r="53" spans="1:91" s="1" customFormat="1" ht="10.9" customHeight="1">
      <c r="B53" s="30"/>
      <c r="AR53" s="30"/>
      <c r="AS53" s="56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8"/>
    </row>
    <row r="54" spans="1:91" s="4" customFormat="1" ht="32.450000000000003" customHeight="1">
      <c r="B54" s="57"/>
      <c r="C54" s="58" t="s">
        <v>69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239">
        <f>ROUND(SUM(AG55:AG62),2)</f>
        <v>0</v>
      </c>
      <c r="AH54" s="239"/>
      <c r="AI54" s="239"/>
      <c r="AJ54" s="239"/>
      <c r="AK54" s="239"/>
      <c r="AL54" s="239"/>
      <c r="AM54" s="239"/>
      <c r="AN54" s="240">
        <f t="shared" ref="AN54:AN62" si="0">SUM(AG54,AT54)</f>
        <v>0</v>
      </c>
      <c r="AO54" s="240"/>
      <c r="AP54" s="240"/>
      <c r="AQ54" s="61" t="s">
        <v>1</v>
      </c>
      <c r="AR54" s="57"/>
      <c r="AS54" s="62">
        <f>ROUND(SUM(AS55:AS62),2)</f>
        <v>0</v>
      </c>
      <c r="AT54" s="63">
        <f t="shared" ref="AT54:AT62" si="1">ROUND(SUM(AV54:AW54),2)</f>
        <v>0</v>
      </c>
      <c r="AU54" s="64" t="e">
        <f>ROUND(SUM(AU55:AU62),5)</f>
        <v>#REF!</v>
      </c>
      <c r="AV54" s="63">
        <f>ROUND(AZ54*L29,2)</f>
        <v>0</v>
      </c>
      <c r="AW54" s="63">
        <f>ROUND(BA54*L30,2)</f>
        <v>0</v>
      </c>
      <c r="AX54" s="63">
        <f>ROUND(BB54*L29,2)</f>
        <v>0</v>
      </c>
      <c r="AY54" s="63">
        <f>ROUND(BC54*L30,2)</f>
        <v>0</v>
      </c>
      <c r="AZ54" s="63">
        <f>ROUND(SUM(AZ55:AZ62),2)</f>
        <v>0</v>
      </c>
      <c r="BA54" s="63">
        <f>ROUND(SUM(BA55:BA62),2)</f>
        <v>0</v>
      </c>
      <c r="BB54" s="63">
        <f>ROUND(SUM(BB55:BB62),2)</f>
        <v>0</v>
      </c>
      <c r="BC54" s="63">
        <f>ROUND(SUM(BC55:BC62),2)</f>
        <v>0</v>
      </c>
      <c r="BD54" s="65">
        <f>ROUND(SUM(BD55:BD62),2)</f>
        <v>0</v>
      </c>
      <c r="BS54" s="66" t="s">
        <v>70</v>
      </c>
      <c r="BT54" s="66" t="s">
        <v>71</v>
      </c>
      <c r="BU54" s="67" t="s">
        <v>72</v>
      </c>
      <c r="BV54" s="66" t="s">
        <v>73</v>
      </c>
      <c r="BW54" s="66" t="s">
        <v>4</v>
      </c>
      <c r="BX54" s="66" t="s">
        <v>74</v>
      </c>
      <c r="CL54" s="66" t="s">
        <v>1</v>
      </c>
    </row>
    <row r="55" spans="1:91" s="5" customFormat="1" ht="27" customHeight="1">
      <c r="A55" s="68" t="s">
        <v>75</v>
      </c>
      <c r="B55" s="69"/>
      <c r="C55" s="70"/>
      <c r="D55" s="238" t="s">
        <v>76</v>
      </c>
      <c r="E55" s="238"/>
      <c r="F55" s="238"/>
      <c r="G55" s="238"/>
      <c r="H55" s="238"/>
      <c r="I55" s="71"/>
      <c r="J55" s="238" t="s">
        <v>77</v>
      </c>
      <c r="K55" s="238"/>
      <c r="L55" s="238"/>
      <c r="M55" s="238"/>
      <c r="N55" s="238"/>
      <c r="O55" s="238"/>
      <c r="P55" s="238"/>
      <c r="Q55" s="238"/>
      <c r="R55" s="238"/>
      <c r="S55" s="238"/>
      <c r="T55" s="238"/>
      <c r="U55" s="238"/>
      <c r="V55" s="238"/>
      <c r="W55" s="238"/>
      <c r="X55" s="238"/>
      <c r="Y55" s="238"/>
      <c r="Z55" s="238"/>
      <c r="AA55" s="238"/>
      <c r="AB55" s="238"/>
      <c r="AC55" s="238"/>
      <c r="AD55" s="238"/>
      <c r="AE55" s="238"/>
      <c r="AF55" s="238"/>
      <c r="AG55" s="228">
        <f>'01 - SO 01 Rodinný dom s ...'!J30</f>
        <v>0</v>
      </c>
      <c r="AH55" s="229"/>
      <c r="AI55" s="229"/>
      <c r="AJ55" s="229"/>
      <c r="AK55" s="229"/>
      <c r="AL55" s="229"/>
      <c r="AM55" s="229"/>
      <c r="AN55" s="228">
        <f t="shared" si="0"/>
        <v>0</v>
      </c>
      <c r="AO55" s="229"/>
      <c r="AP55" s="229"/>
      <c r="AQ55" s="72" t="s">
        <v>78</v>
      </c>
      <c r="AR55" s="69"/>
      <c r="AS55" s="73">
        <v>0</v>
      </c>
      <c r="AT55" s="74">
        <f t="shared" si="1"/>
        <v>0</v>
      </c>
      <c r="AU55" s="75" t="e">
        <f>'01 - SO 01 Rodinný dom s ...'!P117</f>
        <v>#REF!</v>
      </c>
      <c r="AV55" s="74">
        <f>'01 - SO 01 Rodinný dom s ...'!J33</f>
        <v>0</v>
      </c>
      <c r="AW55" s="74">
        <f>'01 - SO 01 Rodinný dom s ...'!J34</f>
        <v>0</v>
      </c>
      <c r="AX55" s="74">
        <f>'01 - SO 01 Rodinný dom s ...'!J35</f>
        <v>0</v>
      </c>
      <c r="AY55" s="74">
        <f>'01 - SO 01 Rodinný dom s ...'!J36</f>
        <v>0</v>
      </c>
      <c r="AZ55" s="74">
        <f>'01 - SO 01 Rodinný dom s ...'!F33</f>
        <v>0</v>
      </c>
      <c r="BA55" s="74">
        <f>'01 - SO 01 Rodinný dom s ...'!F34</f>
        <v>0</v>
      </c>
      <c r="BB55" s="74">
        <f>'01 - SO 01 Rodinný dom s ...'!F35</f>
        <v>0</v>
      </c>
      <c r="BC55" s="74">
        <f>'01 - SO 01 Rodinný dom s ...'!F36</f>
        <v>0</v>
      </c>
      <c r="BD55" s="76">
        <f>'01 - SO 01 Rodinný dom s ...'!F37</f>
        <v>0</v>
      </c>
      <c r="BT55" s="77" t="s">
        <v>79</v>
      </c>
      <c r="BV55" s="77" t="s">
        <v>73</v>
      </c>
      <c r="BW55" s="77" t="s">
        <v>80</v>
      </c>
      <c r="BX55" s="77" t="s">
        <v>4</v>
      </c>
      <c r="CL55" s="77" t="s">
        <v>1</v>
      </c>
      <c r="CM55" s="77" t="s">
        <v>71</v>
      </c>
    </row>
    <row r="56" spans="1:91" s="5" customFormat="1" ht="16.5" customHeight="1">
      <c r="A56" s="68" t="s">
        <v>75</v>
      </c>
      <c r="B56" s="69"/>
      <c r="C56" s="70"/>
      <c r="D56" s="238" t="s">
        <v>81</v>
      </c>
      <c r="E56" s="238"/>
      <c r="F56" s="238"/>
      <c r="G56" s="238"/>
      <c r="H56" s="238"/>
      <c r="I56" s="71"/>
      <c r="J56" s="238" t="s">
        <v>82</v>
      </c>
      <c r="K56" s="238"/>
      <c r="L56" s="238"/>
      <c r="M56" s="238"/>
      <c r="N56" s="238"/>
      <c r="O56" s="238"/>
      <c r="P56" s="238"/>
      <c r="Q56" s="238"/>
      <c r="R56" s="238"/>
      <c r="S56" s="238"/>
      <c r="T56" s="238"/>
      <c r="U56" s="238"/>
      <c r="V56" s="238"/>
      <c r="W56" s="238"/>
      <c r="X56" s="238"/>
      <c r="Y56" s="238"/>
      <c r="Z56" s="238"/>
      <c r="AA56" s="238"/>
      <c r="AB56" s="238"/>
      <c r="AC56" s="238"/>
      <c r="AD56" s="238"/>
      <c r="AE56" s="238"/>
      <c r="AF56" s="238"/>
      <c r="AG56" s="228">
        <f>'01P - SO 01 Vonkajšie prí...'!J30</f>
        <v>0</v>
      </c>
      <c r="AH56" s="229"/>
      <c r="AI56" s="229"/>
      <c r="AJ56" s="229"/>
      <c r="AK56" s="229"/>
      <c r="AL56" s="229"/>
      <c r="AM56" s="229"/>
      <c r="AN56" s="228">
        <f t="shared" si="0"/>
        <v>0</v>
      </c>
      <c r="AO56" s="229"/>
      <c r="AP56" s="229"/>
      <c r="AQ56" s="72" t="s">
        <v>78</v>
      </c>
      <c r="AR56" s="69"/>
      <c r="AS56" s="73">
        <v>0</v>
      </c>
      <c r="AT56" s="74">
        <f t="shared" si="1"/>
        <v>0</v>
      </c>
      <c r="AU56" s="75">
        <f>'01P - SO 01 Vonkajšie prí...'!P84</f>
        <v>0</v>
      </c>
      <c r="AV56" s="74">
        <f>'01P - SO 01 Vonkajšie prí...'!J33</f>
        <v>0</v>
      </c>
      <c r="AW56" s="74">
        <f>'01P - SO 01 Vonkajšie prí...'!J34</f>
        <v>0</v>
      </c>
      <c r="AX56" s="74">
        <f>'01P - SO 01 Vonkajšie prí...'!J35</f>
        <v>0</v>
      </c>
      <c r="AY56" s="74">
        <f>'01P - SO 01 Vonkajšie prí...'!J36</f>
        <v>0</v>
      </c>
      <c r="AZ56" s="74">
        <f>'01P - SO 01 Vonkajšie prí...'!F33</f>
        <v>0</v>
      </c>
      <c r="BA56" s="74">
        <f>'01P - SO 01 Vonkajšie prí...'!F34</f>
        <v>0</v>
      </c>
      <c r="BB56" s="74">
        <f>'01P - SO 01 Vonkajšie prí...'!F35</f>
        <v>0</v>
      </c>
      <c r="BC56" s="74">
        <f>'01P - SO 01 Vonkajšie prí...'!F36</f>
        <v>0</v>
      </c>
      <c r="BD56" s="76">
        <f>'01P - SO 01 Vonkajšie prí...'!F37</f>
        <v>0</v>
      </c>
      <c r="BT56" s="77" t="s">
        <v>79</v>
      </c>
      <c r="BV56" s="77" t="s">
        <v>73</v>
      </c>
      <c r="BW56" s="77" t="s">
        <v>83</v>
      </c>
      <c r="BX56" s="77" t="s">
        <v>4</v>
      </c>
      <c r="CL56" s="77" t="s">
        <v>1</v>
      </c>
      <c r="CM56" s="77" t="s">
        <v>71</v>
      </c>
    </row>
    <row r="57" spans="1:91" s="5" customFormat="1" ht="16.5" customHeight="1">
      <c r="A57" s="68" t="s">
        <v>75</v>
      </c>
      <c r="B57" s="69"/>
      <c r="C57" s="70"/>
      <c r="D57" s="238" t="s">
        <v>84</v>
      </c>
      <c r="E57" s="238"/>
      <c r="F57" s="238"/>
      <c r="G57" s="238"/>
      <c r="H57" s="238"/>
      <c r="I57" s="71"/>
      <c r="J57" s="238" t="s">
        <v>85</v>
      </c>
      <c r="K57" s="238"/>
      <c r="L57" s="238"/>
      <c r="M57" s="238"/>
      <c r="N57" s="238"/>
      <c r="O57" s="238"/>
      <c r="P57" s="238"/>
      <c r="Q57" s="238"/>
      <c r="R57" s="238"/>
      <c r="S57" s="238"/>
      <c r="T57" s="238"/>
      <c r="U57" s="238"/>
      <c r="V57" s="238"/>
      <c r="W57" s="238"/>
      <c r="X57" s="238"/>
      <c r="Y57" s="238"/>
      <c r="Z57" s="238"/>
      <c r="AA57" s="238"/>
      <c r="AB57" s="238"/>
      <c r="AC57" s="238"/>
      <c r="AD57" s="238"/>
      <c r="AE57" s="238"/>
      <c r="AF57" s="238"/>
      <c r="AG57" s="228">
        <f>'02 - SO 02 Prípojka vody ...'!J30</f>
        <v>0</v>
      </c>
      <c r="AH57" s="229"/>
      <c r="AI57" s="229"/>
      <c r="AJ57" s="229"/>
      <c r="AK57" s="229"/>
      <c r="AL57" s="229"/>
      <c r="AM57" s="229"/>
      <c r="AN57" s="228">
        <f t="shared" si="0"/>
        <v>0</v>
      </c>
      <c r="AO57" s="229"/>
      <c r="AP57" s="229"/>
      <c r="AQ57" s="72" t="s">
        <v>78</v>
      </c>
      <c r="AR57" s="69"/>
      <c r="AS57" s="73">
        <v>0</v>
      </c>
      <c r="AT57" s="74">
        <f t="shared" si="1"/>
        <v>0</v>
      </c>
      <c r="AU57" s="75">
        <f>'02 - SO 02 Prípojka vody ...'!P88</f>
        <v>0</v>
      </c>
      <c r="AV57" s="74">
        <f>'02 - SO 02 Prípojka vody ...'!J33</f>
        <v>0</v>
      </c>
      <c r="AW57" s="74">
        <f>'02 - SO 02 Prípojka vody ...'!J34</f>
        <v>0</v>
      </c>
      <c r="AX57" s="74">
        <f>'02 - SO 02 Prípojka vody ...'!J35</f>
        <v>0</v>
      </c>
      <c r="AY57" s="74">
        <f>'02 - SO 02 Prípojka vody ...'!J36</f>
        <v>0</v>
      </c>
      <c r="AZ57" s="74">
        <f>'02 - SO 02 Prípojka vody ...'!F33</f>
        <v>0</v>
      </c>
      <c r="BA57" s="74">
        <f>'02 - SO 02 Prípojka vody ...'!F34</f>
        <v>0</v>
      </c>
      <c r="BB57" s="74">
        <f>'02 - SO 02 Prípojka vody ...'!F35</f>
        <v>0</v>
      </c>
      <c r="BC57" s="74">
        <f>'02 - SO 02 Prípojka vody ...'!F36</f>
        <v>0</v>
      </c>
      <c r="BD57" s="76">
        <f>'02 - SO 02 Prípojka vody ...'!F37</f>
        <v>0</v>
      </c>
      <c r="BT57" s="77" t="s">
        <v>79</v>
      </c>
      <c r="BV57" s="77" t="s">
        <v>73</v>
      </c>
      <c r="BW57" s="77" t="s">
        <v>86</v>
      </c>
      <c r="BX57" s="77" t="s">
        <v>4</v>
      </c>
      <c r="CL57" s="77" t="s">
        <v>1</v>
      </c>
      <c r="CM57" s="77" t="s">
        <v>71</v>
      </c>
    </row>
    <row r="58" spans="1:91" s="5" customFormat="1" ht="16.5" customHeight="1">
      <c r="A58" s="68" t="s">
        <v>75</v>
      </c>
      <c r="B58" s="69"/>
      <c r="C58" s="70"/>
      <c r="D58" s="238" t="s">
        <v>87</v>
      </c>
      <c r="E58" s="238"/>
      <c r="F58" s="238"/>
      <c r="G58" s="238"/>
      <c r="H58" s="238"/>
      <c r="I58" s="71"/>
      <c r="J58" s="238" t="s">
        <v>88</v>
      </c>
      <c r="K58" s="238"/>
      <c r="L58" s="238"/>
      <c r="M58" s="238"/>
      <c r="N58" s="238"/>
      <c r="O58" s="238"/>
      <c r="P58" s="238"/>
      <c r="Q58" s="238"/>
      <c r="R58" s="238"/>
      <c r="S58" s="238"/>
      <c r="T58" s="238"/>
      <c r="U58" s="238"/>
      <c r="V58" s="238"/>
      <c r="W58" s="238"/>
      <c r="X58" s="238"/>
      <c r="Y58" s="238"/>
      <c r="Z58" s="238"/>
      <c r="AA58" s="238"/>
      <c r="AB58" s="238"/>
      <c r="AC58" s="238"/>
      <c r="AD58" s="238"/>
      <c r="AE58" s="238"/>
      <c r="AF58" s="238"/>
      <c r="AG58" s="228">
        <f>'03 - SO 03 Prípojka NN'!J30</f>
        <v>0</v>
      </c>
      <c r="AH58" s="229"/>
      <c r="AI58" s="229"/>
      <c r="AJ58" s="229"/>
      <c r="AK58" s="229"/>
      <c r="AL58" s="229"/>
      <c r="AM58" s="229"/>
      <c r="AN58" s="228">
        <f t="shared" si="0"/>
        <v>0</v>
      </c>
      <c r="AO58" s="229"/>
      <c r="AP58" s="229"/>
      <c r="AQ58" s="72" t="s">
        <v>78</v>
      </c>
      <c r="AR58" s="69"/>
      <c r="AS58" s="73">
        <v>0</v>
      </c>
      <c r="AT58" s="74">
        <f t="shared" si="1"/>
        <v>0</v>
      </c>
      <c r="AU58" s="75">
        <f>'03 - SO 03 Prípojka NN'!P83</f>
        <v>0</v>
      </c>
      <c r="AV58" s="74">
        <f>'03 - SO 03 Prípojka NN'!J33</f>
        <v>0</v>
      </c>
      <c r="AW58" s="74">
        <f>'03 - SO 03 Prípojka NN'!J34</f>
        <v>0</v>
      </c>
      <c r="AX58" s="74">
        <f>'03 - SO 03 Prípojka NN'!J35</f>
        <v>0</v>
      </c>
      <c r="AY58" s="74">
        <f>'03 - SO 03 Prípojka NN'!J36</f>
        <v>0</v>
      </c>
      <c r="AZ58" s="74">
        <f>'03 - SO 03 Prípojka NN'!F33</f>
        <v>0</v>
      </c>
      <c r="BA58" s="74">
        <f>'03 - SO 03 Prípojka NN'!F34</f>
        <v>0</v>
      </c>
      <c r="BB58" s="74">
        <f>'03 - SO 03 Prípojka NN'!F35</f>
        <v>0</v>
      </c>
      <c r="BC58" s="74">
        <f>'03 - SO 03 Prípojka NN'!F36</f>
        <v>0</v>
      </c>
      <c r="BD58" s="76">
        <f>'03 - SO 03 Prípojka NN'!F37</f>
        <v>0</v>
      </c>
      <c r="BT58" s="77" t="s">
        <v>79</v>
      </c>
      <c r="BV58" s="77" t="s">
        <v>73</v>
      </c>
      <c r="BW58" s="77" t="s">
        <v>89</v>
      </c>
      <c r="BX58" s="77" t="s">
        <v>4</v>
      </c>
      <c r="CL58" s="77" t="s">
        <v>1</v>
      </c>
      <c r="CM58" s="77" t="s">
        <v>71</v>
      </c>
    </row>
    <row r="59" spans="1:91" s="5" customFormat="1" ht="16.5" customHeight="1">
      <c r="A59" s="68" t="s">
        <v>75</v>
      </c>
      <c r="B59" s="69"/>
      <c r="C59" s="70"/>
      <c r="D59" s="238" t="s">
        <v>90</v>
      </c>
      <c r="E59" s="238"/>
      <c r="F59" s="238"/>
      <c r="G59" s="238"/>
      <c r="H59" s="238"/>
      <c r="I59" s="71"/>
      <c r="J59" s="238" t="s">
        <v>91</v>
      </c>
      <c r="K59" s="238"/>
      <c r="L59" s="238"/>
      <c r="M59" s="238"/>
      <c r="N59" s="238"/>
      <c r="O59" s="238"/>
      <c r="P59" s="238"/>
      <c r="Q59" s="238"/>
      <c r="R59" s="238"/>
      <c r="S59" s="238"/>
      <c r="T59" s="238"/>
      <c r="U59" s="238"/>
      <c r="V59" s="238"/>
      <c r="W59" s="238"/>
      <c r="X59" s="238"/>
      <c r="Y59" s="238"/>
      <c r="Z59" s="238"/>
      <c r="AA59" s="238"/>
      <c r="AB59" s="238"/>
      <c r="AC59" s="238"/>
      <c r="AD59" s="238"/>
      <c r="AE59" s="238"/>
      <c r="AF59" s="238"/>
      <c r="AG59" s="228">
        <f>'04 - SO 04 Telefónna príp...'!J30</f>
        <v>0</v>
      </c>
      <c r="AH59" s="229"/>
      <c r="AI59" s="229"/>
      <c r="AJ59" s="229"/>
      <c r="AK59" s="229"/>
      <c r="AL59" s="229"/>
      <c r="AM59" s="229"/>
      <c r="AN59" s="228">
        <f t="shared" si="0"/>
        <v>0</v>
      </c>
      <c r="AO59" s="229"/>
      <c r="AP59" s="229"/>
      <c r="AQ59" s="72" t="s">
        <v>78</v>
      </c>
      <c r="AR59" s="69"/>
      <c r="AS59" s="73">
        <v>0</v>
      </c>
      <c r="AT59" s="74">
        <f t="shared" si="1"/>
        <v>0</v>
      </c>
      <c r="AU59" s="75">
        <f>'04 - SO 04 Telefónna príp...'!P83</f>
        <v>0</v>
      </c>
      <c r="AV59" s="74">
        <f>'04 - SO 04 Telefónna príp...'!J33</f>
        <v>0</v>
      </c>
      <c r="AW59" s="74">
        <f>'04 - SO 04 Telefónna príp...'!J34</f>
        <v>0</v>
      </c>
      <c r="AX59" s="74">
        <f>'04 - SO 04 Telefónna príp...'!J35</f>
        <v>0</v>
      </c>
      <c r="AY59" s="74">
        <f>'04 - SO 04 Telefónna príp...'!J36</f>
        <v>0</v>
      </c>
      <c r="AZ59" s="74">
        <f>'04 - SO 04 Telefónna príp...'!F33</f>
        <v>0</v>
      </c>
      <c r="BA59" s="74">
        <f>'04 - SO 04 Telefónna príp...'!F34</f>
        <v>0</v>
      </c>
      <c r="BB59" s="74">
        <f>'04 - SO 04 Telefónna príp...'!F35</f>
        <v>0</v>
      </c>
      <c r="BC59" s="74">
        <f>'04 - SO 04 Telefónna príp...'!F36</f>
        <v>0</v>
      </c>
      <c r="BD59" s="76">
        <f>'04 - SO 04 Telefónna príp...'!F37</f>
        <v>0</v>
      </c>
      <c r="BT59" s="77" t="s">
        <v>79</v>
      </c>
      <c r="BV59" s="77" t="s">
        <v>73</v>
      </c>
      <c r="BW59" s="77" t="s">
        <v>92</v>
      </c>
      <c r="BX59" s="77" t="s">
        <v>4</v>
      </c>
      <c r="CL59" s="77" t="s">
        <v>1</v>
      </c>
      <c r="CM59" s="77" t="s">
        <v>71</v>
      </c>
    </row>
    <row r="60" spans="1:91" s="5" customFormat="1" ht="16.5" customHeight="1">
      <c r="A60" s="68" t="s">
        <v>75</v>
      </c>
      <c r="B60" s="69"/>
      <c r="C60" s="70"/>
      <c r="D60" s="238" t="s">
        <v>93</v>
      </c>
      <c r="E60" s="238"/>
      <c r="F60" s="238"/>
      <c r="G60" s="238"/>
      <c r="H60" s="238"/>
      <c r="I60" s="71"/>
      <c r="J60" s="238" t="s">
        <v>94</v>
      </c>
      <c r="K60" s="238"/>
      <c r="L60" s="238"/>
      <c r="M60" s="238"/>
      <c r="N60" s="238"/>
      <c r="O60" s="238"/>
      <c r="P60" s="238"/>
      <c r="Q60" s="238"/>
      <c r="R60" s="238"/>
      <c r="S60" s="238"/>
      <c r="T60" s="238"/>
      <c r="U60" s="238"/>
      <c r="V60" s="238"/>
      <c r="W60" s="238"/>
      <c r="X60" s="238"/>
      <c r="Y60" s="238"/>
      <c r="Z60" s="238"/>
      <c r="AA60" s="238"/>
      <c r="AB60" s="238"/>
      <c r="AC60" s="238"/>
      <c r="AD60" s="238"/>
      <c r="AE60" s="238"/>
      <c r="AF60" s="238"/>
      <c r="AG60" s="228">
        <f>'05 - SO 05 Sadové úpravy'!J30</f>
        <v>0</v>
      </c>
      <c r="AH60" s="229"/>
      <c r="AI60" s="229"/>
      <c r="AJ60" s="229"/>
      <c r="AK60" s="229"/>
      <c r="AL60" s="229"/>
      <c r="AM60" s="229"/>
      <c r="AN60" s="228">
        <f t="shared" si="0"/>
        <v>0</v>
      </c>
      <c r="AO60" s="229"/>
      <c r="AP60" s="229"/>
      <c r="AQ60" s="72" t="s">
        <v>78</v>
      </c>
      <c r="AR60" s="69"/>
      <c r="AS60" s="73">
        <v>0</v>
      </c>
      <c r="AT60" s="74">
        <f t="shared" si="1"/>
        <v>0</v>
      </c>
      <c r="AU60" s="75">
        <f>'05 - SO 05 Sadové úpravy'!P81</f>
        <v>0</v>
      </c>
      <c r="AV60" s="74">
        <f>'05 - SO 05 Sadové úpravy'!J33</f>
        <v>0</v>
      </c>
      <c r="AW60" s="74">
        <f>'05 - SO 05 Sadové úpravy'!J34</f>
        <v>0</v>
      </c>
      <c r="AX60" s="74">
        <f>'05 - SO 05 Sadové úpravy'!J35</f>
        <v>0</v>
      </c>
      <c r="AY60" s="74">
        <f>'05 - SO 05 Sadové úpravy'!J36</f>
        <v>0</v>
      </c>
      <c r="AZ60" s="74">
        <f>'05 - SO 05 Sadové úpravy'!F33</f>
        <v>0</v>
      </c>
      <c r="BA60" s="74">
        <f>'05 - SO 05 Sadové úpravy'!F34</f>
        <v>0</v>
      </c>
      <c r="BB60" s="74">
        <f>'05 - SO 05 Sadové úpravy'!F35</f>
        <v>0</v>
      </c>
      <c r="BC60" s="74">
        <f>'05 - SO 05 Sadové úpravy'!F36</f>
        <v>0</v>
      </c>
      <c r="BD60" s="76">
        <f>'05 - SO 05 Sadové úpravy'!F37</f>
        <v>0</v>
      </c>
      <c r="BT60" s="77" t="s">
        <v>79</v>
      </c>
      <c r="BV60" s="77" t="s">
        <v>73</v>
      </c>
      <c r="BW60" s="77" t="s">
        <v>95</v>
      </c>
      <c r="BX60" s="77" t="s">
        <v>4</v>
      </c>
      <c r="CL60" s="77" t="s">
        <v>1</v>
      </c>
      <c r="CM60" s="77" t="s">
        <v>71</v>
      </c>
    </row>
    <row r="61" spans="1:91" s="5" customFormat="1" ht="16.5" customHeight="1">
      <c r="A61" s="68" t="s">
        <v>75</v>
      </c>
      <c r="B61" s="69"/>
      <c r="C61" s="70"/>
      <c r="D61" s="238" t="s">
        <v>96</v>
      </c>
      <c r="E61" s="238"/>
      <c r="F61" s="238"/>
      <c r="G61" s="238"/>
      <c r="H61" s="238"/>
      <c r="I61" s="71"/>
      <c r="J61" s="238" t="s">
        <v>97</v>
      </c>
      <c r="K61" s="238"/>
      <c r="L61" s="238"/>
      <c r="M61" s="238"/>
      <c r="N61" s="238"/>
      <c r="O61" s="238"/>
      <c r="P61" s="238"/>
      <c r="Q61" s="238"/>
      <c r="R61" s="238"/>
      <c r="S61" s="238"/>
      <c r="T61" s="238"/>
      <c r="U61" s="238"/>
      <c r="V61" s="238"/>
      <c r="W61" s="238"/>
      <c r="X61" s="238"/>
      <c r="Y61" s="238"/>
      <c r="Z61" s="238"/>
      <c r="AA61" s="238"/>
      <c r="AB61" s="238"/>
      <c r="AC61" s="238"/>
      <c r="AD61" s="238"/>
      <c r="AE61" s="238"/>
      <c r="AF61" s="238"/>
      <c r="AG61" s="228">
        <f>'06 - SO 06 Parkoviská a k...'!J30</f>
        <v>0</v>
      </c>
      <c r="AH61" s="229"/>
      <c r="AI61" s="229"/>
      <c r="AJ61" s="229"/>
      <c r="AK61" s="229"/>
      <c r="AL61" s="229"/>
      <c r="AM61" s="229"/>
      <c r="AN61" s="228">
        <f t="shared" si="0"/>
        <v>0</v>
      </c>
      <c r="AO61" s="229"/>
      <c r="AP61" s="229"/>
      <c r="AQ61" s="72" t="s">
        <v>78</v>
      </c>
      <c r="AR61" s="69"/>
      <c r="AS61" s="73">
        <v>0</v>
      </c>
      <c r="AT61" s="74">
        <f t="shared" si="1"/>
        <v>0</v>
      </c>
      <c r="AU61" s="75">
        <f>'06 - SO 06 Parkoviská a k...'!P86</f>
        <v>0</v>
      </c>
      <c r="AV61" s="74">
        <f>'06 - SO 06 Parkoviská a k...'!J33</f>
        <v>0</v>
      </c>
      <c r="AW61" s="74">
        <f>'06 - SO 06 Parkoviská a k...'!J34</f>
        <v>0</v>
      </c>
      <c r="AX61" s="74">
        <f>'06 - SO 06 Parkoviská a k...'!J35</f>
        <v>0</v>
      </c>
      <c r="AY61" s="74">
        <f>'06 - SO 06 Parkoviská a k...'!J36</f>
        <v>0</v>
      </c>
      <c r="AZ61" s="74">
        <f>'06 - SO 06 Parkoviská a k...'!F33</f>
        <v>0</v>
      </c>
      <c r="BA61" s="74">
        <f>'06 - SO 06 Parkoviská a k...'!F34</f>
        <v>0</v>
      </c>
      <c r="BB61" s="74">
        <f>'06 - SO 06 Parkoviská a k...'!F35</f>
        <v>0</v>
      </c>
      <c r="BC61" s="74">
        <f>'06 - SO 06 Parkoviská a k...'!F36</f>
        <v>0</v>
      </c>
      <c r="BD61" s="76">
        <f>'06 - SO 06 Parkoviská a k...'!F37</f>
        <v>0</v>
      </c>
      <c r="BT61" s="77" t="s">
        <v>79</v>
      </c>
      <c r="BV61" s="77" t="s">
        <v>73</v>
      </c>
      <c r="BW61" s="77" t="s">
        <v>98</v>
      </c>
      <c r="BX61" s="77" t="s">
        <v>4</v>
      </c>
      <c r="CL61" s="77" t="s">
        <v>1</v>
      </c>
      <c r="CM61" s="77" t="s">
        <v>71</v>
      </c>
    </row>
    <row r="62" spans="1:91" s="5" customFormat="1" ht="16.5" customHeight="1">
      <c r="A62" s="68" t="s">
        <v>75</v>
      </c>
      <c r="B62" s="69"/>
      <c r="C62" s="70"/>
      <c r="D62" s="238" t="s">
        <v>99</v>
      </c>
      <c r="E62" s="238"/>
      <c r="F62" s="238"/>
      <c r="G62" s="238"/>
      <c r="H62" s="238"/>
      <c r="I62" s="71"/>
      <c r="J62" s="238" t="s">
        <v>100</v>
      </c>
      <c r="K62" s="238"/>
      <c r="L62" s="238"/>
      <c r="M62" s="238"/>
      <c r="N62" s="238"/>
      <c r="O62" s="238"/>
      <c r="P62" s="238"/>
      <c r="Q62" s="238"/>
      <c r="R62" s="238"/>
      <c r="S62" s="238"/>
      <c r="T62" s="238"/>
      <c r="U62" s="238"/>
      <c r="V62" s="238"/>
      <c r="W62" s="238"/>
      <c r="X62" s="238"/>
      <c r="Y62" s="238"/>
      <c r="Z62" s="238"/>
      <c r="AA62" s="238"/>
      <c r="AB62" s="238"/>
      <c r="AC62" s="238"/>
      <c r="AD62" s="238"/>
      <c r="AE62" s="238"/>
      <c r="AF62" s="238"/>
      <c r="AG62" s="228">
        <f>'07 - SO 07 Oplotenie'!J30</f>
        <v>0</v>
      </c>
      <c r="AH62" s="229"/>
      <c r="AI62" s="229"/>
      <c r="AJ62" s="229"/>
      <c r="AK62" s="229"/>
      <c r="AL62" s="229"/>
      <c r="AM62" s="229"/>
      <c r="AN62" s="228">
        <f t="shared" si="0"/>
        <v>0</v>
      </c>
      <c r="AO62" s="229"/>
      <c r="AP62" s="229"/>
      <c r="AQ62" s="72" t="s">
        <v>78</v>
      </c>
      <c r="AR62" s="69"/>
      <c r="AS62" s="78">
        <v>0</v>
      </c>
      <c r="AT62" s="79">
        <f t="shared" si="1"/>
        <v>0</v>
      </c>
      <c r="AU62" s="80">
        <f>'07 - SO 07 Oplotenie'!P89</f>
        <v>0</v>
      </c>
      <c r="AV62" s="79">
        <f>'07 - SO 07 Oplotenie'!J33</f>
        <v>0</v>
      </c>
      <c r="AW62" s="79">
        <f>'07 - SO 07 Oplotenie'!J34</f>
        <v>0</v>
      </c>
      <c r="AX62" s="79">
        <f>'07 - SO 07 Oplotenie'!J35</f>
        <v>0</v>
      </c>
      <c r="AY62" s="79">
        <f>'07 - SO 07 Oplotenie'!J36</f>
        <v>0</v>
      </c>
      <c r="AZ62" s="79">
        <f>'07 - SO 07 Oplotenie'!F33</f>
        <v>0</v>
      </c>
      <c r="BA62" s="79">
        <f>'07 - SO 07 Oplotenie'!F34</f>
        <v>0</v>
      </c>
      <c r="BB62" s="79">
        <f>'07 - SO 07 Oplotenie'!F35</f>
        <v>0</v>
      </c>
      <c r="BC62" s="79">
        <f>'07 - SO 07 Oplotenie'!F36</f>
        <v>0</v>
      </c>
      <c r="BD62" s="81">
        <f>'07 - SO 07 Oplotenie'!F37</f>
        <v>0</v>
      </c>
      <c r="BT62" s="77" t="s">
        <v>79</v>
      </c>
      <c r="BV62" s="77" t="s">
        <v>73</v>
      </c>
      <c r="BW62" s="77" t="s">
        <v>101</v>
      </c>
      <c r="BX62" s="77" t="s">
        <v>4</v>
      </c>
      <c r="CL62" s="77" t="s">
        <v>1</v>
      </c>
      <c r="CM62" s="77" t="s">
        <v>71</v>
      </c>
    </row>
    <row r="63" spans="1:91" s="1" customFormat="1" ht="30" customHeight="1">
      <c r="B63" s="30"/>
      <c r="AR63" s="30"/>
    </row>
    <row r="64" spans="1:91" s="1" customFormat="1" ht="6.95" customHeight="1">
      <c r="B64" s="39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30"/>
    </row>
  </sheetData>
  <mergeCells count="70">
    <mergeCell ref="AG62:AM62"/>
    <mergeCell ref="AG54:AM54"/>
    <mergeCell ref="AN54:AP54"/>
    <mergeCell ref="C52:G52"/>
    <mergeCell ref="I52:AF52"/>
    <mergeCell ref="J55:AF55"/>
    <mergeCell ref="J56:AF56"/>
    <mergeCell ref="J57:AF57"/>
    <mergeCell ref="J58:AF58"/>
    <mergeCell ref="J59:AF59"/>
    <mergeCell ref="J60:AF60"/>
    <mergeCell ref="J61:AF61"/>
    <mergeCell ref="J62:AF62"/>
    <mergeCell ref="AN62:AP62"/>
    <mergeCell ref="D62:H62"/>
    <mergeCell ref="D55:H55"/>
    <mergeCell ref="D61:H61"/>
    <mergeCell ref="AN55:AP55"/>
    <mergeCell ref="AG55:AM55"/>
    <mergeCell ref="AN56:AP56"/>
    <mergeCell ref="AG56:AM56"/>
    <mergeCell ref="AN57:AP57"/>
    <mergeCell ref="AG57:AM57"/>
    <mergeCell ref="AG58:AM58"/>
    <mergeCell ref="D56:H56"/>
    <mergeCell ref="D57:H57"/>
    <mergeCell ref="D58:H58"/>
    <mergeCell ref="D59:H59"/>
    <mergeCell ref="D60:H60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52:AP52"/>
    <mergeCell ref="AG52:AM52"/>
    <mergeCell ref="AG59:AM59"/>
    <mergeCell ref="AG60:AM60"/>
    <mergeCell ref="AG61:AM61"/>
    <mergeCell ref="X35:AB35"/>
    <mergeCell ref="AK35:AO35"/>
    <mergeCell ref="AK31:AO31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W32:AE32"/>
    <mergeCell ref="AK32:AO32"/>
    <mergeCell ref="W33:AE33"/>
    <mergeCell ref="AK33:AO33"/>
    <mergeCell ref="AK26:AO26"/>
    <mergeCell ref="W29:AE29"/>
    <mergeCell ref="AK29:AO29"/>
    <mergeCell ref="W30:AE30"/>
    <mergeCell ref="AK30:AO30"/>
  </mergeCells>
  <hyperlinks>
    <hyperlink ref="A55" location="'01 - SO 01 Rodinný dom s ...'!C2" display="/"/>
    <hyperlink ref="A56" location="'01P - SO 01 Vonkajšie prí...'!C2" display="/"/>
    <hyperlink ref="A57" location="'02 - SO 02 Prípojka vody ...'!C2" display="/"/>
    <hyperlink ref="A58" location="'03 - SO 03 Prípojka NN'!C2" display="/"/>
    <hyperlink ref="A59" location="'04 - SO 04 Telefónna príp...'!C2" display="/"/>
    <hyperlink ref="A60" location="'05 - SO 05 Sadové úpravy'!C2" display="/"/>
    <hyperlink ref="A61" location="'06 - SO 06 Parkoviská a k...'!C2" display="/"/>
    <hyperlink ref="A62" location="'07 - SO 07 Oploteni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614"/>
  <sheetViews>
    <sheetView showGridLines="0" workbookViewId="0">
      <selection activeCell="D4" sqref="D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2" width="9.33203125" hidden="1"/>
    <col min="63" max="63" width="5.83203125" bestFit="1" customWidth="1"/>
    <col min="64" max="64" width="3.1640625" bestFit="1" customWidth="1"/>
    <col min="65" max="65" width="11.83203125" bestFit="1" customWidth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80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104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ROUND(J117,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ROUND((SUM(BE117:BE1611)),  2)</f>
        <v>0</v>
      </c>
      <c r="I33" s="92">
        <v>0.2</v>
      </c>
      <c r="J33" s="91">
        <f>ROUND(((SUM(BE117:BE1611))*I33),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ROUND((SUM(BF117:BF1611)),  2)</f>
        <v>0</v>
      </c>
      <c r="I34" s="92">
        <v>0.2</v>
      </c>
      <c r="J34" s="91">
        <f>ROUND(((SUM(BF117:BF1611))*I34),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ROUND((SUM(BG117:BG1611)),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ROUND((SUM(BH117:BH1611)),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ROUND((SUM(BI117:BI1611)),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01 - SO 01 Rodinný dom s 2 byt. jednotkami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/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J117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110</v>
      </c>
      <c r="E60" s="108"/>
      <c r="F60" s="108"/>
      <c r="G60" s="108"/>
      <c r="H60" s="108"/>
      <c r="I60" s="109"/>
      <c r="J60" s="110">
        <f>J118</f>
        <v>0</v>
      </c>
      <c r="L60" s="106"/>
    </row>
    <row r="61" spans="2:47" s="8" customFormat="1" ht="19.899999999999999" customHeight="1">
      <c r="B61" s="111"/>
      <c r="D61" s="112" t="s">
        <v>111</v>
      </c>
      <c r="E61" s="113"/>
      <c r="F61" s="113"/>
      <c r="G61" s="113"/>
      <c r="H61" s="113"/>
      <c r="I61" s="114"/>
      <c r="J61" s="115">
        <f>J119</f>
        <v>0</v>
      </c>
      <c r="L61" s="111"/>
    </row>
    <row r="62" spans="2:47" s="8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4"/>
      <c r="J62" s="115">
        <f>J217</f>
        <v>0</v>
      </c>
      <c r="L62" s="111"/>
    </row>
    <row r="63" spans="2:47" s="8" customFormat="1" ht="19.899999999999999" customHeight="1">
      <c r="B63" s="111"/>
      <c r="D63" s="112" t="s">
        <v>113</v>
      </c>
      <c r="E63" s="113"/>
      <c r="F63" s="113"/>
      <c r="G63" s="113"/>
      <c r="H63" s="113"/>
      <c r="I63" s="114"/>
      <c r="J63" s="115">
        <f>J285</f>
        <v>0</v>
      </c>
      <c r="L63" s="111"/>
    </row>
    <row r="64" spans="2:47" s="8" customFormat="1" ht="19.899999999999999" customHeight="1">
      <c r="B64" s="111"/>
      <c r="D64" s="112" t="s">
        <v>114</v>
      </c>
      <c r="E64" s="113"/>
      <c r="F64" s="113"/>
      <c r="G64" s="113"/>
      <c r="H64" s="113"/>
      <c r="I64" s="114"/>
      <c r="J64" s="115">
        <f>J374</f>
        <v>0</v>
      </c>
      <c r="L64" s="111"/>
    </row>
    <row r="65" spans="2:12" s="8" customFormat="1" ht="19.899999999999999" customHeight="1">
      <c r="B65" s="111"/>
      <c r="D65" s="112" t="s">
        <v>115</v>
      </c>
      <c r="E65" s="113"/>
      <c r="F65" s="113"/>
      <c r="G65" s="113"/>
      <c r="H65" s="113"/>
      <c r="I65" s="114"/>
      <c r="J65" s="115">
        <f>J492</f>
        <v>0</v>
      </c>
      <c r="L65" s="111"/>
    </row>
    <row r="66" spans="2:12" s="8" customFormat="1" ht="19.899999999999999" customHeight="1">
      <c r="B66" s="111"/>
      <c r="D66" s="112" t="s">
        <v>116</v>
      </c>
      <c r="E66" s="113"/>
      <c r="F66" s="113"/>
      <c r="G66" s="113"/>
      <c r="H66" s="113"/>
      <c r="I66" s="114"/>
      <c r="J66" s="115">
        <f>J505</f>
        <v>0</v>
      </c>
      <c r="L66" s="111"/>
    </row>
    <row r="67" spans="2:12" s="8" customFormat="1" ht="19.899999999999999" customHeight="1">
      <c r="B67" s="111"/>
      <c r="D67" s="112" t="s">
        <v>117</v>
      </c>
      <c r="E67" s="113"/>
      <c r="F67" s="113"/>
      <c r="G67" s="113"/>
      <c r="H67" s="113"/>
      <c r="I67" s="114"/>
      <c r="J67" s="115">
        <f>J721</f>
        <v>0</v>
      </c>
      <c r="L67" s="111"/>
    </row>
    <row r="68" spans="2:12" s="8" customFormat="1" ht="19.899999999999999" customHeight="1">
      <c r="B68" s="111"/>
      <c r="D68" s="112" t="s">
        <v>118</v>
      </c>
      <c r="E68" s="113"/>
      <c r="F68" s="113"/>
      <c r="G68" s="113"/>
      <c r="H68" s="113"/>
      <c r="I68" s="114"/>
      <c r="J68" s="115">
        <f>J775</f>
        <v>0</v>
      </c>
      <c r="L68" s="111"/>
    </row>
    <row r="69" spans="2:12" s="7" customFormat="1" ht="24.95" customHeight="1">
      <c r="B69" s="106"/>
      <c r="D69" s="107" t="s">
        <v>119</v>
      </c>
      <c r="E69" s="108"/>
      <c r="F69" s="108"/>
      <c r="G69" s="108"/>
      <c r="H69" s="108"/>
      <c r="I69" s="109"/>
      <c r="J69" s="110">
        <f>J777</f>
        <v>0</v>
      </c>
      <c r="L69" s="106"/>
    </row>
    <row r="70" spans="2:12" s="8" customFormat="1" ht="19.899999999999999" customHeight="1">
      <c r="B70" s="111"/>
      <c r="D70" s="112" t="s">
        <v>120</v>
      </c>
      <c r="E70" s="113"/>
      <c r="F70" s="113"/>
      <c r="G70" s="113"/>
      <c r="H70" s="113"/>
      <c r="I70" s="114"/>
      <c r="J70" s="115">
        <f>J778</f>
        <v>0</v>
      </c>
      <c r="L70" s="111"/>
    </row>
    <row r="71" spans="2:12" s="8" customFormat="1" ht="19.899999999999999" customHeight="1">
      <c r="B71" s="111"/>
      <c r="D71" s="112" t="s">
        <v>121</v>
      </c>
      <c r="E71" s="113"/>
      <c r="F71" s="113"/>
      <c r="G71" s="113"/>
      <c r="H71" s="113"/>
      <c r="I71" s="114"/>
      <c r="J71" s="115">
        <f>J810</f>
        <v>0</v>
      </c>
      <c r="L71" s="111"/>
    </row>
    <row r="72" spans="2:12" s="8" customFormat="1" ht="19.899999999999999" customHeight="1">
      <c r="B72" s="111"/>
      <c r="D72" s="112" t="s">
        <v>122</v>
      </c>
      <c r="E72" s="113"/>
      <c r="F72" s="113"/>
      <c r="G72" s="113"/>
      <c r="H72" s="113"/>
      <c r="I72" s="114"/>
      <c r="J72" s="115">
        <f>J857</f>
        <v>0</v>
      </c>
      <c r="L72" s="111"/>
    </row>
    <row r="73" spans="2:12" s="8" customFormat="1" ht="19.899999999999999" customHeight="1">
      <c r="B73" s="111"/>
      <c r="D73" s="112" t="s">
        <v>123</v>
      </c>
      <c r="E73" s="113"/>
      <c r="F73" s="113"/>
      <c r="G73" s="113"/>
      <c r="H73" s="113"/>
      <c r="I73" s="114"/>
      <c r="J73" s="115">
        <f>J921</f>
        <v>0</v>
      </c>
      <c r="L73" s="111"/>
    </row>
    <row r="74" spans="2:12" s="8" customFormat="1" ht="19.899999999999999" customHeight="1">
      <c r="B74" s="111"/>
      <c r="D74" s="112" t="s">
        <v>124</v>
      </c>
      <c r="E74" s="113"/>
      <c r="F74" s="113"/>
      <c r="G74" s="113"/>
      <c r="H74" s="113"/>
      <c r="I74" s="114"/>
      <c r="J74" s="115">
        <f>J923</f>
        <v>0</v>
      </c>
      <c r="L74" s="111"/>
    </row>
    <row r="75" spans="2:12" s="8" customFormat="1" ht="19.899999999999999" customHeight="1">
      <c r="B75" s="111"/>
      <c r="D75" s="112" t="s">
        <v>125</v>
      </c>
      <c r="E75" s="113"/>
      <c r="F75" s="113"/>
      <c r="G75" s="113"/>
      <c r="H75" s="113"/>
      <c r="I75" s="114"/>
      <c r="J75" s="115">
        <f>J935</f>
        <v>0</v>
      </c>
      <c r="L75" s="111"/>
    </row>
    <row r="76" spans="2:12" s="8" customFormat="1" ht="19.899999999999999" customHeight="1">
      <c r="B76" s="111"/>
      <c r="D76" s="112" t="s">
        <v>126</v>
      </c>
      <c r="E76" s="113"/>
      <c r="F76" s="113"/>
      <c r="G76" s="113"/>
      <c r="H76" s="113"/>
      <c r="I76" s="114"/>
      <c r="J76" s="115">
        <f>J937</f>
        <v>0</v>
      </c>
      <c r="L76" s="111"/>
    </row>
    <row r="77" spans="2:12" s="8" customFormat="1" ht="19.899999999999999" customHeight="1">
      <c r="B77" s="111"/>
      <c r="D77" s="112" t="s">
        <v>127</v>
      </c>
      <c r="E77" s="113"/>
      <c r="F77" s="113"/>
      <c r="G77" s="113"/>
      <c r="H77" s="113"/>
      <c r="I77" s="114"/>
      <c r="J77" s="115">
        <f>J993</f>
        <v>0</v>
      </c>
      <c r="L77" s="111"/>
    </row>
    <row r="78" spans="2:12" s="8" customFormat="1" ht="19.899999999999999" customHeight="1">
      <c r="B78" s="111"/>
      <c r="D78" s="112" t="s">
        <v>128</v>
      </c>
      <c r="E78" s="113"/>
      <c r="F78" s="113"/>
      <c r="G78" s="113"/>
      <c r="H78" s="113"/>
      <c r="I78" s="114"/>
      <c r="J78" s="115">
        <f>J1016</f>
        <v>0</v>
      </c>
      <c r="L78" s="111"/>
    </row>
    <row r="79" spans="2:12" s="8" customFormat="1" ht="19.899999999999999" customHeight="1">
      <c r="B79" s="111"/>
      <c r="D79" s="112" t="s">
        <v>129</v>
      </c>
      <c r="E79" s="113"/>
      <c r="F79" s="113"/>
      <c r="G79" s="113"/>
      <c r="H79" s="113"/>
      <c r="I79" s="114"/>
      <c r="J79" s="115">
        <f>J1095</f>
        <v>0</v>
      </c>
      <c r="L79" s="111"/>
    </row>
    <row r="80" spans="2:12" s="8" customFormat="1" ht="19.899999999999999" customHeight="1">
      <c r="B80" s="111"/>
      <c r="D80" s="112" t="s">
        <v>130</v>
      </c>
      <c r="E80" s="113"/>
      <c r="F80" s="113"/>
      <c r="G80" s="113"/>
      <c r="H80" s="113"/>
      <c r="I80" s="114"/>
      <c r="J80" s="115">
        <f>J1160</f>
        <v>0</v>
      </c>
      <c r="L80" s="111"/>
    </row>
    <row r="81" spans="2:12" s="8" customFormat="1" ht="19.899999999999999" customHeight="1">
      <c r="B81" s="111"/>
      <c r="D81" s="112" t="s">
        <v>131</v>
      </c>
      <c r="E81" s="113"/>
      <c r="F81" s="113"/>
      <c r="G81" s="113"/>
      <c r="H81" s="113"/>
      <c r="I81" s="114"/>
      <c r="J81" s="115">
        <f>J1165</f>
        <v>0</v>
      </c>
      <c r="L81" s="111"/>
    </row>
    <row r="82" spans="2:12" s="8" customFormat="1" ht="19.899999999999999" customHeight="1">
      <c r="B82" s="111"/>
      <c r="D82" s="112" t="s">
        <v>132</v>
      </c>
      <c r="E82" s="113"/>
      <c r="F82" s="113"/>
      <c r="G82" s="113"/>
      <c r="H82" s="113"/>
      <c r="I82" s="114"/>
      <c r="J82" s="115">
        <f>J1178</f>
        <v>0</v>
      </c>
      <c r="L82" s="111"/>
    </row>
    <row r="83" spans="2:12" s="8" customFormat="1" ht="19.899999999999999" customHeight="1">
      <c r="B83" s="111"/>
      <c r="D83" s="112" t="s">
        <v>133</v>
      </c>
      <c r="E83" s="113"/>
      <c r="F83" s="113"/>
      <c r="G83" s="113"/>
      <c r="H83" s="113"/>
      <c r="I83" s="114"/>
      <c r="J83" s="115">
        <f>J1364</f>
        <v>0</v>
      </c>
      <c r="L83" s="111"/>
    </row>
    <row r="84" spans="2:12" s="7" customFormat="1" ht="24.95" customHeight="1">
      <c r="B84" s="106"/>
      <c r="D84" s="107" t="s">
        <v>134</v>
      </c>
      <c r="E84" s="108"/>
      <c r="F84" s="108"/>
      <c r="G84" s="108"/>
      <c r="H84" s="108"/>
      <c r="I84" s="109"/>
      <c r="J84" s="110">
        <f>J1467</f>
        <v>0</v>
      </c>
      <c r="L84" s="106"/>
    </row>
    <row r="85" spans="2:12" s="8" customFormat="1" ht="19.899999999999999" customHeight="1">
      <c r="B85" s="111"/>
      <c r="D85" s="112" t="s">
        <v>135</v>
      </c>
      <c r="E85" s="113"/>
      <c r="F85" s="113"/>
      <c r="G85" s="113"/>
      <c r="H85" s="113"/>
      <c r="I85" s="114"/>
      <c r="J85" s="115">
        <f>J1468</f>
        <v>0</v>
      </c>
      <c r="L85" s="111"/>
    </row>
    <row r="86" spans="2:12" s="8" customFormat="1" ht="14.85" customHeight="1">
      <c r="B86" s="111"/>
      <c r="D86" s="112" t="s">
        <v>136</v>
      </c>
      <c r="E86" s="113"/>
      <c r="F86" s="113"/>
      <c r="G86" s="113"/>
      <c r="H86" s="113"/>
      <c r="I86" s="114"/>
      <c r="J86" s="115">
        <f>J1469</f>
        <v>0</v>
      </c>
      <c r="L86" s="111"/>
    </row>
    <row r="87" spans="2:12" s="8" customFormat="1" ht="14.85" customHeight="1">
      <c r="B87" s="111"/>
      <c r="D87" s="112" t="s">
        <v>137</v>
      </c>
      <c r="E87" s="113"/>
      <c r="F87" s="113"/>
      <c r="G87" s="113"/>
      <c r="H87" s="113"/>
      <c r="I87" s="114"/>
      <c r="J87" s="115">
        <f>J1495</f>
        <v>0</v>
      </c>
      <c r="L87" s="111"/>
    </row>
    <row r="88" spans="2:12" s="8" customFormat="1" ht="14.85" customHeight="1">
      <c r="B88" s="111"/>
      <c r="D88" s="112" t="s">
        <v>138</v>
      </c>
      <c r="E88" s="113"/>
      <c r="F88" s="113"/>
      <c r="G88" s="113"/>
      <c r="H88" s="113"/>
      <c r="I88" s="114"/>
      <c r="J88" s="115">
        <f>J1520</f>
        <v>0</v>
      </c>
      <c r="L88" s="111"/>
    </row>
    <row r="89" spans="2:12" s="8" customFormat="1" ht="14.85" customHeight="1">
      <c r="B89" s="111"/>
      <c r="D89" s="112" t="s">
        <v>139</v>
      </c>
      <c r="E89" s="113"/>
      <c r="F89" s="113"/>
      <c r="G89" s="113"/>
      <c r="H89" s="113"/>
      <c r="I89" s="114"/>
      <c r="J89" s="115">
        <f>J1532</f>
        <v>0</v>
      </c>
      <c r="L89" s="111"/>
    </row>
    <row r="90" spans="2:12" s="8" customFormat="1" ht="14.85" customHeight="1">
      <c r="B90" s="111"/>
      <c r="D90" s="112" t="s">
        <v>140</v>
      </c>
      <c r="E90" s="113"/>
      <c r="F90" s="113"/>
      <c r="G90" s="113"/>
      <c r="H90" s="113"/>
      <c r="I90" s="114"/>
      <c r="J90" s="115">
        <f>J1544</f>
        <v>0</v>
      </c>
      <c r="L90" s="111"/>
    </row>
    <row r="91" spans="2:12" s="8" customFormat="1" ht="14.85" customHeight="1">
      <c r="B91" s="111"/>
      <c r="D91" s="112" t="s">
        <v>141</v>
      </c>
      <c r="E91" s="113"/>
      <c r="F91" s="113"/>
      <c r="G91" s="113"/>
      <c r="H91" s="113"/>
      <c r="I91" s="114"/>
      <c r="J91" s="115">
        <f>J1556</f>
        <v>0</v>
      </c>
      <c r="L91" s="111"/>
    </row>
    <row r="92" spans="2:12" s="8" customFormat="1" ht="14.85" customHeight="1">
      <c r="B92" s="111"/>
      <c r="D92" s="112" t="s">
        <v>142</v>
      </c>
      <c r="E92" s="113"/>
      <c r="F92" s="113"/>
      <c r="G92" s="113"/>
      <c r="H92" s="113"/>
      <c r="I92" s="114"/>
      <c r="J92" s="115">
        <f>J1568</f>
        <v>0</v>
      </c>
      <c r="L92" s="111"/>
    </row>
    <row r="93" spans="2:12" s="8" customFormat="1" ht="14.85" customHeight="1">
      <c r="B93" s="111"/>
      <c r="D93" s="112" t="s">
        <v>143</v>
      </c>
      <c r="E93" s="113"/>
      <c r="F93" s="113"/>
      <c r="G93" s="113"/>
      <c r="H93" s="113"/>
      <c r="I93" s="114"/>
      <c r="J93" s="115">
        <f>J1580</f>
        <v>0</v>
      </c>
      <c r="L93" s="111"/>
    </row>
    <row r="94" spans="2:12" s="8" customFormat="1" ht="14.85" customHeight="1">
      <c r="B94" s="111"/>
      <c r="D94" s="112" t="s">
        <v>144</v>
      </c>
      <c r="E94" s="113"/>
      <c r="F94" s="113"/>
      <c r="G94" s="113"/>
      <c r="H94" s="113"/>
      <c r="I94" s="114"/>
      <c r="J94" s="115">
        <f>J1592</f>
        <v>0</v>
      </c>
      <c r="L94" s="111"/>
    </row>
    <row r="95" spans="2:12" s="8" customFormat="1" ht="19.899999999999999" customHeight="1">
      <c r="B95" s="111"/>
      <c r="D95" s="112" t="s">
        <v>145</v>
      </c>
      <c r="E95" s="113"/>
      <c r="F95" s="113"/>
      <c r="G95" s="113"/>
      <c r="H95" s="113"/>
      <c r="I95" s="114"/>
      <c r="J95" s="115">
        <f>J1595</f>
        <v>0</v>
      </c>
      <c r="L95" s="111"/>
    </row>
    <row r="96" spans="2:12" s="8" customFormat="1" ht="19.899999999999999" customHeight="1">
      <c r="B96" s="111"/>
      <c r="D96" s="112" t="s">
        <v>146</v>
      </c>
      <c r="E96" s="113"/>
      <c r="F96" s="113"/>
      <c r="G96" s="113"/>
      <c r="H96" s="113"/>
      <c r="I96" s="114"/>
      <c r="J96" s="115">
        <f>J1607</f>
        <v>0</v>
      </c>
      <c r="L96" s="111"/>
    </row>
    <row r="97" spans="2:12" s="8" customFormat="1" ht="19.899999999999999" customHeight="1">
      <c r="B97" s="111"/>
      <c r="D97" s="112" t="s">
        <v>147</v>
      </c>
      <c r="E97" s="113"/>
      <c r="F97" s="113"/>
      <c r="G97" s="113"/>
      <c r="H97" s="113"/>
      <c r="I97" s="114"/>
      <c r="J97" s="115">
        <f>J1612</f>
        <v>0</v>
      </c>
      <c r="L97" s="111"/>
    </row>
    <row r="98" spans="2:12" s="1" customFormat="1" ht="21.75" customHeight="1">
      <c r="B98" s="30"/>
      <c r="I98" s="84"/>
      <c r="L98" s="30"/>
    </row>
    <row r="99" spans="2:12" s="1" customFormat="1" ht="6.95" customHeight="1">
      <c r="B99" s="39"/>
      <c r="C99" s="40"/>
      <c r="D99" s="40"/>
      <c r="E99" s="40"/>
      <c r="F99" s="40"/>
      <c r="G99" s="40"/>
      <c r="H99" s="40"/>
      <c r="I99" s="100"/>
      <c r="J99" s="40"/>
      <c r="K99" s="40"/>
      <c r="L99" s="30"/>
    </row>
    <row r="103" spans="2:12" s="1" customFormat="1" ht="6.95" customHeight="1">
      <c r="B103" s="41"/>
      <c r="C103" s="42"/>
      <c r="D103" s="42"/>
      <c r="E103" s="42"/>
      <c r="F103" s="42"/>
      <c r="G103" s="42"/>
      <c r="H103" s="42"/>
      <c r="I103" s="101"/>
      <c r="J103" s="42"/>
      <c r="K103" s="42"/>
      <c r="L103" s="30"/>
    </row>
    <row r="104" spans="2:12" s="1" customFormat="1" ht="24.95" customHeight="1">
      <c r="B104" s="30"/>
      <c r="C104" s="20" t="s">
        <v>148</v>
      </c>
      <c r="I104" s="84"/>
      <c r="L104" s="30"/>
    </row>
    <row r="105" spans="2:12" s="1" customFormat="1" ht="6.95" customHeight="1">
      <c r="B105" s="30"/>
      <c r="I105" s="84"/>
      <c r="L105" s="30"/>
    </row>
    <row r="106" spans="2:12" s="1" customFormat="1" ht="12" customHeight="1">
      <c r="B106" s="30"/>
      <c r="C106" s="25" t="s">
        <v>14</v>
      </c>
      <c r="I106" s="84"/>
      <c r="L106" s="30"/>
    </row>
    <row r="107" spans="2:12" s="1" customFormat="1" ht="16.5" customHeight="1">
      <c r="B107" s="30"/>
      <c r="E107" s="254" t="str">
        <f>E7</f>
        <v>Rodinný dom s 2 byt. jednotkami - Trenčín, Vytvorenie podmienok pre deinštitucionalizáciu DSS Adam. Kochanovce</v>
      </c>
      <c r="F107" s="255"/>
      <c r="G107" s="255"/>
      <c r="H107" s="255"/>
      <c r="I107" s="84"/>
      <c r="L107" s="30"/>
    </row>
    <row r="108" spans="2:12" s="1" customFormat="1" ht="12" customHeight="1">
      <c r="B108" s="30"/>
      <c r="C108" s="25" t="s">
        <v>103</v>
      </c>
      <c r="I108" s="84"/>
      <c r="L108" s="30"/>
    </row>
    <row r="109" spans="2:12" s="1" customFormat="1" ht="16.5" customHeight="1">
      <c r="B109" s="30"/>
      <c r="E109" s="216" t="str">
        <f>E9</f>
        <v>01 - SO 01 Rodinný dom s 2 byt. jednotkami</v>
      </c>
      <c r="F109" s="215"/>
      <c r="G109" s="215"/>
      <c r="H109" s="215"/>
      <c r="I109" s="84"/>
      <c r="L109" s="30"/>
    </row>
    <row r="110" spans="2:12" s="1" customFormat="1" ht="6.95" customHeight="1">
      <c r="B110" s="30"/>
      <c r="I110" s="84"/>
      <c r="L110" s="30"/>
    </row>
    <row r="111" spans="2:12" s="1" customFormat="1" ht="12" customHeight="1">
      <c r="B111" s="30"/>
      <c r="C111" s="25" t="s">
        <v>18</v>
      </c>
      <c r="F111" s="16" t="str">
        <f>F12</f>
        <v>parc. č. 400, Trenčín</v>
      </c>
      <c r="I111" s="85" t="s">
        <v>20</v>
      </c>
      <c r="J111" s="46" t="str">
        <f>IF(J12="","",J12)</f>
        <v/>
      </c>
      <c r="L111" s="30"/>
    </row>
    <row r="112" spans="2:12" s="1" customFormat="1" ht="6.95" customHeight="1">
      <c r="B112" s="30"/>
      <c r="I112" s="84"/>
      <c r="L112" s="30"/>
    </row>
    <row r="113" spans="2:65" s="1" customFormat="1" ht="13.7" customHeight="1">
      <c r="B113" s="30"/>
      <c r="C113" s="25" t="s">
        <v>21</v>
      </c>
      <c r="F113" s="16" t="str">
        <f>E15</f>
        <v>Trenčiansky samosprávny kraj</v>
      </c>
      <c r="I113" s="85" t="s">
        <v>28</v>
      </c>
      <c r="J113" s="28" t="str">
        <f>E21</f>
        <v>ADOM, spol. s r.o.</v>
      </c>
      <c r="L113" s="30"/>
    </row>
    <row r="114" spans="2:65" s="1" customFormat="1" ht="13.7" customHeight="1">
      <c r="B114" s="30"/>
      <c r="C114" s="25" t="s">
        <v>26</v>
      </c>
      <c r="F114" s="16" t="str">
        <f>IF(E18="","",E18)</f>
        <v>Vyplň údaj</v>
      </c>
      <c r="I114" s="85" t="s">
        <v>34</v>
      </c>
      <c r="J114" s="28" t="str">
        <f>E24</f>
        <v>Viera Masnicová</v>
      </c>
      <c r="L114" s="30"/>
    </row>
    <row r="115" spans="2:65" s="1" customFormat="1" ht="10.35" customHeight="1">
      <c r="B115" s="30"/>
      <c r="I115" s="84"/>
      <c r="L115" s="30"/>
    </row>
    <row r="116" spans="2:65" s="9" customFormat="1" ht="29.25" customHeight="1">
      <c r="B116" s="116"/>
      <c r="C116" s="117" t="s">
        <v>149</v>
      </c>
      <c r="D116" s="118" t="s">
        <v>56</v>
      </c>
      <c r="E116" s="257" t="s">
        <v>53</v>
      </c>
      <c r="F116" s="257"/>
      <c r="G116" s="118" t="s">
        <v>150</v>
      </c>
      <c r="H116" s="118" t="s">
        <v>151</v>
      </c>
      <c r="I116" s="119" t="s">
        <v>152</v>
      </c>
      <c r="J116" s="120" t="s">
        <v>107</v>
      </c>
      <c r="K116" s="121" t="s">
        <v>153</v>
      </c>
      <c r="L116" s="116"/>
      <c r="M116" s="53" t="s">
        <v>1</v>
      </c>
      <c r="N116" s="54" t="s">
        <v>41</v>
      </c>
      <c r="O116" s="54" t="s">
        <v>154</v>
      </c>
      <c r="P116" s="54" t="s">
        <v>155</v>
      </c>
      <c r="Q116" s="54" t="s">
        <v>156</v>
      </c>
      <c r="R116" s="54" t="s">
        <v>157</v>
      </c>
      <c r="S116" s="54" t="s">
        <v>158</v>
      </c>
      <c r="T116" s="55" t="s">
        <v>159</v>
      </c>
    </row>
    <row r="117" spans="2:65" s="1" customFormat="1" ht="22.9" customHeight="1">
      <c r="B117" s="30"/>
      <c r="C117" s="58" t="s">
        <v>108</v>
      </c>
      <c r="I117" s="84"/>
      <c r="J117" s="122">
        <f>BK117</f>
        <v>0</v>
      </c>
      <c r="L117" s="30"/>
      <c r="M117" s="56"/>
      <c r="N117" s="47"/>
      <c r="O117" s="47"/>
      <c r="P117" s="123" t="e">
        <f>P118+P777+P1467</f>
        <v>#REF!</v>
      </c>
      <c r="Q117" s="47"/>
      <c r="R117" s="123" t="e">
        <f>R118+R777+R1467</f>
        <v>#REF!</v>
      </c>
      <c r="S117" s="47"/>
      <c r="T117" s="124" t="e">
        <f>T118+T777+T1467</f>
        <v>#REF!</v>
      </c>
      <c r="AT117" s="16" t="s">
        <v>70</v>
      </c>
      <c r="AU117" s="16" t="s">
        <v>109</v>
      </c>
      <c r="BK117" s="125">
        <f>BK118+BK777+BK1467</f>
        <v>0</v>
      </c>
    </row>
    <row r="118" spans="2:65" s="10" customFormat="1" ht="25.9" customHeight="1">
      <c r="B118" s="126"/>
      <c r="D118" s="127" t="s">
        <v>70</v>
      </c>
      <c r="E118" s="128" t="s">
        <v>160</v>
      </c>
      <c r="F118" s="128" t="s">
        <v>161</v>
      </c>
      <c r="I118" s="129"/>
      <c r="J118" s="130">
        <f>BK118</f>
        <v>0</v>
      </c>
      <c r="L118" s="126"/>
      <c r="M118" s="131"/>
      <c r="N118" s="132"/>
      <c r="O118" s="132"/>
      <c r="P118" s="133">
        <f>P119+P217+P285+P374+P492+P505+P721+P775</f>
        <v>0</v>
      </c>
      <c r="Q118" s="132"/>
      <c r="R118" s="133">
        <f>R119+R217+R285+R374+R492+R505+R721+R775</f>
        <v>725.32998723999992</v>
      </c>
      <c r="S118" s="132"/>
      <c r="T118" s="134">
        <f>T119+T217+T285+T374+T492+T505+T721+T775</f>
        <v>0</v>
      </c>
      <c r="AR118" s="127" t="s">
        <v>79</v>
      </c>
      <c r="AT118" s="135" t="s">
        <v>70</v>
      </c>
      <c r="AU118" s="135" t="s">
        <v>71</v>
      </c>
      <c r="AY118" s="127" t="s">
        <v>162</v>
      </c>
      <c r="BK118" s="136">
        <f>BK119+BK217+BK285+BK374+BK492+BK505+BK721+BK775</f>
        <v>0</v>
      </c>
    </row>
    <row r="119" spans="2:65" s="10" customFormat="1" ht="22.9" customHeight="1">
      <c r="B119" s="126"/>
      <c r="D119" s="127" t="s">
        <v>70</v>
      </c>
      <c r="E119" s="137" t="s">
        <v>79</v>
      </c>
      <c r="F119" s="137" t="s">
        <v>163</v>
      </c>
      <c r="I119" s="129"/>
      <c r="J119" s="138">
        <f>BK119</f>
        <v>0</v>
      </c>
      <c r="L119" s="126"/>
      <c r="M119" s="131"/>
      <c r="N119" s="132"/>
      <c r="O119" s="132"/>
      <c r="P119" s="133">
        <f>SUM(P120:P216)</f>
        <v>0</v>
      </c>
      <c r="Q119" s="132"/>
      <c r="R119" s="133">
        <f>SUM(R120:R216)</f>
        <v>0</v>
      </c>
      <c r="S119" s="132"/>
      <c r="T119" s="134">
        <f>SUM(T120:T216)</f>
        <v>0</v>
      </c>
      <c r="AR119" s="127" t="s">
        <v>79</v>
      </c>
      <c r="AT119" s="135" t="s">
        <v>70</v>
      </c>
      <c r="AU119" s="135" t="s">
        <v>79</v>
      </c>
      <c r="AY119" s="127" t="s">
        <v>162</v>
      </c>
      <c r="BK119" s="136">
        <f>SUM(BK120:BK216)</f>
        <v>0</v>
      </c>
    </row>
    <row r="120" spans="2:65" s="1" customFormat="1" ht="22.5" customHeight="1">
      <c r="B120" s="139"/>
      <c r="C120" s="140" t="s">
        <v>79</v>
      </c>
      <c r="D120" s="140" t="s">
        <v>164</v>
      </c>
      <c r="E120" s="242" t="s">
        <v>165</v>
      </c>
      <c r="F120" s="243"/>
      <c r="G120" s="142" t="s">
        <v>166</v>
      </c>
      <c r="H120" s="143">
        <v>1</v>
      </c>
      <c r="I120" s="144"/>
      <c r="J120" s="143">
        <f>ROUND(I120*H120,3)</f>
        <v>0</v>
      </c>
      <c r="K120" s="141" t="s">
        <v>167</v>
      </c>
      <c r="L120" s="30"/>
      <c r="M120" s="145" t="s">
        <v>1</v>
      </c>
      <c r="N120" s="146" t="s">
        <v>43</v>
      </c>
      <c r="O120" s="49"/>
      <c r="P120" s="147">
        <f>O120*H120</f>
        <v>0</v>
      </c>
      <c r="Q120" s="147">
        <v>0</v>
      </c>
      <c r="R120" s="147">
        <f>Q120*H120</f>
        <v>0</v>
      </c>
      <c r="S120" s="147">
        <v>0</v>
      </c>
      <c r="T120" s="148">
        <f>S120*H120</f>
        <v>0</v>
      </c>
      <c r="AR120" s="16" t="s">
        <v>168</v>
      </c>
      <c r="AT120" s="16" t="s">
        <v>164</v>
      </c>
      <c r="AU120" s="16" t="s">
        <v>169</v>
      </c>
      <c r="AY120" s="16" t="s">
        <v>162</v>
      </c>
      <c r="BE120" s="149">
        <f>IF(N120="základná",J120,0)</f>
        <v>0</v>
      </c>
      <c r="BF120" s="149">
        <f>IF(N120="znížená",J120,0)</f>
        <v>0</v>
      </c>
      <c r="BG120" s="149">
        <f>IF(N120="zákl. prenesená",J120,0)</f>
        <v>0</v>
      </c>
      <c r="BH120" s="149">
        <f>IF(N120="zníž. prenesená",J120,0)</f>
        <v>0</v>
      </c>
      <c r="BI120" s="149">
        <f>IF(N120="nulová",J120,0)</f>
        <v>0</v>
      </c>
      <c r="BJ120" s="16" t="s">
        <v>169</v>
      </c>
      <c r="BK120" s="150">
        <f>ROUND(I120*H120,3)</f>
        <v>0</v>
      </c>
      <c r="BL120" s="16" t="s">
        <v>168</v>
      </c>
      <c r="BM120" s="16" t="s">
        <v>170</v>
      </c>
    </row>
    <row r="121" spans="2:65" s="1" customFormat="1" ht="16.5" customHeight="1">
      <c r="B121" s="139"/>
      <c r="C121" s="140" t="s">
        <v>169</v>
      </c>
      <c r="D121" s="140" t="s">
        <v>164</v>
      </c>
      <c r="E121" s="242" t="s">
        <v>171</v>
      </c>
      <c r="F121" s="243"/>
      <c r="G121" s="142" t="s">
        <v>172</v>
      </c>
      <c r="H121" s="143">
        <v>105.548</v>
      </c>
      <c r="I121" s="144"/>
      <c r="J121" s="143">
        <f>ROUND(I121*H121,3)</f>
        <v>0</v>
      </c>
      <c r="K121" s="141" t="s">
        <v>173</v>
      </c>
      <c r="L121" s="30"/>
      <c r="M121" s="145" t="s">
        <v>1</v>
      </c>
      <c r="N121" s="146" t="s">
        <v>43</v>
      </c>
      <c r="O121" s="49"/>
      <c r="P121" s="147">
        <f>O121*H121</f>
        <v>0</v>
      </c>
      <c r="Q121" s="147">
        <v>0</v>
      </c>
      <c r="R121" s="147">
        <f>Q121*H121</f>
        <v>0</v>
      </c>
      <c r="S121" s="147">
        <v>0</v>
      </c>
      <c r="T121" s="148">
        <f>S121*H121</f>
        <v>0</v>
      </c>
      <c r="AR121" s="16" t="s">
        <v>168</v>
      </c>
      <c r="AT121" s="16" t="s">
        <v>164</v>
      </c>
      <c r="AU121" s="16" t="s">
        <v>169</v>
      </c>
      <c r="AY121" s="16" t="s">
        <v>162</v>
      </c>
      <c r="BE121" s="149">
        <f>IF(N121="základná",J121,0)</f>
        <v>0</v>
      </c>
      <c r="BF121" s="149">
        <f>IF(N121="znížená",J121,0)</f>
        <v>0</v>
      </c>
      <c r="BG121" s="149">
        <f>IF(N121="zákl. prenesená",J121,0)</f>
        <v>0</v>
      </c>
      <c r="BH121" s="149">
        <f>IF(N121="zníž. prenesená",J121,0)</f>
        <v>0</v>
      </c>
      <c r="BI121" s="149">
        <f>IF(N121="nulová",J121,0)</f>
        <v>0</v>
      </c>
      <c r="BJ121" s="16" t="s">
        <v>169</v>
      </c>
      <c r="BK121" s="150">
        <f>ROUND(I121*H121,3)</f>
        <v>0</v>
      </c>
      <c r="BL121" s="16" t="s">
        <v>168</v>
      </c>
      <c r="BM121" s="16" t="s">
        <v>174</v>
      </c>
    </row>
    <row r="122" spans="2:65" s="11" customFormat="1">
      <c r="B122" s="151"/>
      <c r="D122" s="152" t="s">
        <v>175</v>
      </c>
      <c r="E122" s="153" t="s">
        <v>1</v>
      </c>
      <c r="F122" s="154" t="s">
        <v>176</v>
      </c>
      <c r="H122" s="153" t="s">
        <v>1</v>
      </c>
      <c r="I122" s="155"/>
      <c r="L122" s="151"/>
      <c r="M122" s="156"/>
      <c r="N122" s="157"/>
      <c r="O122" s="157"/>
      <c r="P122" s="157"/>
      <c r="Q122" s="157"/>
      <c r="R122" s="157"/>
      <c r="S122" s="157"/>
      <c r="T122" s="158"/>
      <c r="AT122" s="153" t="s">
        <v>175</v>
      </c>
      <c r="AU122" s="153" t="s">
        <v>169</v>
      </c>
      <c r="AV122" s="11" t="s">
        <v>79</v>
      </c>
      <c r="AW122" s="11" t="s">
        <v>32</v>
      </c>
      <c r="AX122" s="11" t="s">
        <v>71</v>
      </c>
      <c r="AY122" s="153" t="s">
        <v>162</v>
      </c>
    </row>
    <row r="123" spans="2:65" s="11" customFormat="1">
      <c r="B123" s="151"/>
      <c r="D123" s="152" t="s">
        <v>175</v>
      </c>
      <c r="E123" s="153" t="s">
        <v>1</v>
      </c>
      <c r="F123" s="154" t="s">
        <v>177</v>
      </c>
      <c r="H123" s="153" t="s">
        <v>1</v>
      </c>
      <c r="I123" s="155"/>
      <c r="L123" s="151"/>
      <c r="M123" s="156"/>
      <c r="N123" s="157"/>
      <c r="O123" s="157"/>
      <c r="P123" s="157"/>
      <c r="Q123" s="157"/>
      <c r="R123" s="157"/>
      <c r="S123" s="157"/>
      <c r="T123" s="158"/>
      <c r="AT123" s="153" t="s">
        <v>175</v>
      </c>
      <c r="AU123" s="153" t="s">
        <v>169</v>
      </c>
      <c r="AV123" s="11" t="s">
        <v>79</v>
      </c>
      <c r="AW123" s="11" t="s">
        <v>32</v>
      </c>
      <c r="AX123" s="11" t="s">
        <v>71</v>
      </c>
      <c r="AY123" s="153" t="s">
        <v>162</v>
      </c>
    </row>
    <row r="124" spans="2:65" s="12" customFormat="1">
      <c r="B124" s="159"/>
      <c r="D124" s="152" t="s">
        <v>175</v>
      </c>
      <c r="E124" s="160" t="s">
        <v>1</v>
      </c>
      <c r="F124" s="161" t="s">
        <v>178</v>
      </c>
      <c r="H124" s="162">
        <v>38.115000000000002</v>
      </c>
      <c r="I124" s="163"/>
      <c r="L124" s="159"/>
      <c r="M124" s="164"/>
      <c r="N124" s="165"/>
      <c r="O124" s="165"/>
      <c r="P124" s="165"/>
      <c r="Q124" s="165"/>
      <c r="R124" s="165"/>
      <c r="S124" s="165"/>
      <c r="T124" s="166"/>
      <c r="AT124" s="160" t="s">
        <v>175</v>
      </c>
      <c r="AU124" s="160" t="s">
        <v>169</v>
      </c>
      <c r="AV124" s="12" t="s">
        <v>169</v>
      </c>
      <c r="AW124" s="12" t="s">
        <v>32</v>
      </c>
      <c r="AX124" s="12" t="s">
        <v>71</v>
      </c>
      <c r="AY124" s="160" t="s">
        <v>162</v>
      </c>
    </row>
    <row r="125" spans="2:65" s="12" customFormat="1">
      <c r="B125" s="159"/>
      <c r="D125" s="152" t="s">
        <v>175</v>
      </c>
      <c r="E125" s="160" t="s">
        <v>1</v>
      </c>
      <c r="F125" s="161" t="s">
        <v>179</v>
      </c>
      <c r="H125" s="162">
        <v>35.28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175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1" customFormat="1">
      <c r="B126" s="151"/>
      <c r="D126" s="152" t="s">
        <v>175</v>
      </c>
      <c r="E126" s="153" t="s">
        <v>1</v>
      </c>
      <c r="F126" s="154" t="s">
        <v>180</v>
      </c>
      <c r="H126" s="153" t="s">
        <v>1</v>
      </c>
      <c r="I126" s="155"/>
      <c r="L126" s="151"/>
      <c r="M126" s="156"/>
      <c r="N126" s="157"/>
      <c r="O126" s="157"/>
      <c r="P126" s="157"/>
      <c r="Q126" s="157"/>
      <c r="R126" s="157"/>
      <c r="S126" s="157"/>
      <c r="T126" s="158"/>
      <c r="AT126" s="153" t="s">
        <v>175</v>
      </c>
      <c r="AU126" s="153" t="s">
        <v>169</v>
      </c>
      <c r="AV126" s="11" t="s">
        <v>79</v>
      </c>
      <c r="AW126" s="11" t="s">
        <v>32</v>
      </c>
      <c r="AX126" s="11" t="s">
        <v>71</v>
      </c>
      <c r="AY126" s="153" t="s">
        <v>162</v>
      </c>
    </row>
    <row r="127" spans="2:65" s="12" customFormat="1">
      <c r="B127" s="159"/>
      <c r="D127" s="152" t="s">
        <v>175</v>
      </c>
      <c r="E127" s="160" t="s">
        <v>1</v>
      </c>
      <c r="F127" s="161" t="s">
        <v>181</v>
      </c>
      <c r="H127" s="162">
        <v>7.992</v>
      </c>
      <c r="I127" s="163"/>
      <c r="L127" s="159"/>
      <c r="M127" s="164"/>
      <c r="N127" s="165"/>
      <c r="O127" s="165"/>
      <c r="P127" s="165"/>
      <c r="Q127" s="165"/>
      <c r="R127" s="165"/>
      <c r="S127" s="165"/>
      <c r="T127" s="166"/>
      <c r="AT127" s="160" t="s">
        <v>175</v>
      </c>
      <c r="AU127" s="160" t="s">
        <v>169</v>
      </c>
      <c r="AV127" s="12" t="s">
        <v>169</v>
      </c>
      <c r="AW127" s="12" t="s">
        <v>32</v>
      </c>
      <c r="AX127" s="12" t="s">
        <v>71</v>
      </c>
      <c r="AY127" s="160" t="s">
        <v>162</v>
      </c>
    </row>
    <row r="128" spans="2:65" s="12" customFormat="1">
      <c r="B128" s="159"/>
      <c r="D128" s="152" t="s">
        <v>175</v>
      </c>
      <c r="E128" s="160" t="s">
        <v>1</v>
      </c>
      <c r="F128" s="161" t="s">
        <v>182</v>
      </c>
      <c r="H128" s="162">
        <v>6.5880000000000001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175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3" customFormat="1">
      <c r="B129" s="167"/>
      <c r="D129" s="152" t="s">
        <v>175</v>
      </c>
      <c r="E129" s="168" t="s">
        <v>1</v>
      </c>
      <c r="F129" s="169" t="s">
        <v>183</v>
      </c>
      <c r="H129" s="170">
        <v>87.975000000000009</v>
      </c>
      <c r="I129" s="171"/>
      <c r="L129" s="167"/>
      <c r="M129" s="172"/>
      <c r="N129" s="173"/>
      <c r="O129" s="173"/>
      <c r="P129" s="173"/>
      <c r="Q129" s="173"/>
      <c r="R129" s="173"/>
      <c r="S129" s="173"/>
      <c r="T129" s="174"/>
      <c r="AT129" s="168" t="s">
        <v>175</v>
      </c>
      <c r="AU129" s="168" t="s">
        <v>169</v>
      </c>
      <c r="AV129" s="13" t="s">
        <v>184</v>
      </c>
      <c r="AW129" s="13" t="s">
        <v>32</v>
      </c>
      <c r="AX129" s="13" t="s">
        <v>71</v>
      </c>
      <c r="AY129" s="168" t="s">
        <v>162</v>
      </c>
    </row>
    <row r="130" spans="2:65" s="11" customFormat="1">
      <c r="B130" s="151"/>
      <c r="D130" s="152" t="s">
        <v>175</v>
      </c>
      <c r="E130" s="153" t="s">
        <v>1</v>
      </c>
      <c r="F130" s="154" t="s">
        <v>185</v>
      </c>
      <c r="H130" s="153" t="s">
        <v>1</v>
      </c>
      <c r="I130" s="155"/>
      <c r="L130" s="151"/>
      <c r="M130" s="156"/>
      <c r="N130" s="157"/>
      <c r="O130" s="157"/>
      <c r="P130" s="157"/>
      <c r="Q130" s="157"/>
      <c r="R130" s="157"/>
      <c r="S130" s="157"/>
      <c r="T130" s="158"/>
      <c r="AT130" s="153" t="s">
        <v>175</v>
      </c>
      <c r="AU130" s="153" t="s">
        <v>169</v>
      </c>
      <c r="AV130" s="11" t="s">
        <v>79</v>
      </c>
      <c r="AW130" s="11" t="s">
        <v>32</v>
      </c>
      <c r="AX130" s="11" t="s">
        <v>71</v>
      </c>
      <c r="AY130" s="153" t="s">
        <v>162</v>
      </c>
    </row>
    <row r="131" spans="2:65" s="12" customFormat="1">
      <c r="B131" s="159"/>
      <c r="D131" s="152" t="s">
        <v>175</v>
      </c>
      <c r="E131" s="160" t="s">
        <v>1</v>
      </c>
      <c r="F131" s="161" t="s">
        <v>186</v>
      </c>
      <c r="H131" s="162">
        <v>8.1660000000000004</v>
      </c>
      <c r="I131" s="163"/>
      <c r="L131" s="159"/>
      <c r="M131" s="164"/>
      <c r="N131" s="165"/>
      <c r="O131" s="165"/>
      <c r="P131" s="165"/>
      <c r="Q131" s="165"/>
      <c r="R131" s="165"/>
      <c r="S131" s="165"/>
      <c r="T131" s="166"/>
      <c r="AT131" s="160" t="s">
        <v>175</v>
      </c>
      <c r="AU131" s="160" t="s">
        <v>169</v>
      </c>
      <c r="AV131" s="12" t="s">
        <v>169</v>
      </c>
      <c r="AW131" s="12" t="s">
        <v>32</v>
      </c>
      <c r="AX131" s="12" t="s">
        <v>71</v>
      </c>
      <c r="AY131" s="160" t="s">
        <v>162</v>
      </c>
    </row>
    <row r="132" spans="2:65" s="11" customFormat="1">
      <c r="B132" s="151"/>
      <c r="D132" s="152" t="s">
        <v>175</v>
      </c>
      <c r="E132" s="153" t="s">
        <v>1</v>
      </c>
      <c r="F132" s="154" t="s">
        <v>187</v>
      </c>
      <c r="H132" s="153" t="s">
        <v>1</v>
      </c>
      <c r="I132" s="155"/>
      <c r="L132" s="151"/>
      <c r="M132" s="156"/>
      <c r="N132" s="157"/>
      <c r="O132" s="157"/>
      <c r="P132" s="157"/>
      <c r="Q132" s="157"/>
      <c r="R132" s="157"/>
      <c r="S132" s="157"/>
      <c r="T132" s="158"/>
      <c r="AT132" s="153" t="s">
        <v>175</v>
      </c>
      <c r="AU132" s="153" t="s">
        <v>169</v>
      </c>
      <c r="AV132" s="11" t="s">
        <v>79</v>
      </c>
      <c r="AW132" s="11" t="s">
        <v>32</v>
      </c>
      <c r="AX132" s="11" t="s">
        <v>71</v>
      </c>
      <c r="AY132" s="153" t="s">
        <v>162</v>
      </c>
    </row>
    <row r="133" spans="2:65" s="12" customFormat="1">
      <c r="B133" s="159"/>
      <c r="D133" s="152" t="s">
        <v>175</v>
      </c>
      <c r="E133" s="160" t="s">
        <v>1</v>
      </c>
      <c r="F133" s="161" t="s">
        <v>188</v>
      </c>
      <c r="H133" s="162">
        <v>12.865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0" t="s">
        <v>175</v>
      </c>
      <c r="AU133" s="160" t="s">
        <v>169</v>
      </c>
      <c r="AV133" s="12" t="s">
        <v>169</v>
      </c>
      <c r="AW133" s="12" t="s">
        <v>32</v>
      </c>
      <c r="AX133" s="12" t="s">
        <v>71</v>
      </c>
      <c r="AY133" s="160" t="s">
        <v>162</v>
      </c>
    </row>
    <row r="134" spans="2:65" s="12" customFormat="1">
      <c r="B134" s="159"/>
      <c r="D134" s="152" t="s">
        <v>175</v>
      </c>
      <c r="E134" s="160" t="s">
        <v>1</v>
      </c>
      <c r="F134" s="161" t="s">
        <v>189</v>
      </c>
      <c r="H134" s="162">
        <v>-3.4580000000000002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175</v>
      </c>
      <c r="AU134" s="160" t="s">
        <v>169</v>
      </c>
      <c r="AV134" s="12" t="s">
        <v>169</v>
      </c>
      <c r="AW134" s="12" t="s">
        <v>32</v>
      </c>
      <c r="AX134" s="12" t="s">
        <v>71</v>
      </c>
      <c r="AY134" s="160" t="s">
        <v>162</v>
      </c>
    </row>
    <row r="135" spans="2:65" s="13" customFormat="1">
      <c r="B135" s="167"/>
      <c r="D135" s="152" t="s">
        <v>175</v>
      </c>
      <c r="E135" s="168" t="s">
        <v>1</v>
      </c>
      <c r="F135" s="169" t="s">
        <v>183</v>
      </c>
      <c r="H135" s="170">
        <v>17.573</v>
      </c>
      <c r="I135" s="171"/>
      <c r="L135" s="167"/>
      <c r="M135" s="172"/>
      <c r="N135" s="173"/>
      <c r="O135" s="173"/>
      <c r="P135" s="173"/>
      <c r="Q135" s="173"/>
      <c r="R135" s="173"/>
      <c r="S135" s="173"/>
      <c r="T135" s="174"/>
      <c r="AT135" s="168" t="s">
        <v>175</v>
      </c>
      <c r="AU135" s="168" t="s">
        <v>169</v>
      </c>
      <c r="AV135" s="13" t="s">
        <v>184</v>
      </c>
      <c r="AW135" s="13" t="s">
        <v>32</v>
      </c>
      <c r="AX135" s="13" t="s">
        <v>71</v>
      </c>
      <c r="AY135" s="168" t="s">
        <v>162</v>
      </c>
    </row>
    <row r="136" spans="2:65" s="14" customFormat="1">
      <c r="B136" s="175"/>
      <c r="D136" s="152" t="s">
        <v>175</v>
      </c>
      <c r="E136" s="176" t="s">
        <v>1</v>
      </c>
      <c r="F136" s="177" t="s">
        <v>190</v>
      </c>
      <c r="H136" s="178">
        <v>105.548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6" t="s">
        <v>175</v>
      </c>
      <c r="AU136" s="176" t="s">
        <v>169</v>
      </c>
      <c r="AV136" s="14" t="s">
        <v>168</v>
      </c>
      <c r="AW136" s="14" t="s">
        <v>32</v>
      </c>
      <c r="AX136" s="14" t="s">
        <v>79</v>
      </c>
      <c r="AY136" s="176" t="s">
        <v>162</v>
      </c>
    </row>
    <row r="137" spans="2:65" s="1" customFormat="1" ht="16.5" customHeight="1">
      <c r="B137" s="139"/>
      <c r="C137" s="140" t="s">
        <v>184</v>
      </c>
      <c r="D137" s="140" t="s">
        <v>164</v>
      </c>
      <c r="E137" s="242" t="s">
        <v>191</v>
      </c>
      <c r="F137" s="243"/>
      <c r="G137" s="142" t="s">
        <v>172</v>
      </c>
      <c r="H137" s="143">
        <v>37.212000000000003</v>
      </c>
      <c r="I137" s="144"/>
      <c r="J137" s="143">
        <f>ROUND(I137*H137,3)</f>
        <v>0</v>
      </c>
      <c r="K137" s="141" t="s">
        <v>173</v>
      </c>
      <c r="L137" s="30"/>
      <c r="M137" s="145" t="s">
        <v>1</v>
      </c>
      <c r="N137" s="146" t="s">
        <v>43</v>
      </c>
      <c r="O137" s="49"/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AR137" s="16" t="s">
        <v>168</v>
      </c>
      <c r="AT137" s="16" t="s">
        <v>164</v>
      </c>
      <c r="AU137" s="16" t="s">
        <v>169</v>
      </c>
      <c r="AY137" s="16" t="s">
        <v>162</v>
      </c>
      <c r="BE137" s="149">
        <f>IF(N137="základná",J137,0)</f>
        <v>0</v>
      </c>
      <c r="BF137" s="149">
        <f>IF(N137="znížená",J137,0)</f>
        <v>0</v>
      </c>
      <c r="BG137" s="149">
        <f>IF(N137="zákl. prenesená",J137,0)</f>
        <v>0</v>
      </c>
      <c r="BH137" s="149">
        <f>IF(N137="zníž. prenesená",J137,0)</f>
        <v>0</v>
      </c>
      <c r="BI137" s="149">
        <f>IF(N137="nulová",J137,0)</f>
        <v>0</v>
      </c>
      <c r="BJ137" s="16" t="s">
        <v>169</v>
      </c>
      <c r="BK137" s="150">
        <f>ROUND(I137*H137,3)</f>
        <v>0</v>
      </c>
      <c r="BL137" s="16" t="s">
        <v>168</v>
      </c>
      <c r="BM137" s="16" t="s">
        <v>192</v>
      </c>
    </row>
    <row r="138" spans="2:65" s="11" customFormat="1">
      <c r="B138" s="151"/>
      <c r="D138" s="152" t="s">
        <v>175</v>
      </c>
      <c r="E138" s="153" t="s">
        <v>1</v>
      </c>
      <c r="F138" s="154" t="s">
        <v>193</v>
      </c>
      <c r="H138" s="153" t="s">
        <v>1</v>
      </c>
      <c r="I138" s="155"/>
      <c r="L138" s="151"/>
      <c r="M138" s="156"/>
      <c r="N138" s="157"/>
      <c r="O138" s="157"/>
      <c r="P138" s="157"/>
      <c r="Q138" s="157"/>
      <c r="R138" s="157"/>
      <c r="S138" s="157"/>
      <c r="T138" s="158"/>
      <c r="AT138" s="153" t="s">
        <v>175</v>
      </c>
      <c r="AU138" s="153" t="s">
        <v>169</v>
      </c>
      <c r="AV138" s="11" t="s">
        <v>79</v>
      </c>
      <c r="AW138" s="11" t="s">
        <v>32</v>
      </c>
      <c r="AX138" s="11" t="s">
        <v>71</v>
      </c>
      <c r="AY138" s="153" t="s">
        <v>162</v>
      </c>
    </row>
    <row r="139" spans="2:65" s="11" customFormat="1">
      <c r="B139" s="151"/>
      <c r="D139" s="152" t="s">
        <v>175</v>
      </c>
      <c r="E139" s="153" t="s">
        <v>1</v>
      </c>
      <c r="F139" s="154" t="s">
        <v>194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175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>
      <c r="B140" s="159"/>
      <c r="D140" s="152" t="s">
        <v>175</v>
      </c>
      <c r="E140" s="160" t="s">
        <v>1</v>
      </c>
      <c r="F140" s="161" t="s">
        <v>195</v>
      </c>
      <c r="H140" s="162">
        <v>15.881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175</v>
      </c>
      <c r="AU140" s="160" t="s">
        <v>169</v>
      </c>
      <c r="AV140" s="12" t="s">
        <v>169</v>
      </c>
      <c r="AW140" s="12" t="s">
        <v>32</v>
      </c>
      <c r="AX140" s="12" t="s">
        <v>71</v>
      </c>
      <c r="AY140" s="160" t="s">
        <v>162</v>
      </c>
    </row>
    <row r="141" spans="2:65" s="12" customFormat="1">
      <c r="B141" s="159"/>
      <c r="D141" s="152" t="s">
        <v>175</v>
      </c>
      <c r="E141" s="160" t="s">
        <v>1</v>
      </c>
      <c r="F141" s="161" t="s">
        <v>196</v>
      </c>
      <c r="H141" s="162">
        <v>14.7</v>
      </c>
      <c r="I141" s="163"/>
      <c r="L141" s="159"/>
      <c r="M141" s="164"/>
      <c r="N141" s="165"/>
      <c r="O141" s="165"/>
      <c r="P141" s="165"/>
      <c r="Q141" s="165"/>
      <c r="R141" s="165"/>
      <c r="S141" s="165"/>
      <c r="T141" s="166"/>
      <c r="AT141" s="160" t="s">
        <v>175</v>
      </c>
      <c r="AU141" s="160" t="s">
        <v>169</v>
      </c>
      <c r="AV141" s="12" t="s">
        <v>169</v>
      </c>
      <c r="AW141" s="12" t="s">
        <v>32</v>
      </c>
      <c r="AX141" s="12" t="s">
        <v>71</v>
      </c>
      <c r="AY141" s="160" t="s">
        <v>162</v>
      </c>
    </row>
    <row r="142" spans="2:65" s="11" customFormat="1">
      <c r="B142" s="151"/>
      <c r="D142" s="152" t="s">
        <v>175</v>
      </c>
      <c r="E142" s="153" t="s">
        <v>1</v>
      </c>
      <c r="F142" s="154" t="s">
        <v>197</v>
      </c>
      <c r="H142" s="153" t="s">
        <v>1</v>
      </c>
      <c r="I142" s="155"/>
      <c r="L142" s="151"/>
      <c r="M142" s="156"/>
      <c r="N142" s="157"/>
      <c r="O142" s="157"/>
      <c r="P142" s="157"/>
      <c r="Q142" s="157"/>
      <c r="R142" s="157"/>
      <c r="S142" s="157"/>
      <c r="T142" s="158"/>
      <c r="AT142" s="153" t="s">
        <v>175</v>
      </c>
      <c r="AU142" s="153" t="s">
        <v>169</v>
      </c>
      <c r="AV142" s="11" t="s">
        <v>79</v>
      </c>
      <c r="AW142" s="11" t="s">
        <v>32</v>
      </c>
      <c r="AX142" s="11" t="s">
        <v>71</v>
      </c>
      <c r="AY142" s="153" t="s">
        <v>162</v>
      </c>
    </row>
    <row r="143" spans="2:65" s="12" customFormat="1">
      <c r="B143" s="159"/>
      <c r="D143" s="152" t="s">
        <v>175</v>
      </c>
      <c r="E143" s="160" t="s">
        <v>1</v>
      </c>
      <c r="F143" s="161" t="s">
        <v>198</v>
      </c>
      <c r="H143" s="162">
        <v>0.55600000000000005</v>
      </c>
      <c r="I143" s="163"/>
      <c r="L143" s="159"/>
      <c r="M143" s="164"/>
      <c r="N143" s="165"/>
      <c r="O143" s="165"/>
      <c r="P143" s="165"/>
      <c r="Q143" s="165"/>
      <c r="R143" s="165"/>
      <c r="S143" s="165"/>
      <c r="T143" s="166"/>
      <c r="AT143" s="160" t="s">
        <v>175</v>
      </c>
      <c r="AU143" s="160" t="s">
        <v>169</v>
      </c>
      <c r="AV143" s="12" t="s">
        <v>169</v>
      </c>
      <c r="AW143" s="12" t="s">
        <v>32</v>
      </c>
      <c r="AX143" s="12" t="s">
        <v>71</v>
      </c>
      <c r="AY143" s="160" t="s">
        <v>162</v>
      </c>
    </row>
    <row r="144" spans="2:65" s="13" customFormat="1">
      <c r="B144" s="167"/>
      <c r="D144" s="152" t="s">
        <v>175</v>
      </c>
      <c r="E144" s="168" t="s">
        <v>1</v>
      </c>
      <c r="F144" s="169" t="s">
        <v>183</v>
      </c>
      <c r="H144" s="170">
        <v>31.137</v>
      </c>
      <c r="I144" s="171"/>
      <c r="L144" s="167"/>
      <c r="M144" s="172"/>
      <c r="N144" s="173"/>
      <c r="O144" s="173"/>
      <c r="P144" s="173"/>
      <c r="Q144" s="173"/>
      <c r="R144" s="173"/>
      <c r="S144" s="173"/>
      <c r="T144" s="174"/>
      <c r="AT144" s="168" t="s">
        <v>175</v>
      </c>
      <c r="AU144" s="168" t="s">
        <v>169</v>
      </c>
      <c r="AV144" s="13" t="s">
        <v>184</v>
      </c>
      <c r="AW144" s="13" t="s">
        <v>32</v>
      </c>
      <c r="AX144" s="13" t="s">
        <v>71</v>
      </c>
      <c r="AY144" s="168" t="s">
        <v>162</v>
      </c>
    </row>
    <row r="145" spans="2:65" s="11" customFormat="1">
      <c r="B145" s="151"/>
      <c r="D145" s="152" t="s">
        <v>175</v>
      </c>
      <c r="E145" s="153" t="s">
        <v>1</v>
      </c>
      <c r="F145" s="154" t="s">
        <v>180</v>
      </c>
      <c r="H145" s="153" t="s">
        <v>1</v>
      </c>
      <c r="I145" s="155"/>
      <c r="L145" s="151"/>
      <c r="M145" s="156"/>
      <c r="N145" s="157"/>
      <c r="O145" s="157"/>
      <c r="P145" s="157"/>
      <c r="Q145" s="157"/>
      <c r="R145" s="157"/>
      <c r="S145" s="157"/>
      <c r="T145" s="158"/>
      <c r="AT145" s="153" t="s">
        <v>175</v>
      </c>
      <c r="AU145" s="153" t="s">
        <v>169</v>
      </c>
      <c r="AV145" s="11" t="s">
        <v>79</v>
      </c>
      <c r="AW145" s="11" t="s">
        <v>32</v>
      </c>
      <c r="AX145" s="11" t="s">
        <v>71</v>
      </c>
      <c r="AY145" s="153" t="s">
        <v>162</v>
      </c>
    </row>
    <row r="146" spans="2:65" s="12" customFormat="1">
      <c r="B146" s="159"/>
      <c r="D146" s="152" t="s">
        <v>175</v>
      </c>
      <c r="E146" s="160" t="s">
        <v>1</v>
      </c>
      <c r="F146" s="161" t="s">
        <v>199</v>
      </c>
      <c r="H146" s="162">
        <v>3.33</v>
      </c>
      <c r="I146" s="163"/>
      <c r="L146" s="159"/>
      <c r="M146" s="164"/>
      <c r="N146" s="165"/>
      <c r="O146" s="165"/>
      <c r="P146" s="165"/>
      <c r="Q146" s="165"/>
      <c r="R146" s="165"/>
      <c r="S146" s="165"/>
      <c r="T146" s="166"/>
      <c r="AT146" s="160" t="s">
        <v>175</v>
      </c>
      <c r="AU146" s="160" t="s">
        <v>169</v>
      </c>
      <c r="AV146" s="12" t="s">
        <v>169</v>
      </c>
      <c r="AW146" s="12" t="s">
        <v>32</v>
      </c>
      <c r="AX146" s="12" t="s">
        <v>71</v>
      </c>
      <c r="AY146" s="160" t="s">
        <v>162</v>
      </c>
    </row>
    <row r="147" spans="2:65" s="12" customFormat="1">
      <c r="B147" s="159"/>
      <c r="D147" s="152" t="s">
        <v>175</v>
      </c>
      <c r="E147" s="160" t="s">
        <v>1</v>
      </c>
      <c r="F147" s="161" t="s">
        <v>200</v>
      </c>
      <c r="H147" s="162">
        <v>2.7450000000000001</v>
      </c>
      <c r="I147" s="163"/>
      <c r="L147" s="159"/>
      <c r="M147" s="164"/>
      <c r="N147" s="165"/>
      <c r="O147" s="165"/>
      <c r="P147" s="165"/>
      <c r="Q147" s="165"/>
      <c r="R147" s="165"/>
      <c r="S147" s="165"/>
      <c r="T147" s="166"/>
      <c r="AT147" s="160" t="s">
        <v>175</v>
      </c>
      <c r="AU147" s="160" t="s">
        <v>169</v>
      </c>
      <c r="AV147" s="12" t="s">
        <v>169</v>
      </c>
      <c r="AW147" s="12" t="s">
        <v>32</v>
      </c>
      <c r="AX147" s="12" t="s">
        <v>71</v>
      </c>
      <c r="AY147" s="160" t="s">
        <v>162</v>
      </c>
    </row>
    <row r="148" spans="2:65" s="14" customFormat="1">
      <c r="B148" s="175"/>
      <c r="D148" s="152" t="s">
        <v>175</v>
      </c>
      <c r="E148" s="176" t="s">
        <v>1</v>
      </c>
      <c r="F148" s="177" t="s">
        <v>190</v>
      </c>
      <c r="H148" s="178">
        <v>37.211999999999996</v>
      </c>
      <c r="I148" s="179"/>
      <c r="L148" s="175"/>
      <c r="M148" s="180"/>
      <c r="N148" s="181"/>
      <c r="O148" s="181"/>
      <c r="P148" s="181"/>
      <c r="Q148" s="181"/>
      <c r="R148" s="181"/>
      <c r="S148" s="181"/>
      <c r="T148" s="182"/>
      <c r="AT148" s="176" t="s">
        <v>175</v>
      </c>
      <c r="AU148" s="176" t="s">
        <v>169</v>
      </c>
      <c r="AV148" s="14" t="s">
        <v>168</v>
      </c>
      <c r="AW148" s="14" t="s">
        <v>32</v>
      </c>
      <c r="AX148" s="14" t="s">
        <v>79</v>
      </c>
      <c r="AY148" s="176" t="s">
        <v>162</v>
      </c>
    </row>
    <row r="149" spans="2:65" s="1" customFormat="1" ht="16.5" customHeight="1">
      <c r="B149" s="139"/>
      <c r="C149" s="140" t="s">
        <v>168</v>
      </c>
      <c r="D149" s="140" t="s">
        <v>164</v>
      </c>
      <c r="E149" s="242" t="s">
        <v>201</v>
      </c>
      <c r="F149" s="243"/>
      <c r="G149" s="142" t="s">
        <v>172</v>
      </c>
      <c r="H149" s="143">
        <v>37.212000000000003</v>
      </c>
      <c r="I149" s="144"/>
      <c r="J149" s="143">
        <f>ROUND(I149*H149,3)</f>
        <v>0</v>
      </c>
      <c r="K149" s="141" t="s">
        <v>173</v>
      </c>
      <c r="L149" s="30"/>
      <c r="M149" s="145" t="s">
        <v>1</v>
      </c>
      <c r="N149" s="146" t="s">
        <v>43</v>
      </c>
      <c r="O149" s="49"/>
      <c r="P149" s="147">
        <f>O149*H149</f>
        <v>0</v>
      </c>
      <c r="Q149" s="147">
        <v>0</v>
      </c>
      <c r="R149" s="147">
        <f>Q149*H149</f>
        <v>0</v>
      </c>
      <c r="S149" s="147">
        <v>0</v>
      </c>
      <c r="T149" s="148">
        <f>S149*H149</f>
        <v>0</v>
      </c>
      <c r="AR149" s="16" t="s">
        <v>168</v>
      </c>
      <c r="AT149" s="16" t="s">
        <v>164</v>
      </c>
      <c r="AU149" s="16" t="s">
        <v>169</v>
      </c>
      <c r="AY149" s="16" t="s">
        <v>162</v>
      </c>
      <c r="BE149" s="149">
        <f>IF(N149="základná",J149,0)</f>
        <v>0</v>
      </c>
      <c r="BF149" s="149">
        <f>IF(N149="znížená",J149,0)</f>
        <v>0</v>
      </c>
      <c r="BG149" s="149">
        <f>IF(N149="zákl. prenesená",J149,0)</f>
        <v>0</v>
      </c>
      <c r="BH149" s="149">
        <f>IF(N149="zníž. prenesená",J149,0)</f>
        <v>0</v>
      </c>
      <c r="BI149" s="149">
        <f>IF(N149="nulová",J149,0)</f>
        <v>0</v>
      </c>
      <c r="BJ149" s="16" t="s">
        <v>169</v>
      </c>
      <c r="BK149" s="150">
        <f>ROUND(I149*H149,3)</f>
        <v>0</v>
      </c>
      <c r="BL149" s="16" t="s">
        <v>168</v>
      </c>
      <c r="BM149" s="16" t="s">
        <v>202</v>
      </c>
    </row>
    <row r="150" spans="2:65" s="1" customFormat="1" ht="16.5" customHeight="1">
      <c r="B150" s="139"/>
      <c r="C150" s="140" t="s">
        <v>203</v>
      </c>
      <c r="D150" s="140" t="s">
        <v>164</v>
      </c>
      <c r="E150" s="242" t="s">
        <v>204</v>
      </c>
      <c r="F150" s="243"/>
      <c r="G150" s="142" t="s">
        <v>172</v>
      </c>
      <c r="H150" s="143">
        <v>34.21</v>
      </c>
      <c r="I150" s="144"/>
      <c r="J150" s="143">
        <f>ROUND(I150*H150,3)</f>
        <v>0</v>
      </c>
      <c r="K150" s="141" t="s">
        <v>173</v>
      </c>
      <c r="L150" s="30"/>
      <c r="M150" s="145" t="s">
        <v>1</v>
      </c>
      <c r="N150" s="146" t="s">
        <v>43</v>
      </c>
      <c r="O150" s="49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6" t="s">
        <v>168</v>
      </c>
      <c r="AT150" s="16" t="s">
        <v>164</v>
      </c>
      <c r="AU150" s="16" t="s">
        <v>169</v>
      </c>
      <c r="AY150" s="16" t="s">
        <v>162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6" t="s">
        <v>169</v>
      </c>
      <c r="BK150" s="150">
        <f>ROUND(I150*H150,3)</f>
        <v>0</v>
      </c>
      <c r="BL150" s="16" t="s">
        <v>168</v>
      </c>
      <c r="BM150" s="16" t="s">
        <v>205</v>
      </c>
    </row>
    <row r="151" spans="2:65" s="11" customFormat="1">
      <c r="B151" s="151"/>
      <c r="D151" s="152" t="s">
        <v>175</v>
      </c>
      <c r="E151" s="153" t="s">
        <v>1</v>
      </c>
      <c r="F151" s="154" t="s">
        <v>206</v>
      </c>
      <c r="H151" s="153" t="s">
        <v>1</v>
      </c>
      <c r="I151" s="155"/>
      <c r="L151" s="151"/>
      <c r="M151" s="156"/>
      <c r="N151" s="157"/>
      <c r="O151" s="157"/>
      <c r="P151" s="157"/>
      <c r="Q151" s="157"/>
      <c r="R151" s="157"/>
      <c r="S151" s="157"/>
      <c r="T151" s="158"/>
      <c r="AT151" s="153" t="s">
        <v>175</v>
      </c>
      <c r="AU151" s="153" t="s">
        <v>169</v>
      </c>
      <c r="AV151" s="11" t="s">
        <v>79</v>
      </c>
      <c r="AW151" s="11" t="s">
        <v>32</v>
      </c>
      <c r="AX151" s="11" t="s">
        <v>71</v>
      </c>
      <c r="AY151" s="153" t="s">
        <v>162</v>
      </c>
    </row>
    <row r="152" spans="2:65" s="11" customFormat="1">
      <c r="B152" s="151"/>
      <c r="D152" s="152" t="s">
        <v>175</v>
      </c>
      <c r="E152" s="153" t="s">
        <v>1</v>
      </c>
      <c r="F152" s="154" t="s">
        <v>207</v>
      </c>
      <c r="H152" s="153" t="s">
        <v>1</v>
      </c>
      <c r="I152" s="155"/>
      <c r="L152" s="151"/>
      <c r="M152" s="156"/>
      <c r="N152" s="157"/>
      <c r="O152" s="157"/>
      <c r="P152" s="157"/>
      <c r="Q152" s="157"/>
      <c r="R152" s="157"/>
      <c r="S152" s="157"/>
      <c r="T152" s="158"/>
      <c r="AT152" s="153" t="s">
        <v>175</v>
      </c>
      <c r="AU152" s="153" t="s">
        <v>169</v>
      </c>
      <c r="AV152" s="11" t="s">
        <v>79</v>
      </c>
      <c r="AW152" s="11" t="s">
        <v>32</v>
      </c>
      <c r="AX152" s="11" t="s">
        <v>71</v>
      </c>
      <c r="AY152" s="153" t="s">
        <v>162</v>
      </c>
    </row>
    <row r="153" spans="2:65" s="11" customFormat="1">
      <c r="B153" s="151"/>
      <c r="D153" s="152" t="s">
        <v>175</v>
      </c>
      <c r="E153" s="153" t="s">
        <v>1</v>
      </c>
      <c r="F153" s="154" t="s">
        <v>208</v>
      </c>
      <c r="H153" s="153" t="s">
        <v>1</v>
      </c>
      <c r="I153" s="155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175</v>
      </c>
      <c r="AU153" s="153" t="s">
        <v>169</v>
      </c>
      <c r="AV153" s="11" t="s">
        <v>79</v>
      </c>
      <c r="AW153" s="11" t="s">
        <v>32</v>
      </c>
      <c r="AX153" s="11" t="s">
        <v>71</v>
      </c>
      <c r="AY153" s="153" t="s">
        <v>162</v>
      </c>
    </row>
    <row r="154" spans="2:65" s="12" customFormat="1">
      <c r="B154" s="159"/>
      <c r="D154" s="152" t="s">
        <v>175</v>
      </c>
      <c r="E154" s="160" t="s">
        <v>1</v>
      </c>
      <c r="F154" s="161" t="s">
        <v>209</v>
      </c>
      <c r="H154" s="162">
        <v>18.91</v>
      </c>
      <c r="I154" s="163"/>
      <c r="L154" s="159"/>
      <c r="M154" s="164"/>
      <c r="N154" s="165"/>
      <c r="O154" s="165"/>
      <c r="P154" s="165"/>
      <c r="Q154" s="165"/>
      <c r="R154" s="165"/>
      <c r="S154" s="165"/>
      <c r="T154" s="166"/>
      <c r="AT154" s="160" t="s">
        <v>175</v>
      </c>
      <c r="AU154" s="160" t="s">
        <v>169</v>
      </c>
      <c r="AV154" s="12" t="s">
        <v>169</v>
      </c>
      <c r="AW154" s="12" t="s">
        <v>32</v>
      </c>
      <c r="AX154" s="12" t="s">
        <v>71</v>
      </c>
      <c r="AY154" s="160" t="s">
        <v>162</v>
      </c>
    </row>
    <row r="155" spans="2:65" s="11" customFormat="1">
      <c r="B155" s="151"/>
      <c r="D155" s="152" t="s">
        <v>175</v>
      </c>
      <c r="E155" s="153" t="s">
        <v>1</v>
      </c>
      <c r="F155" s="154" t="s">
        <v>210</v>
      </c>
      <c r="H155" s="153" t="s">
        <v>1</v>
      </c>
      <c r="I155" s="155"/>
      <c r="L155" s="151"/>
      <c r="M155" s="156"/>
      <c r="N155" s="157"/>
      <c r="O155" s="157"/>
      <c r="P155" s="157"/>
      <c r="Q155" s="157"/>
      <c r="R155" s="157"/>
      <c r="S155" s="157"/>
      <c r="T155" s="158"/>
      <c r="AT155" s="153" t="s">
        <v>175</v>
      </c>
      <c r="AU155" s="153" t="s">
        <v>169</v>
      </c>
      <c r="AV155" s="11" t="s">
        <v>79</v>
      </c>
      <c r="AW155" s="11" t="s">
        <v>32</v>
      </c>
      <c r="AX155" s="11" t="s">
        <v>71</v>
      </c>
      <c r="AY155" s="153" t="s">
        <v>162</v>
      </c>
    </row>
    <row r="156" spans="2:65" s="12" customFormat="1">
      <c r="B156" s="159"/>
      <c r="D156" s="152" t="s">
        <v>175</v>
      </c>
      <c r="E156" s="160" t="s">
        <v>1</v>
      </c>
      <c r="F156" s="161" t="s">
        <v>211</v>
      </c>
      <c r="H156" s="162">
        <v>0.72</v>
      </c>
      <c r="I156" s="163"/>
      <c r="L156" s="159"/>
      <c r="M156" s="164"/>
      <c r="N156" s="165"/>
      <c r="O156" s="165"/>
      <c r="P156" s="165"/>
      <c r="Q156" s="165"/>
      <c r="R156" s="165"/>
      <c r="S156" s="165"/>
      <c r="T156" s="166"/>
      <c r="AT156" s="160" t="s">
        <v>175</v>
      </c>
      <c r="AU156" s="160" t="s">
        <v>169</v>
      </c>
      <c r="AV156" s="12" t="s">
        <v>169</v>
      </c>
      <c r="AW156" s="12" t="s">
        <v>32</v>
      </c>
      <c r="AX156" s="12" t="s">
        <v>71</v>
      </c>
      <c r="AY156" s="160" t="s">
        <v>162</v>
      </c>
    </row>
    <row r="157" spans="2:65" s="13" customFormat="1">
      <c r="B157" s="167"/>
      <c r="D157" s="152" t="s">
        <v>175</v>
      </c>
      <c r="E157" s="168" t="s">
        <v>1</v>
      </c>
      <c r="F157" s="169" t="s">
        <v>183</v>
      </c>
      <c r="H157" s="170">
        <v>19.63</v>
      </c>
      <c r="I157" s="171"/>
      <c r="L157" s="167"/>
      <c r="M157" s="172"/>
      <c r="N157" s="173"/>
      <c r="O157" s="173"/>
      <c r="P157" s="173"/>
      <c r="Q157" s="173"/>
      <c r="R157" s="173"/>
      <c r="S157" s="173"/>
      <c r="T157" s="174"/>
      <c r="AT157" s="168" t="s">
        <v>175</v>
      </c>
      <c r="AU157" s="168" t="s">
        <v>169</v>
      </c>
      <c r="AV157" s="13" t="s">
        <v>184</v>
      </c>
      <c r="AW157" s="13" t="s">
        <v>32</v>
      </c>
      <c r="AX157" s="13" t="s">
        <v>71</v>
      </c>
      <c r="AY157" s="168" t="s">
        <v>162</v>
      </c>
    </row>
    <row r="158" spans="2:65" s="11" customFormat="1">
      <c r="B158" s="151"/>
      <c r="D158" s="152" t="s">
        <v>175</v>
      </c>
      <c r="E158" s="153" t="s">
        <v>1</v>
      </c>
      <c r="F158" s="154" t="s">
        <v>212</v>
      </c>
      <c r="H158" s="153" t="s">
        <v>1</v>
      </c>
      <c r="I158" s="155"/>
      <c r="L158" s="151"/>
      <c r="M158" s="156"/>
      <c r="N158" s="157"/>
      <c r="O158" s="157"/>
      <c r="P158" s="157"/>
      <c r="Q158" s="157"/>
      <c r="R158" s="157"/>
      <c r="S158" s="157"/>
      <c r="T158" s="158"/>
      <c r="AT158" s="153" t="s">
        <v>175</v>
      </c>
      <c r="AU158" s="153" t="s">
        <v>169</v>
      </c>
      <c r="AV158" s="11" t="s">
        <v>79</v>
      </c>
      <c r="AW158" s="11" t="s">
        <v>32</v>
      </c>
      <c r="AX158" s="11" t="s">
        <v>71</v>
      </c>
      <c r="AY158" s="153" t="s">
        <v>162</v>
      </c>
    </row>
    <row r="159" spans="2:65" s="12" customFormat="1">
      <c r="B159" s="159"/>
      <c r="D159" s="152" t="s">
        <v>175</v>
      </c>
      <c r="E159" s="160" t="s">
        <v>1</v>
      </c>
      <c r="F159" s="161" t="s">
        <v>181</v>
      </c>
      <c r="H159" s="162">
        <v>7.992</v>
      </c>
      <c r="I159" s="163"/>
      <c r="L159" s="159"/>
      <c r="M159" s="164"/>
      <c r="N159" s="165"/>
      <c r="O159" s="165"/>
      <c r="P159" s="165"/>
      <c r="Q159" s="165"/>
      <c r="R159" s="165"/>
      <c r="S159" s="165"/>
      <c r="T159" s="166"/>
      <c r="AT159" s="160" t="s">
        <v>175</v>
      </c>
      <c r="AU159" s="160" t="s">
        <v>169</v>
      </c>
      <c r="AV159" s="12" t="s">
        <v>169</v>
      </c>
      <c r="AW159" s="12" t="s">
        <v>32</v>
      </c>
      <c r="AX159" s="12" t="s">
        <v>71</v>
      </c>
      <c r="AY159" s="160" t="s">
        <v>162</v>
      </c>
    </row>
    <row r="160" spans="2:65" s="12" customFormat="1">
      <c r="B160" s="159"/>
      <c r="D160" s="152" t="s">
        <v>175</v>
      </c>
      <c r="E160" s="160" t="s">
        <v>1</v>
      </c>
      <c r="F160" s="161" t="s">
        <v>182</v>
      </c>
      <c r="H160" s="162">
        <v>6.5880000000000001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175</v>
      </c>
      <c r="AU160" s="160" t="s">
        <v>169</v>
      </c>
      <c r="AV160" s="12" t="s">
        <v>169</v>
      </c>
      <c r="AW160" s="12" t="s">
        <v>32</v>
      </c>
      <c r="AX160" s="12" t="s">
        <v>71</v>
      </c>
      <c r="AY160" s="160" t="s">
        <v>162</v>
      </c>
    </row>
    <row r="161" spans="2:65" s="13" customFormat="1">
      <c r="B161" s="167"/>
      <c r="D161" s="152" t="s">
        <v>175</v>
      </c>
      <c r="E161" s="168" t="s">
        <v>1</v>
      </c>
      <c r="F161" s="169" t="s">
        <v>183</v>
      </c>
      <c r="H161" s="170">
        <v>14.58</v>
      </c>
      <c r="I161" s="171"/>
      <c r="L161" s="167"/>
      <c r="M161" s="172"/>
      <c r="N161" s="173"/>
      <c r="O161" s="173"/>
      <c r="P161" s="173"/>
      <c r="Q161" s="173"/>
      <c r="R161" s="173"/>
      <c r="S161" s="173"/>
      <c r="T161" s="174"/>
      <c r="AT161" s="168" t="s">
        <v>175</v>
      </c>
      <c r="AU161" s="168" t="s">
        <v>169</v>
      </c>
      <c r="AV161" s="13" t="s">
        <v>184</v>
      </c>
      <c r="AW161" s="13" t="s">
        <v>32</v>
      </c>
      <c r="AX161" s="13" t="s">
        <v>71</v>
      </c>
      <c r="AY161" s="168" t="s">
        <v>162</v>
      </c>
    </row>
    <row r="162" spans="2:65" s="14" customFormat="1">
      <c r="B162" s="175"/>
      <c r="D162" s="152" t="s">
        <v>175</v>
      </c>
      <c r="E162" s="176" t="s">
        <v>1</v>
      </c>
      <c r="F162" s="177" t="s">
        <v>190</v>
      </c>
      <c r="H162" s="178">
        <v>34.21</v>
      </c>
      <c r="I162" s="179"/>
      <c r="L162" s="175"/>
      <c r="M162" s="180"/>
      <c r="N162" s="181"/>
      <c r="O162" s="181"/>
      <c r="P162" s="181"/>
      <c r="Q162" s="181"/>
      <c r="R162" s="181"/>
      <c r="S162" s="181"/>
      <c r="T162" s="182"/>
      <c r="AT162" s="176" t="s">
        <v>175</v>
      </c>
      <c r="AU162" s="176" t="s">
        <v>169</v>
      </c>
      <c r="AV162" s="14" t="s">
        <v>168</v>
      </c>
      <c r="AW162" s="14" t="s">
        <v>32</v>
      </c>
      <c r="AX162" s="14" t="s">
        <v>79</v>
      </c>
      <c r="AY162" s="176" t="s">
        <v>162</v>
      </c>
    </row>
    <row r="163" spans="2:65" s="1" customFormat="1" ht="16.5" customHeight="1">
      <c r="B163" s="139"/>
      <c r="C163" s="140" t="s">
        <v>213</v>
      </c>
      <c r="D163" s="140" t="s">
        <v>164</v>
      </c>
      <c r="E163" s="242" t="s">
        <v>214</v>
      </c>
      <c r="F163" s="243"/>
      <c r="G163" s="142" t="s">
        <v>172</v>
      </c>
      <c r="H163" s="143">
        <v>34.21</v>
      </c>
      <c r="I163" s="144"/>
      <c r="J163" s="143">
        <f>ROUND(I163*H163,3)</f>
        <v>0</v>
      </c>
      <c r="K163" s="141" t="s">
        <v>173</v>
      </c>
      <c r="L163" s="30"/>
      <c r="M163" s="145" t="s">
        <v>1</v>
      </c>
      <c r="N163" s="146" t="s">
        <v>43</v>
      </c>
      <c r="O163" s="49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6" t="s">
        <v>168</v>
      </c>
      <c r="AT163" s="16" t="s">
        <v>164</v>
      </c>
      <c r="AU163" s="16" t="s">
        <v>169</v>
      </c>
      <c r="AY163" s="16" t="s">
        <v>162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6" t="s">
        <v>169</v>
      </c>
      <c r="BK163" s="150">
        <f>ROUND(I163*H163,3)</f>
        <v>0</v>
      </c>
      <c r="BL163" s="16" t="s">
        <v>168</v>
      </c>
      <c r="BM163" s="16" t="s">
        <v>215</v>
      </c>
    </row>
    <row r="164" spans="2:65" s="1" customFormat="1" ht="16.5" customHeight="1">
      <c r="B164" s="139"/>
      <c r="C164" s="140" t="s">
        <v>216</v>
      </c>
      <c r="D164" s="140" t="s">
        <v>164</v>
      </c>
      <c r="E164" s="242" t="s">
        <v>217</v>
      </c>
      <c r="F164" s="243"/>
      <c r="G164" s="142" t="s">
        <v>172</v>
      </c>
      <c r="H164" s="143">
        <v>21.977</v>
      </c>
      <c r="I164" s="144"/>
      <c r="J164" s="143">
        <f>ROUND(I164*H164,3)</f>
        <v>0</v>
      </c>
      <c r="K164" s="141" t="s">
        <v>173</v>
      </c>
      <c r="L164" s="30"/>
      <c r="M164" s="145" t="s">
        <v>1</v>
      </c>
      <c r="N164" s="146" t="s">
        <v>43</v>
      </c>
      <c r="O164" s="49"/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AR164" s="16" t="s">
        <v>168</v>
      </c>
      <c r="AT164" s="16" t="s">
        <v>164</v>
      </c>
      <c r="AU164" s="16" t="s">
        <v>169</v>
      </c>
      <c r="AY164" s="16" t="s">
        <v>162</v>
      </c>
      <c r="BE164" s="149">
        <f>IF(N164="základná",J164,0)</f>
        <v>0</v>
      </c>
      <c r="BF164" s="149">
        <f>IF(N164="znížená",J164,0)</f>
        <v>0</v>
      </c>
      <c r="BG164" s="149">
        <f>IF(N164="zákl. prenesená",J164,0)</f>
        <v>0</v>
      </c>
      <c r="BH164" s="149">
        <f>IF(N164="zníž. prenesená",J164,0)</f>
        <v>0</v>
      </c>
      <c r="BI164" s="149">
        <f>IF(N164="nulová",J164,0)</f>
        <v>0</v>
      </c>
      <c r="BJ164" s="16" t="s">
        <v>169</v>
      </c>
      <c r="BK164" s="150">
        <f>ROUND(I164*H164,3)</f>
        <v>0</v>
      </c>
      <c r="BL164" s="16" t="s">
        <v>168</v>
      </c>
      <c r="BM164" s="16" t="s">
        <v>218</v>
      </c>
    </row>
    <row r="165" spans="2:65" s="11" customFormat="1">
      <c r="B165" s="151"/>
      <c r="D165" s="152" t="s">
        <v>175</v>
      </c>
      <c r="E165" s="153" t="s">
        <v>1</v>
      </c>
      <c r="F165" s="154" t="s">
        <v>206</v>
      </c>
      <c r="H165" s="153" t="s">
        <v>1</v>
      </c>
      <c r="I165" s="155"/>
      <c r="L165" s="151"/>
      <c r="M165" s="156"/>
      <c r="N165" s="157"/>
      <c r="O165" s="157"/>
      <c r="P165" s="157"/>
      <c r="Q165" s="157"/>
      <c r="R165" s="157"/>
      <c r="S165" s="157"/>
      <c r="T165" s="158"/>
      <c r="AT165" s="153" t="s">
        <v>175</v>
      </c>
      <c r="AU165" s="153" t="s">
        <v>169</v>
      </c>
      <c r="AV165" s="11" t="s">
        <v>79</v>
      </c>
      <c r="AW165" s="11" t="s">
        <v>32</v>
      </c>
      <c r="AX165" s="11" t="s">
        <v>71</v>
      </c>
      <c r="AY165" s="153" t="s">
        <v>162</v>
      </c>
    </row>
    <row r="166" spans="2:65" s="11" customFormat="1">
      <c r="B166" s="151"/>
      <c r="D166" s="152" t="s">
        <v>175</v>
      </c>
      <c r="E166" s="153" t="s">
        <v>1</v>
      </c>
      <c r="F166" s="154" t="s">
        <v>207</v>
      </c>
      <c r="H166" s="153" t="s">
        <v>1</v>
      </c>
      <c r="I166" s="155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3" t="s">
        <v>175</v>
      </c>
      <c r="AU166" s="153" t="s">
        <v>169</v>
      </c>
      <c r="AV166" s="11" t="s">
        <v>79</v>
      </c>
      <c r="AW166" s="11" t="s">
        <v>32</v>
      </c>
      <c r="AX166" s="11" t="s">
        <v>71</v>
      </c>
      <c r="AY166" s="153" t="s">
        <v>162</v>
      </c>
    </row>
    <row r="167" spans="2:65" s="11" customFormat="1">
      <c r="B167" s="151"/>
      <c r="D167" s="152" t="s">
        <v>175</v>
      </c>
      <c r="E167" s="153" t="s">
        <v>1</v>
      </c>
      <c r="F167" s="154" t="s">
        <v>219</v>
      </c>
      <c r="H167" s="153" t="s">
        <v>1</v>
      </c>
      <c r="I167" s="155"/>
      <c r="L167" s="151"/>
      <c r="M167" s="156"/>
      <c r="N167" s="157"/>
      <c r="O167" s="157"/>
      <c r="P167" s="157"/>
      <c r="Q167" s="157"/>
      <c r="R167" s="157"/>
      <c r="S167" s="157"/>
      <c r="T167" s="158"/>
      <c r="AT167" s="153" t="s">
        <v>175</v>
      </c>
      <c r="AU167" s="153" t="s">
        <v>169</v>
      </c>
      <c r="AV167" s="11" t="s">
        <v>79</v>
      </c>
      <c r="AW167" s="11" t="s">
        <v>32</v>
      </c>
      <c r="AX167" s="11" t="s">
        <v>71</v>
      </c>
      <c r="AY167" s="153" t="s">
        <v>162</v>
      </c>
    </row>
    <row r="168" spans="2:65" s="12" customFormat="1">
      <c r="B168" s="159"/>
      <c r="D168" s="152" t="s">
        <v>175</v>
      </c>
      <c r="E168" s="160" t="s">
        <v>1</v>
      </c>
      <c r="F168" s="161" t="s">
        <v>220</v>
      </c>
      <c r="H168" s="162">
        <v>17.757000000000001</v>
      </c>
      <c r="I168" s="163"/>
      <c r="L168" s="159"/>
      <c r="M168" s="164"/>
      <c r="N168" s="165"/>
      <c r="O168" s="165"/>
      <c r="P168" s="165"/>
      <c r="Q168" s="165"/>
      <c r="R168" s="165"/>
      <c r="S168" s="165"/>
      <c r="T168" s="166"/>
      <c r="AT168" s="160" t="s">
        <v>175</v>
      </c>
      <c r="AU168" s="160" t="s">
        <v>169</v>
      </c>
      <c r="AV168" s="12" t="s">
        <v>169</v>
      </c>
      <c r="AW168" s="12" t="s">
        <v>32</v>
      </c>
      <c r="AX168" s="12" t="s">
        <v>71</v>
      </c>
      <c r="AY168" s="160" t="s">
        <v>162</v>
      </c>
    </row>
    <row r="169" spans="2:65" s="11" customFormat="1">
      <c r="B169" s="151"/>
      <c r="D169" s="152" t="s">
        <v>175</v>
      </c>
      <c r="E169" s="153" t="s">
        <v>1</v>
      </c>
      <c r="F169" s="154" t="s">
        <v>221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175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2:65" s="12" customFormat="1">
      <c r="B170" s="159"/>
      <c r="D170" s="152" t="s">
        <v>175</v>
      </c>
      <c r="E170" s="160" t="s">
        <v>1</v>
      </c>
      <c r="F170" s="161" t="s">
        <v>222</v>
      </c>
      <c r="H170" s="162">
        <v>4.22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175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2:65" s="14" customFormat="1">
      <c r="B171" s="175"/>
      <c r="D171" s="152" t="s">
        <v>175</v>
      </c>
      <c r="E171" s="176" t="s">
        <v>1</v>
      </c>
      <c r="F171" s="177" t="s">
        <v>190</v>
      </c>
      <c r="H171" s="178">
        <v>21.977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175</v>
      </c>
      <c r="AU171" s="176" t="s">
        <v>169</v>
      </c>
      <c r="AV171" s="14" t="s">
        <v>168</v>
      </c>
      <c r="AW171" s="14" t="s">
        <v>32</v>
      </c>
      <c r="AX171" s="14" t="s">
        <v>79</v>
      </c>
      <c r="AY171" s="176" t="s">
        <v>162</v>
      </c>
    </row>
    <row r="172" spans="2:65" s="1" customFormat="1" ht="16.5" customHeight="1">
      <c r="B172" s="139"/>
      <c r="C172" s="140" t="s">
        <v>223</v>
      </c>
      <c r="D172" s="140" t="s">
        <v>164</v>
      </c>
      <c r="E172" s="242" t="s">
        <v>224</v>
      </c>
      <c r="F172" s="243"/>
      <c r="G172" s="142" t="s">
        <v>172</v>
      </c>
      <c r="H172" s="143">
        <v>21.977</v>
      </c>
      <c r="I172" s="144"/>
      <c r="J172" s="143">
        <f>ROUND(I172*H172,3)</f>
        <v>0</v>
      </c>
      <c r="K172" s="141" t="s">
        <v>173</v>
      </c>
      <c r="L172" s="30"/>
      <c r="M172" s="145" t="s">
        <v>1</v>
      </c>
      <c r="N172" s="146" t="s">
        <v>43</v>
      </c>
      <c r="O172" s="49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6" t="s">
        <v>168</v>
      </c>
      <c r="AT172" s="16" t="s">
        <v>164</v>
      </c>
      <c r="AU172" s="16" t="s">
        <v>169</v>
      </c>
      <c r="AY172" s="16" t="s">
        <v>162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6" t="s">
        <v>169</v>
      </c>
      <c r="BK172" s="150">
        <f>ROUND(I172*H172,3)</f>
        <v>0</v>
      </c>
      <c r="BL172" s="16" t="s">
        <v>168</v>
      </c>
      <c r="BM172" s="16" t="s">
        <v>225</v>
      </c>
    </row>
    <row r="173" spans="2:65" s="1" customFormat="1" ht="16.5" customHeight="1">
      <c r="B173" s="139"/>
      <c r="C173" s="140" t="s">
        <v>226</v>
      </c>
      <c r="D173" s="140" t="s">
        <v>164</v>
      </c>
      <c r="E173" s="242" t="s">
        <v>227</v>
      </c>
      <c r="F173" s="243"/>
      <c r="G173" s="142" t="s">
        <v>172</v>
      </c>
      <c r="H173" s="143">
        <v>3.5910000000000002</v>
      </c>
      <c r="I173" s="144"/>
      <c r="J173" s="143">
        <f>ROUND(I173*H173,3)</f>
        <v>0</v>
      </c>
      <c r="K173" s="141" t="s">
        <v>173</v>
      </c>
      <c r="L173" s="30"/>
      <c r="M173" s="145" t="s">
        <v>1</v>
      </c>
      <c r="N173" s="146" t="s">
        <v>43</v>
      </c>
      <c r="O173" s="49"/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AR173" s="16" t="s">
        <v>168</v>
      </c>
      <c r="AT173" s="16" t="s">
        <v>164</v>
      </c>
      <c r="AU173" s="16" t="s">
        <v>169</v>
      </c>
      <c r="AY173" s="16" t="s">
        <v>162</v>
      </c>
      <c r="BE173" s="149">
        <f>IF(N173="základná",J173,0)</f>
        <v>0</v>
      </c>
      <c r="BF173" s="149">
        <f>IF(N173="znížená",J173,0)</f>
        <v>0</v>
      </c>
      <c r="BG173" s="149">
        <f>IF(N173="zákl. prenesená",J173,0)</f>
        <v>0</v>
      </c>
      <c r="BH173" s="149">
        <f>IF(N173="zníž. prenesená",J173,0)</f>
        <v>0</v>
      </c>
      <c r="BI173" s="149">
        <f>IF(N173="nulová",J173,0)</f>
        <v>0</v>
      </c>
      <c r="BJ173" s="16" t="s">
        <v>169</v>
      </c>
      <c r="BK173" s="150">
        <f>ROUND(I173*H173,3)</f>
        <v>0</v>
      </c>
      <c r="BL173" s="16" t="s">
        <v>168</v>
      </c>
      <c r="BM173" s="16" t="s">
        <v>228</v>
      </c>
    </row>
    <row r="174" spans="2:65" s="11" customFormat="1">
      <c r="B174" s="151"/>
      <c r="D174" s="152" t="s">
        <v>175</v>
      </c>
      <c r="E174" s="153" t="s">
        <v>1</v>
      </c>
      <c r="F174" s="154" t="s">
        <v>229</v>
      </c>
      <c r="H174" s="153" t="s">
        <v>1</v>
      </c>
      <c r="I174" s="155"/>
      <c r="L174" s="151"/>
      <c r="M174" s="156"/>
      <c r="N174" s="157"/>
      <c r="O174" s="157"/>
      <c r="P174" s="157"/>
      <c r="Q174" s="157"/>
      <c r="R174" s="157"/>
      <c r="S174" s="157"/>
      <c r="T174" s="158"/>
      <c r="AT174" s="153" t="s">
        <v>175</v>
      </c>
      <c r="AU174" s="153" t="s">
        <v>169</v>
      </c>
      <c r="AV174" s="11" t="s">
        <v>79</v>
      </c>
      <c r="AW174" s="11" t="s">
        <v>32</v>
      </c>
      <c r="AX174" s="11" t="s">
        <v>71</v>
      </c>
      <c r="AY174" s="153" t="s">
        <v>162</v>
      </c>
    </row>
    <row r="175" spans="2:65" s="12" customFormat="1">
      <c r="B175" s="159"/>
      <c r="D175" s="152" t="s">
        <v>175</v>
      </c>
      <c r="E175" s="160" t="s">
        <v>1</v>
      </c>
      <c r="F175" s="161" t="s">
        <v>230</v>
      </c>
      <c r="H175" s="162">
        <v>1.68</v>
      </c>
      <c r="I175" s="163"/>
      <c r="L175" s="159"/>
      <c r="M175" s="164"/>
      <c r="N175" s="165"/>
      <c r="O175" s="165"/>
      <c r="P175" s="165"/>
      <c r="Q175" s="165"/>
      <c r="R175" s="165"/>
      <c r="S175" s="165"/>
      <c r="T175" s="166"/>
      <c r="AT175" s="160" t="s">
        <v>175</v>
      </c>
      <c r="AU175" s="160" t="s">
        <v>169</v>
      </c>
      <c r="AV175" s="12" t="s">
        <v>169</v>
      </c>
      <c r="AW175" s="12" t="s">
        <v>32</v>
      </c>
      <c r="AX175" s="12" t="s">
        <v>71</v>
      </c>
      <c r="AY175" s="160" t="s">
        <v>162</v>
      </c>
    </row>
    <row r="176" spans="2:65" s="12" customFormat="1">
      <c r="B176" s="159"/>
      <c r="D176" s="152" t="s">
        <v>175</v>
      </c>
      <c r="E176" s="160" t="s">
        <v>1</v>
      </c>
      <c r="F176" s="161" t="s">
        <v>231</v>
      </c>
      <c r="H176" s="162">
        <v>0.75600000000000001</v>
      </c>
      <c r="I176" s="163"/>
      <c r="L176" s="159"/>
      <c r="M176" s="164"/>
      <c r="N176" s="165"/>
      <c r="O176" s="165"/>
      <c r="P176" s="165"/>
      <c r="Q176" s="165"/>
      <c r="R176" s="165"/>
      <c r="S176" s="165"/>
      <c r="T176" s="166"/>
      <c r="AT176" s="160" t="s">
        <v>175</v>
      </c>
      <c r="AU176" s="160" t="s">
        <v>169</v>
      </c>
      <c r="AV176" s="12" t="s">
        <v>169</v>
      </c>
      <c r="AW176" s="12" t="s">
        <v>32</v>
      </c>
      <c r="AX176" s="12" t="s">
        <v>71</v>
      </c>
      <c r="AY176" s="160" t="s">
        <v>162</v>
      </c>
    </row>
    <row r="177" spans="2:65" s="12" customFormat="1">
      <c r="B177" s="159"/>
      <c r="D177" s="152" t="s">
        <v>175</v>
      </c>
      <c r="E177" s="160" t="s">
        <v>1</v>
      </c>
      <c r="F177" s="161" t="s">
        <v>232</v>
      </c>
      <c r="H177" s="162">
        <v>0.52500000000000002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175</v>
      </c>
      <c r="AU177" s="160" t="s">
        <v>169</v>
      </c>
      <c r="AV177" s="12" t="s">
        <v>169</v>
      </c>
      <c r="AW177" s="12" t="s">
        <v>32</v>
      </c>
      <c r="AX177" s="12" t="s">
        <v>71</v>
      </c>
      <c r="AY177" s="160" t="s">
        <v>162</v>
      </c>
    </row>
    <row r="178" spans="2:65" s="12" customFormat="1">
      <c r="B178" s="159"/>
      <c r="D178" s="152" t="s">
        <v>175</v>
      </c>
      <c r="E178" s="160" t="s">
        <v>1</v>
      </c>
      <c r="F178" s="161" t="s">
        <v>233</v>
      </c>
      <c r="H178" s="162">
        <v>0.63</v>
      </c>
      <c r="I178" s="163"/>
      <c r="L178" s="159"/>
      <c r="M178" s="164"/>
      <c r="N178" s="165"/>
      <c r="O178" s="165"/>
      <c r="P178" s="165"/>
      <c r="Q178" s="165"/>
      <c r="R178" s="165"/>
      <c r="S178" s="165"/>
      <c r="T178" s="166"/>
      <c r="AT178" s="160" t="s">
        <v>175</v>
      </c>
      <c r="AU178" s="160" t="s">
        <v>169</v>
      </c>
      <c r="AV178" s="12" t="s">
        <v>169</v>
      </c>
      <c r="AW178" s="12" t="s">
        <v>32</v>
      </c>
      <c r="AX178" s="12" t="s">
        <v>71</v>
      </c>
      <c r="AY178" s="160" t="s">
        <v>162</v>
      </c>
    </row>
    <row r="179" spans="2:65" s="14" customFormat="1">
      <c r="B179" s="175"/>
      <c r="D179" s="152" t="s">
        <v>175</v>
      </c>
      <c r="E179" s="176" t="s">
        <v>1</v>
      </c>
      <c r="F179" s="177" t="s">
        <v>234</v>
      </c>
      <c r="H179" s="178">
        <v>3.5909999999999997</v>
      </c>
      <c r="I179" s="179"/>
      <c r="L179" s="175"/>
      <c r="M179" s="180"/>
      <c r="N179" s="181"/>
      <c r="O179" s="181"/>
      <c r="P179" s="181"/>
      <c r="Q179" s="181"/>
      <c r="R179" s="181"/>
      <c r="S179" s="181"/>
      <c r="T179" s="182"/>
      <c r="AT179" s="176" t="s">
        <v>175</v>
      </c>
      <c r="AU179" s="176" t="s">
        <v>169</v>
      </c>
      <c r="AV179" s="14" t="s">
        <v>168</v>
      </c>
      <c r="AW179" s="14" t="s">
        <v>32</v>
      </c>
      <c r="AX179" s="14" t="s">
        <v>79</v>
      </c>
      <c r="AY179" s="176" t="s">
        <v>162</v>
      </c>
    </row>
    <row r="180" spans="2:65" s="1" customFormat="1" ht="16.5" customHeight="1">
      <c r="B180" s="139"/>
      <c r="C180" s="140" t="s">
        <v>235</v>
      </c>
      <c r="D180" s="140" t="s">
        <v>164</v>
      </c>
      <c r="E180" s="242" t="s">
        <v>236</v>
      </c>
      <c r="F180" s="243"/>
      <c r="G180" s="142" t="s">
        <v>172</v>
      </c>
      <c r="H180" s="143">
        <v>3.5910000000000002</v>
      </c>
      <c r="I180" s="144"/>
      <c r="J180" s="143">
        <f>ROUND(I180*H180,3)</f>
        <v>0</v>
      </c>
      <c r="K180" s="141" t="s">
        <v>173</v>
      </c>
      <c r="L180" s="30"/>
      <c r="M180" s="145" t="s">
        <v>1</v>
      </c>
      <c r="N180" s="146" t="s">
        <v>43</v>
      </c>
      <c r="O180" s="49"/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AR180" s="16" t="s">
        <v>168</v>
      </c>
      <c r="AT180" s="16" t="s">
        <v>164</v>
      </c>
      <c r="AU180" s="16" t="s">
        <v>169</v>
      </c>
      <c r="AY180" s="16" t="s">
        <v>162</v>
      </c>
      <c r="BE180" s="149">
        <f>IF(N180="základná",J180,0)</f>
        <v>0</v>
      </c>
      <c r="BF180" s="149">
        <f>IF(N180="znížená",J180,0)</f>
        <v>0</v>
      </c>
      <c r="BG180" s="149">
        <f>IF(N180="zákl. prenesená",J180,0)</f>
        <v>0</v>
      </c>
      <c r="BH180" s="149">
        <f>IF(N180="zníž. prenesená",J180,0)</f>
        <v>0</v>
      </c>
      <c r="BI180" s="149">
        <f>IF(N180="nulová",J180,0)</f>
        <v>0</v>
      </c>
      <c r="BJ180" s="16" t="s">
        <v>169</v>
      </c>
      <c r="BK180" s="150">
        <f>ROUND(I180*H180,3)</f>
        <v>0</v>
      </c>
      <c r="BL180" s="16" t="s">
        <v>168</v>
      </c>
      <c r="BM180" s="16" t="s">
        <v>237</v>
      </c>
    </row>
    <row r="181" spans="2:65" s="1" customFormat="1" ht="16.5" customHeight="1">
      <c r="B181" s="139"/>
      <c r="C181" s="140" t="s">
        <v>238</v>
      </c>
      <c r="D181" s="140" t="s">
        <v>164</v>
      </c>
      <c r="E181" s="242" t="s">
        <v>239</v>
      </c>
      <c r="F181" s="243"/>
      <c r="G181" s="142" t="s">
        <v>172</v>
      </c>
      <c r="H181" s="143">
        <v>68.905000000000001</v>
      </c>
      <c r="I181" s="144"/>
      <c r="J181" s="143">
        <f>ROUND(I181*H181,3)</f>
        <v>0</v>
      </c>
      <c r="K181" s="141" t="s">
        <v>167</v>
      </c>
      <c r="L181" s="30"/>
      <c r="M181" s="145" t="s">
        <v>1</v>
      </c>
      <c r="N181" s="146" t="s">
        <v>43</v>
      </c>
      <c r="O181" s="49"/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6" t="s">
        <v>168</v>
      </c>
      <c r="AT181" s="16" t="s">
        <v>164</v>
      </c>
      <c r="AU181" s="16" t="s">
        <v>169</v>
      </c>
      <c r="AY181" s="16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6" t="s">
        <v>169</v>
      </c>
      <c r="BK181" s="150">
        <f>ROUND(I181*H181,3)</f>
        <v>0</v>
      </c>
      <c r="BL181" s="16" t="s">
        <v>168</v>
      </c>
      <c r="BM181" s="16" t="s">
        <v>240</v>
      </c>
    </row>
    <row r="182" spans="2:65" s="12" customFormat="1">
      <c r="B182" s="159"/>
      <c r="D182" s="152" t="s">
        <v>175</v>
      </c>
      <c r="E182" s="160" t="s">
        <v>1</v>
      </c>
      <c r="F182" s="161" t="s">
        <v>241</v>
      </c>
      <c r="H182" s="162">
        <v>37.212000000000003</v>
      </c>
      <c r="I182" s="163"/>
      <c r="L182" s="159"/>
      <c r="M182" s="164"/>
      <c r="N182" s="165"/>
      <c r="O182" s="165"/>
      <c r="P182" s="165"/>
      <c r="Q182" s="165"/>
      <c r="R182" s="165"/>
      <c r="S182" s="165"/>
      <c r="T182" s="166"/>
      <c r="AT182" s="160" t="s">
        <v>175</v>
      </c>
      <c r="AU182" s="160" t="s">
        <v>169</v>
      </c>
      <c r="AV182" s="12" t="s">
        <v>169</v>
      </c>
      <c r="AW182" s="12" t="s">
        <v>32</v>
      </c>
      <c r="AX182" s="12" t="s">
        <v>71</v>
      </c>
      <c r="AY182" s="160" t="s">
        <v>162</v>
      </c>
    </row>
    <row r="183" spans="2:65" s="12" customFormat="1">
      <c r="B183" s="159"/>
      <c r="D183" s="152" t="s">
        <v>175</v>
      </c>
      <c r="E183" s="160" t="s">
        <v>1</v>
      </c>
      <c r="F183" s="161" t="s">
        <v>242</v>
      </c>
      <c r="H183" s="162">
        <v>56.186999999999998</v>
      </c>
      <c r="I183" s="163"/>
      <c r="L183" s="159"/>
      <c r="M183" s="164"/>
      <c r="N183" s="165"/>
      <c r="O183" s="165"/>
      <c r="P183" s="165"/>
      <c r="Q183" s="165"/>
      <c r="R183" s="165"/>
      <c r="S183" s="165"/>
      <c r="T183" s="166"/>
      <c r="AT183" s="160" t="s">
        <v>175</v>
      </c>
      <c r="AU183" s="160" t="s">
        <v>169</v>
      </c>
      <c r="AV183" s="12" t="s">
        <v>169</v>
      </c>
      <c r="AW183" s="12" t="s">
        <v>32</v>
      </c>
      <c r="AX183" s="12" t="s">
        <v>71</v>
      </c>
      <c r="AY183" s="160" t="s">
        <v>162</v>
      </c>
    </row>
    <row r="184" spans="2:65" s="12" customFormat="1">
      <c r="B184" s="159"/>
      <c r="D184" s="152" t="s">
        <v>175</v>
      </c>
      <c r="E184" s="160" t="s">
        <v>1</v>
      </c>
      <c r="F184" s="161" t="s">
        <v>243</v>
      </c>
      <c r="H184" s="162">
        <v>3.5910000000000002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175</v>
      </c>
      <c r="AU184" s="160" t="s">
        <v>169</v>
      </c>
      <c r="AV184" s="12" t="s">
        <v>169</v>
      </c>
      <c r="AW184" s="12" t="s">
        <v>32</v>
      </c>
      <c r="AX184" s="12" t="s">
        <v>71</v>
      </c>
      <c r="AY184" s="160" t="s">
        <v>162</v>
      </c>
    </row>
    <row r="185" spans="2:65" s="13" customFormat="1">
      <c r="B185" s="167"/>
      <c r="D185" s="152" t="s">
        <v>175</v>
      </c>
      <c r="E185" s="168" t="s">
        <v>1</v>
      </c>
      <c r="F185" s="169" t="s">
        <v>183</v>
      </c>
      <c r="H185" s="170">
        <v>96.99</v>
      </c>
      <c r="I185" s="171"/>
      <c r="L185" s="167"/>
      <c r="M185" s="172"/>
      <c r="N185" s="173"/>
      <c r="O185" s="173"/>
      <c r="P185" s="173"/>
      <c r="Q185" s="173"/>
      <c r="R185" s="173"/>
      <c r="S185" s="173"/>
      <c r="T185" s="174"/>
      <c r="AT185" s="168" t="s">
        <v>175</v>
      </c>
      <c r="AU185" s="168" t="s">
        <v>169</v>
      </c>
      <c r="AV185" s="13" t="s">
        <v>184</v>
      </c>
      <c r="AW185" s="13" t="s">
        <v>32</v>
      </c>
      <c r="AX185" s="13" t="s">
        <v>71</v>
      </c>
      <c r="AY185" s="168" t="s">
        <v>162</v>
      </c>
    </row>
    <row r="186" spans="2:65" s="12" customFormat="1">
      <c r="B186" s="159"/>
      <c r="D186" s="152" t="s">
        <v>175</v>
      </c>
      <c r="E186" s="160" t="s">
        <v>1</v>
      </c>
      <c r="F186" s="161" t="s">
        <v>244</v>
      </c>
      <c r="H186" s="162">
        <v>-28.085000000000001</v>
      </c>
      <c r="I186" s="163"/>
      <c r="L186" s="159"/>
      <c r="M186" s="164"/>
      <c r="N186" s="165"/>
      <c r="O186" s="165"/>
      <c r="P186" s="165"/>
      <c r="Q186" s="165"/>
      <c r="R186" s="165"/>
      <c r="S186" s="165"/>
      <c r="T186" s="166"/>
      <c r="AT186" s="160" t="s">
        <v>175</v>
      </c>
      <c r="AU186" s="160" t="s">
        <v>169</v>
      </c>
      <c r="AV186" s="12" t="s">
        <v>169</v>
      </c>
      <c r="AW186" s="12" t="s">
        <v>32</v>
      </c>
      <c r="AX186" s="12" t="s">
        <v>71</v>
      </c>
      <c r="AY186" s="160" t="s">
        <v>162</v>
      </c>
    </row>
    <row r="187" spans="2:65" s="14" customFormat="1">
      <c r="B187" s="175"/>
      <c r="D187" s="152" t="s">
        <v>175</v>
      </c>
      <c r="E187" s="176" t="s">
        <v>1</v>
      </c>
      <c r="F187" s="177" t="s">
        <v>190</v>
      </c>
      <c r="H187" s="178">
        <v>68.905000000000001</v>
      </c>
      <c r="I187" s="179"/>
      <c r="L187" s="175"/>
      <c r="M187" s="180"/>
      <c r="N187" s="181"/>
      <c r="O187" s="181"/>
      <c r="P187" s="181"/>
      <c r="Q187" s="181"/>
      <c r="R187" s="181"/>
      <c r="S187" s="181"/>
      <c r="T187" s="182"/>
      <c r="AT187" s="176" t="s">
        <v>175</v>
      </c>
      <c r="AU187" s="176" t="s">
        <v>169</v>
      </c>
      <c r="AV187" s="14" t="s">
        <v>168</v>
      </c>
      <c r="AW187" s="14" t="s">
        <v>32</v>
      </c>
      <c r="AX187" s="14" t="s">
        <v>79</v>
      </c>
      <c r="AY187" s="176" t="s">
        <v>162</v>
      </c>
    </row>
    <row r="188" spans="2:65" s="1" customFormat="1" ht="22.5" customHeight="1">
      <c r="B188" s="139"/>
      <c r="C188" s="140" t="s">
        <v>245</v>
      </c>
      <c r="D188" s="140" t="s">
        <v>164</v>
      </c>
      <c r="E188" s="242" t="s">
        <v>246</v>
      </c>
      <c r="F188" s="243"/>
      <c r="G188" s="142" t="s">
        <v>172</v>
      </c>
      <c r="H188" s="143">
        <v>551.24</v>
      </c>
      <c r="I188" s="144"/>
      <c r="J188" s="143">
        <f>ROUND(I188*H188,3)</f>
        <v>0</v>
      </c>
      <c r="K188" s="141" t="s">
        <v>167</v>
      </c>
      <c r="L188" s="30"/>
      <c r="M188" s="145" t="s">
        <v>1</v>
      </c>
      <c r="N188" s="146" t="s">
        <v>43</v>
      </c>
      <c r="O188" s="49"/>
      <c r="P188" s="147">
        <f>O188*H188</f>
        <v>0</v>
      </c>
      <c r="Q188" s="147">
        <v>0</v>
      </c>
      <c r="R188" s="147">
        <f>Q188*H188</f>
        <v>0</v>
      </c>
      <c r="S188" s="147">
        <v>0</v>
      </c>
      <c r="T188" s="148">
        <f>S188*H188</f>
        <v>0</v>
      </c>
      <c r="AR188" s="16" t="s">
        <v>168</v>
      </c>
      <c r="AT188" s="16" t="s">
        <v>164</v>
      </c>
      <c r="AU188" s="16" t="s">
        <v>169</v>
      </c>
      <c r="AY188" s="16" t="s">
        <v>162</v>
      </c>
      <c r="BE188" s="149">
        <f>IF(N188="základná",J188,0)</f>
        <v>0</v>
      </c>
      <c r="BF188" s="149">
        <f>IF(N188="znížená",J188,0)</f>
        <v>0</v>
      </c>
      <c r="BG188" s="149">
        <f>IF(N188="zákl. prenesená",J188,0)</f>
        <v>0</v>
      </c>
      <c r="BH188" s="149">
        <f>IF(N188="zníž. prenesená",J188,0)</f>
        <v>0</v>
      </c>
      <c r="BI188" s="149">
        <f>IF(N188="nulová",J188,0)</f>
        <v>0</v>
      </c>
      <c r="BJ188" s="16" t="s">
        <v>169</v>
      </c>
      <c r="BK188" s="150">
        <f>ROUND(I188*H188,3)</f>
        <v>0</v>
      </c>
      <c r="BL188" s="16" t="s">
        <v>168</v>
      </c>
      <c r="BM188" s="16" t="s">
        <v>247</v>
      </c>
    </row>
    <row r="189" spans="2:65" s="11" customFormat="1">
      <c r="B189" s="151"/>
      <c r="D189" s="152" t="s">
        <v>175</v>
      </c>
      <c r="E189" s="153" t="s">
        <v>1</v>
      </c>
      <c r="F189" s="154" t="s">
        <v>248</v>
      </c>
      <c r="H189" s="153" t="s">
        <v>1</v>
      </c>
      <c r="I189" s="155"/>
      <c r="L189" s="151"/>
      <c r="M189" s="156"/>
      <c r="N189" s="157"/>
      <c r="O189" s="157"/>
      <c r="P189" s="157"/>
      <c r="Q189" s="157"/>
      <c r="R189" s="157"/>
      <c r="S189" s="157"/>
      <c r="T189" s="158"/>
      <c r="AT189" s="153" t="s">
        <v>175</v>
      </c>
      <c r="AU189" s="153" t="s">
        <v>169</v>
      </c>
      <c r="AV189" s="11" t="s">
        <v>79</v>
      </c>
      <c r="AW189" s="11" t="s">
        <v>32</v>
      </c>
      <c r="AX189" s="11" t="s">
        <v>71</v>
      </c>
      <c r="AY189" s="153" t="s">
        <v>162</v>
      </c>
    </row>
    <row r="190" spans="2:65" s="12" customFormat="1">
      <c r="B190" s="159"/>
      <c r="D190" s="152" t="s">
        <v>175</v>
      </c>
      <c r="E190" s="160" t="s">
        <v>1</v>
      </c>
      <c r="F190" s="161" t="s">
        <v>249</v>
      </c>
      <c r="H190" s="162">
        <v>551.24</v>
      </c>
      <c r="I190" s="163"/>
      <c r="L190" s="159"/>
      <c r="M190" s="164"/>
      <c r="N190" s="165"/>
      <c r="O190" s="165"/>
      <c r="P190" s="165"/>
      <c r="Q190" s="165"/>
      <c r="R190" s="165"/>
      <c r="S190" s="165"/>
      <c r="T190" s="166"/>
      <c r="AT190" s="160" t="s">
        <v>175</v>
      </c>
      <c r="AU190" s="160" t="s">
        <v>169</v>
      </c>
      <c r="AV190" s="12" t="s">
        <v>169</v>
      </c>
      <c r="AW190" s="12" t="s">
        <v>32</v>
      </c>
      <c r="AX190" s="12" t="s">
        <v>79</v>
      </c>
      <c r="AY190" s="160" t="s">
        <v>162</v>
      </c>
    </row>
    <row r="191" spans="2:65" s="1" customFormat="1" ht="16.5" customHeight="1">
      <c r="B191" s="139"/>
      <c r="C191" s="140" t="s">
        <v>250</v>
      </c>
      <c r="D191" s="140" t="s">
        <v>164</v>
      </c>
      <c r="E191" s="242" t="s">
        <v>251</v>
      </c>
      <c r="F191" s="243"/>
      <c r="G191" s="142" t="s">
        <v>172</v>
      </c>
      <c r="H191" s="143">
        <v>105.548</v>
      </c>
      <c r="I191" s="144"/>
      <c r="J191" s="143">
        <f>ROUND(I191*H191,3)</f>
        <v>0</v>
      </c>
      <c r="K191" s="141" t="s">
        <v>173</v>
      </c>
      <c r="L191" s="30"/>
      <c r="M191" s="145" t="s">
        <v>1</v>
      </c>
      <c r="N191" s="146" t="s">
        <v>43</v>
      </c>
      <c r="O191" s="49"/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AR191" s="16" t="s">
        <v>168</v>
      </c>
      <c r="AT191" s="16" t="s">
        <v>164</v>
      </c>
      <c r="AU191" s="16" t="s">
        <v>169</v>
      </c>
      <c r="AY191" s="16" t="s">
        <v>162</v>
      </c>
      <c r="BE191" s="149">
        <f>IF(N191="základná",J191,0)</f>
        <v>0</v>
      </c>
      <c r="BF191" s="149">
        <f>IF(N191="znížená",J191,0)</f>
        <v>0</v>
      </c>
      <c r="BG191" s="149">
        <f>IF(N191="zákl. prenesená",J191,0)</f>
        <v>0</v>
      </c>
      <c r="BH191" s="149">
        <f>IF(N191="zníž. prenesená",J191,0)</f>
        <v>0</v>
      </c>
      <c r="BI191" s="149">
        <f>IF(N191="nulová",J191,0)</f>
        <v>0</v>
      </c>
      <c r="BJ191" s="16" t="s">
        <v>169</v>
      </c>
      <c r="BK191" s="150">
        <f>ROUND(I191*H191,3)</f>
        <v>0</v>
      </c>
      <c r="BL191" s="16" t="s">
        <v>168</v>
      </c>
      <c r="BM191" s="16" t="s">
        <v>252</v>
      </c>
    </row>
    <row r="192" spans="2:65" s="12" customFormat="1">
      <c r="B192" s="159"/>
      <c r="D192" s="152" t="s">
        <v>175</v>
      </c>
      <c r="E192" s="160" t="s">
        <v>1</v>
      </c>
      <c r="F192" s="161" t="s">
        <v>253</v>
      </c>
      <c r="H192" s="162">
        <v>105.548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0" t="s">
        <v>175</v>
      </c>
      <c r="AU192" s="160" t="s">
        <v>169</v>
      </c>
      <c r="AV192" s="12" t="s">
        <v>169</v>
      </c>
      <c r="AW192" s="12" t="s">
        <v>32</v>
      </c>
      <c r="AX192" s="12" t="s">
        <v>79</v>
      </c>
      <c r="AY192" s="160" t="s">
        <v>162</v>
      </c>
    </row>
    <row r="193" spans="2:65" s="1" customFormat="1" ht="16.5" customHeight="1">
      <c r="B193" s="139"/>
      <c r="C193" s="140" t="s">
        <v>254</v>
      </c>
      <c r="D193" s="140" t="s">
        <v>164</v>
      </c>
      <c r="E193" s="242" t="s">
        <v>255</v>
      </c>
      <c r="F193" s="243"/>
      <c r="G193" s="142" t="s">
        <v>256</v>
      </c>
      <c r="H193" s="143">
        <v>103.358</v>
      </c>
      <c r="I193" s="144"/>
      <c r="J193" s="143">
        <f>ROUND(I193*H193,3)</f>
        <v>0</v>
      </c>
      <c r="K193" s="141" t="s">
        <v>167</v>
      </c>
      <c r="L193" s="30"/>
      <c r="M193" s="145" t="s">
        <v>1</v>
      </c>
      <c r="N193" s="146" t="s">
        <v>43</v>
      </c>
      <c r="O193" s="49"/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AR193" s="16" t="s">
        <v>168</v>
      </c>
      <c r="AT193" s="16" t="s">
        <v>164</v>
      </c>
      <c r="AU193" s="16" t="s">
        <v>169</v>
      </c>
      <c r="AY193" s="16" t="s">
        <v>162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6" t="s">
        <v>169</v>
      </c>
      <c r="BK193" s="150">
        <f>ROUND(I193*H193,3)</f>
        <v>0</v>
      </c>
      <c r="BL193" s="16" t="s">
        <v>168</v>
      </c>
      <c r="BM193" s="16" t="s">
        <v>257</v>
      </c>
    </row>
    <row r="194" spans="2:65" s="12" customFormat="1">
      <c r="B194" s="159"/>
      <c r="D194" s="152" t="s">
        <v>175</v>
      </c>
      <c r="E194" s="160" t="s">
        <v>1</v>
      </c>
      <c r="F194" s="161" t="s">
        <v>258</v>
      </c>
      <c r="H194" s="162">
        <v>103.358</v>
      </c>
      <c r="I194" s="163"/>
      <c r="L194" s="159"/>
      <c r="M194" s="164"/>
      <c r="N194" s="165"/>
      <c r="O194" s="165"/>
      <c r="P194" s="165"/>
      <c r="Q194" s="165"/>
      <c r="R194" s="165"/>
      <c r="S194" s="165"/>
      <c r="T194" s="166"/>
      <c r="AT194" s="160" t="s">
        <v>175</v>
      </c>
      <c r="AU194" s="160" t="s">
        <v>169</v>
      </c>
      <c r="AV194" s="12" t="s">
        <v>169</v>
      </c>
      <c r="AW194" s="12" t="s">
        <v>32</v>
      </c>
      <c r="AX194" s="12" t="s">
        <v>79</v>
      </c>
      <c r="AY194" s="160" t="s">
        <v>162</v>
      </c>
    </row>
    <row r="195" spans="2:65" s="1" customFormat="1" ht="16.5" customHeight="1">
      <c r="B195" s="139"/>
      <c r="C195" s="140" t="s">
        <v>259</v>
      </c>
      <c r="D195" s="140" t="s">
        <v>164</v>
      </c>
      <c r="E195" s="242" t="s">
        <v>260</v>
      </c>
      <c r="F195" s="243"/>
      <c r="G195" s="142" t="s">
        <v>172</v>
      </c>
      <c r="H195" s="143">
        <v>28.085000000000001</v>
      </c>
      <c r="I195" s="144"/>
      <c r="J195" s="143">
        <f>ROUND(I195*H195,3)</f>
        <v>0</v>
      </c>
      <c r="K195" s="141" t="s">
        <v>167</v>
      </c>
      <c r="L195" s="30"/>
      <c r="M195" s="145" t="s">
        <v>1</v>
      </c>
      <c r="N195" s="146" t="s">
        <v>43</v>
      </c>
      <c r="O195" s="49"/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6" t="s">
        <v>168</v>
      </c>
      <c r="AT195" s="16" t="s">
        <v>164</v>
      </c>
      <c r="AU195" s="16" t="s">
        <v>169</v>
      </c>
      <c r="AY195" s="16" t="s">
        <v>162</v>
      </c>
      <c r="BE195" s="149">
        <f>IF(N195="základná",J195,0)</f>
        <v>0</v>
      </c>
      <c r="BF195" s="149">
        <f>IF(N195="znížená",J195,0)</f>
        <v>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6" t="s">
        <v>169</v>
      </c>
      <c r="BK195" s="150">
        <f>ROUND(I195*H195,3)</f>
        <v>0</v>
      </c>
      <c r="BL195" s="16" t="s">
        <v>168</v>
      </c>
      <c r="BM195" s="16" t="s">
        <v>261</v>
      </c>
    </row>
    <row r="196" spans="2:65" s="11" customFormat="1">
      <c r="B196" s="151"/>
      <c r="D196" s="152" t="s">
        <v>175</v>
      </c>
      <c r="E196" s="153" t="s">
        <v>1</v>
      </c>
      <c r="F196" s="154" t="s">
        <v>262</v>
      </c>
      <c r="H196" s="153" t="s">
        <v>1</v>
      </c>
      <c r="I196" s="155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3" t="s">
        <v>175</v>
      </c>
      <c r="AU196" s="153" t="s">
        <v>169</v>
      </c>
      <c r="AV196" s="11" t="s">
        <v>79</v>
      </c>
      <c r="AW196" s="11" t="s">
        <v>32</v>
      </c>
      <c r="AX196" s="11" t="s">
        <v>71</v>
      </c>
      <c r="AY196" s="153" t="s">
        <v>162</v>
      </c>
    </row>
    <row r="197" spans="2:65" s="12" customFormat="1">
      <c r="B197" s="159"/>
      <c r="D197" s="152" t="s">
        <v>175</v>
      </c>
      <c r="E197" s="160" t="s">
        <v>1</v>
      </c>
      <c r="F197" s="161" t="s">
        <v>263</v>
      </c>
      <c r="H197" s="162">
        <v>2.1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175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2:65" s="12" customFormat="1">
      <c r="B198" s="159"/>
      <c r="D198" s="152" t="s">
        <v>175</v>
      </c>
      <c r="E198" s="160" t="s">
        <v>1</v>
      </c>
      <c r="F198" s="161" t="s">
        <v>264</v>
      </c>
      <c r="H198" s="162">
        <v>0.48599999999999999</v>
      </c>
      <c r="I198" s="163"/>
      <c r="L198" s="159"/>
      <c r="M198" s="164"/>
      <c r="N198" s="165"/>
      <c r="O198" s="165"/>
      <c r="P198" s="165"/>
      <c r="Q198" s="165"/>
      <c r="R198" s="165"/>
      <c r="S198" s="165"/>
      <c r="T198" s="166"/>
      <c r="AT198" s="160" t="s">
        <v>175</v>
      </c>
      <c r="AU198" s="160" t="s">
        <v>169</v>
      </c>
      <c r="AV198" s="12" t="s">
        <v>169</v>
      </c>
      <c r="AW198" s="12" t="s">
        <v>32</v>
      </c>
      <c r="AX198" s="12" t="s">
        <v>71</v>
      </c>
      <c r="AY198" s="160" t="s">
        <v>162</v>
      </c>
    </row>
    <row r="199" spans="2:65" s="12" customFormat="1">
      <c r="B199" s="159"/>
      <c r="D199" s="152" t="s">
        <v>175</v>
      </c>
      <c r="E199" s="160" t="s">
        <v>1</v>
      </c>
      <c r="F199" s="161" t="s">
        <v>265</v>
      </c>
      <c r="H199" s="162">
        <v>0.20399999999999999</v>
      </c>
      <c r="I199" s="163"/>
      <c r="L199" s="159"/>
      <c r="M199" s="164"/>
      <c r="N199" s="165"/>
      <c r="O199" s="165"/>
      <c r="P199" s="165"/>
      <c r="Q199" s="165"/>
      <c r="R199" s="165"/>
      <c r="S199" s="165"/>
      <c r="T199" s="166"/>
      <c r="AT199" s="160" t="s">
        <v>175</v>
      </c>
      <c r="AU199" s="160" t="s">
        <v>169</v>
      </c>
      <c r="AV199" s="12" t="s">
        <v>169</v>
      </c>
      <c r="AW199" s="12" t="s">
        <v>32</v>
      </c>
      <c r="AX199" s="12" t="s">
        <v>71</v>
      </c>
      <c r="AY199" s="160" t="s">
        <v>162</v>
      </c>
    </row>
    <row r="200" spans="2:65" s="12" customFormat="1">
      <c r="B200" s="159"/>
      <c r="D200" s="152" t="s">
        <v>175</v>
      </c>
      <c r="E200" s="160" t="s">
        <v>1</v>
      </c>
      <c r="F200" s="161" t="s">
        <v>266</v>
      </c>
      <c r="H200" s="162">
        <v>0.23699999999999999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175</v>
      </c>
      <c r="AU200" s="160" t="s">
        <v>169</v>
      </c>
      <c r="AV200" s="12" t="s">
        <v>169</v>
      </c>
      <c r="AW200" s="12" t="s">
        <v>32</v>
      </c>
      <c r="AX200" s="12" t="s">
        <v>71</v>
      </c>
      <c r="AY200" s="160" t="s">
        <v>162</v>
      </c>
    </row>
    <row r="201" spans="2:65" s="12" customFormat="1">
      <c r="B201" s="159"/>
      <c r="D201" s="152" t="s">
        <v>175</v>
      </c>
      <c r="E201" s="160" t="s">
        <v>1</v>
      </c>
      <c r="F201" s="161" t="s">
        <v>267</v>
      </c>
      <c r="H201" s="162">
        <v>0.45500000000000002</v>
      </c>
      <c r="I201" s="163"/>
      <c r="L201" s="159"/>
      <c r="M201" s="164"/>
      <c r="N201" s="165"/>
      <c r="O201" s="165"/>
      <c r="P201" s="165"/>
      <c r="Q201" s="165"/>
      <c r="R201" s="165"/>
      <c r="S201" s="165"/>
      <c r="T201" s="166"/>
      <c r="AT201" s="160" t="s">
        <v>175</v>
      </c>
      <c r="AU201" s="160" t="s">
        <v>169</v>
      </c>
      <c r="AV201" s="12" t="s">
        <v>169</v>
      </c>
      <c r="AW201" s="12" t="s">
        <v>32</v>
      </c>
      <c r="AX201" s="12" t="s">
        <v>71</v>
      </c>
      <c r="AY201" s="160" t="s">
        <v>162</v>
      </c>
    </row>
    <row r="202" spans="2:65" s="12" customFormat="1">
      <c r="B202" s="159"/>
      <c r="D202" s="152" t="s">
        <v>175</v>
      </c>
      <c r="E202" s="160" t="s">
        <v>1</v>
      </c>
      <c r="F202" s="161" t="s">
        <v>268</v>
      </c>
      <c r="H202" s="162">
        <v>0.30299999999999999</v>
      </c>
      <c r="I202" s="163"/>
      <c r="L202" s="159"/>
      <c r="M202" s="164"/>
      <c r="N202" s="165"/>
      <c r="O202" s="165"/>
      <c r="P202" s="165"/>
      <c r="Q202" s="165"/>
      <c r="R202" s="165"/>
      <c r="S202" s="165"/>
      <c r="T202" s="166"/>
      <c r="AT202" s="160" t="s">
        <v>175</v>
      </c>
      <c r="AU202" s="160" t="s">
        <v>169</v>
      </c>
      <c r="AV202" s="12" t="s">
        <v>169</v>
      </c>
      <c r="AW202" s="12" t="s">
        <v>32</v>
      </c>
      <c r="AX202" s="12" t="s">
        <v>71</v>
      </c>
      <c r="AY202" s="160" t="s">
        <v>162</v>
      </c>
    </row>
    <row r="203" spans="2:65" s="13" customFormat="1">
      <c r="B203" s="167"/>
      <c r="D203" s="152" t="s">
        <v>175</v>
      </c>
      <c r="E203" s="168" t="s">
        <v>1</v>
      </c>
      <c r="F203" s="169" t="s">
        <v>183</v>
      </c>
      <c r="H203" s="170">
        <v>3.7850000000000006</v>
      </c>
      <c r="I203" s="171"/>
      <c r="L203" s="167"/>
      <c r="M203" s="172"/>
      <c r="N203" s="173"/>
      <c r="O203" s="173"/>
      <c r="P203" s="173"/>
      <c r="Q203" s="173"/>
      <c r="R203" s="173"/>
      <c r="S203" s="173"/>
      <c r="T203" s="174"/>
      <c r="AT203" s="168" t="s">
        <v>175</v>
      </c>
      <c r="AU203" s="168" t="s">
        <v>169</v>
      </c>
      <c r="AV203" s="13" t="s">
        <v>184</v>
      </c>
      <c r="AW203" s="13" t="s">
        <v>32</v>
      </c>
      <c r="AX203" s="13" t="s">
        <v>71</v>
      </c>
      <c r="AY203" s="168" t="s">
        <v>162</v>
      </c>
    </row>
    <row r="204" spans="2:65" s="11" customFormat="1">
      <c r="B204" s="151"/>
      <c r="D204" s="152" t="s">
        <v>175</v>
      </c>
      <c r="E204" s="153" t="s">
        <v>1</v>
      </c>
      <c r="F204" s="154" t="s">
        <v>269</v>
      </c>
      <c r="H204" s="153" t="s">
        <v>1</v>
      </c>
      <c r="I204" s="155"/>
      <c r="L204" s="151"/>
      <c r="M204" s="156"/>
      <c r="N204" s="157"/>
      <c r="O204" s="157"/>
      <c r="P204" s="157"/>
      <c r="Q204" s="157"/>
      <c r="R204" s="157"/>
      <c r="S204" s="157"/>
      <c r="T204" s="158"/>
      <c r="AT204" s="153" t="s">
        <v>175</v>
      </c>
      <c r="AU204" s="153" t="s">
        <v>169</v>
      </c>
      <c r="AV204" s="11" t="s">
        <v>79</v>
      </c>
      <c r="AW204" s="11" t="s">
        <v>32</v>
      </c>
      <c r="AX204" s="11" t="s">
        <v>71</v>
      </c>
      <c r="AY204" s="153" t="s">
        <v>162</v>
      </c>
    </row>
    <row r="205" spans="2:65" s="12" customFormat="1">
      <c r="B205" s="159"/>
      <c r="D205" s="152" t="s">
        <v>175</v>
      </c>
      <c r="E205" s="160" t="s">
        <v>1</v>
      </c>
      <c r="F205" s="161" t="s">
        <v>270</v>
      </c>
      <c r="H205" s="162">
        <v>13.32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175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2:65" s="12" customFormat="1">
      <c r="B206" s="159"/>
      <c r="D206" s="152" t="s">
        <v>175</v>
      </c>
      <c r="E206" s="160" t="s">
        <v>1</v>
      </c>
      <c r="F206" s="161" t="s">
        <v>271</v>
      </c>
      <c r="H206" s="162">
        <v>10.98</v>
      </c>
      <c r="I206" s="163"/>
      <c r="L206" s="159"/>
      <c r="M206" s="164"/>
      <c r="N206" s="165"/>
      <c r="O206" s="165"/>
      <c r="P206" s="165"/>
      <c r="Q206" s="165"/>
      <c r="R206" s="165"/>
      <c r="S206" s="165"/>
      <c r="T206" s="166"/>
      <c r="AT206" s="160" t="s">
        <v>175</v>
      </c>
      <c r="AU206" s="160" t="s">
        <v>169</v>
      </c>
      <c r="AV206" s="12" t="s">
        <v>169</v>
      </c>
      <c r="AW206" s="12" t="s">
        <v>32</v>
      </c>
      <c r="AX206" s="12" t="s">
        <v>71</v>
      </c>
      <c r="AY206" s="160" t="s">
        <v>162</v>
      </c>
    </row>
    <row r="207" spans="2:65" s="14" customFormat="1">
      <c r="B207" s="175"/>
      <c r="D207" s="152" t="s">
        <v>175</v>
      </c>
      <c r="E207" s="176" t="s">
        <v>1</v>
      </c>
      <c r="F207" s="177" t="s">
        <v>190</v>
      </c>
      <c r="H207" s="178">
        <v>28.085000000000001</v>
      </c>
      <c r="I207" s="179"/>
      <c r="L207" s="175"/>
      <c r="M207" s="180"/>
      <c r="N207" s="181"/>
      <c r="O207" s="181"/>
      <c r="P207" s="181"/>
      <c r="Q207" s="181"/>
      <c r="R207" s="181"/>
      <c r="S207" s="181"/>
      <c r="T207" s="182"/>
      <c r="AT207" s="176" t="s">
        <v>175</v>
      </c>
      <c r="AU207" s="176" t="s">
        <v>169</v>
      </c>
      <c r="AV207" s="14" t="s">
        <v>168</v>
      </c>
      <c r="AW207" s="14" t="s">
        <v>32</v>
      </c>
      <c r="AX207" s="14" t="s">
        <v>79</v>
      </c>
      <c r="AY207" s="176" t="s">
        <v>162</v>
      </c>
    </row>
    <row r="208" spans="2:65" s="1" customFormat="1" ht="16.5" customHeight="1">
      <c r="B208" s="139"/>
      <c r="C208" s="140" t="s">
        <v>272</v>
      </c>
      <c r="D208" s="140" t="s">
        <v>164</v>
      </c>
      <c r="E208" s="242" t="s">
        <v>273</v>
      </c>
      <c r="F208" s="243"/>
      <c r="G208" s="142" t="s">
        <v>274</v>
      </c>
      <c r="H208" s="143">
        <v>350.01499999999999</v>
      </c>
      <c r="I208" s="144"/>
      <c r="J208" s="143">
        <f>ROUND(I208*H208,3)</f>
        <v>0</v>
      </c>
      <c r="K208" s="141" t="s">
        <v>167</v>
      </c>
      <c r="L208" s="30"/>
      <c r="M208" s="145" t="s">
        <v>1</v>
      </c>
      <c r="N208" s="146" t="s">
        <v>43</v>
      </c>
      <c r="O208" s="49"/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6" t="s">
        <v>168</v>
      </c>
      <c r="AT208" s="16" t="s">
        <v>164</v>
      </c>
      <c r="AU208" s="16" t="s">
        <v>169</v>
      </c>
      <c r="AY208" s="16" t="s">
        <v>162</v>
      </c>
      <c r="BE208" s="149">
        <f>IF(N208="základná",J208,0)</f>
        <v>0</v>
      </c>
      <c r="BF208" s="149">
        <f>IF(N208="znížená",J208,0)</f>
        <v>0</v>
      </c>
      <c r="BG208" s="149">
        <f>IF(N208="zákl. prenesená",J208,0)</f>
        <v>0</v>
      </c>
      <c r="BH208" s="149">
        <f>IF(N208="zníž. prenesená",J208,0)</f>
        <v>0</v>
      </c>
      <c r="BI208" s="149">
        <f>IF(N208="nulová",J208,0)</f>
        <v>0</v>
      </c>
      <c r="BJ208" s="16" t="s">
        <v>169</v>
      </c>
      <c r="BK208" s="150">
        <f>ROUND(I208*H208,3)</f>
        <v>0</v>
      </c>
      <c r="BL208" s="16" t="s">
        <v>168</v>
      </c>
      <c r="BM208" s="16" t="s">
        <v>275</v>
      </c>
    </row>
    <row r="209" spans="2:65" s="11" customFormat="1">
      <c r="B209" s="151"/>
      <c r="D209" s="152" t="s">
        <v>175</v>
      </c>
      <c r="E209" s="153" t="s">
        <v>1</v>
      </c>
      <c r="F209" s="154" t="s">
        <v>276</v>
      </c>
      <c r="H209" s="153" t="s">
        <v>1</v>
      </c>
      <c r="I209" s="155"/>
      <c r="L209" s="151"/>
      <c r="M209" s="156"/>
      <c r="N209" s="157"/>
      <c r="O209" s="157"/>
      <c r="P209" s="157"/>
      <c r="Q209" s="157"/>
      <c r="R209" s="157"/>
      <c r="S209" s="157"/>
      <c r="T209" s="158"/>
      <c r="AT209" s="153" t="s">
        <v>175</v>
      </c>
      <c r="AU209" s="153" t="s">
        <v>169</v>
      </c>
      <c r="AV209" s="11" t="s">
        <v>79</v>
      </c>
      <c r="AW209" s="11" t="s">
        <v>32</v>
      </c>
      <c r="AX209" s="11" t="s">
        <v>71</v>
      </c>
      <c r="AY209" s="153" t="s">
        <v>162</v>
      </c>
    </row>
    <row r="210" spans="2:65" s="12" customFormat="1">
      <c r="B210" s="159"/>
      <c r="D210" s="152" t="s">
        <v>175</v>
      </c>
      <c r="E210" s="160" t="s">
        <v>1</v>
      </c>
      <c r="F210" s="161" t="s">
        <v>277</v>
      </c>
      <c r="H210" s="162">
        <v>175.68</v>
      </c>
      <c r="I210" s="163"/>
      <c r="L210" s="159"/>
      <c r="M210" s="164"/>
      <c r="N210" s="165"/>
      <c r="O210" s="165"/>
      <c r="P210" s="165"/>
      <c r="Q210" s="165"/>
      <c r="R210" s="165"/>
      <c r="S210" s="165"/>
      <c r="T210" s="166"/>
      <c r="AT210" s="160" t="s">
        <v>175</v>
      </c>
      <c r="AU210" s="160" t="s">
        <v>169</v>
      </c>
      <c r="AV210" s="12" t="s">
        <v>169</v>
      </c>
      <c r="AW210" s="12" t="s">
        <v>32</v>
      </c>
      <c r="AX210" s="12" t="s">
        <v>71</v>
      </c>
      <c r="AY210" s="160" t="s">
        <v>162</v>
      </c>
    </row>
    <row r="211" spans="2:65" s="12" customFormat="1">
      <c r="B211" s="159"/>
      <c r="D211" s="152" t="s">
        <v>175</v>
      </c>
      <c r="E211" s="160" t="s">
        <v>1</v>
      </c>
      <c r="F211" s="161" t="s">
        <v>278</v>
      </c>
      <c r="H211" s="162">
        <v>69.272999999999996</v>
      </c>
      <c r="I211" s="163"/>
      <c r="L211" s="159"/>
      <c r="M211" s="164"/>
      <c r="N211" s="165"/>
      <c r="O211" s="165"/>
      <c r="P211" s="165"/>
      <c r="Q211" s="165"/>
      <c r="R211" s="165"/>
      <c r="S211" s="165"/>
      <c r="T211" s="166"/>
      <c r="AT211" s="160" t="s">
        <v>175</v>
      </c>
      <c r="AU211" s="160" t="s">
        <v>169</v>
      </c>
      <c r="AV211" s="12" t="s">
        <v>169</v>
      </c>
      <c r="AW211" s="12" t="s">
        <v>32</v>
      </c>
      <c r="AX211" s="12" t="s">
        <v>71</v>
      </c>
      <c r="AY211" s="160" t="s">
        <v>162</v>
      </c>
    </row>
    <row r="212" spans="2:65" s="13" customFormat="1">
      <c r="B212" s="167"/>
      <c r="D212" s="152" t="s">
        <v>175</v>
      </c>
      <c r="E212" s="168" t="s">
        <v>1</v>
      </c>
      <c r="F212" s="169" t="s">
        <v>183</v>
      </c>
      <c r="H212" s="170">
        <v>244.953</v>
      </c>
      <c r="I212" s="171"/>
      <c r="L212" s="167"/>
      <c r="M212" s="172"/>
      <c r="N212" s="173"/>
      <c r="O212" s="173"/>
      <c r="P212" s="173"/>
      <c r="Q212" s="173"/>
      <c r="R212" s="173"/>
      <c r="S212" s="173"/>
      <c r="T212" s="174"/>
      <c r="AT212" s="168" t="s">
        <v>175</v>
      </c>
      <c r="AU212" s="168" t="s">
        <v>169</v>
      </c>
      <c r="AV212" s="13" t="s">
        <v>184</v>
      </c>
      <c r="AW212" s="13" t="s">
        <v>32</v>
      </c>
      <c r="AX212" s="13" t="s">
        <v>71</v>
      </c>
      <c r="AY212" s="168" t="s">
        <v>162</v>
      </c>
    </row>
    <row r="213" spans="2:65" s="12" customFormat="1">
      <c r="B213" s="159"/>
      <c r="D213" s="152" t="s">
        <v>175</v>
      </c>
      <c r="E213" s="160" t="s">
        <v>1</v>
      </c>
      <c r="F213" s="161" t="s">
        <v>279</v>
      </c>
      <c r="H213" s="162">
        <v>32.661999999999999</v>
      </c>
      <c r="I213" s="163"/>
      <c r="L213" s="159"/>
      <c r="M213" s="164"/>
      <c r="N213" s="165"/>
      <c r="O213" s="165"/>
      <c r="P213" s="165"/>
      <c r="Q213" s="165"/>
      <c r="R213" s="165"/>
      <c r="S213" s="165"/>
      <c r="T213" s="166"/>
      <c r="AT213" s="160" t="s">
        <v>175</v>
      </c>
      <c r="AU213" s="160" t="s">
        <v>169</v>
      </c>
      <c r="AV213" s="12" t="s">
        <v>169</v>
      </c>
      <c r="AW213" s="12" t="s">
        <v>32</v>
      </c>
      <c r="AX213" s="12" t="s">
        <v>71</v>
      </c>
      <c r="AY213" s="160" t="s">
        <v>162</v>
      </c>
    </row>
    <row r="214" spans="2:65" s="12" customFormat="1">
      <c r="B214" s="159"/>
      <c r="D214" s="152" t="s">
        <v>175</v>
      </c>
      <c r="E214" s="160" t="s">
        <v>1</v>
      </c>
      <c r="F214" s="161" t="s">
        <v>280</v>
      </c>
      <c r="H214" s="162">
        <v>51.46</v>
      </c>
      <c r="I214" s="163"/>
      <c r="L214" s="159"/>
      <c r="M214" s="164"/>
      <c r="N214" s="165"/>
      <c r="O214" s="165"/>
      <c r="P214" s="165"/>
      <c r="Q214" s="165"/>
      <c r="R214" s="165"/>
      <c r="S214" s="165"/>
      <c r="T214" s="166"/>
      <c r="AT214" s="160" t="s">
        <v>175</v>
      </c>
      <c r="AU214" s="160" t="s">
        <v>169</v>
      </c>
      <c r="AV214" s="12" t="s">
        <v>169</v>
      </c>
      <c r="AW214" s="12" t="s">
        <v>32</v>
      </c>
      <c r="AX214" s="12" t="s">
        <v>71</v>
      </c>
      <c r="AY214" s="160" t="s">
        <v>162</v>
      </c>
    </row>
    <row r="215" spans="2:65" s="12" customFormat="1">
      <c r="B215" s="159"/>
      <c r="D215" s="152" t="s">
        <v>175</v>
      </c>
      <c r="E215" s="160" t="s">
        <v>1</v>
      </c>
      <c r="F215" s="161" t="s">
        <v>281</v>
      </c>
      <c r="H215" s="162">
        <v>20.94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175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2:65" s="14" customFormat="1">
      <c r="B216" s="175"/>
      <c r="D216" s="152" t="s">
        <v>175</v>
      </c>
      <c r="E216" s="176" t="s">
        <v>1</v>
      </c>
      <c r="F216" s="177" t="s">
        <v>190</v>
      </c>
      <c r="H216" s="178">
        <v>350.01499999999999</v>
      </c>
      <c r="I216" s="179"/>
      <c r="L216" s="175"/>
      <c r="M216" s="180"/>
      <c r="N216" s="181"/>
      <c r="O216" s="181"/>
      <c r="P216" s="181"/>
      <c r="Q216" s="181"/>
      <c r="R216" s="181"/>
      <c r="S216" s="181"/>
      <c r="T216" s="182"/>
      <c r="AT216" s="176" t="s">
        <v>175</v>
      </c>
      <c r="AU216" s="176" t="s">
        <v>169</v>
      </c>
      <c r="AV216" s="14" t="s">
        <v>168</v>
      </c>
      <c r="AW216" s="14" t="s">
        <v>32</v>
      </c>
      <c r="AX216" s="14" t="s">
        <v>79</v>
      </c>
      <c r="AY216" s="176" t="s">
        <v>162</v>
      </c>
    </row>
    <row r="217" spans="2:65" s="10" customFormat="1" ht="22.9" customHeight="1">
      <c r="B217" s="126"/>
      <c r="D217" s="127" t="s">
        <v>70</v>
      </c>
      <c r="E217" s="137" t="s">
        <v>169</v>
      </c>
      <c r="F217" s="137" t="s">
        <v>282</v>
      </c>
      <c r="I217" s="129"/>
      <c r="J217" s="138">
        <f>BK217</f>
        <v>0</v>
      </c>
      <c r="L217" s="126"/>
      <c r="M217" s="131"/>
      <c r="N217" s="132"/>
      <c r="O217" s="132"/>
      <c r="P217" s="133">
        <f>SUM(P218:P284)</f>
        <v>0</v>
      </c>
      <c r="Q217" s="132"/>
      <c r="R217" s="133">
        <f>SUM(R218:R284)</f>
        <v>262.62040247999988</v>
      </c>
      <c r="S217" s="132"/>
      <c r="T217" s="134">
        <f>SUM(T218:T284)</f>
        <v>0</v>
      </c>
      <c r="AR217" s="127" t="s">
        <v>79</v>
      </c>
      <c r="AT217" s="135" t="s">
        <v>70</v>
      </c>
      <c r="AU217" s="135" t="s">
        <v>79</v>
      </c>
      <c r="AY217" s="127" t="s">
        <v>162</v>
      </c>
      <c r="BK217" s="136">
        <f>SUM(BK218:BK284)</f>
        <v>0</v>
      </c>
    </row>
    <row r="218" spans="2:65" s="1" customFormat="1" ht="16.5" customHeight="1">
      <c r="B218" s="139"/>
      <c r="C218" s="140" t="s">
        <v>283</v>
      </c>
      <c r="D218" s="140" t="s">
        <v>164</v>
      </c>
      <c r="E218" s="242" t="s">
        <v>284</v>
      </c>
      <c r="F218" s="243"/>
      <c r="G218" s="142" t="s">
        <v>172</v>
      </c>
      <c r="H218" s="143">
        <v>41.037999999999997</v>
      </c>
      <c r="I218" s="144"/>
      <c r="J218" s="143">
        <f>ROUND(I218*H218,3)</f>
        <v>0</v>
      </c>
      <c r="K218" s="141" t="s">
        <v>1</v>
      </c>
      <c r="L218" s="30"/>
      <c r="M218" s="145" t="s">
        <v>1</v>
      </c>
      <c r="N218" s="146" t="s">
        <v>43</v>
      </c>
      <c r="O218" s="49"/>
      <c r="P218" s="147">
        <f>O218*H218</f>
        <v>0</v>
      </c>
      <c r="Q218" s="147">
        <v>2.0699999999999998</v>
      </c>
      <c r="R218" s="147">
        <f>Q218*H218</f>
        <v>84.94865999999999</v>
      </c>
      <c r="S218" s="147">
        <v>0</v>
      </c>
      <c r="T218" s="148">
        <f>S218*H218</f>
        <v>0</v>
      </c>
      <c r="AR218" s="16" t="s">
        <v>168</v>
      </c>
      <c r="AT218" s="16" t="s">
        <v>164</v>
      </c>
      <c r="AU218" s="16" t="s">
        <v>169</v>
      </c>
      <c r="AY218" s="16" t="s">
        <v>162</v>
      </c>
      <c r="BE218" s="149">
        <f>IF(N218="základná",J218,0)</f>
        <v>0</v>
      </c>
      <c r="BF218" s="149">
        <f>IF(N218="znížená",J218,0)</f>
        <v>0</v>
      </c>
      <c r="BG218" s="149">
        <f>IF(N218="zákl. prenesená",J218,0)</f>
        <v>0</v>
      </c>
      <c r="BH218" s="149">
        <f>IF(N218="zníž. prenesená",J218,0)</f>
        <v>0</v>
      </c>
      <c r="BI218" s="149">
        <f>IF(N218="nulová",J218,0)</f>
        <v>0</v>
      </c>
      <c r="BJ218" s="16" t="s">
        <v>169</v>
      </c>
      <c r="BK218" s="150">
        <f>ROUND(I218*H218,3)</f>
        <v>0</v>
      </c>
      <c r="BL218" s="16" t="s">
        <v>168</v>
      </c>
      <c r="BM218" s="16" t="s">
        <v>285</v>
      </c>
    </row>
    <row r="219" spans="2:65" s="11" customFormat="1">
      <c r="B219" s="151"/>
      <c r="D219" s="152" t="s">
        <v>175</v>
      </c>
      <c r="E219" s="153" t="s">
        <v>1</v>
      </c>
      <c r="F219" s="154" t="s">
        <v>176</v>
      </c>
      <c r="H219" s="153" t="s">
        <v>1</v>
      </c>
      <c r="I219" s="155"/>
      <c r="L219" s="151"/>
      <c r="M219" s="156"/>
      <c r="N219" s="157"/>
      <c r="O219" s="157"/>
      <c r="P219" s="157"/>
      <c r="Q219" s="157"/>
      <c r="R219" s="157"/>
      <c r="S219" s="157"/>
      <c r="T219" s="158"/>
      <c r="AT219" s="153" t="s">
        <v>175</v>
      </c>
      <c r="AU219" s="153" t="s">
        <v>169</v>
      </c>
      <c r="AV219" s="11" t="s">
        <v>79</v>
      </c>
      <c r="AW219" s="11" t="s">
        <v>32</v>
      </c>
      <c r="AX219" s="11" t="s">
        <v>71</v>
      </c>
      <c r="AY219" s="153" t="s">
        <v>162</v>
      </c>
    </row>
    <row r="220" spans="2:65" s="11" customFormat="1">
      <c r="B220" s="151"/>
      <c r="D220" s="152" t="s">
        <v>175</v>
      </c>
      <c r="E220" s="153" t="s">
        <v>1</v>
      </c>
      <c r="F220" s="154" t="s">
        <v>286</v>
      </c>
      <c r="H220" s="153" t="s">
        <v>1</v>
      </c>
      <c r="I220" s="155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3" t="s">
        <v>175</v>
      </c>
      <c r="AU220" s="153" t="s">
        <v>169</v>
      </c>
      <c r="AV220" s="11" t="s">
        <v>79</v>
      </c>
      <c r="AW220" s="11" t="s">
        <v>32</v>
      </c>
      <c r="AX220" s="11" t="s">
        <v>71</v>
      </c>
      <c r="AY220" s="153" t="s">
        <v>162</v>
      </c>
    </row>
    <row r="221" spans="2:65" s="12" customFormat="1">
      <c r="B221" s="159"/>
      <c r="D221" s="152" t="s">
        <v>175</v>
      </c>
      <c r="E221" s="160" t="s">
        <v>1</v>
      </c>
      <c r="F221" s="161" t="s">
        <v>287</v>
      </c>
      <c r="H221" s="162">
        <v>29.75</v>
      </c>
      <c r="I221" s="163"/>
      <c r="L221" s="159"/>
      <c r="M221" s="164"/>
      <c r="N221" s="165"/>
      <c r="O221" s="165"/>
      <c r="P221" s="165"/>
      <c r="Q221" s="165"/>
      <c r="R221" s="165"/>
      <c r="S221" s="165"/>
      <c r="T221" s="166"/>
      <c r="AT221" s="160" t="s">
        <v>175</v>
      </c>
      <c r="AU221" s="160" t="s">
        <v>169</v>
      </c>
      <c r="AV221" s="12" t="s">
        <v>169</v>
      </c>
      <c r="AW221" s="12" t="s">
        <v>32</v>
      </c>
      <c r="AX221" s="12" t="s">
        <v>71</v>
      </c>
      <c r="AY221" s="160" t="s">
        <v>162</v>
      </c>
    </row>
    <row r="222" spans="2:65" s="12" customFormat="1">
      <c r="B222" s="159"/>
      <c r="D222" s="152" t="s">
        <v>175</v>
      </c>
      <c r="E222" s="160" t="s">
        <v>1</v>
      </c>
      <c r="F222" s="161" t="s">
        <v>288</v>
      </c>
      <c r="H222" s="162">
        <v>11.288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0" t="s">
        <v>175</v>
      </c>
      <c r="AU222" s="160" t="s">
        <v>169</v>
      </c>
      <c r="AV222" s="12" t="s">
        <v>169</v>
      </c>
      <c r="AW222" s="12" t="s">
        <v>32</v>
      </c>
      <c r="AX222" s="12" t="s">
        <v>71</v>
      </c>
      <c r="AY222" s="160" t="s">
        <v>162</v>
      </c>
    </row>
    <row r="223" spans="2:65" s="14" customFormat="1">
      <c r="B223" s="175"/>
      <c r="D223" s="152" t="s">
        <v>175</v>
      </c>
      <c r="E223" s="176" t="s">
        <v>1</v>
      </c>
      <c r="F223" s="177" t="s">
        <v>190</v>
      </c>
      <c r="H223" s="178">
        <v>41.037999999999997</v>
      </c>
      <c r="I223" s="179"/>
      <c r="L223" s="175"/>
      <c r="M223" s="180"/>
      <c r="N223" s="181"/>
      <c r="O223" s="181"/>
      <c r="P223" s="181"/>
      <c r="Q223" s="181"/>
      <c r="R223" s="181"/>
      <c r="S223" s="181"/>
      <c r="T223" s="182"/>
      <c r="AT223" s="176" t="s">
        <v>175</v>
      </c>
      <c r="AU223" s="176" t="s">
        <v>169</v>
      </c>
      <c r="AV223" s="14" t="s">
        <v>168</v>
      </c>
      <c r="AW223" s="14" t="s">
        <v>32</v>
      </c>
      <c r="AX223" s="14" t="s">
        <v>79</v>
      </c>
      <c r="AY223" s="176" t="s">
        <v>162</v>
      </c>
    </row>
    <row r="224" spans="2:65" s="1" customFormat="1" ht="16.5" customHeight="1">
      <c r="B224" s="139"/>
      <c r="C224" s="140" t="s">
        <v>289</v>
      </c>
      <c r="D224" s="140" t="s">
        <v>164</v>
      </c>
      <c r="E224" s="242" t="s">
        <v>290</v>
      </c>
      <c r="F224" s="243"/>
      <c r="G224" s="142" t="s">
        <v>172</v>
      </c>
      <c r="H224" s="143">
        <v>35.765999999999998</v>
      </c>
      <c r="I224" s="144"/>
      <c r="J224" s="143">
        <f>ROUND(I224*H224,3)</f>
        <v>0</v>
      </c>
      <c r="K224" s="141" t="s">
        <v>167</v>
      </c>
      <c r="L224" s="30"/>
      <c r="M224" s="145" t="s">
        <v>1</v>
      </c>
      <c r="N224" s="146" t="s">
        <v>43</v>
      </c>
      <c r="O224" s="49"/>
      <c r="P224" s="147">
        <f>O224*H224</f>
        <v>0</v>
      </c>
      <c r="Q224" s="147">
        <v>2.2151299999999998</v>
      </c>
      <c r="R224" s="147">
        <f>Q224*H224</f>
        <v>79.226339579999987</v>
      </c>
      <c r="S224" s="147">
        <v>0</v>
      </c>
      <c r="T224" s="148">
        <f>S224*H224</f>
        <v>0</v>
      </c>
      <c r="AR224" s="16" t="s">
        <v>168</v>
      </c>
      <c r="AT224" s="16" t="s">
        <v>164</v>
      </c>
      <c r="AU224" s="16" t="s">
        <v>169</v>
      </c>
      <c r="AY224" s="16" t="s">
        <v>162</v>
      </c>
      <c r="BE224" s="149">
        <f>IF(N224="základná",J224,0)</f>
        <v>0</v>
      </c>
      <c r="BF224" s="149">
        <f>IF(N224="znížená",J224,0)</f>
        <v>0</v>
      </c>
      <c r="BG224" s="149">
        <f>IF(N224="zákl. prenesená",J224,0)</f>
        <v>0</v>
      </c>
      <c r="BH224" s="149">
        <f>IF(N224="zníž. prenesená",J224,0)</f>
        <v>0</v>
      </c>
      <c r="BI224" s="149">
        <f>IF(N224="nulová",J224,0)</f>
        <v>0</v>
      </c>
      <c r="BJ224" s="16" t="s">
        <v>169</v>
      </c>
      <c r="BK224" s="150">
        <f>ROUND(I224*H224,3)</f>
        <v>0</v>
      </c>
      <c r="BL224" s="16" t="s">
        <v>168</v>
      </c>
      <c r="BM224" s="16" t="s">
        <v>291</v>
      </c>
    </row>
    <row r="225" spans="2:65" s="11" customFormat="1">
      <c r="B225" s="151"/>
      <c r="D225" s="152" t="s">
        <v>175</v>
      </c>
      <c r="E225" s="153" t="s">
        <v>1</v>
      </c>
      <c r="F225" s="154" t="s">
        <v>176</v>
      </c>
      <c r="H225" s="153" t="s">
        <v>1</v>
      </c>
      <c r="I225" s="155"/>
      <c r="L225" s="151"/>
      <c r="M225" s="156"/>
      <c r="N225" s="157"/>
      <c r="O225" s="157"/>
      <c r="P225" s="157"/>
      <c r="Q225" s="157"/>
      <c r="R225" s="157"/>
      <c r="S225" s="157"/>
      <c r="T225" s="158"/>
      <c r="AT225" s="153" t="s">
        <v>175</v>
      </c>
      <c r="AU225" s="153" t="s">
        <v>169</v>
      </c>
      <c r="AV225" s="11" t="s">
        <v>79</v>
      </c>
      <c r="AW225" s="11" t="s">
        <v>32</v>
      </c>
      <c r="AX225" s="11" t="s">
        <v>71</v>
      </c>
      <c r="AY225" s="153" t="s">
        <v>162</v>
      </c>
    </row>
    <row r="226" spans="2:65" s="12" customFormat="1">
      <c r="B226" s="159"/>
      <c r="D226" s="152" t="s">
        <v>175</v>
      </c>
      <c r="E226" s="160" t="s">
        <v>1</v>
      </c>
      <c r="F226" s="161" t="s">
        <v>292</v>
      </c>
      <c r="H226" s="162">
        <v>25.25</v>
      </c>
      <c r="I226" s="163"/>
      <c r="L226" s="159"/>
      <c r="M226" s="164"/>
      <c r="N226" s="165"/>
      <c r="O226" s="165"/>
      <c r="P226" s="165"/>
      <c r="Q226" s="165"/>
      <c r="R226" s="165"/>
      <c r="S226" s="165"/>
      <c r="T226" s="166"/>
      <c r="AT226" s="160" t="s">
        <v>175</v>
      </c>
      <c r="AU226" s="160" t="s">
        <v>169</v>
      </c>
      <c r="AV226" s="12" t="s">
        <v>169</v>
      </c>
      <c r="AW226" s="12" t="s">
        <v>32</v>
      </c>
      <c r="AX226" s="12" t="s">
        <v>71</v>
      </c>
      <c r="AY226" s="160" t="s">
        <v>162</v>
      </c>
    </row>
    <row r="227" spans="2:65" s="12" customFormat="1">
      <c r="B227" s="159"/>
      <c r="D227" s="152" t="s">
        <v>175</v>
      </c>
      <c r="E227" s="160" t="s">
        <v>1</v>
      </c>
      <c r="F227" s="161" t="s">
        <v>293</v>
      </c>
      <c r="H227" s="162">
        <v>9.9600000000000009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175</v>
      </c>
      <c r="AU227" s="160" t="s">
        <v>169</v>
      </c>
      <c r="AV227" s="12" t="s">
        <v>169</v>
      </c>
      <c r="AW227" s="12" t="s">
        <v>32</v>
      </c>
      <c r="AX227" s="12" t="s">
        <v>71</v>
      </c>
      <c r="AY227" s="160" t="s">
        <v>162</v>
      </c>
    </row>
    <row r="228" spans="2:65" s="12" customFormat="1">
      <c r="B228" s="159"/>
      <c r="D228" s="152" t="s">
        <v>175</v>
      </c>
      <c r="E228" s="160" t="s">
        <v>1</v>
      </c>
      <c r="F228" s="161" t="s">
        <v>294</v>
      </c>
      <c r="H228" s="162">
        <v>0.55600000000000005</v>
      </c>
      <c r="I228" s="163"/>
      <c r="L228" s="159"/>
      <c r="M228" s="164"/>
      <c r="N228" s="165"/>
      <c r="O228" s="165"/>
      <c r="P228" s="165"/>
      <c r="Q228" s="165"/>
      <c r="R228" s="165"/>
      <c r="S228" s="165"/>
      <c r="T228" s="166"/>
      <c r="AT228" s="160" t="s">
        <v>175</v>
      </c>
      <c r="AU228" s="160" t="s">
        <v>169</v>
      </c>
      <c r="AV228" s="12" t="s">
        <v>169</v>
      </c>
      <c r="AW228" s="12" t="s">
        <v>32</v>
      </c>
      <c r="AX228" s="12" t="s">
        <v>71</v>
      </c>
      <c r="AY228" s="160" t="s">
        <v>162</v>
      </c>
    </row>
    <row r="229" spans="2:65" s="14" customFormat="1">
      <c r="B229" s="175"/>
      <c r="D229" s="152" t="s">
        <v>175</v>
      </c>
      <c r="E229" s="176" t="s">
        <v>1</v>
      </c>
      <c r="F229" s="177" t="s">
        <v>190</v>
      </c>
      <c r="H229" s="178">
        <v>35.765999999999998</v>
      </c>
      <c r="I229" s="179"/>
      <c r="L229" s="175"/>
      <c r="M229" s="180"/>
      <c r="N229" s="181"/>
      <c r="O229" s="181"/>
      <c r="P229" s="181"/>
      <c r="Q229" s="181"/>
      <c r="R229" s="181"/>
      <c r="S229" s="181"/>
      <c r="T229" s="182"/>
      <c r="AT229" s="176" t="s">
        <v>175</v>
      </c>
      <c r="AU229" s="176" t="s">
        <v>169</v>
      </c>
      <c r="AV229" s="14" t="s">
        <v>168</v>
      </c>
      <c r="AW229" s="14" t="s">
        <v>32</v>
      </c>
      <c r="AX229" s="14" t="s">
        <v>79</v>
      </c>
      <c r="AY229" s="176" t="s">
        <v>162</v>
      </c>
    </row>
    <row r="230" spans="2:65" s="1" customFormat="1" ht="16.5" customHeight="1">
      <c r="B230" s="139"/>
      <c r="C230" s="140" t="s">
        <v>295</v>
      </c>
      <c r="D230" s="140" t="s">
        <v>164</v>
      </c>
      <c r="E230" s="242" t="s">
        <v>296</v>
      </c>
      <c r="F230" s="243"/>
      <c r="G230" s="142" t="s">
        <v>274</v>
      </c>
      <c r="H230" s="143">
        <v>11.79</v>
      </c>
      <c r="I230" s="144"/>
      <c r="J230" s="143">
        <f>ROUND(I230*H230,3)</f>
        <v>0</v>
      </c>
      <c r="K230" s="141" t="s">
        <v>167</v>
      </c>
      <c r="L230" s="30"/>
      <c r="M230" s="145" t="s">
        <v>1</v>
      </c>
      <c r="N230" s="146" t="s">
        <v>43</v>
      </c>
      <c r="O230" s="49"/>
      <c r="P230" s="147">
        <f>O230*H230</f>
        <v>0</v>
      </c>
      <c r="Q230" s="147">
        <v>4.0699999999999998E-3</v>
      </c>
      <c r="R230" s="147">
        <f>Q230*H230</f>
        <v>4.7985299999999995E-2</v>
      </c>
      <c r="S230" s="147">
        <v>0</v>
      </c>
      <c r="T230" s="148">
        <f>S230*H230</f>
        <v>0</v>
      </c>
      <c r="AR230" s="16" t="s">
        <v>168</v>
      </c>
      <c r="AT230" s="16" t="s">
        <v>164</v>
      </c>
      <c r="AU230" s="16" t="s">
        <v>169</v>
      </c>
      <c r="AY230" s="16" t="s">
        <v>162</v>
      </c>
      <c r="BE230" s="149">
        <f>IF(N230="základná",J230,0)</f>
        <v>0</v>
      </c>
      <c r="BF230" s="149">
        <f>IF(N230="znížená",J230,0)</f>
        <v>0</v>
      </c>
      <c r="BG230" s="149">
        <f>IF(N230="zákl. prenesená",J230,0)</f>
        <v>0</v>
      </c>
      <c r="BH230" s="149">
        <f>IF(N230="zníž. prenesená",J230,0)</f>
        <v>0</v>
      </c>
      <c r="BI230" s="149">
        <f>IF(N230="nulová",J230,0)</f>
        <v>0</v>
      </c>
      <c r="BJ230" s="16" t="s">
        <v>169</v>
      </c>
      <c r="BK230" s="150">
        <f>ROUND(I230*H230,3)</f>
        <v>0</v>
      </c>
      <c r="BL230" s="16" t="s">
        <v>168</v>
      </c>
      <c r="BM230" s="16" t="s">
        <v>297</v>
      </c>
    </row>
    <row r="231" spans="2:65" s="11" customFormat="1">
      <c r="B231" s="151"/>
      <c r="D231" s="152" t="s">
        <v>175</v>
      </c>
      <c r="E231" s="153" t="s">
        <v>1</v>
      </c>
      <c r="F231" s="154" t="s">
        <v>176</v>
      </c>
      <c r="H231" s="153" t="s">
        <v>1</v>
      </c>
      <c r="I231" s="155"/>
      <c r="L231" s="151"/>
      <c r="M231" s="156"/>
      <c r="N231" s="157"/>
      <c r="O231" s="157"/>
      <c r="P231" s="157"/>
      <c r="Q231" s="157"/>
      <c r="R231" s="157"/>
      <c r="S231" s="157"/>
      <c r="T231" s="158"/>
      <c r="AT231" s="153" t="s">
        <v>175</v>
      </c>
      <c r="AU231" s="153" t="s">
        <v>169</v>
      </c>
      <c r="AV231" s="11" t="s">
        <v>79</v>
      </c>
      <c r="AW231" s="11" t="s">
        <v>32</v>
      </c>
      <c r="AX231" s="11" t="s">
        <v>71</v>
      </c>
      <c r="AY231" s="153" t="s">
        <v>162</v>
      </c>
    </row>
    <row r="232" spans="2:65" s="11" customFormat="1">
      <c r="B232" s="151"/>
      <c r="D232" s="152" t="s">
        <v>175</v>
      </c>
      <c r="E232" s="153" t="s">
        <v>1</v>
      </c>
      <c r="F232" s="154" t="s">
        <v>298</v>
      </c>
      <c r="H232" s="153" t="s">
        <v>1</v>
      </c>
      <c r="I232" s="155"/>
      <c r="L232" s="151"/>
      <c r="M232" s="156"/>
      <c r="N232" s="157"/>
      <c r="O232" s="157"/>
      <c r="P232" s="157"/>
      <c r="Q232" s="157"/>
      <c r="R232" s="157"/>
      <c r="S232" s="157"/>
      <c r="T232" s="158"/>
      <c r="AT232" s="153" t="s">
        <v>175</v>
      </c>
      <c r="AU232" s="153" t="s">
        <v>169</v>
      </c>
      <c r="AV232" s="11" t="s">
        <v>79</v>
      </c>
      <c r="AW232" s="11" t="s">
        <v>32</v>
      </c>
      <c r="AX232" s="11" t="s">
        <v>71</v>
      </c>
      <c r="AY232" s="153" t="s">
        <v>162</v>
      </c>
    </row>
    <row r="233" spans="2:65" s="12" customFormat="1">
      <c r="B233" s="159"/>
      <c r="D233" s="152" t="s">
        <v>175</v>
      </c>
      <c r="E233" s="160" t="s">
        <v>1</v>
      </c>
      <c r="F233" s="161" t="s">
        <v>299</v>
      </c>
      <c r="H233" s="162">
        <v>11.79</v>
      </c>
      <c r="I233" s="163"/>
      <c r="L233" s="159"/>
      <c r="M233" s="164"/>
      <c r="N233" s="165"/>
      <c r="O233" s="165"/>
      <c r="P233" s="165"/>
      <c r="Q233" s="165"/>
      <c r="R233" s="165"/>
      <c r="S233" s="165"/>
      <c r="T233" s="166"/>
      <c r="AT233" s="160" t="s">
        <v>175</v>
      </c>
      <c r="AU233" s="160" t="s">
        <v>169</v>
      </c>
      <c r="AV233" s="12" t="s">
        <v>169</v>
      </c>
      <c r="AW233" s="12" t="s">
        <v>32</v>
      </c>
      <c r="AX233" s="12" t="s">
        <v>71</v>
      </c>
      <c r="AY233" s="160" t="s">
        <v>162</v>
      </c>
    </row>
    <row r="234" spans="2:65" s="14" customFormat="1">
      <c r="B234" s="175"/>
      <c r="D234" s="152" t="s">
        <v>175</v>
      </c>
      <c r="E234" s="176" t="s">
        <v>1</v>
      </c>
      <c r="F234" s="177" t="s">
        <v>190</v>
      </c>
      <c r="H234" s="178">
        <v>11.79</v>
      </c>
      <c r="I234" s="179"/>
      <c r="L234" s="175"/>
      <c r="M234" s="180"/>
      <c r="N234" s="181"/>
      <c r="O234" s="181"/>
      <c r="P234" s="181"/>
      <c r="Q234" s="181"/>
      <c r="R234" s="181"/>
      <c r="S234" s="181"/>
      <c r="T234" s="182"/>
      <c r="AT234" s="176" t="s">
        <v>175</v>
      </c>
      <c r="AU234" s="176" t="s">
        <v>169</v>
      </c>
      <c r="AV234" s="14" t="s">
        <v>168</v>
      </c>
      <c r="AW234" s="14" t="s">
        <v>32</v>
      </c>
      <c r="AX234" s="14" t="s">
        <v>79</v>
      </c>
      <c r="AY234" s="176" t="s">
        <v>162</v>
      </c>
    </row>
    <row r="235" spans="2:65" s="1" customFormat="1" ht="16.5" customHeight="1">
      <c r="B235" s="139"/>
      <c r="C235" s="140" t="s">
        <v>7</v>
      </c>
      <c r="D235" s="140" t="s">
        <v>164</v>
      </c>
      <c r="E235" s="242" t="s">
        <v>300</v>
      </c>
      <c r="F235" s="243"/>
      <c r="G235" s="142" t="s">
        <v>274</v>
      </c>
      <c r="H235" s="143">
        <v>11.79</v>
      </c>
      <c r="I235" s="144"/>
      <c r="J235" s="143">
        <f>ROUND(I235*H235,3)</f>
        <v>0</v>
      </c>
      <c r="K235" s="141" t="s">
        <v>167</v>
      </c>
      <c r="L235" s="30"/>
      <c r="M235" s="145" t="s">
        <v>1</v>
      </c>
      <c r="N235" s="146" t="s">
        <v>43</v>
      </c>
      <c r="O235" s="49"/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6" t="s">
        <v>168</v>
      </c>
      <c r="AT235" s="16" t="s">
        <v>164</v>
      </c>
      <c r="AU235" s="16" t="s">
        <v>169</v>
      </c>
      <c r="AY235" s="16" t="s">
        <v>162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6" t="s">
        <v>169</v>
      </c>
      <c r="BK235" s="150">
        <f>ROUND(I235*H235,3)</f>
        <v>0</v>
      </c>
      <c r="BL235" s="16" t="s">
        <v>168</v>
      </c>
      <c r="BM235" s="16" t="s">
        <v>301</v>
      </c>
    </row>
    <row r="236" spans="2:65" s="1" customFormat="1" ht="16.5" customHeight="1">
      <c r="B236" s="139"/>
      <c r="C236" s="140" t="s">
        <v>302</v>
      </c>
      <c r="D236" s="140" t="s">
        <v>164</v>
      </c>
      <c r="E236" s="242" t="s">
        <v>303</v>
      </c>
      <c r="F236" s="243"/>
      <c r="G236" s="142" t="s">
        <v>256</v>
      </c>
      <c r="H236" s="143">
        <v>1.423</v>
      </c>
      <c r="I236" s="144"/>
      <c r="J236" s="143">
        <f>ROUND(I236*H236,3)</f>
        <v>0</v>
      </c>
      <c r="K236" s="141" t="s">
        <v>167</v>
      </c>
      <c r="L236" s="30"/>
      <c r="M236" s="145" t="s">
        <v>1</v>
      </c>
      <c r="N236" s="146" t="s">
        <v>43</v>
      </c>
      <c r="O236" s="49"/>
      <c r="P236" s="147">
        <f>O236*H236</f>
        <v>0</v>
      </c>
      <c r="Q236" s="147">
        <v>1.20296</v>
      </c>
      <c r="R236" s="147">
        <f>Q236*H236</f>
        <v>1.7118120800000001</v>
      </c>
      <c r="S236" s="147">
        <v>0</v>
      </c>
      <c r="T236" s="148">
        <f>S236*H236</f>
        <v>0</v>
      </c>
      <c r="AR236" s="16" t="s">
        <v>168</v>
      </c>
      <c r="AT236" s="16" t="s">
        <v>164</v>
      </c>
      <c r="AU236" s="16" t="s">
        <v>169</v>
      </c>
      <c r="AY236" s="16" t="s">
        <v>162</v>
      </c>
      <c r="BE236" s="149">
        <f>IF(N236="základná",J236,0)</f>
        <v>0</v>
      </c>
      <c r="BF236" s="149">
        <f>IF(N236="znížená",J236,0)</f>
        <v>0</v>
      </c>
      <c r="BG236" s="149">
        <f>IF(N236="zákl. prenesená",J236,0)</f>
        <v>0</v>
      </c>
      <c r="BH236" s="149">
        <f>IF(N236="zníž. prenesená",J236,0)</f>
        <v>0</v>
      </c>
      <c r="BI236" s="149">
        <f>IF(N236="nulová",J236,0)</f>
        <v>0</v>
      </c>
      <c r="BJ236" s="16" t="s">
        <v>169</v>
      </c>
      <c r="BK236" s="150">
        <f>ROUND(I236*H236,3)</f>
        <v>0</v>
      </c>
      <c r="BL236" s="16" t="s">
        <v>168</v>
      </c>
      <c r="BM236" s="16" t="s">
        <v>304</v>
      </c>
    </row>
    <row r="237" spans="2:65" s="11" customFormat="1">
      <c r="B237" s="151"/>
      <c r="D237" s="152" t="s">
        <v>175</v>
      </c>
      <c r="E237" s="153" t="s">
        <v>1</v>
      </c>
      <c r="F237" s="154" t="s">
        <v>176</v>
      </c>
      <c r="H237" s="153" t="s">
        <v>1</v>
      </c>
      <c r="I237" s="155"/>
      <c r="L237" s="151"/>
      <c r="M237" s="156"/>
      <c r="N237" s="157"/>
      <c r="O237" s="157"/>
      <c r="P237" s="157"/>
      <c r="Q237" s="157"/>
      <c r="R237" s="157"/>
      <c r="S237" s="157"/>
      <c r="T237" s="158"/>
      <c r="AT237" s="153" t="s">
        <v>175</v>
      </c>
      <c r="AU237" s="153" t="s">
        <v>169</v>
      </c>
      <c r="AV237" s="11" t="s">
        <v>79</v>
      </c>
      <c r="AW237" s="11" t="s">
        <v>32</v>
      </c>
      <c r="AX237" s="11" t="s">
        <v>71</v>
      </c>
      <c r="AY237" s="153" t="s">
        <v>162</v>
      </c>
    </row>
    <row r="238" spans="2:65" s="12" customFormat="1">
      <c r="B238" s="159"/>
      <c r="D238" s="152" t="s">
        <v>175</v>
      </c>
      <c r="E238" s="160" t="s">
        <v>1</v>
      </c>
      <c r="F238" s="161" t="s">
        <v>305</v>
      </c>
      <c r="H238" s="162">
        <v>1.423</v>
      </c>
      <c r="I238" s="163"/>
      <c r="L238" s="159"/>
      <c r="M238" s="164"/>
      <c r="N238" s="165"/>
      <c r="O238" s="165"/>
      <c r="P238" s="165"/>
      <c r="Q238" s="165"/>
      <c r="R238" s="165"/>
      <c r="S238" s="165"/>
      <c r="T238" s="166"/>
      <c r="AT238" s="160" t="s">
        <v>175</v>
      </c>
      <c r="AU238" s="160" t="s">
        <v>169</v>
      </c>
      <c r="AV238" s="12" t="s">
        <v>169</v>
      </c>
      <c r="AW238" s="12" t="s">
        <v>32</v>
      </c>
      <c r="AX238" s="12" t="s">
        <v>71</v>
      </c>
      <c r="AY238" s="160" t="s">
        <v>162</v>
      </c>
    </row>
    <row r="239" spans="2:65" s="14" customFormat="1">
      <c r="B239" s="175"/>
      <c r="D239" s="152" t="s">
        <v>175</v>
      </c>
      <c r="E239" s="176" t="s">
        <v>1</v>
      </c>
      <c r="F239" s="177" t="s">
        <v>190</v>
      </c>
      <c r="H239" s="178">
        <v>1.423</v>
      </c>
      <c r="I239" s="179"/>
      <c r="L239" s="175"/>
      <c r="M239" s="180"/>
      <c r="N239" s="181"/>
      <c r="O239" s="181"/>
      <c r="P239" s="181"/>
      <c r="Q239" s="181"/>
      <c r="R239" s="181"/>
      <c r="S239" s="181"/>
      <c r="T239" s="182"/>
      <c r="AT239" s="176" t="s">
        <v>175</v>
      </c>
      <c r="AU239" s="176" t="s">
        <v>169</v>
      </c>
      <c r="AV239" s="14" t="s">
        <v>168</v>
      </c>
      <c r="AW239" s="14" t="s">
        <v>32</v>
      </c>
      <c r="AX239" s="14" t="s">
        <v>79</v>
      </c>
      <c r="AY239" s="176" t="s">
        <v>162</v>
      </c>
    </row>
    <row r="240" spans="2:65" s="1" customFormat="1" ht="16.5" customHeight="1">
      <c r="B240" s="139"/>
      <c r="C240" s="140" t="s">
        <v>306</v>
      </c>
      <c r="D240" s="140" t="s">
        <v>164</v>
      </c>
      <c r="E240" s="242" t="s">
        <v>307</v>
      </c>
      <c r="F240" s="243"/>
      <c r="G240" s="142" t="s">
        <v>172</v>
      </c>
      <c r="H240" s="143">
        <v>7.53</v>
      </c>
      <c r="I240" s="144"/>
      <c r="J240" s="143">
        <f>ROUND(I240*H240,3)</f>
        <v>0</v>
      </c>
      <c r="K240" s="141" t="s">
        <v>1</v>
      </c>
      <c r="L240" s="30"/>
      <c r="M240" s="145" t="s">
        <v>1</v>
      </c>
      <c r="N240" s="146" t="s">
        <v>43</v>
      </c>
      <c r="O240" s="49"/>
      <c r="P240" s="147">
        <f>O240*H240</f>
        <v>0</v>
      </c>
      <c r="Q240" s="147">
        <v>2.1170900000000001</v>
      </c>
      <c r="R240" s="147">
        <f>Q240*H240</f>
        <v>15.941687700000001</v>
      </c>
      <c r="S240" s="147">
        <v>0</v>
      </c>
      <c r="T240" s="148">
        <f>S240*H240</f>
        <v>0</v>
      </c>
      <c r="AR240" s="16" t="s">
        <v>168</v>
      </c>
      <c r="AT240" s="16" t="s">
        <v>164</v>
      </c>
      <c r="AU240" s="16" t="s">
        <v>169</v>
      </c>
      <c r="AY240" s="16" t="s">
        <v>162</v>
      </c>
      <c r="BE240" s="149">
        <f>IF(N240="základná",J240,0)</f>
        <v>0</v>
      </c>
      <c r="BF240" s="149">
        <f>IF(N240="znížená",J240,0)</f>
        <v>0</v>
      </c>
      <c r="BG240" s="149">
        <f>IF(N240="zákl. prenesená",J240,0)</f>
        <v>0</v>
      </c>
      <c r="BH240" s="149">
        <f>IF(N240="zníž. prenesená",J240,0)</f>
        <v>0</v>
      </c>
      <c r="BI240" s="149">
        <f>IF(N240="nulová",J240,0)</f>
        <v>0</v>
      </c>
      <c r="BJ240" s="16" t="s">
        <v>169</v>
      </c>
      <c r="BK240" s="150">
        <f>ROUND(I240*H240,3)</f>
        <v>0</v>
      </c>
      <c r="BL240" s="16" t="s">
        <v>168</v>
      </c>
      <c r="BM240" s="16" t="s">
        <v>308</v>
      </c>
    </row>
    <row r="241" spans="2:65" s="11" customFormat="1">
      <c r="B241" s="151"/>
      <c r="D241" s="152" t="s">
        <v>175</v>
      </c>
      <c r="E241" s="153" t="s">
        <v>1</v>
      </c>
      <c r="F241" s="154" t="s">
        <v>207</v>
      </c>
      <c r="H241" s="153" t="s">
        <v>1</v>
      </c>
      <c r="I241" s="155"/>
      <c r="L241" s="151"/>
      <c r="M241" s="156"/>
      <c r="N241" s="157"/>
      <c r="O241" s="157"/>
      <c r="P241" s="157"/>
      <c r="Q241" s="157"/>
      <c r="R241" s="157"/>
      <c r="S241" s="157"/>
      <c r="T241" s="158"/>
      <c r="AT241" s="153" t="s">
        <v>175</v>
      </c>
      <c r="AU241" s="153" t="s">
        <v>169</v>
      </c>
      <c r="AV241" s="11" t="s">
        <v>79</v>
      </c>
      <c r="AW241" s="11" t="s">
        <v>32</v>
      </c>
      <c r="AX241" s="11" t="s">
        <v>71</v>
      </c>
      <c r="AY241" s="153" t="s">
        <v>162</v>
      </c>
    </row>
    <row r="242" spans="2:65" s="12" customFormat="1">
      <c r="B242" s="159"/>
      <c r="D242" s="152" t="s">
        <v>175</v>
      </c>
      <c r="E242" s="160" t="s">
        <v>1</v>
      </c>
      <c r="F242" s="161" t="s">
        <v>309</v>
      </c>
      <c r="H242" s="162">
        <v>7.53</v>
      </c>
      <c r="I242" s="163"/>
      <c r="L242" s="159"/>
      <c r="M242" s="164"/>
      <c r="N242" s="165"/>
      <c r="O242" s="165"/>
      <c r="P242" s="165"/>
      <c r="Q242" s="165"/>
      <c r="R242" s="165"/>
      <c r="S242" s="165"/>
      <c r="T242" s="166"/>
      <c r="AT242" s="160" t="s">
        <v>175</v>
      </c>
      <c r="AU242" s="160" t="s">
        <v>169</v>
      </c>
      <c r="AV242" s="12" t="s">
        <v>169</v>
      </c>
      <c r="AW242" s="12" t="s">
        <v>32</v>
      </c>
      <c r="AX242" s="12" t="s">
        <v>71</v>
      </c>
      <c r="AY242" s="160" t="s">
        <v>162</v>
      </c>
    </row>
    <row r="243" spans="2:65" s="14" customFormat="1">
      <c r="B243" s="175"/>
      <c r="D243" s="152" t="s">
        <v>175</v>
      </c>
      <c r="E243" s="176" t="s">
        <v>1</v>
      </c>
      <c r="F243" s="177" t="s">
        <v>190</v>
      </c>
      <c r="H243" s="178">
        <v>7.53</v>
      </c>
      <c r="I243" s="179"/>
      <c r="L243" s="175"/>
      <c r="M243" s="180"/>
      <c r="N243" s="181"/>
      <c r="O243" s="181"/>
      <c r="P243" s="181"/>
      <c r="Q243" s="181"/>
      <c r="R243" s="181"/>
      <c r="S243" s="181"/>
      <c r="T243" s="182"/>
      <c r="AT243" s="176" t="s">
        <v>175</v>
      </c>
      <c r="AU243" s="176" t="s">
        <v>169</v>
      </c>
      <c r="AV243" s="14" t="s">
        <v>168</v>
      </c>
      <c r="AW243" s="14" t="s">
        <v>32</v>
      </c>
      <c r="AX243" s="14" t="s">
        <v>79</v>
      </c>
      <c r="AY243" s="176" t="s">
        <v>162</v>
      </c>
    </row>
    <row r="244" spans="2:65" s="1" customFormat="1" ht="16.5" customHeight="1">
      <c r="B244" s="139"/>
      <c r="C244" s="140" t="s">
        <v>310</v>
      </c>
      <c r="D244" s="140" t="s">
        <v>164</v>
      </c>
      <c r="E244" s="242" t="s">
        <v>311</v>
      </c>
      <c r="F244" s="243"/>
      <c r="G244" s="142" t="s">
        <v>172</v>
      </c>
      <c r="H244" s="143">
        <v>6.05</v>
      </c>
      <c r="I244" s="144"/>
      <c r="J244" s="143">
        <f>ROUND(I244*H244,3)</f>
        <v>0</v>
      </c>
      <c r="K244" s="141" t="s">
        <v>1</v>
      </c>
      <c r="L244" s="30"/>
      <c r="M244" s="145" t="s">
        <v>1</v>
      </c>
      <c r="N244" s="146" t="s">
        <v>43</v>
      </c>
      <c r="O244" s="49"/>
      <c r="P244" s="147">
        <f>O244*H244</f>
        <v>0</v>
      </c>
      <c r="Q244" s="147">
        <v>2.1544500000000002</v>
      </c>
      <c r="R244" s="147">
        <f>Q244*H244</f>
        <v>13.034422500000002</v>
      </c>
      <c r="S244" s="147">
        <v>0</v>
      </c>
      <c r="T244" s="148">
        <f>S244*H244</f>
        <v>0</v>
      </c>
      <c r="AR244" s="16" t="s">
        <v>168</v>
      </c>
      <c r="AT244" s="16" t="s">
        <v>164</v>
      </c>
      <c r="AU244" s="16" t="s">
        <v>169</v>
      </c>
      <c r="AY244" s="16" t="s">
        <v>162</v>
      </c>
      <c r="BE244" s="149">
        <f>IF(N244="základná",J244,0)</f>
        <v>0</v>
      </c>
      <c r="BF244" s="149">
        <f>IF(N244="znížená",J244,0)</f>
        <v>0</v>
      </c>
      <c r="BG244" s="149">
        <f>IF(N244="zákl. prenesená",J244,0)</f>
        <v>0</v>
      </c>
      <c r="BH244" s="149">
        <f>IF(N244="zníž. prenesená",J244,0)</f>
        <v>0</v>
      </c>
      <c r="BI244" s="149">
        <f>IF(N244="nulová",J244,0)</f>
        <v>0</v>
      </c>
      <c r="BJ244" s="16" t="s">
        <v>169</v>
      </c>
      <c r="BK244" s="150">
        <f>ROUND(I244*H244,3)</f>
        <v>0</v>
      </c>
      <c r="BL244" s="16" t="s">
        <v>168</v>
      </c>
      <c r="BM244" s="16" t="s">
        <v>312</v>
      </c>
    </row>
    <row r="245" spans="2:65" s="11" customFormat="1">
      <c r="B245" s="151"/>
      <c r="D245" s="152" t="s">
        <v>175</v>
      </c>
      <c r="E245" s="153" t="s">
        <v>1</v>
      </c>
      <c r="F245" s="154" t="s">
        <v>207</v>
      </c>
      <c r="H245" s="153" t="s">
        <v>1</v>
      </c>
      <c r="I245" s="155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3" t="s">
        <v>175</v>
      </c>
      <c r="AU245" s="153" t="s">
        <v>169</v>
      </c>
      <c r="AV245" s="11" t="s">
        <v>79</v>
      </c>
      <c r="AW245" s="11" t="s">
        <v>32</v>
      </c>
      <c r="AX245" s="11" t="s">
        <v>71</v>
      </c>
      <c r="AY245" s="153" t="s">
        <v>162</v>
      </c>
    </row>
    <row r="246" spans="2:65" s="12" customFormat="1">
      <c r="B246" s="159"/>
      <c r="D246" s="152" t="s">
        <v>175</v>
      </c>
      <c r="E246" s="160" t="s">
        <v>1</v>
      </c>
      <c r="F246" s="161" t="s">
        <v>313</v>
      </c>
      <c r="H246" s="162">
        <v>6.05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0" t="s">
        <v>175</v>
      </c>
      <c r="AU246" s="160" t="s">
        <v>169</v>
      </c>
      <c r="AV246" s="12" t="s">
        <v>169</v>
      </c>
      <c r="AW246" s="12" t="s">
        <v>32</v>
      </c>
      <c r="AX246" s="12" t="s">
        <v>71</v>
      </c>
      <c r="AY246" s="160" t="s">
        <v>162</v>
      </c>
    </row>
    <row r="247" spans="2:65" s="14" customFormat="1">
      <c r="B247" s="175"/>
      <c r="D247" s="152" t="s">
        <v>175</v>
      </c>
      <c r="E247" s="176" t="s">
        <v>1</v>
      </c>
      <c r="F247" s="177" t="s">
        <v>190</v>
      </c>
      <c r="H247" s="178">
        <v>6.05</v>
      </c>
      <c r="I247" s="179"/>
      <c r="L247" s="175"/>
      <c r="M247" s="180"/>
      <c r="N247" s="181"/>
      <c r="O247" s="181"/>
      <c r="P247" s="181"/>
      <c r="Q247" s="181"/>
      <c r="R247" s="181"/>
      <c r="S247" s="181"/>
      <c r="T247" s="182"/>
      <c r="AT247" s="176" t="s">
        <v>175</v>
      </c>
      <c r="AU247" s="176" t="s">
        <v>169</v>
      </c>
      <c r="AV247" s="14" t="s">
        <v>168</v>
      </c>
      <c r="AW247" s="14" t="s">
        <v>32</v>
      </c>
      <c r="AX247" s="14" t="s">
        <v>79</v>
      </c>
      <c r="AY247" s="176" t="s">
        <v>162</v>
      </c>
    </row>
    <row r="248" spans="2:65" s="1" customFormat="1" ht="16.5" customHeight="1">
      <c r="B248" s="139"/>
      <c r="C248" s="140" t="s">
        <v>314</v>
      </c>
      <c r="D248" s="140" t="s">
        <v>164</v>
      </c>
      <c r="E248" s="242" t="s">
        <v>315</v>
      </c>
      <c r="F248" s="243"/>
      <c r="G248" s="142" t="s">
        <v>172</v>
      </c>
      <c r="H248" s="143">
        <v>1.369</v>
      </c>
      <c r="I248" s="144"/>
      <c r="J248" s="143">
        <f>ROUND(I248*H248,3)</f>
        <v>0</v>
      </c>
      <c r="K248" s="141" t="s">
        <v>1</v>
      </c>
      <c r="L248" s="30"/>
      <c r="M248" s="145" t="s">
        <v>1</v>
      </c>
      <c r="N248" s="146" t="s">
        <v>43</v>
      </c>
      <c r="O248" s="49"/>
      <c r="P248" s="147">
        <f>O248*H248</f>
        <v>0</v>
      </c>
      <c r="Q248" s="147">
        <v>2.1544500000000002</v>
      </c>
      <c r="R248" s="147">
        <f>Q248*H248</f>
        <v>2.9494420500000005</v>
      </c>
      <c r="S248" s="147">
        <v>0</v>
      </c>
      <c r="T248" s="148">
        <f>S248*H248</f>
        <v>0</v>
      </c>
      <c r="AR248" s="16" t="s">
        <v>168</v>
      </c>
      <c r="AT248" s="16" t="s">
        <v>164</v>
      </c>
      <c r="AU248" s="16" t="s">
        <v>169</v>
      </c>
      <c r="AY248" s="16" t="s">
        <v>162</v>
      </c>
      <c r="BE248" s="149">
        <f>IF(N248="základná",J248,0)</f>
        <v>0</v>
      </c>
      <c r="BF248" s="149">
        <f>IF(N248="znížená",J248,0)</f>
        <v>0</v>
      </c>
      <c r="BG248" s="149">
        <f>IF(N248="zákl. prenesená",J248,0)</f>
        <v>0</v>
      </c>
      <c r="BH248" s="149">
        <f>IF(N248="zníž. prenesená",J248,0)</f>
        <v>0</v>
      </c>
      <c r="BI248" s="149">
        <f>IF(N248="nulová",J248,0)</f>
        <v>0</v>
      </c>
      <c r="BJ248" s="16" t="s">
        <v>169</v>
      </c>
      <c r="BK248" s="150">
        <f>ROUND(I248*H248,3)</f>
        <v>0</v>
      </c>
      <c r="BL248" s="16" t="s">
        <v>168</v>
      </c>
      <c r="BM248" s="16" t="s">
        <v>316</v>
      </c>
    </row>
    <row r="249" spans="2:65" s="11" customFormat="1">
      <c r="B249" s="151"/>
      <c r="D249" s="152" t="s">
        <v>175</v>
      </c>
      <c r="E249" s="153" t="s">
        <v>1</v>
      </c>
      <c r="F249" s="154" t="s">
        <v>207</v>
      </c>
      <c r="H249" s="153" t="s">
        <v>1</v>
      </c>
      <c r="I249" s="155"/>
      <c r="L249" s="151"/>
      <c r="M249" s="156"/>
      <c r="N249" s="157"/>
      <c r="O249" s="157"/>
      <c r="P249" s="157"/>
      <c r="Q249" s="157"/>
      <c r="R249" s="157"/>
      <c r="S249" s="157"/>
      <c r="T249" s="158"/>
      <c r="AT249" s="153" t="s">
        <v>175</v>
      </c>
      <c r="AU249" s="153" t="s">
        <v>169</v>
      </c>
      <c r="AV249" s="11" t="s">
        <v>79</v>
      </c>
      <c r="AW249" s="11" t="s">
        <v>32</v>
      </c>
      <c r="AX249" s="11" t="s">
        <v>71</v>
      </c>
      <c r="AY249" s="153" t="s">
        <v>162</v>
      </c>
    </row>
    <row r="250" spans="2:65" s="12" customFormat="1">
      <c r="B250" s="159"/>
      <c r="D250" s="152" t="s">
        <v>175</v>
      </c>
      <c r="E250" s="160" t="s">
        <v>1</v>
      </c>
      <c r="F250" s="161" t="s">
        <v>317</v>
      </c>
      <c r="H250" s="162">
        <v>1.369</v>
      </c>
      <c r="I250" s="163"/>
      <c r="L250" s="159"/>
      <c r="M250" s="164"/>
      <c r="N250" s="165"/>
      <c r="O250" s="165"/>
      <c r="P250" s="165"/>
      <c r="Q250" s="165"/>
      <c r="R250" s="165"/>
      <c r="S250" s="165"/>
      <c r="T250" s="166"/>
      <c r="AT250" s="160" t="s">
        <v>175</v>
      </c>
      <c r="AU250" s="160" t="s">
        <v>169</v>
      </c>
      <c r="AV250" s="12" t="s">
        <v>169</v>
      </c>
      <c r="AW250" s="12" t="s">
        <v>32</v>
      </c>
      <c r="AX250" s="12" t="s">
        <v>71</v>
      </c>
      <c r="AY250" s="160" t="s">
        <v>162</v>
      </c>
    </row>
    <row r="251" spans="2:65" s="14" customFormat="1">
      <c r="B251" s="175"/>
      <c r="D251" s="152" t="s">
        <v>175</v>
      </c>
      <c r="E251" s="176" t="s">
        <v>1</v>
      </c>
      <c r="F251" s="177" t="s">
        <v>190</v>
      </c>
      <c r="H251" s="178">
        <v>1.369</v>
      </c>
      <c r="I251" s="179"/>
      <c r="L251" s="175"/>
      <c r="M251" s="180"/>
      <c r="N251" s="181"/>
      <c r="O251" s="181"/>
      <c r="P251" s="181"/>
      <c r="Q251" s="181"/>
      <c r="R251" s="181"/>
      <c r="S251" s="181"/>
      <c r="T251" s="182"/>
      <c r="AT251" s="176" t="s">
        <v>175</v>
      </c>
      <c r="AU251" s="176" t="s">
        <v>169</v>
      </c>
      <c r="AV251" s="14" t="s">
        <v>168</v>
      </c>
      <c r="AW251" s="14" t="s">
        <v>32</v>
      </c>
      <c r="AX251" s="14" t="s">
        <v>79</v>
      </c>
      <c r="AY251" s="176" t="s">
        <v>162</v>
      </c>
    </row>
    <row r="252" spans="2:65" s="1" customFormat="1" ht="16.5" customHeight="1">
      <c r="B252" s="139"/>
      <c r="C252" s="140" t="s">
        <v>318</v>
      </c>
      <c r="D252" s="140" t="s">
        <v>164</v>
      </c>
      <c r="E252" s="242" t="s">
        <v>319</v>
      </c>
      <c r="F252" s="243"/>
      <c r="G252" s="142" t="s">
        <v>172</v>
      </c>
      <c r="H252" s="143">
        <v>25.978999999999999</v>
      </c>
      <c r="I252" s="144"/>
      <c r="J252" s="143">
        <f>ROUND(I252*H252,3)</f>
        <v>0</v>
      </c>
      <c r="K252" s="141" t="s">
        <v>167</v>
      </c>
      <c r="L252" s="30"/>
      <c r="M252" s="145" t="s">
        <v>1</v>
      </c>
      <c r="N252" s="146" t="s">
        <v>43</v>
      </c>
      <c r="O252" s="49"/>
      <c r="P252" s="147">
        <f>O252*H252</f>
        <v>0</v>
      </c>
      <c r="Q252" s="147">
        <v>2.2151299999999998</v>
      </c>
      <c r="R252" s="147">
        <f>Q252*H252</f>
        <v>57.546862269999991</v>
      </c>
      <c r="S252" s="147">
        <v>0</v>
      </c>
      <c r="T252" s="148">
        <f>S252*H252</f>
        <v>0</v>
      </c>
      <c r="AR252" s="16" t="s">
        <v>168</v>
      </c>
      <c r="AT252" s="16" t="s">
        <v>164</v>
      </c>
      <c r="AU252" s="16" t="s">
        <v>169</v>
      </c>
      <c r="AY252" s="16" t="s">
        <v>162</v>
      </c>
      <c r="BE252" s="149">
        <f>IF(N252="základná",J252,0)</f>
        <v>0</v>
      </c>
      <c r="BF252" s="149">
        <f>IF(N252="znížená",J252,0)</f>
        <v>0</v>
      </c>
      <c r="BG252" s="149">
        <f>IF(N252="zákl. prenesená",J252,0)</f>
        <v>0</v>
      </c>
      <c r="BH252" s="149">
        <f>IF(N252="zníž. prenesená",J252,0)</f>
        <v>0</v>
      </c>
      <c r="BI252" s="149">
        <f>IF(N252="nulová",J252,0)</f>
        <v>0</v>
      </c>
      <c r="BJ252" s="16" t="s">
        <v>169</v>
      </c>
      <c r="BK252" s="150">
        <f>ROUND(I252*H252,3)</f>
        <v>0</v>
      </c>
      <c r="BL252" s="16" t="s">
        <v>168</v>
      </c>
      <c r="BM252" s="16" t="s">
        <v>320</v>
      </c>
    </row>
    <row r="253" spans="2:65" s="11" customFormat="1">
      <c r="B253" s="151"/>
      <c r="D253" s="152" t="s">
        <v>175</v>
      </c>
      <c r="E253" s="153" t="s">
        <v>1</v>
      </c>
      <c r="F253" s="154" t="s">
        <v>207</v>
      </c>
      <c r="H253" s="153" t="s">
        <v>1</v>
      </c>
      <c r="I253" s="155"/>
      <c r="L253" s="151"/>
      <c r="M253" s="156"/>
      <c r="N253" s="157"/>
      <c r="O253" s="157"/>
      <c r="P253" s="157"/>
      <c r="Q253" s="157"/>
      <c r="R253" s="157"/>
      <c r="S253" s="157"/>
      <c r="T253" s="158"/>
      <c r="AT253" s="153" t="s">
        <v>175</v>
      </c>
      <c r="AU253" s="153" t="s">
        <v>169</v>
      </c>
      <c r="AV253" s="11" t="s">
        <v>79</v>
      </c>
      <c r="AW253" s="11" t="s">
        <v>32</v>
      </c>
      <c r="AX253" s="11" t="s">
        <v>71</v>
      </c>
      <c r="AY253" s="153" t="s">
        <v>162</v>
      </c>
    </row>
    <row r="254" spans="2:65" s="11" customFormat="1">
      <c r="B254" s="151"/>
      <c r="D254" s="152" t="s">
        <v>175</v>
      </c>
      <c r="E254" s="153" t="s">
        <v>1</v>
      </c>
      <c r="F254" s="154" t="s">
        <v>321</v>
      </c>
      <c r="H254" s="153" t="s">
        <v>1</v>
      </c>
      <c r="I254" s="155"/>
      <c r="L254" s="151"/>
      <c r="M254" s="156"/>
      <c r="N254" s="157"/>
      <c r="O254" s="157"/>
      <c r="P254" s="157"/>
      <c r="Q254" s="157"/>
      <c r="R254" s="157"/>
      <c r="S254" s="157"/>
      <c r="T254" s="158"/>
      <c r="AT254" s="153" t="s">
        <v>175</v>
      </c>
      <c r="AU254" s="153" t="s">
        <v>169</v>
      </c>
      <c r="AV254" s="11" t="s">
        <v>79</v>
      </c>
      <c r="AW254" s="11" t="s">
        <v>32</v>
      </c>
      <c r="AX254" s="11" t="s">
        <v>71</v>
      </c>
      <c r="AY254" s="153" t="s">
        <v>162</v>
      </c>
    </row>
    <row r="255" spans="2:65" s="11" customFormat="1">
      <c r="B255" s="151"/>
      <c r="D255" s="152" t="s">
        <v>175</v>
      </c>
      <c r="E255" s="153" t="s">
        <v>1</v>
      </c>
      <c r="F255" s="154" t="s">
        <v>219</v>
      </c>
      <c r="H255" s="153" t="s">
        <v>1</v>
      </c>
      <c r="I255" s="155"/>
      <c r="L255" s="151"/>
      <c r="M255" s="156"/>
      <c r="N255" s="157"/>
      <c r="O255" s="157"/>
      <c r="P255" s="157"/>
      <c r="Q255" s="157"/>
      <c r="R255" s="157"/>
      <c r="S255" s="157"/>
      <c r="T255" s="158"/>
      <c r="AT255" s="153" t="s">
        <v>175</v>
      </c>
      <c r="AU255" s="153" t="s">
        <v>169</v>
      </c>
      <c r="AV255" s="11" t="s">
        <v>79</v>
      </c>
      <c r="AW255" s="11" t="s">
        <v>32</v>
      </c>
      <c r="AX255" s="11" t="s">
        <v>71</v>
      </c>
      <c r="AY255" s="153" t="s">
        <v>162</v>
      </c>
    </row>
    <row r="256" spans="2:65" s="12" customFormat="1">
      <c r="B256" s="159"/>
      <c r="D256" s="152" t="s">
        <v>175</v>
      </c>
      <c r="E256" s="160" t="s">
        <v>1</v>
      </c>
      <c r="F256" s="161" t="s">
        <v>322</v>
      </c>
      <c r="H256" s="162">
        <v>10.882999999999999</v>
      </c>
      <c r="I256" s="163"/>
      <c r="L256" s="159"/>
      <c r="M256" s="164"/>
      <c r="N256" s="165"/>
      <c r="O256" s="165"/>
      <c r="P256" s="165"/>
      <c r="Q256" s="165"/>
      <c r="R256" s="165"/>
      <c r="S256" s="165"/>
      <c r="T256" s="166"/>
      <c r="AT256" s="160" t="s">
        <v>175</v>
      </c>
      <c r="AU256" s="160" t="s">
        <v>169</v>
      </c>
      <c r="AV256" s="12" t="s">
        <v>169</v>
      </c>
      <c r="AW256" s="12" t="s">
        <v>32</v>
      </c>
      <c r="AX256" s="12" t="s">
        <v>71</v>
      </c>
      <c r="AY256" s="160" t="s">
        <v>162</v>
      </c>
    </row>
    <row r="257" spans="2:65" s="11" customFormat="1">
      <c r="B257" s="151"/>
      <c r="D257" s="152" t="s">
        <v>175</v>
      </c>
      <c r="E257" s="153" t="s">
        <v>1</v>
      </c>
      <c r="F257" s="154" t="s">
        <v>221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175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2:65" s="12" customFormat="1">
      <c r="B258" s="159"/>
      <c r="D258" s="152" t="s">
        <v>175</v>
      </c>
      <c r="E258" s="160" t="s">
        <v>1</v>
      </c>
      <c r="F258" s="161" t="s">
        <v>323</v>
      </c>
      <c r="H258" s="162">
        <v>2.8039999999999998</v>
      </c>
      <c r="I258" s="163"/>
      <c r="L258" s="159"/>
      <c r="M258" s="164"/>
      <c r="N258" s="165"/>
      <c r="O258" s="165"/>
      <c r="P258" s="165"/>
      <c r="Q258" s="165"/>
      <c r="R258" s="165"/>
      <c r="S258" s="165"/>
      <c r="T258" s="166"/>
      <c r="AT258" s="160" t="s">
        <v>175</v>
      </c>
      <c r="AU258" s="160" t="s">
        <v>169</v>
      </c>
      <c r="AV258" s="12" t="s">
        <v>169</v>
      </c>
      <c r="AW258" s="12" t="s">
        <v>32</v>
      </c>
      <c r="AX258" s="12" t="s">
        <v>71</v>
      </c>
      <c r="AY258" s="160" t="s">
        <v>162</v>
      </c>
    </row>
    <row r="259" spans="2:65" s="11" customFormat="1">
      <c r="B259" s="151"/>
      <c r="D259" s="152" t="s">
        <v>175</v>
      </c>
      <c r="E259" s="153" t="s">
        <v>1</v>
      </c>
      <c r="F259" s="154" t="s">
        <v>208</v>
      </c>
      <c r="H259" s="153" t="s">
        <v>1</v>
      </c>
      <c r="I259" s="155"/>
      <c r="L259" s="151"/>
      <c r="M259" s="156"/>
      <c r="N259" s="157"/>
      <c r="O259" s="157"/>
      <c r="P259" s="157"/>
      <c r="Q259" s="157"/>
      <c r="R259" s="157"/>
      <c r="S259" s="157"/>
      <c r="T259" s="158"/>
      <c r="AT259" s="153" t="s">
        <v>175</v>
      </c>
      <c r="AU259" s="153" t="s">
        <v>169</v>
      </c>
      <c r="AV259" s="11" t="s">
        <v>79</v>
      </c>
      <c r="AW259" s="11" t="s">
        <v>32</v>
      </c>
      <c r="AX259" s="11" t="s">
        <v>71</v>
      </c>
      <c r="AY259" s="153" t="s">
        <v>162</v>
      </c>
    </row>
    <row r="260" spans="2:65" s="12" customFormat="1">
      <c r="B260" s="159"/>
      <c r="D260" s="152" t="s">
        <v>175</v>
      </c>
      <c r="E260" s="160" t="s">
        <v>1</v>
      </c>
      <c r="F260" s="161" t="s">
        <v>324</v>
      </c>
      <c r="H260" s="162">
        <v>11.59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175</v>
      </c>
      <c r="AU260" s="160" t="s">
        <v>169</v>
      </c>
      <c r="AV260" s="12" t="s">
        <v>169</v>
      </c>
      <c r="AW260" s="12" t="s">
        <v>32</v>
      </c>
      <c r="AX260" s="12" t="s">
        <v>71</v>
      </c>
      <c r="AY260" s="160" t="s">
        <v>162</v>
      </c>
    </row>
    <row r="261" spans="2:65" s="11" customFormat="1">
      <c r="B261" s="151"/>
      <c r="D261" s="152" t="s">
        <v>175</v>
      </c>
      <c r="E261" s="153" t="s">
        <v>1</v>
      </c>
      <c r="F261" s="154" t="s">
        <v>210</v>
      </c>
      <c r="H261" s="153" t="s">
        <v>1</v>
      </c>
      <c r="I261" s="155"/>
      <c r="L261" s="151"/>
      <c r="M261" s="156"/>
      <c r="N261" s="157"/>
      <c r="O261" s="157"/>
      <c r="P261" s="157"/>
      <c r="Q261" s="157"/>
      <c r="R261" s="157"/>
      <c r="S261" s="157"/>
      <c r="T261" s="158"/>
      <c r="AT261" s="153" t="s">
        <v>175</v>
      </c>
      <c r="AU261" s="153" t="s">
        <v>169</v>
      </c>
      <c r="AV261" s="11" t="s">
        <v>79</v>
      </c>
      <c r="AW261" s="11" t="s">
        <v>32</v>
      </c>
      <c r="AX261" s="11" t="s">
        <v>71</v>
      </c>
      <c r="AY261" s="153" t="s">
        <v>162</v>
      </c>
    </row>
    <row r="262" spans="2:65" s="12" customFormat="1">
      <c r="B262" s="159"/>
      <c r="D262" s="152" t="s">
        <v>175</v>
      </c>
      <c r="E262" s="160" t="s">
        <v>1</v>
      </c>
      <c r="F262" s="161" t="s">
        <v>325</v>
      </c>
      <c r="H262" s="162">
        <v>0.70199999999999996</v>
      </c>
      <c r="I262" s="163"/>
      <c r="L262" s="159"/>
      <c r="M262" s="164"/>
      <c r="N262" s="165"/>
      <c r="O262" s="165"/>
      <c r="P262" s="165"/>
      <c r="Q262" s="165"/>
      <c r="R262" s="165"/>
      <c r="S262" s="165"/>
      <c r="T262" s="166"/>
      <c r="AT262" s="160" t="s">
        <v>175</v>
      </c>
      <c r="AU262" s="160" t="s">
        <v>169</v>
      </c>
      <c r="AV262" s="12" t="s">
        <v>169</v>
      </c>
      <c r="AW262" s="12" t="s">
        <v>32</v>
      </c>
      <c r="AX262" s="12" t="s">
        <v>71</v>
      </c>
      <c r="AY262" s="160" t="s">
        <v>162</v>
      </c>
    </row>
    <row r="263" spans="2:65" s="14" customFormat="1">
      <c r="B263" s="175"/>
      <c r="D263" s="152" t="s">
        <v>175</v>
      </c>
      <c r="E263" s="176" t="s">
        <v>1</v>
      </c>
      <c r="F263" s="177" t="s">
        <v>190</v>
      </c>
      <c r="H263" s="178">
        <v>25.978999999999999</v>
      </c>
      <c r="I263" s="179"/>
      <c r="L263" s="175"/>
      <c r="M263" s="180"/>
      <c r="N263" s="181"/>
      <c r="O263" s="181"/>
      <c r="P263" s="181"/>
      <c r="Q263" s="181"/>
      <c r="R263" s="181"/>
      <c r="S263" s="181"/>
      <c r="T263" s="182"/>
      <c r="AT263" s="176" t="s">
        <v>175</v>
      </c>
      <c r="AU263" s="176" t="s">
        <v>169</v>
      </c>
      <c r="AV263" s="14" t="s">
        <v>168</v>
      </c>
      <c r="AW263" s="14" t="s">
        <v>32</v>
      </c>
      <c r="AX263" s="14" t="s">
        <v>79</v>
      </c>
      <c r="AY263" s="176" t="s">
        <v>162</v>
      </c>
    </row>
    <row r="264" spans="2:65" s="1" customFormat="1" ht="16.5" customHeight="1">
      <c r="B264" s="139"/>
      <c r="C264" s="140" t="s">
        <v>326</v>
      </c>
      <c r="D264" s="140" t="s">
        <v>164</v>
      </c>
      <c r="E264" s="242" t="s">
        <v>327</v>
      </c>
      <c r="F264" s="243"/>
      <c r="G264" s="142" t="s">
        <v>256</v>
      </c>
      <c r="H264" s="143">
        <v>0.35599999999999998</v>
      </c>
      <c r="I264" s="144"/>
      <c r="J264" s="143">
        <f>ROUND(I264*H264,3)</f>
        <v>0</v>
      </c>
      <c r="K264" s="141" t="s">
        <v>167</v>
      </c>
      <c r="L264" s="30"/>
      <c r="M264" s="145" t="s">
        <v>1</v>
      </c>
      <c r="N264" s="146" t="s">
        <v>43</v>
      </c>
      <c r="O264" s="49"/>
      <c r="P264" s="147">
        <f>O264*H264</f>
        <v>0</v>
      </c>
      <c r="Q264" s="147">
        <v>1.002</v>
      </c>
      <c r="R264" s="147">
        <f>Q264*H264</f>
        <v>0.35671199999999997</v>
      </c>
      <c r="S264" s="147">
        <v>0</v>
      </c>
      <c r="T264" s="148">
        <f>S264*H264</f>
        <v>0</v>
      </c>
      <c r="AR264" s="16" t="s">
        <v>168</v>
      </c>
      <c r="AT264" s="16" t="s">
        <v>164</v>
      </c>
      <c r="AU264" s="16" t="s">
        <v>169</v>
      </c>
      <c r="AY264" s="16" t="s">
        <v>162</v>
      </c>
      <c r="BE264" s="149">
        <f>IF(N264="základná",J264,0)</f>
        <v>0</v>
      </c>
      <c r="BF264" s="149">
        <f>IF(N264="znížená",J264,0)</f>
        <v>0</v>
      </c>
      <c r="BG264" s="149">
        <f>IF(N264="zákl. prenesená",J264,0)</f>
        <v>0</v>
      </c>
      <c r="BH264" s="149">
        <f>IF(N264="zníž. prenesená",J264,0)</f>
        <v>0</v>
      </c>
      <c r="BI264" s="149">
        <f>IF(N264="nulová",J264,0)</f>
        <v>0</v>
      </c>
      <c r="BJ264" s="16" t="s">
        <v>169</v>
      </c>
      <c r="BK264" s="150">
        <f>ROUND(I264*H264,3)</f>
        <v>0</v>
      </c>
      <c r="BL264" s="16" t="s">
        <v>168</v>
      </c>
      <c r="BM264" s="16" t="s">
        <v>328</v>
      </c>
    </row>
    <row r="265" spans="2:65" s="12" customFormat="1">
      <c r="B265" s="159"/>
      <c r="D265" s="152" t="s">
        <v>175</v>
      </c>
      <c r="E265" s="160" t="s">
        <v>1</v>
      </c>
      <c r="F265" s="161" t="s">
        <v>329</v>
      </c>
      <c r="H265" s="162">
        <v>0.35599999999999998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175</v>
      </c>
      <c r="AU265" s="160" t="s">
        <v>169</v>
      </c>
      <c r="AV265" s="12" t="s">
        <v>169</v>
      </c>
      <c r="AW265" s="12" t="s">
        <v>32</v>
      </c>
      <c r="AX265" s="12" t="s">
        <v>79</v>
      </c>
      <c r="AY265" s="160" t="s">
        <v>162</v>
      </c>
    </row>
    <row r="266" spans="2:65" s="1" customFormat="1" ht="16.5" customHeight="1">
      <c r="B266" s="139"/>
      <c r="C266" s="140" t="s">
        <v>330</v>
      </c>
      <c r="D266" s="140" t="s">
        <v>164</v>
      </c>
      <c r="E266" s="242" t="s">
        <v>331</v>
      </c>
      <c r="F266" s="243"/>
      <c r="G266" s="142" t="s">
        <v>172</v>
      </c>
      <c r="H266" s="143">
        <v>3.0779999999999998</v>
      </c>
      <c r="I266" s="144"/>
      <c r="J266" s="143">
        <f>ROUND(I266*H266,3)</f>
        <v>0</v>
      </c>
      <c r="K266" s="141" t="s">
        <v>167</v>
      </c>
      <c r="L266" s="30"/>
      <c r="M266" s="145" t="s">
        <v>1</v>
      </c>
      <c r="N266" s="146" t="s">
        <v>43</v>
      </c>
      <c r="O266" s="49"/>
      <c r="P266" s="147">
        <f>O266*H266</f>
        <v>0</v>
      </c>
      <c r="Q266" s="147">
        <v>2.2151299999999998</v>
      </c>
      <c r="R266" s="147">
        <f>Q266*H266</f>
        <v>6.8181701399999994</v>
      </c>
      <c r="S266" s="147">
        <v>0</v>
      </c>
      <c r="T266" s="148">
        <f>S266*H266</f>
        <v>0</v>
      </c>
      <c r="AR266" s="16" t="s">
        <v>168</v>
      </c>
      <c r="AT266" s="16" t="s">
        <v>164</v>
      </c>
      <c r="AU266" s="16" t="s">
        <v>169</v>
      </c>
      <c r="AY266" s="16" t="s">
        <v>162</v>
      </c>
      <c r="BE266" s="149">
        <f>IF(N266="základná",J266,0)</f>
        <v>0</v>
      </c>
      <c r="BF266" s="149">
        <f>IF(N266="znížená",J266,0)</f>
        <v>0</v>
      </c>
      <c r="BG266" s="149">
        <f>IF(N266="zákl. prenesená",J266,0)</f>
        <v>0</v>
      </c>
      <c r="BH266" s="149">
        <f>IF(N266="zníž. prenesená",J266,0)</f>
        <v>0</v>
      </c>
      <c r="BI266" s="149">
        <f>IF(N266="nulová",J266,0)</f>
        <v>0</v>
      </c>
      <c r="BJ266" s="16" t="s">
        <v>169</v>
      </c>
      <c r="BK266" s="150">
        <f>ROUND(I266*H266,3)</f>
        <v>0</v>
      </c>
      <c r="BL266" s="16" t="s">
        <v>168</v>
      </c>
      <c r="BM266" s="16" t="s">
        <v>332</v>
      </c>
    </row>
    <row r="267" spans="2:65" s="11" customFormat="1">
      <c r="B267" s="151"/>
      <c r="D267" s="152" t="s">
        <v>175</v>
      </c>
      <c r="E267" s="153" t="s">
        <v>1</v>
      </c>
      <c r="F267" s="154" t="s">
        <v>333</v>
      </c>
      <c r="H267" s="153" t="s">
        <v>1</v>
      </c>
      <c r="I267" s="155"/>
      <c r="L267" s="151"/>
      <c r="M267" s="156"/>
      <c r="N267" s="157"/>
      <c r="O267" s="157"/>
      <c r="P267" s="157"/>
      <c r="Q267" s="157"/>
      <c r="R267" s="157"/>
      <c r="S267" s="157"/>
      <c r="T267" s="158"/>
      <c r="AT267" s="153" t="s">
        <v>175</v>
      </c>
      <c r="AU267" s="153" t="s">
        <v>169</v>
      </c>
      <c r="AV267" s="11" t="s">
        <v>79</v>
      </c>
      <c r="AW267" s="11" t="s">
        <v>32</v>
      </c>
      <c r="AX267" s="11" t="s">
        <v>71</v>
      </c>
      <c r="AY267" s="153" t="s">
        <v>162</v>
      </c>
    </row>
    <row r="268" spans="2:65" s="12" customFormat="1">
      <c r="B268" s="159"/>
      <c r="D268" s="152" t="s">
        <v>175</v>
      </c>
      <c r="E268" s="160" t="s">
        <v>1</v>
      </c>
      <c r="F268" s="161" t="s">
        <v>334</v>
      </c>
      <c r="H268" s="162">
        <v>1.44</v>
      </c>
      <c r="I268" s="163"/>
      <c r="L268" s="159"/>
      <c r="M268" s="164"/>
      <c r="N268" s="165"/>
      <c r="O268" s="165"/>
      <c r="P268" s="165"/>
      <c r="Q268" s="165"/>
      <c r="R268" s="165"/>
      <c r="S268" s="165"/>
      <c r="T268" s="166"/>
      <c r="AT268" s="160" t="s">
        <v>175</v>
      </c>
      <c r="AU268" s="160" t="s">
        <v>169</v>
      </c>
      <c r="AV268" s="12" t="s">
        <v>169</v>
      </c>
      <c r="AW268" s="12" t="s">
        <v>32</v>
      </c>
      <c r="AX268" s="12" t="s">
        <v>71</v>
      </c>
      <c r="AY268" s="160" t="s">
        <v>162</v>
      </c>
    </row>
    <row r="269" spans="2:65" s="12" customFormat="1">
      <c r="B269" s="159"/>
      <c r="D269" s="152" t="s">
        <v>175</v>
      </c>
      <c r="E269" s="160" t="s">
        <v>1</v>
      </c>
      <c r="F269" s="161" t="s">
        <v>335</v>
      </c>
      <c r="H269" s="162">
        <v>0.64800000000000002</v>
      </c>
      <c r="I269" s="163"/>
      <c r="L269" s="159"/>
      <c r="M269" s="164"/>
      <c r="N269" s="165"/>
      <c r="O269" s="165"/>
      <c r="P269" s="165"/>
      <c r="Q269" s="165"/>
      <c r="R269" s="165"/>
      <c r="S269" s="165"/>
      <c r="T269" s="166"/>
      <c r="AT269" s="160" t="s">
        <v>175</v>
      </c>
      <c r="AU269" s="160" t="s">
        <v>169</v>
      </c>
      <c r="AV269" s="12" t="s">
        <v>169</v>
      </c>
      <c r="AW269" s="12" t="s">
        <v>32</v>
      </c>
      <c r="AX269" s="12" t="s">
        <v>71</v>
      </c>
      <c r="AY269" s="160" t="s">
        <v>162</v>
      </c>
    </row>
    <row r="270" spans="2:65" s="12" customFormat="1">
      <c r="B270" s="159"/>
      <c r="D270" s="152" t="s">
        <v>175</v>
      </c>
      <c r="E270" s="160" t="s">
        <v>1</v>
      </c>
      <c r="F270" s="161" t="s">
        <v>336</v>
      </c>
      <c r="H270" s="162">
        <v>0.45</v>
      </c>
      <c r="I270" s="163"/>
      <c r="L270" s="159"/>
      <c r="M270" s="164"/>
      <c r="N270" s="165"/>
      <c r="O270" s="165"/>
      <c r="P270" s="165"/>
      <c r="Q270" s="165"/>
      <c r="R270" s="165"/>
      <c r="S270" s="165"/>
      <c r="T270" s="166"/>
      <c r="AT270" s="160" t="s">
        <v>175</v>
      </c>
      <c r="AU270" s="160" t="s">
        <v>169</v>
      </c>
      <c r="AV270" s="12" t="s">
        <v>169</v>
      </c>
      <c r="AW270" s="12" t="s">
        <v>32</v>
      </c>
      <c r="AX270" s="12" t="s">
        <v>71</v>
      </c>
      <c r="AY270" s="160" t="s">
        <v>162</v>
      </c>
    </row>
    <row r="271" spans="2:65" s="12" customFormat="1">
      <c r="B271" s="159"/>
      <c r="D271" s="152" t="s">
        <v>175</v>
      </c>
      <c r="E271" s="160" t="s">
        <v>1</v>
      </c>
      <c r="F271" s="161" t="s">
        <v>337</v>
      </c>
      <c r="H271" s="162">
        <v>0.54</v>
      </c>
      <c r="I271" s="163"/>
      <c r="L271" s="159"/>
      <c r="M271" s="164"/>
      <c r="N271" s="165"/>
      <c r="O271" s="165"/>
      <c r="P271" s="165"/>
      <c r="Q271" s="165"/>
      <c r="R271" s="165"/>
      <c r="S271" s="165"/>
      <c r="T271" s="166"/>
      <c r="AT271" s="160" t="s">
        <v>175</v>
      </c>
      <c r="AU271" s="160" t="s">
        <v>169</v>
      </c>
      <c r="AV271" s="12" t="s">
        <v>169</v>
      </c>
      <c r="AW271" s="12" t="s">
        <v>32</v>
      </c>
      <c r="AX271" s="12" t="s">
        <v>71</v>
      </c>
      <c r="AY271" s="160" t="s">
        <v>162</v>
      </c>
    </row>
    <row r="272" spans="2:65" s="14" customFormat="1">
      <c r="B272" s="175"/>
      <c r="D272" s="152" t="s">
        <v>175</v>
      </c>
      <c r="E272" s="176" t="s">
        <v>1</v>
      </c>
      <c r="F272" s="177" t="s">
        <v>190</v>
      </c>
      <c r="H272" s="178">
        <v>3.0780000000000003</v>
      </c>
      <c r="I272" s="179"/>
      <c r="L272" s="175"/>
      <c r="M272" s="180"/>
      <c r="N272" s="181"/>
      <c r="O272" s="181"/>
      <c r="P272" s="181"/>
      <c r="Q272" s="181"/>
      <c r="R272" s="181"/>
      <c r="S272" s="181"/>
      <c r="T272" s="182"/>
      <c r="AT272" s="176" t="s">
        <v>175</v>
      </c>
      <c r="AU272" s="176" t="s">
        <v>169</v>
      </c>
      <c r="AV272" s="14" t="s">
        <v>168</v>
      </c>
      <c r="AW272" s="14" t="s">
        <v>32</v>
      </c>
      <c r="AX272" s="14" t="s">
        <v>79</v>
      </c>
      <c r="AY272" s="176" t="s">
        <v>162</v>
      </c>
    </row>
    <row r="273" spans="2:65" s="1" customFormat="1" ht="16.5" customHeight="1">
      <c r="B273" s="139"/>
      <c r="C273" s="140" t="s">
        <v>338</v>
      </c>
      <c r="D273" s="140" t="s">
        <v>164</v>
      </c>
      <c r="E273" s="242" t="s">
        <v>339</v>
      </c>
      <c r="F273" s="243"/>
      <c r="G273" s="142" t="s">
        <v>274</v>
      </c>
      <c r="H273" s="143">
        <v>114.68</v>
      </c>
      <c r="I273" s="144"/>
      <c r="J273" s="143">
        <f>ROUND(I273*H273,3)</f>
        <v>0</v>
      </c>
      <c r="K273" s="141" t="s">
        <v>167</v>
      </c>
      <c r="L273" s="30"/>
      <c r="M273" s="145" t="s">
        <v>1</v>
      </c>
      <c r="N273" s="146" t="s">
        <v>43</v>
      </c>
      <c r="O273" s="49"/>
      <c r="P273" s="147">
        <f>O273*H273</f>
        <v>0</v>
      </c>
      <c r="Q273" s="147">
        <v>3.0000000000000001E-5</v>
      </c>
      <c r="R273" s="147">
        <f>Q273*H273</f>
        <v>3.4404000000000001E-3</v>
      </c>
      <c r="S273" s="147">
        <v>0</v>
      </c>
      <c r="T273" s="148">
        <f>S273*H273</f>
        <v>0</v>
      </c>
      <c r="AR273" s="16" t="s">
        <v>168</v>
      </c>
      <c r="AT273" s="16" t="s">
        <v>164</v>
      </c>
      <c r="AU273" s="16" t="s">
        <v>169</v>
      </c>
      <c r="AY273" s="16" t="s">
        <v>162</v>
      </c>
      <c r="BE273" s="149">
        <f>IF(N273="základná",J273,0)</f>
        <v>0</v>
      </c>
      <c r="BF273" s="149">
        <f>IF(N273="znížená",J273,0)</f>
        <v>0</v>
      </c>
      <c r="BG273" s="149">
        <f>IF(N273="zákl. prenesená",J273,0)</f>
        <v>0</v>
      </c>
      <c r="BH273" s="149">
        <f>IF(N273="zníž. prenesená",J273,0)</f>
        <v>0</v>
      </c>
      <c r="BI273" s="149">
        <f>IF(N273="nulová",J273,0)</f>
        <v>0</v>
      </c>
      <c r="BJ273" s="16" t="s">
        <v>169</v>
      </c>
      <c r="BK273" s="150">
        <f>ROUND(I273*H273,3)</f>
        <v>0</v>
      </c>
      <c r="BL273" s="16" t="s">
        <v>168</v>
      </c>
      <c r="BM273" s="16" t="s">
        <v>340</v>
      </c>
    </row>
    <row r="274" spans="2:65" s="12" customFormat="1">
      <c r="B274" s="159"/>
      <c r="D274" s="152" t="s">
        <v>175</v>
      </c>
      <c r="E274" s="160" t="s">
        <v>1</v>
      </c>
      <c r="F274" s="161" t="s">
        <v>341</v>
      </c>
      <c r="H274" s="162">
        <v>51.46</v>
      </c>
      <c r="I274" s="163"/>
      <c r="L274" s="159"/>
      <c r="M274" s="164"/>
      <c r="N274" s="165"/>
      <c r="O274" s="165"/>
      <c r="P274" s="165"/>
      <c r="Q274" s="165"/>
      <c r="R274" s="165"/>
      <c r="S274" s="165"/>
      <c r="T274" s="166"/>
      <c r="AT274" s="160" t="s">
        <v>175</v>
      </c>
      <c r="AU274" s="160" t="s">
        <v>169</v>
      </c>
      <c r="AV274" s="12" t="s">
        <v>169</v>
      </c>
      <c r="AW274" s="12" t="s">
        <v>32</v>
      </c>
      <c r="AX274" s="12" t="s">
        <v>71</v>
      </c>
      <c r="AY274" s="160" t="s">
        <v>162</v>
      </c>
    </row>
    <row r="275" spans="2:65" s="12" customFormat="1">
      <c r="B275" s="159"/>
      <c r="D275" s="152" t="s">
        <v>175</v>
      </c>
      <c r="E275" s="160" t="s">
        <v>1</v>
      </c>
      <c r="F275" s="161" t="s">
        <v>342</v>
      </c>
      <c r="H275" s="162">
        <v>20.94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175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2:65" s="12" customFormat="1">
      <c r="B276" s="159"/>
      <c r="D276" s="152" t="s">
        <v>175</v>
      </c>
      <c r="E276" s="160" t="s">
        <v>1</v>
      </c>
      <c r="F276" s="161" t="s">
        <v>343</v>
      </c>
      <c r="H276" s="162">
        <v>42.28</v>
      </c>
      <c r="I276" s="163"/>
      <c r="L276" s="159"/>
      <c r="M276" s="164"/>
      <c r="N276" s="165"/>
      <c r="O276" s="165"/>
      <c r="P276" s="165"/>
      <c r="Q276" s="165"/>
      <c r="R276" s="165"/>
      <c r="S276" s="165"/>
      <c r="T276" s="166"/>
      <c r="AT276" s="160" t="s">
        <v>175</v>
      </c>
      <c r="AU276" s="160" t="s">
        <v>169</v>
      </c>
      <c r="AV276" s="12" t="s">
        <v>169</v>
      </c>
      <c r="AW276" s="12" t="s">
        <v>32</v>
      </c>
      <c r="AX276" s="12" t="s">
        <v>71</v>
      </c>
      <c r="AY276" s="160" t="s">
        <v>162</v>
      </c>
    </row>
    <row r="277" spans="2:65" s="14" customFormat="1">
      <c r="B277" s="175"/>
      <c r="D277" s="152" t="s">
        <v>175</v>
      </c>
      <c r="E277" s="176" t="s">
        <v>1</v>
      </c>
      <c r="F277" s="177" t="s">
        <v>190</v>
      </c>
      <c r="H277" s="178">
        <v>114.68</v>
      </c>
      <c r="I277" s="179"/>
      <c r="L277" s="175"/>
      <c r="M277" s="180"/>
      <c r="N277" s="181"/>
      <c r="O277" s="181"/>
      <c r="P277" s="181"/>
      <c r="Q277" s="181"/>
      <c r="R277" s="181"/>
      <c r="S277" s="181"/>
      <c r="T277" s="182"/>
      <c r="AT277" s="176" t="s">
        <v>175</v>
      </c>
      <c r="AU277" s="176" t="s">
        <v>169</v>
      </c>
      <c r="AV277" s="14" t="s">
        <v>168</v>
      </c>
      <c r="AW277" s="14" t="s">
        <v>32</v>
      </c>
      <c r="AX277" s="14" t="s">
        <v>79</v>
      </c>
      <c r="AY277" s="176" t="s">
        <v>162</v>
      </c>
    </row>
    <row r="278" spans="2:65" s="1" customFormat="1" ht="16.5" customHeight="1">
      <c r="B278" s="139"/>
      <c r="C278" s="140" t="s">
        <v>344</v>
      </c>
      <c r="D278" s="140" t="s">
        <v>164</v>
      </c>
      <c r="E278" s="242" t="s">
        <v>345</v>
      </c>
      <c r="F278" s="243"/>
      <c r="G278" s="142" t="s">
        <v>274</v>
      </c>
      <c r="H278" s="143">
        <v>32.661999999999999</v>
      </c>
      <c r="I278" s="144"/>
      <c r="J278" s="143">
        <f>ROUND(I278*H278,3)</f>
        <v>0</v>
      </c>
      <c r="K278" s="141" t="s">
        <v>167</v>
      </c>
      <c r="L278" s="30"/>
      <c r="M278" s="145" t="s">
        <v>1</v>
      </c>
      <c r="N278" s="146" t="s">
        <v>43</v>
      </c>
      <c r="O278" s="49"/>
      <c r="P278" s="147">
        <f>O278*H278</f>
        <v>0</v>
      </c>
      <c r="Q278" s="147">
        <v>3.0000000000000001E-5</v>
      </c>
      <c r="R278" s="147">
        <f>Q278*H278</f>
        <v>9.7985999999999993E-4</v>
      </c>
      <c r="S278" s="147">
        <v>0</v>
      </c>
      <c r="T278" s="148">
        <f>S278*H278</f>
        <v>0</v>
      </c>
      <c r="AR278" s="16" t="s">
        <v>168</v>
      </c>
      <c r="AT278" s="16" t="s">
        <v>164</v>
      </c>
      <c r="AU278" s="16" t="s">
        <v>169</v>
      </c>
      <c r="AY278" s="16" t="s">
        <v>162</v>
      </c>
      <c r="BE278" s="149">
        <f>IF(N278="základná",J278,0)</f>
        <v>0</v>
      </c>
      <c r="BF278" s="149">
        <f>IF(N278="znížená",J278,0)</f>
        <v>0</v>
      </c>
      <c r="BG278" s="149">
        <f>IF(N278="zákl. prenesená",J278,0)</f>
        <v>0</v>
      </c>
      <c r="BH278" s="149">
        <f>IF(N278="zníž. prenesená",J278,0)</f>
        <v>0</v>
      </c>
      <c r="BI278" s="149">
        <f>IF(N278="nulová",J278,0)</f>
        <v>0</v>
      </c>
      <c r="BJ278" s="16" t="s">
        <v>169</v>
      </c>
      <c r="BK278" s="150">
        <f>ROUND(I278*H278,3)</f>
        <v>0</v>
      </c>
      <c r="BL278" s="16" t="s">
        <v>168</v>
      </c>
      <c r="BM278" s="16" t="s">
        <v>346</v>
      </c>
    </row>
    <row r="279" spans="2:65" s="12" customFormat="1">
      <c r="B279" s="159"/>
      <c r="D279" s="152" t="s">
        <v>175</v>
      </c>
      <c r="E279" s="160" t="s">
        <v>1</v>
      </c>
      <c r="F279" s="161" t="s">
        <v>347</v>
      </c>
      <c r="H279" s="162">
        <v>32.661999999999999</v>
      </c>
      <c r="I279" s="163"/>
      <c r="L279" s="159"/>
      <c r="M279" s="164"/>
      <c r="N279" s="165"/>
      <c r="O279" s="165"/>
      <c r="P279" s="165"/>
      <c r="Q279" s="165"/>
      <c r="R279" s="165"/>
      <c r="S279" s="165"/>
      <c r="T279" s="166"/>
      <c r="AT279" s="160" t="s">
        <v>175</v>
      </c>
      <c r="AU279" s="160" t="s">
        <v>169</v>
      </c>
      <c r="AV279" s="12" t="s">
        <v>169</v>
      </c>
      <c r="AW279" s="12" t="s">
        <v>32</v>
      </c>
      <c r="AX279" s="12" t="s">
        <v>79</v>
      </c>
      <c r="AY279" s="160" t="s">
        <v>162</v>
      </c>
    </row>
    <row r="280" spans="2:65" s="1" customFormat="1" ht="16.5" customHeight="1">
      <c r="B280" s="139"/>
      <c r="C280" s="183" t="s">
        <v>348</v>
      </c>
      <c r="D280" s="183" t="s">
        <v>349</v>
      </c>
      <c r="E280" s="246" t="s">
        <v>2584</v>
      </c>
      <c r="F280" s="247"/>
      <c r="G280" s="185" t="s">
        <v>274</v>
      </c>
      <c r="H280" s="186">
        <v>169.44300000000001</v>
      </c>
      <c r="I280" s="187"/>
      <c r="J280" s="186">
        <f>ROUND(I280*H280,3)</f>
        <v>0</v>
      </c>
      <c r="K280" s="184" t="s">
        <v>167</v>
      </c>
      <c r="L280" s="188"/>
      <c r="M280" s="189" t="s">
        <v>1</v>
      </c>
      <c r="N280" s="190" t="s">
        <v>43</v>
      </c>
      <c r="O280" s="49"/>
      <c r="P280" s="147">
        <f>O280*H280</f>
        <v>0</v>
      </c>
      <c r="Q280" s="147">
        <v>2.0000000000000001E-4</v>
      </c>
      <c r="R280" s="147">
        <f>Q280*H280</f>
        <v>3.3888600000000005E-2</v>
      </c>
      <c r="S280" s="147">
        <v>0</v>
      </c>
      <c r="T280" s="148">
        <f>S280*H280</f>
        <v>0</v>
      </c>
      <c r="AR280" s="16" t="s">
        <v>223</v>
      </c>
      <c r="AT280" s="16" t="s">
        <v>349</v>
      </c>
      <c r="AU280" s="16" t="s">
        <v>169</v>
      </c>
      <c r="AY280" s="16" t="s">
        <v>162</v>
      </c>
      <c r="BE280" s="149">
        <f>IF(N280="základná",J280,0)</f>
        <v>0</v>
      </c>
      <c r="BF280" s="149">
        <f>IF(N280="znížená",J280,0)</f>
        <v>0</v>
      </c>
      <c r="BG280" s="149">
        <f>IF(N280="zákl. prenesená",J280,0)</f>
        <v>0</v>
      </c>
      <c r="BH280" s="149">
        <f>IF(N280="zníž. prenesená",J280,0)</f>
        <v>0</v>
      </c>
      <c r="BI280" s="149">
        <f>IF(N280="nulová",J280,0)</f>
        <v>0</v>
      </c>
      <c r="BJ280" s="16" t="s">
        <v>169</v>
      </c>
      <c r="BK280" s="150">
        <f>ROUND(I280*H280,3)</f>
        <v>0</v>
      </c>
      <c r="BL280" s="16" t="s">
        <v>168</v>
      </c>
      <c r="BM280" s="16" t="s">
        <v>350</v>
      </c>
    </row>
    <row r="281" spans="2:65" s="12" customFormat="1">
      <c r="B281" s="159"/>
      <c r="D281" s="152" t="s">
        <v>175</v>
      </c>
      <c r="E281" s="160" t="s">
        <v>1</v>
      </c>
      <c r="F281" s="161" t="s">
        <v>351</v>
      </c>
      <c r="H281" s="162">
        <v>37.561</v>
      </c>
      <c r="I281" s="163"/>
      <c r="L281" s="159"/>
      <c r="M281" s="164"/>
      <c r="N281" s="165"/>
      <c r="O281" s="165"/>
      <c r="P281" s="165"/>
      <c r="Q281" s="165"/>
      <c r="R281" s="165"/>
      <c r="S281" s="165"/>
      <c r="T281" s="166"/>
      <c r="AT281" s="160" t="s">
        <v>175</v>
      </c>
      <c r="AU281" s="160" t="s">
        <v>169</v>
      </c>
      <c r="AV281" s="12" t="s">
        <v>169</v>
      </c>
      <c r="AW281" s="12" t="s">
        <v>32</v>
      </c>
      <c r="AX281" s="12" t="s">
        <v>71</v>
      </c>
      <c r="AY281" s="160" t="s">
        <v>162</v>
      </c>
    </row>
    <row r="282" spans="2:65" s="12" customFormat="1">
      <c r="B282" s="159"/>
      <c r="D282" s="152" t="s">
        <v>175</v>
      </c>
      <c r="E282" s="160" t="s">
        <v>1</v>
      </c>
      <c r="F282" s="161" t="s">
        <v>352</v>
      </c>
      <c r="H282" s="162">
        <v>59.179000000000002</v>
      </c>
      <c r="I282" s="163"/>
      <c r="L282" s="159"/>
      <c r="M282" s="164"/>
      <c r="N282" s="165"/>
      <c r="O282" s="165"/>
      <c r="P282" s="165"/>
      <c r="Q282" s="165"/>
      <c r="R282" s="165"/>
      <c r="S282" s="165"/>
      <c r="T282" s="166"/>
      <c r="AT282" s="160" t="s">
        <v>175</v>
      </c>
      <c r="AU282" s="160" t="s">
        <v>169</v>
      </c>
      <c r="AV282" s="12" t="s">
        <v>169</v>
      </c>
      <c r="AW282" s="12" t="s">
        <v>32</v>
      </c>
      <c r="AX282" s="12" t="s">
        <v>71</v>
      </c>
      <c r="AY282" s="160" t="s">
        <v>162</v>
      </c>
    </row>
    <row r="283" spans="2:65" s="12" customFormat="1">
      <c r="B283" s="159"/>
      <c r="D283" s="152" t="s">
        <v>175</v>
      </c>
      <c r="E283" s="160" t="s">
        <v>1</v>
      </c>
      <c r="F283" s="161" t="s">
        <v>353</v>
      </c>
      <c r="H283" s="162">
        <v>72.703000000000003</v>
      </c>
      <c r="I283" s="163"/>
      <c r="L283" s="159"/>
      <c r="M283" s="164"/>
      <c r="N283" s="165"/>
      <c r="O283" s="165"/>
      <c r="P283" s="165"/>
      <c r="Q283" s="165"/>
      <c r="R283" s="165"/>
      <c r="S283" s="165"/>
      <c r="T283" s="166"/>
      <c r="AT283" s="160" t="s">
        <v>175</v>
      </c>
      <c r="AU283" s="160" t="s">
        <v>169</v>
      </c>
      <c r="AV283" s="12" t="s">
        <v>169</v>
      </c>
      <c r="AW283" s="12" t="s">
        <v>32</v>
      </c>
      <c r="AX283" s="12" t="s">
        <v>71</v>
      </c>
      <c r="AY283" s="160" t="s">
        <v>162</v>
      </c>
    </row>
    <row r="284" spans="2:65" s="14" customFormat="1">
      <c r="B284" s="175"/>
      <c r="D284" s="152" t="s">
        <v>175</v>
      </c>
      <c r="E284" s="176" t="s">
        <v>1</v>
      </c>
      <c r="F284" s="177" t="s">
        <v>190</v>
      </c>
      <c r="H284" s="178">
        <v>169.44300000000001</v>
      </c>
      <c r="I284" s="179"/>
      <c r="L284" s="175"/>
      <c r="M284" s="180"/>
      <c r="N284" s="181"/>
      <c r="O284" s="181"/>
      <c r="P284" s="181"/>
      <c r="Q284" s="181"/>
      <c r="R284" s="181"/>
      <c r="S284" s="181"/>
      <c r="T284" s="182"/>
      <c r="AT284" s="176" t="s">
        <v>175</v>
      </c>
      <c r="AU284" s="176" t="s">
        <v>169</v>
      </c>
      <c r="AV284" s="14" t="s">
        <v>168</v>
      </c>
      <c r="AW284" s="14" t="s">
        <v>32</v>
      </c>
      <c r="AX284" s="14" t="s">
        <v>79</v>
      </c>
      <c r="AY284" s="176" t="s">
        <v>162</v>
      </c>
    </row>
    <row r="285" spans="2:65" s="10" customFormat="1" ht="22.9" customHeight="1">
      <c r="B285" s="126"/>
      <c r="D285" s="127" t="s">
        <v>70</v>
      </c>
      <c r="E285" s="137" t="s">
        <v>184</v>
      </c>
      <c r="F285" s="137" t="s">
        <v>354</v>
      </c>
      <c r="I285" s="129"/>
      <c r="J285" s="138">
        <f>BK285</f>
        <v>0</v>
      </c>
      <c r="L285" s="126"/>
      <c r="M285" s="131"/>
      <c r="N285" s="132"/>
      <c r="O285" s="132"/>
      <c r="P285" s="133">
        <f>SUM(P286:P373)</f>
        <v>0</v>
      </c>
      <c r="Q285" s="132"/>
      <c r="R285" s="133">
        <f>SUM(R286:R373)</f>
        <v>79.511639650000021</v>
      </c>
      <c r="S285" s="132"/>
      <c r="T285" s="134">
        <f>SUM(T286:T373)</f>
        <v>0</v>
      </c>
      <c r="AR285" s="127" t="s">
        <v>79</v>
      </c>
      <c r="AT285" s="135" t="s">
        <v>70</v>
      </c>
      <c r="AU285" s="135" t="s">
        <v>79</v>
      </c>
      <c r="AY285" s="127" t="s">
        <v>162</v>
      </c>
      <c r="BK285" s="136">
        <f>SUM(BK286:BK373)</f>
        <v>0</v>
      </c>
    </row>
    <row r="286" spans="2:65" s="1" customFormat="1" ht="16.5" customHeight="1">
      <c r="B286" s="139"/>
      <c r="C286" s="140" t="s">
        <v>355</v>
      </c>
      <c r="D286" s="140" t="s">
        <v>164</v>
      </c>
      <c r="E286" s="242" t="s">
        <v>356</v>
      </c>
      <c r="F286" s="243"/>
      <c r="G286" s="142" t="s">
        <v>172</v>
      </c>
      <c r="H286" s="143">
        <v>4.1630000000000003</v>
      </c>
      <c r="I286" s="144"/>
      <c r="J286" s="143">
        <f>ROUND(I286*H286,3)</f>
        <v>0</v>
      </c>
      <c r="K286" s="141" t="s">
        <v>167</v>
      </c>
      <c r="L286" s="30"/>
      <c r="M286" s="145" t="s">
        <v>1</v>
      </c>
      <c r="N286" s="146" t="s">
        <v>43</v>
      </c>
      <c r="O286" s="49"/>
      <c r="P286" s="147">
        <f>O286*H286</f>
        <v>0</v>
      </c>
      <c r="Q286" s="147">
        <v>0.72855999999999999</v>
      </c>
      <c r="R286" s="147">
        <f>Q286*H286</f>
        <v>3.0329952800000002</v>
      </c>
      <c r="S286" s="147">
        <v>0</v>
      </c>
      <c r="T286" s="148">
        <f>S286*H286</f>
        <v>0</v>
      </c>
      <c r="AR286" s="16" t="s">
        <v>168</v>
      </c>
      <c r="AT286" s="16" t="s">
        <v>164</v>
      </c>
      <c r="AU286" s="16" t="s">
        <v>169</v>
      </c>
      <c r="AY286" s="16" t="s">
        <v>162</v>
      </c>
      <c r="BE286" s="149">
        <f>IF(N286="základná",J286,0)</f>
        <v>0</v>
      </c>
      <c r="BF286" s="149">
        <f>IF(N286="znížená",J286,0)</f>
        <v>0</v>
      </c>
      <c r="BG286" s="149">
        <f>IF(N286="zákl. prenesená",J286,0)</f>
        <v>0</v>
      </c>
      <c r="BH286" s="149">
        <f>IF(N286="zníž. prenesená",J286,0)</f>
        <v>0</v>
      </c>
      <c r="BI286" s="149">
        <f>IF(N286="nulová",J286,0)</f>
        <v>0</v>
      </c>
      <c r="BJ286" s="16" t="s">
        <v>169</v>
      </c>
      <c r="BK286" s="150">
        <f>ROUND(I286*H286,3)</f>
        <v>0</v>
      </c>
      <c r="BL286" s="16" t="s">
        <v>168</v>
      </c>
      <c r="BM286" s="16" t="s">
        <v>357</v>
      </c>
    </row>
    <row r="287" spans="2:65" s="11" customFormat="1">
      <c r="B287" s="151"/>
      <c r="D287" s="152" t="s">
        <v>175</v>
      </c>
      <c r="E287" s="153" t="s">
        <v>1</v>
      </c>
      <c r="F287" s="154" t="s">
        <v>358</v>
      </c>
      <c r="H287" s="153" t="s">
        <v>1</v>
      </c>
      <c r="I287" s="155"/>
      <c r="L287" s="151"/>
      <c r="M287" s="156"/>
      <c r="N287" s="157"/>
      <c r="O287" s="157"/>
      <c r="P287" s="157"/>
      <c r="Q287" s="157"/>
      <c r="R287" s="157"/>
      <c r="S287" s="157"/>
      <c r="T287" s="158"/>
      <c r="AT287" s="153" t="s">
        <v>175</v>
      </c>
      <c r="AU287" s="153" t="s">
        <v>169</v>
      </c>
      <c r="AV287" s="11" t="s">
        <v>79</v>
      </c>
      <c r="AW287" s="11" t="s">
        <v>32</v>
      </c>
      <c r="AX287" s="11" t="s">
        <v>71</v>
      </c>
      <c r="AY287" s="153" t="s">
        <v>162</v>
      </c>
    </row>
    <row r="288" spans="2:65" s="11" customFormat="1">
      <c r="B288" s="151"/>
      <c r="D288" s="152" t="s">
        <v>175</v>
      </c>
      <c r="E288" s="153" t="s">
        <v>1</v>
      </c>
      <c r="F288" s="154" t="s">
        <v>359</v>
      </c>
      <c r="H288" s="153" t="s">
        <v>1</v>
      </c>
      <c r="I288" s="155"/>
      <c r="L288" s="151"/>
      <c r="M288" s="156"/>
      <c r="N288" s="157"/>
      <c r="O288" s="157"/>
      <c r="P288" s="157"/>
      <c r="Q288" s="157"/>
      <c r="R288" s="157"/>
      <c r="S288" s="157"/>
      <c r="T288" s="158"/>
      <c r="AT288" s="153" t="s">
        <v>175</v>
      </c>
      <c r="AU288" s="153" t="s">
        <v>169</v>
      </c>
      <c r="AV288" s="11" t="s">
        <v>79</v>
      </c>
      <c r="AW288" s="11" t="s">
        <v>32</v>
      </c>
      <c r="AX288" s="11" t="s">
        <v>71</v>
      </c>
      <c r="AY288" s="153" t="s">
        <v>162</v>
      </c>
    </row>
    <row r="289" spans="2:65" s="12" customFormat="1">
      <c r="B289" s="159"/>
      <c r="D289" s="152" t="s">
        <v>175</v>
      </c>
      <c r="E289" s="160" t="s">
        <v>1</v>
      </c>
      <c r="F289" s="161" t="s">
        <v>360</v>
      </c>
      <c r="H289" s="162">
        <v>2.4980000000000002</v>
      </c>
      <c r="I289" s="163"/>
      <c r="L289" s="159"/>
      <c r="M289" s="164"/>
      <c r="N289" s="165"/>
      <c r="O289" s="165"/>
      <c r="P289" s="165"/>
      <c r="Q289" s="165"/>
      <c r="R289" s="165"/>
      <c r="S289" s="165"/>
      <c r="T289" s="166"/>
      <c r="AT289" s="160" t="s">
        <v>175</v>
      </c>
      <c r="AU289" s="160" t="s">
        <v>169</v>
      </c>
      <c r="AV289" s="12" t="s">
        <v>169</v>
      </c>
      <c r="AW289" s="12" t="s">
        <v>32</v>
      </c>
      <c r="AX289" s="12" t="s">
        <v>71</v>
      </c>
      <c r="AY289" s="160" t="s">
        <v>162</v>
      </c>
    </row>
    <row r="290" spans="2:65" s="11" customFormat="1">
      <c r="B290" s="151"/>
      <c r="D290" s="152" t="s">
        <v>175</v>
      </c>
      <c r="E290" s="153" t="s">
        <v>1</v>
      </c>
      <c r="F290" s="154" t="s">
        <v>361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175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2:65" s="12" customFormat="1">
      <c r="B291" s="159"/>
      <c r="D291" s="152" t="s">
        <v>175</v>
      </c>
      <c r="E291" s="160" t="s">
        <v>1</v>
      </c>
      <c r="F291" s="161" t="s">
        <v>362</v>
      </c>
      <c r="H291" s="162">
        <v>1.665</v>
      </c>
      <c r="I291" s="163"/>
      <c r="L291" s="159"/>
      <c r="M291" s="164"/>
      <c r="N291" s="165"/>
      <c r="O291" s="165"/>
      <c r="P291" s="165"/>
      <c r="Q291" s="165"/>
      <c r="R291" s="165"/>
      <c r="S291" s="165"/>
      <c r="T291" s="166"/>
      <c r="AT291" s="160" t="s">
        <v>175</v>
      </c>
      <c r="AU291" s="160" t="s">
        <v>169</v>
      </c>
      <c r="AV291" s="12" t="s">
        <v>169</v>
      </c>
      <c r="AW291" s="12" t="s">
        <v>32</v>
      </c>
      <c r="AX291" s="12" t="s">
        <v>71</v>
      </c>
      <c r="AY291" s="160" t="s">
        <v>162</v>
      </c>
    </row>
    <row r="292" spans="2:65" s="14" customFormat="1">
      <c r="B292" s="175"/>
      <c r="D292" s="152" t="s">
        <v>175</v>
      </c>
      <c r="E292" s="176" t="s">
        <v>1</v>
      </c>
      <c r="F292" s="177" t="s">
        <v>190</v>
      </c>
      <c r="H292" s="178">
        <v>4.1630000000000003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175</v>
      </c>
      <c r="AU292" s="176" t="s">
        <v>169</v>
      </c>
      <c r="AV292" s="14" t="s">
        <v>168</v>
      </c>
      <c r="AW292" s="14" t="s">
        <v>32</v>
      </c>
      <c r="AX292" s="14" t="s">
        <v>79</v>
      </c>
      <c r="AY292" s="176" t="s">
        <v>162</v>
      </c>
    </row>
    <row r="293" spans="2:65" s="1" customFormat="1" ht="16.5" customHeight="1">
      <c r="B293" s="139"/>
      <c r="C293" s="140" t="s">
        <v>363</v>
      </c>
      <c r="D293" s="140" t="s">
        <v>164</v>
      </c>
      <c r="E293" s="244" t="s">
        <v>2494</v>
      </c>
      <c r="F293" s="245"/>
      <c r="G293" s="142" t="s">
        <v>172</v>
      </c>
      <c r="H293" s="143">
        <v>84.558000000000007</v>
      </c>
      <c r="I293" s="144"/>
      <c r="J293" s="143">
        <f>ROUND(I293*H293,3)</f>
        <v>0</v>
      </c>
      <c r="K293" s="141" t="s">
        <v>167</v>
      </c>
      <c r="L293" s="30"/>
      <c r="M293" s="145" t="s">
        <v>1</v>
      </c>
      <c r="N293" s="146" t="s">
        <v>43</v>
      </c>
      <c r="O293" s="49"/>
      <c r="P293" s="147">
        <f>O293*H293</f>
        <v>0</v>
      </c>
      <c r="Q293" s="147">
        <v>0.70681000000000005</v>
      </c>
      <c r="R293" s="147">
        <f>Q293*H293</f>
        <v>59.766439980000008</v>
      </c>
      <c r="S293" s="147">
        <v>0</v>
      </c>
      <c r="T293" s="148">
        <f>S293*H293</f>
        <v>0</v>
      </c>
      <c r="AR293" s="16" t="s">
        <v>168</v>
      </c>
      <c r="AT293" s="16" t="s">
        <v>164</v>
      </c>
      <c r="AU293" s="16" t="s">
        <v>169</v>
      </c>
      <c r="AY293" s="16" t="s">
        <v>162</v>
      </c>
      <c r="BE293" s="149">
        <f>IF(N293="základná",J293,0)</f>
        <v>0</v>
      </c>
      <c r="BF293" s="149">
        <f>IF(N293="znížená",J293,0)</f>
        <v>0</v>
      </c>
      <c r="BG293" s="149">
        <f>IF(N293="zákl. prenesená",J293,0)</f>
        <v>0</v>
      </c>
      <c r="BH293" s="149">
        <f>IF(N293="zníž. prenesená",J293,0)</f>
        <v>0</v>
      </c>
      <c r="BI293" s="149">
        <f>IF(N293="nulová",J293,0)</f>
        <v>0</v>
      </c>
      <c r="BJ293" s="16" t="s">
        <v>169</v>
      </c>
      <c r="BK293" s="150">
        <f>ROUND(I293*H293,3)</f>
        <v>0</v>
      </c>
      <c r="BL293" s="16" t="s">
        <v>168</v>
      </c>
      <c r="BM293" s="16" t="s">
        <v>364</v>
      </c>
    </row>
    <row r="294" spans="2:65" s="11" customFormat="1">
      <c r="B294" s="151"/>
      <c r="D294" s="152" t="s">
        <v>175</v>
      </c>
      <c r="E294" s="153" t="s">
        <v>1</v>
      </c>
      <c r="F294" s="154" t="s">
        <v>358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175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2:65" s="11" customFormat="1">
      <c r="B295" s="151"/>
      <c r="D295" s="152" t="s">
        <v>175</v>
      </c>
      <c r="E295" s="153" t="s">
        <v>1</v>
      </c>
      <c r="F295" s="154" t="s">
        <v>365</v>
      </c>
      <c r="H295" s="153" t="s">
        <v>1</v>
      </c>
      <c r="I295" s="155"/>
      <c r="L295" s="151"/>
      <c r="M295" s="156"/>
      <c r="N295" s="157"/>
      <c r="O295" s="157"/>
      <c r="P295" s="157"/>
      <c r="Q295" s="157"/>
      <c r="R295" s="157"/>
      <c r="S295" s="157"/>
      <c r="T295" s="158"/>
      <c r="AT295" s="153" t="s">
        <v>175</v>
      </c>
      <c r="AU295" s="153" t="s">
        <v>169</v>
      </c>
      <c r="AV295" s="11" t="s">
        <v>79</v>
      </c>
      <c r="AW295" s="11" t="s">
        <v>32</v>
      </c>
      <c r="AX295" s="11" t="s">
        <v>71</v>
      </c>
      <c r="AY295" s="153" t="s">
        <v>162</v>
      </c>
    </row>
    <row r="296" spans="2:65" s="12" customFormat="1">
      <c r="B296" s="159"/>
      <c r="D296" s="152" t="s">
        <v>175</v>
      </c>
      <c r="E296" s="160" t="s">
        <v>1</v>
      </c>
      <c r="F296" s="161" t="s">
        <v>366</v>
      </c>
      <c r="H296" s="162">
        <v>15.609</v>
      </c>
      <c r="I296" s="163"/>
      <c r="L296" s="159"/>
      <c r="M296" s="164"/>
      <c r="N296" s="165"/>
      <c r="O296" s="165"/>
      <c r="P296" s="165"/>
      <c r="Q296" s="165"/>
      <c r="R296" s="165"/>
      <c r="S296" s="165"/>
      <c r="T296" s="166"/>
      <c r="AT296" s="160" t="s">
        <v>175</v>
      </c>
      <c r="AU296" s="160" t="s">
        <v>169</v>
      </c>
      <c r="AV296" s="12" t="s">
        <v>169</v>
      </c>
      <c r="AW296" s="12" t="s">
        <v>32</v>
      </c>
      <c r="AX296" s="12" t="s">
        <v>71</v>
      </c>
      <c r="AY296" s="160" t="s">
        <v>162</v>
      </c>
    </row>
    <row r="297" spans="2:65" s="12" customFormat="1">
      <c r="B297" s="159"/>
      <c r="D297" s="152" t="s">
        <v>175</v>
      </c>
      <c r="E297" s="160" t="s">
        <v>1</v>
      </c>
      <c r="F297" s="161" t="s">
        <v>367</v>
      </c>
      <c r="H297" s="162">
        <v>-0.32100000000000001</v>
      </c>
      <c r="I297" s="163"/>
      <c r="L297" s="159"/>
      <c r="M297" s="164"/>
      <c r="N297" s="165"/>
      <c r="O297" s="165"/>
      <c r="P297" s="165"/>
      <c r="Q297" s="165"/>
      <c r="R297" s="165"/>
      <c r="S297" s="165"/>
      <c r="T297" s="166"/>
      <c r="AT297" s="160" t="s">
        <v>175</v>
      </c>
      <c r="AU297" s="160" t="s">
        <v>169</v>
      </c>
      <c r="AV297" s="12" t="s">
        <v>169</v>
      </c>
      <c r="AW297" s="12" t="s">
        <v>32</v>
      </c>
      <c r="AX297" s="12" t="s">
        <v>71</v>
      </c>
      <c r="AY297" s="160" t="s">
        <v>162</v>
      </c>
    </row>
    <row r="298" spans="2:65" s="11" customFormat="1">
      <c r="B298" s="151"/>
      <c r="D298" s="152" t="s">
        <v>175</v>
      </c>
      <c r="E298" s="153" t="s">
        <v>1</v>
      </c>
      <c r="F298" s="154" t="s">
        <v>368</v>
      </c>
      <c r="H298" s="153" t="s">
        <v>1</v>
      </c>
      <c r="I298" s="155"/>
      <c r="L298" s="151"/>
      <c r="M298" s="156"/>
      <c r="N298" s="157"/>
      <c r="O298" s="157"/>
      <c r="P298" s="157"/>
      <c r="Q298" s="157"/>
      <c r="R298" s="157"/>
      <c r="S298" s="157"/>
      <c r="T298" s="158"/>
      <c r="AT298" s="153" t="s">
        <v>175</v>
      </c>
      <c r="AU298" s="153" t="s">
        <v>169</v>
      </c>
      <c r="AV298" s="11" t="s">
        <v>79</v>
      </c>
      <c r="AW298" s="11" t="s">
        <v>32</v>
      </c>
      <c r="AX298" s="11" t="s">
        <v>71</v>
      </c>
      <c r="AY298" s="153" t="s">
        <v>162</v>
      </c>
    </row>
    <row r="299" spans="2:65" s="12" customFormat="1">
      <c r="B299" s="159"/>
      <c r="D299" s="152" t="s">
        <v>175</v>
      </c>
      <c r="E299" s="160" t="s">
        <v>1</v>
      </c>
      <c r="F299" s="161" t="s">
        <v>369</v>
      </c>
      <c r="H299" s="162">
        <v>-3.629</v>
      </c>
      <c r="I299" s="163"/>
      <c r="L299" s="159"/>
      <c r="M299" s="164"/>
      <c r="N299" s="165"/>
      <c r="O299" s="165"/>
      <c r="P299" s="165"/>
      <c r="Q299" s="165"/>
      <c r="R299" s="165"/>
      <c r="S299" s="165"/>
      <c r="T299" s="166"/>
      <c r="AT299" s="160" t="s">
        <v>175</v>
      </c>
      <c r="AU299" s="160" t="s">
        <v>169</v>
      </c>
      <c r="AV299" s="12" t="s">
        <v>169</v>
      </c>
      <c r="AW299" s="12" t="s">
        <v>32</v>
      </c>
      <c r="AX299" s="12" t="s">
        <v>71</v>
      </c>
      <c r="AY299" s="160" t="s">
        <v>162</v>
      </c>
    </row>
    <row r="300" spans="2:65" s="11" customFormat="1">
      <c r="B300" s="151"/>
      <c r="D300" s="152" t="s">
        <v>175</v>
      </c>
      <c r="E300" s="153" t="s">
        <v>1</v>
      </c>
      <c r="F300" s="154" t="s">
        <v>359</v>
      </c>
      <c r="H300" s="153" t="s">
        <v>1</v>
      </c>
      <c r="I300" s="155"/>
      <c r="L300" s="151"/>
      <c r="M300" s="156"/>
      <c r="N300" s="157"/>
      <c r="O300" s="157"/>
      <c r="P300" s="157"/>
      <c r="Q300" s="157"/>
      <c r="R300" s="157"/>
      <c r="S300" s="157"/>
      <c r="T300" s="158"/>
      <c r="AT300" s="153" t="s">
        <v>175</v>
      </c>
      <c r="AU300" s="153" t="s">
        <v>169</v>
      </c>
      <c r="AV300" s="11" t="s">
        <v>79</v>
      </c>
      <c r="AW300" s="11" t="s">
        <v>32</v>
      </c>
      <c r="AX300" s="11" t="s">
        <v>71</v>
      </c>
      <c r="AY300" s="153" t="s">
        <v>162</v>
      </c>
    </row>
    <row r="301" spans="2:65" s="12" customFormat="1">
      <c r="B301" s="159"/>
      <c r="D301" s="152" t="s">
        <v>175</v>
      </c>
      <c r="E301" s="160" t="s">
        <v>1</v>
      </c>
      <c r="F301" s="161" t="s">
        <v>370</v>
      </c>
      <c r="H301" s="162">
        <v>44.622</v>
      </c>
      <c r="I301" s="163"/>
      <c r="L301" s="159"/>
      <c r="M301" s="164"/>
      <c r="N301" s="165"/>
      <c r="O301" s="165"/>
      <c r="P301" s="165"/>
      <c r="Q301" s="165"/>
      <c r="R301" s="165"/>
      <c r="S301" s="165"/>
      <c r="T301" s="166"/>
      <c r="AT301" s="160" t="s">
        <v>175</v>
      </c>
      <c r="AU301" s="160" t="s">
        <v>169</v>
      </c>
      <c r="AV301" s="12" t="s">
        <v>169</v>
      </c>
      <c r="AW301" s="12" t="s">
        <v>32</v>
      </c>
      <c r="AX301" s="12" t="s">
        <v>71</v>
      </c>
      <c r="AY301" s="160" t="s">
        <v>162</v>
      </c>
    </row>
    <row r="302" spans="2:65" s="12" customFormat="1">
      <c r="B302" s="159"/>
      <c r="D302" s="152" t="s">
        <v>175</v>
      </c>
      <c r="E302" s="160" t="s">
        <v>1</v>
      </c>
      <c r="F302" s="161" t="s">
        <v>371</v>
      </c>
      <c r="H302" s="162">
        <v>11.613</v>
      </c>
      <c r="I302" s="163"/>
      <c r="L302" s="159"/>
      <c r="M302" s="164"/>
      <c r="N302" s="165"/>
      <c r="O302" s="165"/>
      <c r="P302" s="165"/>
      <c r="Q302" s="165"/>
      <c r="R302" s="165"/>
      <c r="S302" s="165"/>
      <c r="T302" s="166"/>
      <c r="AT302" s="160" t="s">
        <v>175</v>
      </c>
      <c r="AU302" s="160" t="s">
        <v>169</v>
      </c>
      <c r="AV302" s="12" t="s">
        <v>169</v>
      </c>
      <c r="AW302" s="12" t="s">
        <v>32</v>
      </c>
      <c r="AX302" s="12" t="s">
        <v>71</v>
      </c>
      <c r="AY302" s="160" t="s">
        <v>162</v>
      </c>
    </row>
    <row r="303" spans="2:65" s="12" customFormat="1">
      <c r="B303" s="159"/>
      <c r="D303" s="152" t="s">
        <v>175</v>
      </c>
      <c r="E303" s="160" t="s">
        <v>1</v>
      </c>
      <c r="F303" s="161" t="s">
        <v>372</v>
      </c>
      <c r="H303" s="162">
        <v>-2.4980000000000002</v>
      </c>
      <c r="I303" s="163"/>
      <c r="L303" s="159"/>
      <c r="M303" s="164"/>
      <c r="N303" s="165"/>
      <c r="O303" s="165"/>
      <c r="P303" s="165"/>
      <c r="Q303" s="165"/>
      <c r="R303" s="165"/>
      <c r="S303" s="165"/>
      <c r="T303" s="166"/>
      <c r="AT303" s="160" t="s">
        <v>175</v>
      </c>
      <c r="AU303" s="160" t="s">
        <v>169</v>
      </c>
      <c r="AV303" s="12" t="s">
        <v>169</v>
      </c>
      <c r="AW303" s="12" t="s">
        <v>32</v>
      </c>
      <c r="AX303" s="12" t="s">
        <v>71</v>
      </c>
      <c r="AY303" s="160" t="s">
        <v>162</v>
      </c>
    </row>
    <row r="304" spans="2:65" s="11" customFormat="1">
      <c r="B304" s="151"/>
      <c r="D304" s="152" t="s">
        <v>175</v>
      </c>
      <c r="E304" s="153" t="s">
        <v>1</v>
      </c>
      <c r="F304" s="154" t="s">
        <v>368</v>
      </c>
      <c r="H304" s="153" t="s">
        <v>1</v>
      </c>
      <c r="I304" s="155"/>
      <c r="L304" s="151"/>
      <c r="M304" s="156"/>
      <c r="N304" s="157"/>
      <c r="O304" s="157"/>
      <c r="P304" s="157"/>
      <c r="Q304" s="157"/>
      <c r="R304" s="157"/>
      <c r="S304" s="157"/>
      <c r="T304" s="158"/>
      <c r="AT304" s="153" t="s">
        <v>175</v>
      </c>
      <c r="AU304" s="153" t="s">
        <v>169</v>
      </c>
      <c r="AV304" s="11" t="s">
        <v>79</v>
      </c>
      <c r="AW304" s="11" t="s">
        <v>32</v>
      </c>
      <c r="AX304" s="11" t="s">
        <v>71</v>
      </c>
      <c r="AY304" s="153" t="s">
        <v>162</v>
      </c>
    </row>
    <row r="305" spans="2:65" s="12" customFormat="1">
      <c r="B305" s="159"/>
      <c r="D305" s="152" t="s">
        <v>175</v>
      </c>
      <c r="E305" s="160" t="s">
        <v>1</v>
      </c>
      <c r="F305" s="161" t="s">
        <v>373</v>
      </c>
      <c r="H305" s="162">
        <v>-17.216999999999999</v>
      </c>
      <c r="I305" s="163"/>
      <c r="L305" s="159"/>
      <c r="M305" s="164"/>
      <c r="N305" s="165"/>
      <c r="O305" s="165"/>
      <c r="P305" s="165"/>
      <c r="Q305" s="165"/>
      <c r="R305" s="165"/>
      <c r="S305" s="165"/>
      <c r="T305" s="166"/>
      <c r="AT305" s="160" t="s">
        <v>175</v>
      </c>
      <c r="AU305" s="160" t="s">
        <v>169</v>
      </c>
      <c r="AV305" s="12" t="s">
        <v>169</v>
      </c>
      <c r="AW305" s="12" t="s">
        <v>32</v>
      </c>
      <c r="AX305" s="12" t="s">
        <v>71</v>
      </c>
      <c r="AY305" s="160" t="s">
        <v>162</v>
      </c>
    </row>
    <row r="306" spans="2:65" s="13" customFormat="1">
      <c r="B306" s="167"/>
      <c r="D306" s="152" t="s">
        <v>175</v>
      </c>
      <c r="E306" s="168" t="s">
        <v>1</v>
      </c>
      <c r="F306" s="169" t="s">
        <v>183</v>
      </c>
      <c r="H306" s="170">
        <v>48.179000000000002</v>
      </c>
      <c r="I306" s="171"/>
      <c r="L306" s="167"/>
      <c r="M306" s="172"/>
      <c r="N306" s="173"/>
      <c r="O306" s="173"/>
      <c r="P306" s="173"/>
      <c r="Q306" s="173"/>
      <c r="R306" s="173"/>
      <c r="S306" s="173"/>
      <c r="T306" s="174"/>
      <c r="AT306" s="168" t="s">
        <v>175</v>
      </c>
      <c r="AU306" s="168" t="s">
        <v>169</v>
      </c>
      <c r="AV306" s="13" t="s">
        <v>184</v>
      </c>
      <c r="AW306" s="13" t="s">
        <v>32</v>
      </c>
      <c r="AX306" s="13" t="s">
        <v>71</v>
      </c>
      <c r="AY306" s="168" t="s">
        <v>162</v>
      </c>
    </row>
    <row r="307" spans="2:65" s="11" customFormat="1">
      <c r="B307" s="151"/>
      <c r="D307" s="152" t="s">
        <v>175</v>
      </c>
      <c r="E307" s="153" t="s">
        <v>1</v>
      </c>
      <c r="F307" s="154" t="s">
        <v>374</v>
      </c>
      <c r="H307" s="153" t="s">
        <v>1</v>
      </c>
      <c r="I307" s="155"/>
      <c r="L307" s="151"/>
      <c r="M307" s="156"/>
      <c r="N307" s="157"/>
      <c r="O307" s="157"/>
      <c r="P307" s="157"/>
      <c r="Q307" s="157"/>
      <c r="R307" s="157"/>
      <c r="S307" s="157"/>
      <c r="T307" s="158"/>
      <c r="AT307" s="153" t="s">
        <v>175</v>
      </c>
      <c r="AU307" s="153" t="s">
        <v>169</v>
      </c>
      <c r="AV307" s="11" t="s">
        <v>79</v>
      </c>
      <c r="AW307" s="11" t="s">
        <v>32</v>
      </c>
      <c r="AX307" s="11" t="s">
        <v>71</v>
      </c>
      <c r="AY307" s="153" t="s">
        <v>162</v>
      </c>
    </row>
    <row r="308" spans="2:65" s="11" customFormat="1">
      <c r="B308" s="151"/>
      <c r="D308" s="152" t="s">
        <v>175</v>
      </c>
      <c r="E308" s="153" t="s">
        <v>1</v>
      </c>
      <c r="F308" s="154" t="s">
        <v>375</v>
      </c>
      <c r="H308" s="153" t="s">
        <v>1</v>
      </c>
      <c r="I308" s="155"/>
      <c r="L308" s="151"/>
      <c r="M308" s="156"/>
      <c r="N308" s="157"/>
      <c r="O308" s="157"/>
      <c r="P308" s="157"/>
      <c r="Q308" s="157"/>
      <c r="R308" s="157"/>
      <c r="S308" s="157"/>
      <c r="T308" s="158"/>
      <c r="AT308" s="153" t="s">
        <v>175</v>
      </c>
      <c r="AU308" s="153" t="s">
        <v>169</v>
      </c>
      <c r="AV308" s="11" t="s">
        <v>79</v>
      </c>
      <c r="AW308" s="11" t="s">
        <v>32</v>
      </c>
      <c r="AX308" s="11" t="s">
        <v>71</v>
      </c>
      <c r="AY308" s="153" t="s">
        <v>162</v>
      </c>
    </row>
    <row r="309" spans="2:65" s="12" customFormat="1">
      <c r="B309" s="159"/>
      <c r="D309" s="152" t="s">
        <v>175</v>
      </c>
      <c r="E309" s="160" t="s">
        <v>1</v>
      </c>
      <c r="F309" s="161" t="s">
        <v>370</v>
      </c>
      <c r="H309" s="162">
        <v>44.622</v>
      </c>
      <c r="I309" s="163"/>
      <c r="L309" s="159"/>
      <c r="M309" s="164"/>
      <c r="N309" s="165"/>
      <c r="O309" s="165"/>
      <c r="P309" s="165"/>
      <c r="Q309" s="165"/>
      <c r="R309" s="165"/>
      <c r="S309" s="165"/>
      <c r="T309" s="166"/>
      <c r="AT309" s="160" t="s">
        <v>175</v>
      </c>
      <c r="AU309" s="160" t="s">
        <v>169</v>
      </c>
      <c r="AV309" s="12" t="s">
        <v>169</v>
      </c>
      <c r="AW309" s="12" t="s">
        <v>32</v>
      </c>
      <c r="AX309" s="12" t="s">
        <v>71</v>
      </c>
      <c r="AY309" s="160" t="s">
        <v>162</v>
      </c>
    </row>
    <row r="310" spans="2:65" s="12" customFormat="1">
      <c r="B310" s="159"/>
      <c r="D310" s="152" t="s">
        <v>175</v>
      </c>
      <c r="E310" s="160" t="s">
        <v>1</v>
      </c>
      <c r="F310" s="161" t="s">
        <v>371</v>
      </c>
      <c r="H310" s="162">
        <v>11.613</v>
      </c>
      <c r="I310" s="163"/>
      <c r="L310" s="159"/>
      <c r="M310" s="164"/>
      <c r="N310" s="165"/>
      <c r="O310" s="165"/>
      <c r="P310" s="165"/>
      <c r="Q310" s="165"/>
      <c r="R310" s="165"/>
      <c r="S310" s="165"/>
      <c r="T310" s="166"/>
      <c r="AT310" s="160" t="s">
        <v>175</v>
      </c>
      <c r="AU310" s="160" t="s">
        <v>169</v>
      </c>
      <c r="AV310" s="12" t="s">
        <v>169</v>
      </c>
      <c r="AW310" s="12" t="s">
        <v>32</v>
      </c>
      <c r="AX310" s="12" t="s">
        <v>71</v>
      </c>
      <c r="AY310" s="160" t="s">
        <v>162</v>
      </c>
    </row>
    <row r="311" spans="2:65" s="12" customFormat="1">
      <c r="B311" s="159"/>
      <c r="D311" s="152" t="s">
        <v>175</v>
      </c>
      <c r="E311" s="160" t="s">
        <v>1</v>
      </c>
      <c r="F311" s="161" t="s">
        <v>376</v>
      </c>
      <c r="H311" s="162">
        <v>-1.748</v>
      </c>
      <c r="I311" s="163"/>
      <c r="L311" s="159"/>
      <c r="M311" s="164"/>
      <c r="N311" s="165"/>
      <c r="O311" s="165"/>
      <c r="P311" s="165"/>
      <c r="Q311" s="165"/>
      <c r="R311" s="165"/>
      <c r="S311" s="165"/>
      <c r="T311" s="166"/>
      <c r="AT311" s="160" t="s">
        <v>175</v>
      </c>
      <c r="AU311" s="160" t="s">
        <v>169</v>
      </c>
      <c r="AV311" s="12" t="s">
        <v>169</v>
      </c>
      <c r="AW311" s="12" t="s">
        <v>32</v>
      </c>
      <c r="AX311" s="12" t="s">
        <v>71</v>
      </c>
      <c r="AY311" s="160" t="s">
        <v>162</v>
      </c>
    </row>
    <row r="312" spans="2:65" s="12" customFormat="1">
      <c r="B312" s="159"/>
      <c r="D312" s="152" t="s">
        <v>175</v>
      </c>
      <c r="E312" s="160" t="s">
        <v>1</v>
      </c>
      <c r="F312" s="161" t="s">
        <v>377</v>
      </c>
      <c r="H312" s="162">
        <v>-1.665</v>
      </c>
      <c r="I312" s="163"/>
      <c r="L312" s="159"/>
      <c r="M312" s="164"/>
      <c r="N312" s="165"/>
      <c r="O312" s="165"/>
      <c r="P312" s="165"/>
      <c r="Q312" s="165"/>
      <c r="R312" s="165"/>
      <c r="S312" s="165"/>
      <c r="T312" s="166"/>
      <c r="AT312" s="160" t="s">
        <v>175</v>
      </c>
      <c r="AU312" s="160" t="s">
        <v>169</v>
      </c>
      <c r="AV312" s="12" t="s">
        <v>169</v>
      </c>
      <c r="AW312" s="12" t="s">
        <v>32</v>
      </c>
      <c r="AX312" s="12" t="s">
        <v>71</v>
      </c>
      <c r="AY312" s="160" t="s">
        <v>162</v>
      </c>
    </row>
    <row r="313" spans="2:65" s="11" customFormat="1">
      <c r="B313" s="151"/>
      <c r="D313" s="152" t="s">
        <v>175</v>
      </c>
      <c r="E313" s="153" t="s">
        <v>1</v>
      </c>
      <c r="F313" s="154" t="s">
        <v>378</v>
      </c>
      <c r="H313" s="153" t="s">
        <v>1</v>
      </c>
      <c r="I313" s="155"/>
      <c r="L313" s="151"/>
      <c r="M313" s="156"/>
      <c r="N313" s="157"/>
      <c r="O313" s="157"/>
      <c r="P313" s="157"/>
      <c r="Q313" s="157"/>
      <c r="R313" s="157"/>
      <c r="S313" s="157"/>
      <c r="T313" s="158"/>
      <c r="AT313" s="153" t="s">
        <v>175</v>
      </c>
      <c r="AU313" s="153" t="s">
        <v>169</v>
      </c>
      <c r="AV313" s="11" t="s">
        <v>79</v>
      </c>
      <c r="AW313" s="11" t="s">
        <v>32</v>
      </c>
      <c r="AX313" s="11" t="s">
        <v>71</v>
      </c>
      <c r="AY313" s="153" t="s">
        <v>162</v>
      </c>
    </row>
    <row r="314" spans="2:65" s="12" customFormat="1">
      <c r="B314" s="159"/>
      <c r="D314" s="152" t="s">
        <v>175</v>
      </c>
      <c r="E314" s="160" t="s">
        <v>1</v>
      </c>
      <c r="F314" s="161" t="s">
        <v>379</v>
      </c>
      <c r="H314" s="162">
        <v>-16.443000000000001</v>
      </c>
      <c r="I314" s="163"/>
      <c r="L314" s="159"/>
      <c r="M314" s="164"/>
      <c r="N314" s="165"/>
      <c r="O314" s="165"/>
      <c r="P314" s="165"/>
      <c r="Q314" s="165"/>
      <c r="R314" s="165"/>
      <c r="S314" s="165"/>
      <c r="T314" s="166"/>
      <c r="AT314" s="160" t="s">
        <v>175</v>
      </c>
      <c r="AU314" s="160" t="s">
        <v>169</v>
      </c>
      <c r="AV314" s="12" t="s">
        <v>169</v>
      </c>
      <c r="AW314" s="12" t="s">
        <v>32</v>
      </c>
      <c r="AX314" s="12" t="s">
        <v>71</v>
      </c>
      <c r="AY314" s="160" t="s">
        <v>162</v>
      </c>
    </row>
    <row r="315" spans="2:65" s="14" customFormat="1">
      <c r="B315" s="175"/>
      <c r="D315" s="152" t="s">
        <v>175</v>
      </c>
      <c r="E315" s="176" t="s">
        <v>1</v>
      </c>
      <c r="F315" s="177" t="s">
        <v>190</v>
      </c>
      <c r="H315" s="178">
        <v>84.557999999999993</v>
      </c>
      <c r="I315" s="179"/>
      <c r="L315" s="175"/>
      <c r="M315" s="180"/>
      <c r="N315" s="181"/>
      <c r="O315" s="181"/>
      <c r="P315" s="181"/>
      <c r="Q315" s="181"/>
      <c r="R315" s="181"/>
      <c r="S315" s="181"/>
      <c r="T315" s="182"/>
      <c r="AT315" s="176" t="s">
        <v>175</v>
      </c>
      <c r="AU315" s="176" t="s">
        <v>169</v>
      </c>
      <c r="AV315" s="14" t="s">
        <v>168</v>
      </c>
      <c r="AW315" s="14" t="s">
        <v>32</v>
      </c>
      <c r="AX315" s="14" t="s">
        <v>79</v>
      </c>
      <c r="AY315" s="176" t="s">
        <v>162</v>
      </c>
    </row>
    <row r="316" spans="2:65" s="1" customFormat="1" ht="16.5" customHeight="1">
      <c r="B316" s="139"/>
      <c r="C316" s="140" t="s">
        <v>380</v>
      </c>
      <c r="D316" s="140" t="s">
        <v>164</v>
      </c>
      <c r="E316" s="242" t="s">
        <v>381</v>
      </c>
      <c r="F316" s="243"/>
      <c r="G316" s="142" t="s">
        <v>172</v>
      </c>
      <c r="H316" s="143">
        <v>2.069</v>
      </c>
      <c r="I316" s="144"/>
      <c r="J316" s="143">
        <f>ROUND(I316*H316,3)</f>
        <v>0</v>
      </c>
      <c r="K316" s="141" t="s">
        <v>167</v>
      </c>
      <c r="L316" s="30"/>
      <c r="M316" s="145" t="s">
        <v>1</v>
      </c>
      <c r="N316" s="146" t="s">
        <v>43</v>
      </c>
      <c r="O316" s="49"/>
      <c r="P316" s="147">
        <f>O316*H316</f>
        <v>0</v>
      </c>
      <c r="Q316" s="147">
        <v>1.13561</v>
      </c>
      <c r="R316" s="147">
        <f>Q316*H316</f>
        <v>2.3495770899999999</v>
      </c>
      <c r="S316" s="147">
        <v>0</v>
      </c>
      <c r="T316" s="148">
        <f>S316*H316</f>
        <v>0</v>
      </c>
      <c r="AR316" s="16" t="s">
        <v>168</v>
      </c>
      <c r="AT316" s="16" t="s">
        <v>164</v>
      </c>
      <c r="AU316" s="16" t="s">
        <v>169</v>
      </c>
      <c r="AY316" s="16" t="s">
        <v>162</v>
      </c>
      <c r="BE316" s="149">
        <f>IF(N316="základná",J316,0)</f>
        <v>0</v>
      </c>
      <c r="BF316" s="149">
        <f>IF(N316="znížená",J316,0)</f>
        <v>0</v>
      </c>
      <c r="BG316" s="149">
        <f>IF(N316="zákl. prenesená",J316,0)</f>
        <v>0</v>
      </c>
      <c r="BH316" s="149">
        <f>IF(N316="zníž. prenesená",J316,0)</f>
        <v>0</v>
      </c>
      <c r="BI316" s="149">
        <f>IF(N316="nulová",J316,0)</f>
        <v>0</v>
      </c>
      <c r="BJ316" s="16" t="s">
        <v>169</v>
      </c>
      <c r="BK316" s="150">
        <f>ROUND(I316*H316,3)</f>
        <v>0</v>
      </c>
      <c r="BL316" s="16" t="s">
        <v>168</v>
      </c>
      <c r="BM316" s="16" t="s">
        <v>382</v>
      </c>
    </row>
    <row r="317" spans="2:65" s="11" customFormat="1">
      <c r="B317" s="151"/>
      <c r="D317" s="152" t="s">
        <v>175</v>
      </c>
      <c r="E317" s="153" t="s">
        <v>1</v>
      </c>
      <c r="F317" s="154" t="s">
        <v>358</v>
      </c>
      <c r="H317" s="153" t="s">
        <v>1</v>
      </c>
      <c r="I317" s="155"/>
      <c r="L317" s="151"/>
      <c r="M317" s="156"/>
      <c r="N317" s="157"/>
      <c r="O317" s="157"/>
      <c r="P317" s="157"/>
      <c r="Q317" s="157"/>
      <c r="R317" s="157"/>
      <c r="S317" s="157"/>
      <c r="T317" s="158"/>
      <c r="AT317" s="153" t="s">
        <v>175</v>
      </c>
      <c r="AU317" s="153" t="s">
        <v>169</v>
      </c>
      <c r="AV317" s="11" t="s">
        <v>79</v>
      </c>
      <c r="AW317" s="11" t="s">
        <v>32</v>
      </c>
      <c r="AX317" s="11" t="s">
        <v>71</v>
      </c>
      <c r="AY317" s="153" t="s">
        <v>162</v>
      </c>
    </row>
    <row r="318" spans="2:65" s="11" customFormat="1">
      <c r="B318" s="151"/>
      <c r="D318" s="152" t="s">
        <v>175</v>
      </c>
      <c r="E318" s="153" t="s">
        <v>1</v>
      </c>
      <c r="F318" s="154" t="s">
        <v>383</v>
      </c>
      <c r="H318" s="153" t="s">
        <v>1</v>
      </c>
      <c r="I318" s="155"/>
      <c r="L318" s="151"/>
      <c r="M318" s="156"/>
      <c r="N318" s="157"/>
      <c r="O318" s="157"/>
      <c r="P318" s="157"/>
      <c r="Q318" s="157"/>
      <c r="R318" s="157"/>
      <c r="S318" s="157"/>
      <c r="T318" s="158"/>
      <c r="AT318" s="153" t="s">
        <v>175</v>
      </c>
      <c r="AU318" s="153" t="s">
        <v>169</v>
      </c>
      <c r="AV318" s="11" t="s">
        <v>79</v>
      </c>
      <c r="AW318" s="11" t="s">
        <v>32</v>
      </c>
      <c r="AX318" s="11" t="s">
        <v>71</v>
      </c>
      <c r="AY318" s="153" t="s">
        <v>162</v>
      </c>
    </row>
    <row r="319" spans="2:65" s="12" customFormat="1">
      <c r="B319" s="159"/>
      <c r="D319" s="152" t="s">
        <v>175</v>
      </c>
      <c r="E319" s="160" t="s">
        <v>1</v>
      </c>
      <c r="F319" s="161" t="s">
        <v>384</v>
      </c>
      <c r="H319" s="162">
        <v>0.32100000000000001</v>
      </c>
      <c r="I319" s="163"/>
      <c r="L319" s="159"/>
      <c r="M319" s="164"/>
      <c r="N319" s="165"/>
      <c r="O319" s="165"/>
      <c r="P319" s="165"/>
      <c r="Q319" s="165"/>
      <c r="R319" s="165"/>
      <c r="S319" s="165"/>
      <c r="T319" s="166"/>
      <c r="AT319" s="160" t="s">
        <v>175</v>
      </c>
      <c r="AU319" s="160" t="s">
        <v>169</v>
      </c>
      <c r="AV319" s="12" t="s">
        <v>169</v>
      </c>
      <c r="AW319" s="12" t="s">
        <v>32</v>
      </c>
      <c r="AX319" s="12" t="s">
        <v>71</v>
      </c>
      <c r="AY319" s="160" t="s">
        <v>162</v>
      </c>
    </row>
    <row r="320" spans="2:65" s="11" customFormat="1">
      <c r="B320" s="151"/>
      <c r="D320" s="152" t="s">
        <v>175</v>
      </c>
      <c r="E320" s="153" t="s">
        <v>1</v>
      </c>
      <c r="F320" s="154" t="s">
        <v>385</v>
      </c>
      <c r="H320" s="153" t="s">
        <v>1</v>
      </c>
      <c r="I320" s="155"/>
      <c r="L320" s="151"/>
      <c r="M320" s="156"/>
      <c r="N320" s="157"/>
      <c r="O320" s="157"/>
      <c r="P320" s="157"/>
      <c r="Q320" s="157"/>
      <c r="R320" s="157"/>
      <c r="S320" s="157"/>
      <c r="T320" s="158"/>
      <c r="AT320" s="153" t="s">
        <v>175</v>
      </c>
      <c r="AU320" s="153" t="s">
        <v>169</v>
      </c>
      <c r="AV320" s="11" t="s">
        <v>79</v>
      </c>
      <c r="AW320" s="11" t="s">
        <v>32</v>
      </c>
      <c r="AX320" s="11" t="s">
        <v>71</v>
      </c>
      <c r="AY320" s="153" t="s">
        <v>162</v>
      </c>
    </row>
    <row r="321" spans="2:65" s="12" customFormat="1">
      <c r="B321" s="159"/>
      <c r="D321" s="152" t="s">
        <v>175</v>
      </c>
      <c r="E321" s="160" t="s">
        <v>1</v>
      </c>
      <c r="F321" s="161" t="s">
        <v>386</v>
      </c>
      <c r="H321" s="162">
        <v>1.748</v>
      </c>
      <c r="I321" s="163"/>
      <c r="L321" s="159"/>
      <c r="M321" s="164"/>
      <c r="N321" s="165"/>
      <c r="O321" s="165"/>
      <c r="P321" s="165"/>
      <c r="Q321" s="165"/>
      <c r="R321" s="165"/>
      <c r="S321" s="165"/>
      <c r="T321" s="166"/>
      <c r="AT321" s="160" t="s">
        <v>175</v>
      </c>
      <c r="AU321" s="160" t="s">
        <v>169</v>
      </c>
      <c r="AV321" s="12" t="s">
        <v>169</v>
      </c>
      <c r="AW321" s="12" t="s">
        <v>32</v>
      </c>
      <c r="AX321" s="12" t="s">
        <v>71</v>
      </c>
      <c r="AY321" s="160" t="s">
        <v>162</v>
      </c>
    </row>
    <row r="322" spans="2:65" s="14" customFormat="1">
      <c r="B322" s="175"/>
      <c r="D322" s="152" t="s">
        <v>175</v>
      </c>
      <c r="E322" s="176" t="s">
        <v>1</v>
      </c>
      <c r="F322" s="177" t="s">
        <v>190</v>
      </c>
      <c r="H322" s="178">
        <v>2.069</v>
      </c>
      <c r="I322" s="179"/>
      <c r="L322" s="175"/>
      <c r="M322" s="180"/>
      <c r="N322" s="181"/>
      <c r="O322" s="181"/>
      <c r="P322" s="181"/>
      <c r="Q322" s="181"/>
      <c r="R322" s="181"/>
      <c r="S322" s="181"/>
      <c r="T322" s="182"/>
      <c r="AT322" s="176" t="s">
        <v>175</v>
      </c>
      <c r="AU322" s="176" t="s">
        <v>169</v>
      </c>
      <c r="AV322" s="14" t="s">
        <v>168</v>
      </c>
      <c r="AW322" s="14" t="s">
        <v>32</v>
      </c>
      <c r="AX322" s="14" t="s">
        <v>79</v>
      </c>
      <c r="AY322" s="176" t="s">
        <v>162</v>
      </c>
    </row>
    <row r="323" spans="2:65" s="1" customFormat="1" ht="16.5" customHeight="1">
      <c r="B323" s="139"/>
      <c r="C323" s="140" t="s">
        <v>387</v>
      </c>
      <c r="D323" s="140" t="s">
        <v>164</v>
      </c>
      <c r="E323" s="242" t="s">
        <v>388</v>
      </c>
      <c r="F323" s="243"/>
      <c r="G323" s="142" t="s">
        <v>172</v>
      </c>
      <c r="H323" s="143">
        <v>4.7160000000000002</v>
      </c>
      <c r="I323" s="144"/>
      <c r="J323" s="143">
        <f>ROUND(I323*H323,3)</f>
        <v>0</v>
      </c>
      <c r="K323" s="141" t="s">
        <v>1</v>
      </c>
      <c r="L323" s="30"/>
      <c r="M323" s="145" t="s">
        <v>1</v>
      </c>
      <c r="N323" s="146" t="s">
        <v>43</v>
      </c>
      <c r="O323" s="49"/>
      <c r="P323" s="147">
        <f>O323*H323</f>
        <v>0</v>
      </c>
      <c r="Q323" s="147">
        <v>2.1529199999999999</v>
      </c>
      <c r="R323" s="147">
        <f>Q323*H323</f>
        <v>10.15317072</v>
      </c>
      <c r="S323" s="147">
        <v>0</v>
      </c>
      <c r="T323" s="148">
        <f>S323*H323</f>
        <v>0</v>
      </c>
      <c r="AR323" s="16" t="s">
        <v>168</v>
      </c>
      <c r="AT323" s="16" t="s">
        <v>164</v>
      </c>
      <c r="AU323" s="16" t="s">
        <v>169</v>
      </c>
      <c r="AY323" s="16" t="s">
        <v>162</v>
      </c>
      <c r="BE323" s="149">
        <f>IF(N323="základná",J323,0)</f>
        <v>0</v>
      </c>
      <c r="BF323" s="149">
        <f>IF(N323="znížená",J323,0)</f>
        <v>0</v>
      </c>
      <c r="BG323" s="149">
        <f>IF(N323="zákl. prenesená",J323,0)</f>
        <v>0</v>
      </c>
      <c r="BH323" s="149">
        <f>IF(N323="zníž. prenesená",J323,0)</f>
        <v>0</v>
      </c>
      <c r="BI323" s="149">
        <f>IF(N323="nulová",J323,0)</f>
        <v>0</v>
      </c>
      <c r="BJ323" s="16" t="s">
        <v>169</v>
      </c>
      <c r="BK323" s="150">
        <f>ROUND(I323*H323,3)</f>
        <v>0</v>
      </c>
      <c r="BL323" s="16" t="s">
        <v>168</v>
      </c>
      <c r="BM323" s="16" t="s">
        <v>389</v>
      </c>
    </row>
    <row r="324" spans="2:65" s="11" customFormat="1">
      <c r="B324" s="151"/>
      <c r="D324" s="152" t="s">
        <v>175</v>
      </c>
      <c r="E324" s="153" t="s">
        <v>1</v>
      </c>
      <c r="F324" s="154" t="s">
        <v>390</v>
      </c>
      <c r="H324" s="153" t="s">
        <v>1</v>
      </c>
      <c r="I324" s="155"/>
      <c r="L324" s="151"/>
      <c r="M324" s="156"/>
      <c r="N324" s="157"/>
      <c r="O324" s="157"/>
      <c r="P324" s="157"/>
      <c r="Q324" s="157"/>
      <c r="R324" s="157"/>
      <c r="S324" s="157"/>
      <c r="T324" s="158"/>
      <c r="AT324" s="153" t="s">
        <v>175</v>
      </c>
      <c r="AU324" s="153" t="s">
        <v>169</v>
      </c>
      <c r="AV324" s="11" t="s">
        <v>79</v>
      </c>
      <c r="AW324" s="11" t="s">
        <v>32</v>
      </c>
      <c r="AX324" s="11" t="s">
        <v>71</v>
      </c>
      <c r="AY324" s="153" t="s">
        <v>162</v>
      </c>
    </row>
    <row r="325" spans="2:65" s="11" customFormat="1">
      <c r="B325" s="151"/>
      <c r="D325" s="152" t="s">
        <v>175</v>
      </c>
      <c r="E325" s="153" t="s">
        <v>1</v>
      </c>
      <c r="F325" s="154" t="s">
        <v>391</v>
      </c>
      <c r="H325" s="153" t="s">
        <v>1</v>
      </c>
      <c r="I325" s="155"/>
      <c r="L325" s="151"/>
      <c r="M325" s="156"/>
      <c r="N325" s="157"/>
      <c r="O325" s="157"/>
      <c r="P325" s="157"/>
      <c r="Q325" s="157"/>
      <c r="R325" s="157"/>
      <c r="S325" s="157"/>
      <c r="T325" s="158"/>
      <c r="AT325" s="153" t="s">
        <v>175</v>
      </c>
      <c r="AU325" s="153" t="s">
        <v>169</v>
      </c>
      <c r="AV325" s="11" t="s">
        <v>79</v>
      </c>
      <c r="AW325" s="11" t="s">
        <v>32</v>
      </c>
      <c r="AX325" s="11" t="s">
        <v>71</v>
      </c>
      <c r="AY325" s="153" t="s">
        <v>162</v>
      </c>
    </row>
    <row r="326" spans="2:65" s="12" customFormat="1">
      <c r="B326" s="159"/>
      <c r="D326" s="152" t="s">
        <v>175</v>
      </c>
      <c r="E326" s="160" t="s">
        <v>1</v>
      </c>
      <c r="F326" s="161" t="s">
        <v>392</v>
      </c>
      <c r="H326" s="162">
        <v>4.7160000000000002</v>
      </c>
      <c r="I326" s="163"/>
      <c r="L326" s="159"/>
      <c r="M326" s="164"/>
      <c r="N326" s="165"/>
      <c r="O326" s="165"/>
      <c r="P326" s="165"/>
      <c r="Q326" s="165"/>
      <c r="R326" s="165"/>
      <c r="S326" s="165"/>
      <c r="T326" s="166"/>
      <c r="AT326" s="160" t="s">
        <v>175</v>
      </c>
      <c r="AU326" s="160" t="s">
        <v>169</v>
      </c>
      <c r="AV326" s="12" t="s">
        <v>169</v>
      </c>
      <c r="AW326" s="12" t="s">
        <v>32</v>
      </c>
      <c r="AX326" s="12" t="s">
        <v>79</v>
      </c>
      <c r="AY326" s="160" t="s">
        <v>162</v>
      </c>
    </row>
    <row r="327" spans="2:65" s="1" customFormat="1" ht="16.5" customHeight="1">
      <c r="B327" s="139"/>
      <c r="C327" s="140" t="s">
        <v>393</v>
      </c>
      <c r="D327" s="140" t="s">
        <v>164</v>
      </c>
      <c r="E327" s="242" t="s">
        <v>394</v>
      </c>
      <c r="F327" s="243"/>
      <c r="G327" s="142" t="s">
        <v>395</v>
      </c>
      <c r="H327" s="143">
        <v>8</v>
      </c>
      <c r="I327" s="144"/>
      <c r="J327" s="143">
        <f>ROUND(I327*H327,3)</f>
        <v>0</v>
      </c>
      <c r="K327" s="141" t="s">
        <v>167</v>
      </c>
      <c r="L327" s="30"/>
      <c r="M327" s="145" t="s">
        <v>1</v>
      </c>
      <c r="N327" s="146" t="s">
        <v>43</v>
      </c>
      <c r="O327" s="49"/>
      <c r="P327" s="147">
        <f>O327*H327</f>
        <v>0</v>
      </c>
      <c r="Q327" s="147">
        <v>1.9800000000000002E-2</v>
      </c>
      <c r="R327" s="147">
        <f>Q327*H327</f>
        <v>0.15840000000000001</v>
      </c>
      <c r="S327" s="147">
        <v>0</v>
      </c>
      <c r="T327" s="148">
        <f>S327*H327</f>
        <v>0</v>
      </c>
      <c r="AR327" s="16" t="s">
        <v>168</v>
      </c>
      <c r="AT327" s="16" t="s">
        <v>164</v>
      </c>
      <c r="AU327" s="16" t="s">
        <v>169</v>
      </c>
      <c r="AY327" s="16" t="s">
        <v>162</v>
      </c>
      <c r="BE327" s="149">
        <f>IF(N327="základná",J327,0)</f>
        <v>0</v>
      </c>
      <c r="BF327" s="149">
        <f>IF(N327="znížená",J327,0)</f>
        <v>0</v>
      </c>
      <c r="BG327" s="149">
        <f>IF(N327="zákl. prenesená",J327,0)</f>
        <v>0</v>
      </c>
      <c r="BH327" s="149">
        <f>IF(N327="zníž. prenesená",J327,0)</f>
        <v>0</v>
      </c>
      <c r="BI327" s="149">
        <f>IF(N327="nulová",J327,0)</f>
        <v>0</v>
      </c>
      <c r="BJ327" s="16" t="s">
        <v>169</v>
      </c>
      <c r="BK327" s="150">
        <f>ROUND(I327*H327,3)</f>
        <v>0</v>
      </c>
      <c r="BL327" s="16" t="s">
        <v>168</v>
      </c>
      <c r="BM327" s="16" t="s">
        <v>396</v>
      </c>
    </row>
    <row r="328" spans="2:65" s="12" customFormat="1">
      <c r="B328" s="159"/>
      <c r="D328" s="152" t="s">
        <v>175</v>
      </c>
      <c r="E328" s="160" t="s">
        <v>1</v>
      </c>
      <c r="F328" s="161" t="s">
        <v>397</v>
      </c>
      <c r="H328" s="162">
        <v>4</v>
      </c>
      <c r="I328" s="163"/>
      <c r="L328" s="159"/>
      <c r="M328" s="164"/>
      <c r="N328" s="165"/>
      <c r="O328" s="165"/>
      <c r="P328" s="165"/>
      <c r="Q328" s="165"/>
      <c r="R328" s="165"/>
      <c r="S328" s="165"/>
      <c r="T328" s="166"/>
      <c r="AT328" s="160" t="s">
        <v>175</v>
      </c>
      <c r="AU328" s="160" t="s">
        <v>169</v>
      </c>
      <c r="AV328" s="12" t="s">
        <v>169</v>
      </c>
      <c r="AW328" s="12" t="s">
        <v>32</v>
      </c>
      <c r="AX328" s="12" t="s">
        <v>71</v>
      </c>
      <c r="AY328" s="160" t="s">
        <v>162</v>
      </c>
    </row>
    <row r="329" spans="2:65" s="12" customFormat="1">
      <c r="B329" s="159"/>
      <c r="D329" s="152" t="s">
        <v>175</v>
      </c>
      <c r="E329" s="160" t="s">
        <v>1</v>
      </c>
      <c r="F329" s="161" t="s">
        <v>398</v>
      </c>
      <c r="H329" s="162">
        <v>4</v>
      </c>
      <c r="I329" s="163"/>
      <c r="L329" s="159"/>
      <c r="M329" s="164"/>
      <c r="N329" s="165"/>
      <c r="O329" s="165"/>
      <c r="P329" s="165"/>
      <c r="Q329" s="165"/>
      <c r="R329" s="165"/>
      <c r="S329" s="165"/>
      <c r="T329" s="166"/>
      <c r="AT329" s="160" t="s">
        <v>175</v>
      </c>
      <c r="AU329" s="160" t="s">
        <v>169</v>
      </c>
      <c r="AV329" s="12" t="s">
        <v>169</v>
      </c>
      <c r="AW329" s="12" t="s">
        <v>32</v>
      </c>
      <c r="AX329" s="12" t="s">
        <v>71</v>
      </c>
      <c r="AY329" s="160" t="s">
        <v>162</v>
      </c>
    </row>
    <row r="330" spans="2:65" s="14" customFormat="1">
      <c r="B330" s="175"/>
      <c r="D330" s="152" t="s">
        <v>175</v>
      </c>
      <c r="E330" s="176" t="s">
        <v>1</v>
      </c>
      <c r="F330" s="177" t="s">
        <v>190</v>
      </c>
      <c r="H330" s="178">
        <v>8</v>
      </c>
      <c r="I330" s="179"/>
      <c r="L330" s="175"/>
      <c r="M330" s="180"/>
      <c r="N330" s="181"/>
      <c r="O330" s="181"/>
      <c r="P330" s="181"/>
      <c r="Q330" s="181"/>
      <c r="R330" s="181"/>
      <c r="S330" s="181"/>
      <c r="T330" s="182"/>
      <c r="AT330" s="176" t="s">
        <v>175</v>
      </c>
      <c r="AU330" s="176" t="s">
        <v>169</v>
      </c>
      <c r="AV330" s="14" t="s">
        <v>168</v>
      </c>
      <c r="AW330" s="14" t="s">
        <v>32</v>
      </c>
      <c r="AX330" s="14" t="s">
        <v>79</v>
      </c>
      <c r="AY330" s="176" t="s">
        <v>162</v>
      </c>
    </row>
    <row r="331" spans="2:65" s="1" customFormat="1" ht="16.5" customHeight="1">
      <c r="B331" s="139"/>
      <c r="C331" s="140" t="s">
        <v>399</v>
      </c>
      <c r="D331" s="140" t="s">
        <v>164</v>
      </c>
      <c r="E331" s="242" t="s">
        <v>400</v>
      </c>
      <c r="F331" s="243"/>
      <c r="G331" s="142" t="s">
        <v>395</v>
      </c>
      <c r="H331" s="143">
        <v>30</v>
      </c>
      <c r="I331" s="144"/>
      <c r="J331" s="143">
        <f>ROUND(I331*H331,3)</f>
        <v>0</v>
      </c>
      <c r="K331" s="141" t="s">
        <v>167</v>
      </c>
      <c r="L331" s="30"/>
      <c r="M331" s="145" t="s">
        <v>1</v>
      </c>
      <c r="N331" s="146" t="s">
        <v>43</v>
      </c>
      <c r="O331" s="49"/>
      <c r="P331" s="147">
        <f>O331*H331</f>
        <v>0</v>
      </c>
      <c r="Q331" s="147">
        <v>2.6980000000000001E-2</v>
      </c>
      <c r="R331" s="147">
        <f>Q331*H331</f>
        <v>0.80940000000000001</v>
      </c>
      <c r="S331" s="147">
        <v>0</v>
      </c>
      <c r="T331" s="148">
        <f>S331*H331</f>
        <v>0</v>
      </c>
      <c r="AR331" s="16" t="s">
        <v>168</v>
      </c>
      <c r="AT331" s="16" t="s">
        <v>164</v>
      </c>
      <c r="AU331" s="16" t="s">
        <v>169</v>
      </c>
      <c r="AY331" s="16" t="s">
        <v>162</v>
      </c>
      <c r="BE331" s="149">
        <f>IF(N331="základná",J331,0)</f>
        <v>0</v>
      </c>
      <c r="BF331" s="149">
        <f>IF(N331="znížená",J331,0)</f>
        <v>0</v>
      </c>
      <c r="BG331" s="149">
        <f>IF(N331="zákl. prenesená",J331,0)</f>
        <v>0</v>
      </c>
      <c r="BH331" s="149">
        <f>IF(N331="zníž. prenesená",J331,0)</f>
        <v>0</v>
      </c>
      <c r="BI331" s="149">
        <f>IF(N331="nulová",J331,0)</f>
        <v>0</v>
      </c>
      <c r="BJ331" s="16" t="s">
        <v>169</v>
      </c>
      <c r="BK331" s="150">
        <f>ROUND(I331*H331,3)</f>
        <v>0</v>
      </c>
      <c r="BL331" s="16" t="s">
        <v>168</v>
      </c>
      <c r="BM331" s="16" t="s">
        <v>401</v>
      </c>
    </row>
    <row r="332" spans="2:65" s="12" customFormat="1">
      <c r="B332" s="159"/>
      <c r="D332" s="152" t="s">
        <v>175</v>
      </c>
      <c r="E332" s="160" t="s">
        <v>1</v>
      </c>
      <c r="F332" s="161" t="s">
        <v>402</v>
      </c>
      <c r="H332" s="162">
        <v>14</v>
      </c>
      <c r="I332" s="163"/>
      <c r="L332" s="159"/>
      <c r="M332" s="164"/>
      <c r="N332" s="165"/>
      <c r="O332" s="165"/>
      <c r="P332" s="165"/>
      <c r="Q332" s="165"/>
      <c r="R332" s="165"/>
      <c r="S332" s="165"/>
      <c r="T332" s="166"/>
      <c r="AT332" s="160" t="s">
        <v>175</v>
      </c>
      <c r="AU332" s="160" t="s">
        <v>169</v>
      </c>
      <c r="AV332" s="12" t="s">
        <v>169</v>
      </c>
      <c r="AW332" s="12" t="s">
        <v>32</v>
      </c>
      <c r="AX332" s="12" t="s">
        <v>71</v>
      </c>
      <c r="AY332" s="160" t="s">
        <v>162</v>
      </c>
    </row>
    <row r="333" spans="2:65" s="12" customFormat="1">
      <c r="B333" s="159"/>
      <c r="D333" s="152" t="s">
        <v>175</v>
      </c>
      <c r="E333" s="160" t="s">
        <v>1</v>
      </c>
      <c r="F333" s="161" t="s">
        <v>403</v>
      </c>
      <c r="H333" s="162">
        <v>16</v>
      </c>
      <c r="I333" s="163"/>
      <c r="L333" s="159"/>
      <c r="M333" s="164"/>
      <c r="N333" s="165"/>
      <c r="O333" s="165"/>
      <c r="P333" s="165"/>
      <c r="Q333" s="165"/>
      <c r="R333" s="165"/>
      <c r="S333" s="165"/>
      <c r="T333" s="166"/>
      <c r="AT333" s="160" t="s">
        <v>175</v>
      </c>
      <c r="AU333" s="160" t="s">
        <v>169</v>
      </c>
      <c r="AV333" s="12" t="s">
        <v>169</v>
      </c>
      <c r="AW333" s="12" t="s">
        <v>32</v>
      </c>
      <c r="AX333" s="12" t="s">
        <v>71</v>
      </c>
      <c r="AY333" s="160" t="s">
        <v>162</v>
      </c>
    </row>
    <row r="334" spans="2:65" s="14" customFormat="1">
      <c r="B334" s="175"/>
      <c r="D334" s="152" t="s">
        <v>175</v>
      </c>
      <c r="E334" s="176" t="s">
        <v>1</v>
      </c>
      <c r="F334" s="177" t="s">
        <v>190</v>
      </c>
      <c r="H334" s="178">
        <v>30</v>
      </c>
      <c r="I334" s="179"/>
      <c r="L334" s="175"/>
      <c r="M334" s="180"/>
      <c r="N334" s="181"/>
      <c r="O334" s="181"/>
      <c r="P334" s="181"/>
      <c r="Q334" s="181"/>
      <c r="R334" s="181"/>
      <c r="S334" s="181"/>
      <c r="T334" s="182"/>
      <c r="AT334" s="176" t="s">
        <v>175</v>
      </c>
      <c r="AU334" s="176" t="s">
        <v>169</v>
      </c>
      <c r="AV334" s="14" t="s">
        <v>168</v>
      </c>
      <c r="AW334" s="14" t="s">
        <v>32</v>
      </c>
      <c r="AX334" s="14" t="s">
        <v>79</v>
      </c>
      <c r="AY334" s="176" t="s">
        <v>162</v>
      </c>
    </row>
    <row r="335" spans="2:65" s="1" customFormat="1" ht="16.5" customHeight="1">
      <c r="B335" s="139"/>
      <c r="C335" s="140" t="s">
        <v>404</v>
      </c>
      <c r="D335" s="140" t="s">
        <v>164</v>
      </c>
      <c r="E335" s="242" t="s">
        <v>405</v>
      </c>
      <c r="F335" s="243"/>
      <c r="G335" s="142" t="s">
        <v>395</v>
      </c>
      <c r="H335" s="143">
        <v>2</v>
      </c>
      <c r="I335" s="144"/>
      <c r="J335" s="143">
        <f>ROUND(I335*H335,3)</f>
        <v>0</v>
      </c>
      <c r="K335" s="141" t="s">
        <v>167</v>
      </c>
      <c r="L335" s="30"/>
      <c r="M335" s="145" t="s">
        <v>1</v>
      </c>
      <c r="N335" s="146" t="s">
        <v>43</v>
      </c>
      <c r="O335" s="49"/>
      <c r="P335" s="147">
        <f>O335*H335</f>
        <v>0</v>
      </c>
      <c r="Q335" s="147">
        <v>3.108E-2</v>
      </c>
      <c r="R335" s="147">
        <f>Q335*H335</f>
        <v>6.216E-2</v>
      </c>
      <c r="S335" s="147">
        <v>0</v>
      </c>
      <c r="T335" s="148">
        <f>S335*H335</f>
        <v>0</v>
      </c>
      <c r="AR335" s="16" t="s">
        <v>168</v>
      </c>
      <c r="AT335" s="16" t="s">
        <v>164</v>
      </c>
      <c r="AU335" s="16" t="s">
        <v>169</v>
      </c>
      <c r="AY335" s="16" t="s">
        <v>162</v>
      </c>
      <c r="BE335" s="149">
        <f>IF(N335="základná",J335,0)</f>
        <v>0</v>
      </c>
      <c r="BF335" s="149">
        <f>IF(N335="znížená",J335,0)</f>
        <v>0</v>
      </c>
      <c r="BG335" s="149">
        <f>IF(N335="zákl. prenesená",J335,0)</f>
        <v>0</v>
      </c>
      <c r="BH335" s="149">
        <f>IF(N335="zníž. prenesená",J335,0)</f>
        <v>0</v>
      </c>
      <c r="BI335" s="149">
        <f>IF(N335="nulová",J335,0)</f>
        <v>0</v>
      </c>
      <c r="BJ335" s="16" t="s">
        <v>169</v>
      </c>
      <c r="BK335" s="150">
        <f>ROUND(I335*H335,3)</f>
        <v>0</v>
      </c>
      <c r="BL335" s="16" t="s">
        <v>168</v>
      </c>
      <c r="BM335" s="16" t="s">
        <v>406</v>
      </c>
    </row>
    <row r="336" spans="2:65" s="12" customFormat="1">
      <c r="B336" s="159"/>
      <c r="D336" s="152" t="s">
        <v>175</v>
      </c>
      <c r="E336" s="160" t="s">
        <v>1</v>
      </c>
      <c r="F336" s="161" t="s">
        <v>407</v>
      </c>
      <c r="H336" s="162">
        <v>2</v>
      </c>
      <c r="I336" s="163"/>
      <c r="L336" s="159"/>
      <c r="M336" s="164"/>
      <c r="N336" s="165"/>
      <c r="O336" s="165"/>
      <c r="P336" s="165"/>
      <c r="Q336" s="165"/>
      <c r="R336" s="165"/>
      <c r="S336" s="165"/>
      <c r="T336" s="166"/>
      <c r="AT336" s="160" t="s">
        <v>175</v>
      </c>
      <c r="AU336" s="160" t="s">
        <v>169</v>
      </c>
      <c r="AV336" s="12" t="s">
        <v>169</v>
      </c>
      <c r="AW336" s="12" t="s">
        <v>32</v>
      </c>
      <c r="AX336" s="12" t="s">
        <v>79</v>
      </c>
      <c r="AY336" s="160" t="s">
        <v>162</v>
      </c>
    </row>
    <row r="337" spans="2:65" s="1" customFormat="1" ht="16.5" customHeight="1">
      <c r="B337" s="139"/>
      <c r="C337" s="140" t="s">
        <v>408</v>
      </c>
      <c r="D337" s="140" t="s">
        <v>164</v>
      </c>
      <c r="E337" s="242" t="s">
        <v>409</v>
      </c>
      <c r="F337" s="243"/>
      <c r="G337" s="142" t="s">
        <v>395</v>
      </c>
      <c r="H337" s="143">
        <v>4</v>
      </c>
      <c r="I337" s="144"/>
      <c r="J337" s="143">
        <f>ROUND(I337*H337,3)</f>
        <v>0</v>
      </c>
      <c r="K337" s="141" t="s">
        <v>167</v>
      </c>
      <c r="L337" s="30"/>
      <c r="M337" s="145" t="s">
        <v>1</v>
      </c>
      <c r="N337" s="146" t="s">
        <v>43</v>
      </c>
      <c r="O337" s="49"/>
      <c r="P337" s="147">
        <f>O337*H337</f>
        <v>0</v>
      </c>
      <c r="Q337" s="147">
        <v>3.5729999999999998E-2</v>
      </c>
      <c r="R337" s="147">
        <f>Q337*H337</f>
        <v>0.14291999999999999</v>
      </c>
      <c r="S337" s="147">
        <v>0</v>
      </c>
      <c r="T337" s="148">
        <f>S337*H337</f>
        <v>0</v>
      </c>
      <c r="AR337" s="16" t="s">
        <v>168</v>
      </c>
      <c r="AT337" s="16" t="s">
        <v>164</v>
      </c>
      <c r="AU337" s="16" t="s">
        <v>169</v>
      </c>
      <c r="AY337" s="16" t="s">
        <v>162</v>
      </c>
      <c r="BE337" s="149">
        <f>IF(N337="základná",J337,0)</f>
        <v>0</v>
      </c>
      <c r="BF337" s="149">
        <f>IF(N337="znížená",J337,0)</f>
        <v>0</v>
      </c>
      <c r="BG337" s="149">
        <f>IF(N337="zákl. prenesená",J337,0)</f>
        <v>0</v>
      </c>
      <c r="BH337" s="149">
        <f>IF(N337="zníž. prenesená",J337,0)</f>
        <v>0</v>
      </c>
      <c r="BI337" s="149">
        <f>IF(N337="nulová",J337,0)</f>
        <v>0</v>
      </c>
      <c r="BJ337" s="16" t="s">
        <v>169</v>
      </c>
      <c r="BK337" s="150">
        <f>ROUND(I337*H337,3)</f>
        <v>0</v>
      </c>
      <c r="BL337" s="16" t="s">
        <v>168</v>
      </c>
      <c r="BM337" s="16" t="s">
        <v>410</v>
      </c>
    </row>
    <row r="338" spans="2:65" s="12" customFormat="1">
      <c r="B338" s="159"/>
      <c r="D338" s="152" t="s">
        <v>175</v>
      </c>
      <c r="E338" s="160" t="s">
        <v>1</v>
      </c>
      <c r="F338" s="161" t="s">
        <v>411</v>
      </c>
      <c r="H338" s="162">
        <v>2</v>
      </c>
      <c r="I338" s="163"/>
      <c r="L338" s="159"/>
      <c r="M338" s="164"/>
      <c r="N338" s="165"/>
      <c r="O338" s="165"/>
      <c r="P338" s="165"/>
      <c r="Q338" s="165"/>
      <c r="R338" s="165"/>
      <c r="S338" s="165"/>
      <c r="T338" s="166"/>
      <c r="AT338" s="160" t="s">
        <v>175</v>
      </c>
      <c r="AU338" s="160" t="s">
        <v>169</v>
      </c>
      <c r="AV338" s="12" t="s">
        <v>169</v>
      </c>
      <c r="AW338" s="12" t="s">
        <v>32</v>
      </c>
      <c r="AX338" s="12" t="s">
        <v>71</v>
      </c>
      <c r="AY338" s="160" t="s">
        <v>162</v>
      </c>
    </row>
    <row r="339" spans="2:65" s="12" customFormat="1">
      <c r="B339" s="159"/>
      <c r="D339" s="152" t="s">
        <v>175</v>
      </c>
      <c r="E339" s="160" t="s">
        <v>1</v>
      </c>
      <c r="F339" s="161" t="s">
        <v>407</v>
      </c>
      <c r="H339" s="162">
        <v>2</v>
      </c>
      <c r="I339" s="163"/>
      <c r="L339" s="159"/>
      <c r="M339" s="164"/>
      <c r="N339" s="165"/>
      <c r="O339" s="165"/>
      <c r="P339" s="165"/>
      <c r="Q339" s="165"/>
      <c r="R339" s="165"/>
      <c r="S339" s="165"/>
      <c r="T339" s="166"/>
      <c r="AT339" s="160" t="s">
        <v>175</v>
      </c>
      <c r="AU339" s="160" t="s">
        <v>169</v>
      </c>
      <c r="AV339" s="12" t="s">
        <v>169</v>
      </c>
      <c r="AW339" s="12" t="s">
        <v>32</v>
      </c>
      <c r="AX339" s="12" t="s">
        <v>71</v>
      </c>
      <c r="AY339" s="160" t="s">
        <v>162</v>
      </c>
    </row>
    <row r="340" spans="2:65" s="14" customFormat="1">
      <c r="B340" s="175"/>
      <c r="D340" s="152" t="s">
        <v>175</v>
      </c>
      <c r="E340" s="176" t="s">
        <v>1</v>
      </c>
      <c r="F340" s="177" t="s">
        <v>190</v>
      </c>
      <c r="H340" s="178">
        <v>4</v>
      </c>
      <c r="I340" s="179"/>
      <c r="L340" s="175"/>
      <c r="M340" s="180"/>
      <c r="N340" s="181"/>
      <c r="O340" s="181"/>
      <c r="P340" s="181"/>
      <c r="Q340" s="181"/>
      <c r="R340" s="181"/>
      <c r="S340" s="181"/>
      <c r="T340" s="182"/>
      <c r="AT340" s="176" t="s">
        <v>175</v>
      </c>
      <c r="AU340" s="176" t="s">
        <v>169</v>
      </c>
      <c r="AV340" s="14" t="s">
        <v>168</v>
      </c>
      <c r="AW340" s="14" t="s">
        <v>32</v>
      </c>
      <c r="AX340" s="14" t="s">
        <v>79</v>
      </c>
      <c r="AY340" s="176" t="s">
        <v>162</v>
      </c>
    </row>
    <row r="341" spans="2:65" s="1" customFormat="1" ht="16.5" customHeight="1">
      <c r="B341" s="139"/>
      <c r="C341" s="140" t="s">
        <v>412</v>
      </c>
      <c r="D341" s="140" t="s">
        <v>164</v>
      </c>
      <c r="E341" s="242" t="s">
        <v>413</v>
      </c>
      <c r="F341" s="243"/>
      <c r="G341" s="142" t="s">
        <v>395</v>
      </c>
      <c r="H341" s="143">
        <v>2</v>
      </c>
      <c r="I341" s="144"/>
      <c r="J341" s="143">
        <f>ROUND(I341*H341,3)</f>
        <v>0</v>
      </c>
      <c r="K341" s="141" t="s">
        <v>167</v>
      </c>
      <c r="L341" s="30"/>
      <c r="M341" s="145" t="s">
        <v>1</v>
      </c>
      <c r="N341" s="146" t="s">
        <v>43</v>
      </c>
      <c r="O341" s="49"/>
      <c r="P341" s="147">
        <f>O341*H341</f>
        <v>0</v>
      </c>
      <c r="Q341" s="147">
        <v>3.8809999999999997E-2</v>
      </c>
      <c r="R341" s="147">
        <f>Q341*H341</f>
        <v>7.7619999999999995E-2</v>
      </c>
      <c r="S341" s="147">
        <v>0</v>
      </c>
      <c r="T341" s="148">
        <f>S341*H341</f>
        <v>0</v>
      </c>
      <c r="AR341" s="16" t="s">
        <v>168</v>
      </c>
      <c r="AT341" s="16" t="s">
        <v>164</v>
      </c>
      <c r="AU341" s="16" t="s">
        <v>169</v>
      </c>
      <c r="AY341" s="16" t="s">
        <v>162</v>
      </c>
      <c r="BE341" s="149">
        <f>IF(N341="základná",J341,0)</f>
        <v>0</v>
      </c>
      <c r="BF341" s="149">
        <f>IF(N341="znížená",J341,0)</f>
        <v>0</v>
      </c>
      <c r="BG341" s="149">
        <f>IF(N341="zákl. prenesená",J341,0)</f>
        <v>0</v>
      </c>
      <c r="BH341" s="149">
        <f>IF(N341="zníž. prenesená",J341,0)</f>
        <v>0</v>
      </c>
      <c r="BI341" s="149">
        <f>IF(N341="nulová",J341,0)</f>
        <v>0</v>
      </c>
      <c r="BJ341" s="16" t="s">
        <v>169</v>
      </c>
      <c r="BK341" s="150">
        <f>ROUND(I341*H341,3)</f>
        <v>0</v>
      </c>
      <c r="BL341" s="16" t="s">
        <v>168</v>
      </c>
      <c r="BM341" s="16" t="s">
        <v>414</v>
      </c>
    </row>
    <row r="342" spans="2:65" s="12" customFormat="1">
      <c r="B342" s="159"/>
      <c r="D342" s="152" t="s">
        <v>175</v>
      </c>
      <c r="E342" s="160" t="s">
        <v>1</v>
      </c>
      <c r="F342" s="161" t="s">
        <v>411</v>
      </c>
      <c r="H342" s="162">
        <v>2</v>
      </c>
      <c r="I342" s="163"/>
      <c r="L342" s="159"/>
      <c r="M342" s="164"/>
      <c r="N342" s="165"/>
      <c r="O342" s="165"/>
      <c r="P342" s="165"/>
      <c r="Q342" s="165"/>
      <c r="R342" s="165"/>
      <c r="S342" s="165"/>
      <c r="T342" s="166"/>
      <c r="AT342" s="160" t="s">
        <v>175</v>
      </c>
      <c r="AU342" s="160" t="s">
        <v>169</v>
      </c>
      <c r="AV342" s="12" t="s">
        <v>169</v>
      </c>
      <c r="AW342" s="12" t="s">
        <v>32</v>
      </c>
      <c r="AX342" s="12" t="s">
        <v>71</v>
      </c>
      <c r="AY342" s="160" t="s">
        <v>162</v>
      </c>
    </row>
    <row r="343" spans="2:65" s="14" customFormat="1">
      <c r="B343" s="175"/>
      <c r="D343" s="152" t="s">
        <v>175</v>
      </c>
      <c r="E343" s="176" t="s">
        <v>1</v>
      </c>
      <c r="F343" s="177" t="s">
        <v>190</v>
      </c>
      <c r="H343" s="178">
        <v>2</v>
      </c>
      <c r="I343" s="179"/>
      <c r="L343" s="175"/>
      <c r="M343" s="180"/>
      <c r="N343" s="181"/>
      <c r="O343" s="181"/>
      <c r="P343" s="181"/>
      <c r="Q343" s="181"/>
      <c r="R343" s="181"/>
      <c r="S343" s="181"/>
      <c r="T343" s="182"/>
      <c r="AT343" s="176" t="s">
        <v>175</v>
      </c>
      <c r="AU343" s="176" t="s">
        <v>169</v>
      </c>
      <c r="AV343" s="14" t="s">
        <v>168</v>
      </c>
      <c r="AW343" s="14" t="s">
        <v>32</v>
      </c>
      <c r="AX343" s="14" t="s">
        <v>79</v>
      </c>
      <c r="AY343" s="176" t="s">
        <v>162</v>
      </c>
    </row>
    <row r="344" spans="2:65" s="1" customFormat="1" ht="16.5" customHeight="1">
      <c r="B344" s="139"/>
      <c r="C344" s="140" t="s">
        <v>415</v>
      </c>
      <c r="D344" s="140" t="s">
        <v>164</v>
      </c>
      <c r="E344" s="242" t="s">
        <v>416</v>
      </c>
      <c r="F344" s="243"/>
      <c r="G344" s="142" t="s">
        <v>395</v>
      </c>
      <c r="H344" s="143">
        <v>6</v>
      </c>
      <c r="I344" s="144"/>
      <c r="J344" s="143">
        <f>ROUND(I344*H344,3)</f>
        <v>0</v>
      </c>
      <c r="K344" s="141" t="s">
        <v>167</v>
      </c>
      <c r="L344" s="30"/>
      <c r="M344" s="145" t="s">
        <v>1</v>
      </c>
      <c r="N344" s="146" t="s">
        <v>43</v>
      </c>
      <c r="O344" s="49"/>
      <c r="P344" s="147">
        <f>O344*H344</f>
        <v>0</v>
      </c>
      <c r="Q344" s="147">
        <v>2.819E-2</v>
      </c>
      <c r="R344" s="147">
        <f>Q344*H344</f>
        <v>0.16914000000000001</v>
      </c>
      <c r="S344" s="147">
        <v>0</v>
      </c>
      <c r="T344" s="148">
        <f>S344*H344</f>
        <v>0</v>
      </c>
      <c r="AR344" s="16" t="s">
        <v>168</v>
      </c>
      <c r="AT344" s="16" t="s">
        <v>164</v>
      </c>
      <c r="AU344" s="16" t="s">
        <v>169</v>
      </c>
      <c r="AY344" s="16" t="s">
        <v>162</v>
      </c>
      <c r="BE344" s="149">
        <f>IF(N344="základná",J344,0)</f>
        <v>0</v>
      </c>
      <c r="BF344" s="149">
        <f>IF(N344="znížená",J344,0)</f>
        <v>0</v>
      </c>
      <c r="BG344" s="149">
        <f>IF(N344="zákl. prenesená",J344,0)</f>
        <v>0</v>
      </c>
      <c r="BH344" s="149">
        <f>IF(N344="zníž. prenesená",J344,0)</f>
        <v>0</v>
      </c>
      <c r="BI344" s="149">
        <f>IF(N344="nulová",J344,0)</f>
        <v>0</v>
      </c>
      <c r="BJ344" s="16" t="s">
        <v>169</v>
      </c>
      <c r="BK344" s="150">
        <f>ROUND(I344*H344,3)</f>
        <v>0</v>
      </c>
      <c r="BL344" s="16" t="s">
        <v>168</v>
      </c>
      <c r="BM344" s="16" t="s">
        <v>417</v>
      </c>
    </row>
    <row r="345" spans="2:65" s="12" customFormat="1">
      <c r="B345" s="159"/>
      <c r="D345" s="152" t="s">
        <v>175</v>
      </c>
      <c r="E345" s="160" t="s">
        <v>1</v>
      </c>
      <c r="F345" s="161" t="s">
        <v>397</v>
      </c>
      <c r="H345" s="162">
        <v>4</v>
      </c>
      <c r="I345" s="163"/>
      <c r="L345" s="159"/>
      <c r="M345" s="164"/>
      <c r="N345" s="165"/>
      <c r="O345" s="165"/>
      <c r="P345" s="165"/>
      <c r="Q345" s="165"/>
      <c r="R345" s="165"/>
      <c r="S345" s="165"/>
      <c r="T345" s="166"/>
      <c r="AT345" s="160" t="s">
        <v>175</v>
      </c>
      <c r="AU345" s="160" t="s">
        <v>169</v>
      </c>
      <c r="AV345" s="12" t="s">
        <v>169</v>
      </c>
      <c r="AW345" s="12" t="s">
        <v>32</v>
      </c>
      <c r="AX345" s="12" t="s">
        <v>71</v>
      </c>
      <c r="AY345" s="160" t="s">
        <v>162</v>
      </c>
    </row>
    <row r="346" spans="2:65" s="12" customFormat="1">
      <c r="B346" s="159"/>
      <c r="D346" s="152" t="s">
        <v>175</v>
      </c>
      <c r="E346" s="160" t="s">
        <v>1</v>
      </c>
      <c r="F346" s="161" t="s">
        <v>407</v>
      </c>
      <c r="H346" s="162">
        <v>2</v>
      </c>
      <c r="I346" s="163"/>
      <c r="L346" s="159"/>
      <c r="M346" s="164"/>
      <c r="N346" s="165"/>
      <c r="O346" s="165"/>
      <c r="P346" s="165"/>
      <c r="Q346" s="165"/>
      <c r="R346" s="165"/>
      <c r="S346" s="165"/>
      <c r="T346" s="166"/>
      <c r="AT346" s="160" t="s">
        <v>175</v>
      </c>
      <c r="AU346" s="160" t="s">
        <v>169</v>
      </c>
      <c r="AV346" s="12" t="s">
        <v>169</v>
      </c>
      <c r="AW346" s="12" t="s">
        <v>32</v>
      </c>
      <c r="AX346" s="12" t="s">
        <v>71</v>
      </c>
      <c r="AY346" s="160" t="s">
        <v>162</v>
      </c>
    </row>
    <row r="347" spans="2:65" s="14" customFormat="1">
      <c r="B347" s="175"/>
      <c r="D347" s="152" t="s">
        <v>175</v>
      </c>
      <c r="E347" s="176" t="s">
        <v>1</v>
      </c>
      <c r="F347" s="177" t="s">
        <v>190</v>
      </c>
      <c r="H347" s="178">
        <v>6</v>
      </c>
      <c r="I347" s="179"/>
      <c r="L347" s="175"/>
      <c r="M347" s="180"/>
      <c r="N347" s="181"/>
      <c r="O347" s="181"/>
      <c r="P347" s="181"/>
      <c r="Q347" s="181"/>
      <c r="R347" s="181"/>
      <c r="S347" s="181"/>
      <c r="T347" s="182"/>
      <c r="AT347" s="176" t="s">
        <v>175</v>
      </c>
      <c r="AU347" s="176" t="s">
        <v>169</v>
      </c>
      <c r="AV347" s="14" t="s">
        <v>168</v>
      </c>
      <c r="AW347" s="14" t="s">
        <v>32</v>
      </c>
      <c r="AX347" s="14" t="s">
        <v>79</v>
      </c>
      <c r="AY347" s="176" t="s">
        <v>162</v>
      </c>
    </row>
    <row r="348" spans="2:65" s="1" customFormat="1" ht="16.5" customHeight="1">
      <c r="B348" s="139"/>
      <c r="C348" s="140" t="s">
        <v>418</v>
      </c>
      <c r="D348" s="140" t="s">
        <v>164</v>
      </c>
      <c r="E348" s="242" t="s">
        <v>419</v>
      </c>
      <c r="F348" s="243"/>
      <c r="G348" s="142" t="s">
        <v>172</v>
      </c>
      <c r="H348" s="143">
        <v>1.0680000000000001</v>
      </c>
      <c r="I348" s="144"/>
      <c r="J348" s="143">
        <f>ROUND(I348*H348,3)</f>
        <v>0</v>
      </c>
      <c r="K348" s="141" t="s">
        <v>167</v>
      </c>
      <c r="L348" s="30"/>
      <c r="M348" s="145" t="s">
        <v>1</v>
      </c>
      <c r="N348" s="146" t="s">
        <v>43</v>
      </c>
      <c r="O348" s="49"/>
      <c r="P348" s="147">
        <f>O348*H348</f>
        <v>0</v>
      </c>
      <c r="Q348" s="147">
        <v>2.21191</v>
      </c>
      <c r="R348" s="147">
        <f>Q348*H348</f>
        <v>2.3623198800000003</v>
      </c>
      <c r="S348" s="147">
        <v>0</v>
      </c>
      <c r="T348" s="148">
        <f>S348*H348</f>
        <v>0</v>
      </c>
      <c r="AR348" s="16" t="s">
        <v>168</v>
      </c>
      <c r="AT348" s="16" t="s">
        <v>164</v>
      </c>
      <c r="AU348" s="16" t="s">
        <v>169</v>
      </c>
      <c r="AY348" s="16" t="s">
        <v>162</v>
      </c>
      <c r="BE348" s="149">
        <f>IF(N348="základná",J348,0)</f>
        <v>0</v>
      </c>
      <c r="BF348" s="149">
        <f>IF(N348="znížená",J348,0)</f>
        <v>0</v>
      </c>
      <c r="BG348" s="149">
        <f>IF(N348="zákl. prenesená",J348,0)</f>
        <v>0</v>
      </c>
      <c r="BH348" s="149">
        <f>IF(N348="zníž. prenesená",J348,0)</f>
        <v>0</v>
      </c>
      <c r="BI348" s="149">
        <f>IF(N348="nulová",J348,0)</f>
        <v>0</v>
      </c>
      <c r="BJ348" s="16" t="s">
        <v>169</v>
      </c>
      <c r="BK348" s="150">
        <f>ROUND(I348*H348,3)</f>
        <v>0</v>
      </c>
      <c r="BL348" s="16" t="s">
        <v>168</v>
      </c>
      <c r="BM348" s="16" t="s">
        <v>420</v>
      </c>
    </row>
    <row r="349" spans="2:65" s="11" customFormat="1">
      <c r="B349" s="151"/>
      <c r="D349" s="152" t="s">
        <v>175</v>
      </c>
      <c r="E349" s="153" t="s">
        <v>1</v>
      </c>
      <c r="F349" s="154" t="s">
        <v>421</v>
      </c>
      <c r="H349" s="153" t="s">
        <v>1</v>
      </c>
      <c r="I349" s="155"/>
      <c r="L349" s="151"/>
      <c r="M349" s="156"/>
      <c r="N349" s="157"/>
      <c r="O349" s="157"/>
      <c r="P349" s="157"/>
      <c r="Q349" s="157"/>
      <c r="R349" s="157"/>
      <c r="S349" s="157"/>
      <c r="T349" s="158"/>
      <c r="AT349" s="153" t="s">
        <v>175</v>
      </c>
      <c r="AU349" s="153" t="s">
        <v>169</v>
      </c>
      <c r="AV349" s="11" t="s">
        <v>79</v>
      </c>
      <c r="AW349" s="11" t="s">
        <v>32</v>
      </c>
      <c r="AX349" s="11" t="s">
        <v>71</v>
      </c>
      <c r="AY349" s="153" t="s">
        <v>162</v>
      </c>
    </row>
    <row r="350" spans="2:65" s="11" customFormat="1">
      <c r="B350" s="151"/>
      <c r="D350" s="152" t="s">
        <v>175</v>
      </c>
      <c r="E350" s="153" t="s">
        <v>1</v>
      </c>
      <c r="F350" s="154" t="s">
        <v>422</v>
      </c>
      <c r="H350" s="153" t="s">
        <v>1</v>
      </c>
      <c r="I350" s="155"/>
      <c r="L350" s="151"/>
      <c r="M350" s="156"/>
      <c r="N350" s="157"/>
      <c r="O350" s="157"/>
      <c r="P350" s="157"/>
      <c r="Q350" s="157"/>
      <c r="R350" s="157"/>
      <c r="S350" s="157"/>
      <c r="T350" s="158"/>
      <c r="AT350" s="153" t="s">
        <v>175</v>
      </c>
      <c r="AU350" s="153" t="s">
        <v>169</v>
      </c>
      <c r="AV350" s="11" t="s">
        <v>79</v>
      </c>
      <c r="AW350" s="11" t="s">
        <v>32</v>
      </c>
      <c r="AX350" s="11" t="s">
        <v>71</v>
      </c>
      <c r="AY350" s="153" t="s">
        <v>162</v>
      </c>
    </row>
    <row r="351" spans="2:65" s="12" customFormat="1">
      <c r="B351" s="159"/>
      <c r="D351" s="152" t="s">
        <v>175</v>
      </c>
      <c r="E351" s="160" t="s">
        <v>1</v>
      </c>
      <c r="F351" s="161" t="s">
        <v>423</v>
      </c>
      <c r="H351" s="162">
        <v>0.309</v>
      </c>
      <c r="I351" s="163"/>
      <c r="L351" s="159"/>
      <c r="M351" s="164"/>
      <c r="N351" s="165"/>
      <c r="O351" s="165"/>
      <c r="P351" s="165"/>
      <c r="Q351" s="165"/>
      <c r="R351" s="165"/>
      <c r="S351" s="165"/>
      <c r="T351" s="166"/>
      <c r="AT351" s="160" t="s">
        <v>175</v>
      </c>
      <c r="AU351" s="160" t="s">
        <v>169</v>
      </c>
      <c r="AV351" s="12" t="s">
        <v>169</v>
      </c>
      <c r="AW351" s="12" t="s">
        <v>32</v>
      </c>
      <c r="AX351" s="12" t="s">
        <v>71</v>
      </c>
      <c r="AY351" s="160" t="s">
        <v>162</v>
      </c>
    </row>
    <row r="352" spans="2:65" s="12" customFormat="1">
      <c r="B352" s="159"/>
      <c r="D352" s="152" t="s">
        <v>175</v>
      </c>
      <c r="E352" s="160" t="s">
        <v>1</v>
      </c>
      <c r="F352" s="161" t="s">
        <v>424</v>
      </c>
      <c r="H352" s="162">
        <v>0.22700000000000001</v>
      </c>
      <c r="I352" s="163"/>
      <c r="L352" s="159"/>
      <c r="M352" s="164"/>
      <c r="N352" s="165"/>
      <c r="O352" s="165"/>
      <c r="P352" s="165"/>
      <c r="Q352" s="165"/>
      <c r="R352" s="165"/>
      <c r="S352" s="165"/>
      <c r="T352" s="166"/>
      <c r="AT352" s="160" t="s">
        <v>175</v>
      </c>
      <c r="AU352" s="160" t="s">
        <v>169</v>
      </c>
      <c r="AV352" s="12" t="s">
        <v>169</v>
      </c>
      <c r="AW352" s="12" t="s">
        <v>32</v>
      </c>
      <c r="AX352" s="12" t="s">
        <v>71</v>
      </c>
      <c r="AY352" s="160" t="s">
        <v>162</v>
      </c>
    </row>
    <row r="353" spans="2:65" s="13" customFormat="1">
      <c r="B353" s="167"/>
      <c r="D353" s="152" t="s">
        <v>175</v>
      </c>
      <c r="E353" s="168" t="s">
        <v>1</v>
      </c>
      <c r="F353" s="169" t="s">
        <v>183</v>
      </c>
      <c r="H353" s="170">
        <v>0.53600000000000003</v>
      </c>
      <c r="I353" s="171"/>
      <c r="L353" s="167"/>
      <c r="M353" s="172"/>
      <c r="N353" s="173"/>
      <c r="O353" s="173"/>
      <c r="P353" s="173"/>
      <c r="Q353" s="173"/>
      <c r="R353" s="173"/>
      <c r="S353" s="173"/>
      <c r="T353" s="174"/>
      <c r="AT353" s="168" t="s">
        <v>175</v>
      </c>
      <c r="AU353" s="168" t="s">
        <v>169</v>
      </c>
      <c r="AV353" s="13" t="s">
        <v>184</v>
      </c>
      <c r="AW353" s="13" t="s">
        <v>32</v>
      </c>
      <c r="AX353" s="13" t="s">
        <v>71</v>
      </c>
      <c r="AY353" s="168" t="s">
        <v>162</v>
      </c>
    </row>
    <row r="354" spans="2:65" s="11" customFormat="1">
      <c r="B354" s="151"/>
      <c r="D354" s="152" t="s">
        <v>175</v>
      </c>
      <c r="E354" s="153" t="s">
        <v>1</v>
      </c>
      <c r="F354" s="154" t="s">
        <v>425</v>
      </c>
      <c r="H354" s="153" t="s">
        <v>1</v>
      </c>
      <c r="I354" s="155"/>
      <c r="L354" s="151"/>
      <c r="M354" s="156"/>
      <c r="N354" s="157"/>
      <c r="O354" s="157"/>
      <c r="P354" s="157"/>
      <c r="Q354" s="157"/>
      <c r="R354" s="157"/>
      <c r="S354" s="157"/>
      <c r="T354" s="158"/>
      <c r="AT354" s="153" t="s">
        <v>175</v>
      </c>
      <c r="AU354" s="153" t="s">
        <v>169</v>
      </c>
      <c r="AV354" s="11" t="s">
        <v>79</v>
      </c>
      <c r="AW354" s="11" t="s">
        <v>32</v>
      </c>
      <c r="AX354" s="11" t="s">
        <v>71</v>
      </c>
      <c r="AY354" s="153" t="s">
        <v>162</v>
      </c>
    </row>
    <row r="355" spans="2:65" s="11" customFormat="1">
      <c r="B355" s="151"/>
      <c r="D355" s="152" t="s">
        <v>175</v>
      </c>
      <c r="E355" s="153" t="s">
        <v>1</v>
      </c>
      <c r="F355" s="154" t="s">
        <v>426</v>
      </c>
      <c r="H355" s="153" t="s">
        <v>1</v>
      </c>
      <c r="I355" s="155"/>
      <c r="L355" s="151"/>
      <c r="M355" s="156"/>
      <c r="N355" s="157"/>
      <c r="O355" s="157"/>
      <c r="P355" s="157"/>
      <c r="Q355" s="157"/>
      <c r="R355" s="157"/>
      <c r="S355" s="157"/>
      <c r="T355" s="158"/>
      <c r="AT355" s="153" t="s">
        <v>175</v>
      </c>
      <c r="AU355" s="153" t="s">
        <v>169</v>
      </c>
      <c r="AV355" s="11" t="s">
        <v>79</v>
      </c>
      <c r="AW355" s="11" t="s">
        <v>32</v>
      </c>
      <c r="AX355" s="11" t="s">
        <v>71</v>
      </c>
      <c r="AY355" s="153" t="s">
        <v>162</v>
      </c>
    </row>
    <row r="356" spans="2:65" s="12" customFormat="1">
      <c r="B356" s="159"/>
      <c r="D356" s="152" t="s">
        <v>175</v>
      </c>
      <c r="E356" s="160" t="s">
        <v>1</v>
      </c>
      <c r="F356" s="161" t="s">
        <v>427</v>
      </c>
      <c r="H356" s="162">
        <v>0.35899999999999999</v>
      </c>
      <c r="I356" s="163"/>
      <c r="L356" s="159"/>
      <c r="M356" s="164"/>
      <c r="N356" s="165"/>
      <c r="O356" s="165"/>
      <c r="P356" s="165"/>
      <c r="Q356" s="165"/>
      <c r="R356" s="165"/>
      <c r="S356" s="165"/>
      <c r="T356" s="166"/>
      <c r="AT356" s="160" t="s">
        <v>175</v>
      </c>
      <c r="AU356" s="160" t="s">
        <v>169</v>
      </c>
      <c r="AV356" s="12" t="s">
        <v>169</v>
      </c>
      <c r="AW356" s="12" t="s">
        <v>32</v>
      </c>
      <c r="AX356" s="12" t="s">
        <v>71</v>
      </c>
      <c r="AY356" s="160" t="s">
        <v>162</v>
      </c>
    </row>
    <row r="357" spans="2:65" s="12" customFormat="1">
      <c r="B357" s="159"/>
      <c r="D357" s="152" t="s">
        <v>175</v>
      </c>
      <c r="E357" s="160" t="s">
        <v>1</v>
      </c>
      <c r="F357" s="161" t="s">
        <v>428</v>
      </c>
      <c r="H357" s="162">
        <v>0.17299999999999999</v>
      </c>
      <c r="I357" s="163"/>
      <c r="L357" s="159"/>
      <c r="M357" s="164"/>
      <c r="N357" s="165"/>
      <c r="O357" s="165"/>
      <c r="P357" s="165"/>
      <c r="Q357" s="165"/>
      <c r="R357" s="165"/>
      <c r="S357" s="165"/>
      <c r="T357" s="166"/>
      <c r="AT357" s="160" t="s">
        <v>175</v>
      </c>
      <c r="AU357" s="160" t="s">
        <v>169</v>
      </c>
      <c r="AV357" s="12" t="s">
        <v>169</v>
      </c>
      <c r="AW357" s="12" t="s">
        <v>32</v>
      </c>
      <c r="AX357" s="12" t="s">
        <v>71</v>
      </c>
      <c r="AY357" s="160" t="s">
        <v>162</v>
      </c>
    </row>
    <row r="358" spans="2:65" s="14" customFormat="1">
      <c r="B358" s="175"/>
      <c r="D358" s="152" t="s">
        <v>175</v>
      </c>
      <c r="E358" s="176" t="s">
        <v>1</v>
      </c>
      <c r="F358" s="177" t="s">
        <v>190</v>
      </c>
      <c r="H358" s="178">
        <v>1.0680000000000001</v>
      </c>
      <c r="I358" s="179"/>
      <c r="L358" s="175"/>
      <c r="M358" s="180"/>
      <c r="N358" s="181"/>
      <c r="O358" s="181"/>
      <c r="P358" s="181"/>
      <c r="Q358" s="181"/>
      <c r="R358" s="181"/>
      <c r="S358" s="181"/>
      <c r="T358" s="182"/>
      <c r="AT358" s="176" t="s">
        <v>175</v>
      </c>
      <c r="AU358" s="176" t="s">
        <v>169</v>
      </c>
      <c r="AV358" s="14" t="s">
        <v>168</v>
      </c>
      <c r="AW358" s="14" t="s">
        <v>32</v>
      </c>
      <c r="AX358" s="14" t="s">
        <v>79</v>
      </c>
      <c r="AY358" s="176" t="s">
        <v>162</v>
      </c>
    </row>
    <row r="359" spans="2:65" s="1" customFormat="1" ht="16.5" customHeight="1">
      <c r="B359" s="139"/>
      <c r="C359" s="140" t="s">
        <v>429</v>
      </c>
      <c r="D359" s="140" t="s">
        <v>164</v>
      </c>
      <c r="E359" s="242" t="s">
        <v>430</v>
      </c>
      <c r="F359" s="243"/>
      <c r="G359" s="142" t="s">
        <v>274</v>
      </c>
      <c r="H359" s="143">
        <v>10.632</v>
      </c>
      <c r="I359" s="144"/>
      <c r="J359" s="143">
        <f>ROUND(I359*H359,3)</f>
        <v>0</v>
      </c>
      <c r="K359" s="141" t="s">
        <v>167</v>
      </c>
      <c r="L359" s="30"/>
      <c r="M359" s="145" t="s">
        <v>1</v>
      </c>
      <c r="N359" s="146" t="s">
        <v>43</v>
      </c>
      <c r="O359" s="49"/>
      <c r="P359" s="147">
        <f>O359*H359</f>
        <v>0</v>
      </c>
      <c r="Q359" s="147">
        <v>7.2500000000000004E-3</v>
      </c>
      <c r="R359" s="147">
        <f>Q359*H359</f>
        <v>7.7081999999999998E-2</v>
      </c>
      <c r="S359" s="147">
        <v>0</v>
      </c>
      <c r="T359" s="148">
        <f>S359*H359</f>
        <v>0</v>
      </c>
      <c r="AR359" s="16" t="s">
        <v>168</v>
      </c>
      <c r="AT359" s="16" t="s">
        <v>164</v>
      </c>
      <c r="AU359" s="16" t="s">
        <v>169</v>
      </c>
      <c r="AY359" s="16" t="s">
        <v>162</v>
      </c>
      <c r="BE359" s="149">
        <f>IF(N359="základná",J359,0)</f>
        <v>0</v>
      </c>
      <c r="BF359" s="149">
        <f>IF(N359="znížená",J359,0)</f>
        <v>0</v>
      </c>
      <c r="BG359" s="149">
        <f>IF(N359="zákl. prenesená",J359,0)</f>
        <v>0</v>
      </c>
      <c r="BH359" s="149">
        <f>IF(N359="zníž. prenesená",J359,0)</f>
        <v>0</v>
      </c>
      <c r="BI359" s="149">
        <f>IF(N359="nulová",J359,0)</f>
        <v>0</v>
      </c>
      <c r="BJ359" s="16" t="s">
        <v>169</v>
      </c>
      <c r="BK359" s="150">
        <f>ROUND(I359*H359,3)</f>
        <v>0</v>
      </c>
      <c r="BL359" s="16" t="s">
        <v>168</v>
      </c>
      <c r="BM359" s="16" t="s">
        <v>431</v>
      </c>
    </row>
    <row r="360" spans="2:65" s="11" customFormat="1">
      <c r="B360" s="151"/>
      <c r="D360" s="152" t="s">
        <v>175</v>
      </c>
      <c r="E360" s="153" t="s">
        <v>1</v>
      </c>
      <c r="F360" s="154" t="s">
        <v>421</v>
      </c>
      <c r="H360" s="153" t="s">
        <v>1</v>
      </c>
      <c r="I360" s="155"/>
      <c r="L360" s="151"/>
      <c r="M360" s="156"/>
      <c r="N360" s="157"/>
      <c r="O360" s="157"/>
      <c r="P360" s="157"/>
      <c r="Q360" s="157"/>
      <c r="R360" s="157"/>
      <c r="S360" s="157"/>
      <c r="T360" s="158"/>
      <c r="AT360" s="153" t="s">
        <v>175</v>
      </c>
      <c r="AU360" s="153" t="s">
        <v>169</v>
      </c>
      <c r="AV360" s="11" t="s">
        <v>79</v>
      </c>
      <c r="AW360" s="11" t="s">
        <v>32</v>
      </c>
      <c r="AX360" s="11" t="s">
        <v>71</v>
      </c>
      <c r="AY360" s="153" t="s">
        <v>162</v>
      </c>
    </row>
    <row r="361" spans="2:65" s="11" customFormat="1">
      <c r="B361" s="151"/>
      <c r="D361" s="152" t="s">
        <v>175</v>
      </c>
      <c r="E361" s="153" t="s">
        <v>1</v>
      </c>
      <c r="F361" s="154" t="s">
        <v>422</v>
      </c>
      <c r="H361" s="153" t="s">
        <v>1</v>
      </c>
      <c r="I361" s="155"/>
      <c r="L361" s="151"/>
      <c r="M361" s="156"/>
      <c r="N361" s="157"/>
      <c r="O361" s="157"/>
      <c r="P361" s="157"/>
      <c r="Q361" s="157"/>
      <c r="R361" s="157"/>
      <c r="S361" s="157"/>
      <c r="T361" s="158"/>
      <c r="AT361" s="153" t="s">
        <v>175</v>
      </c>
      <c r="AU361" s="153" t="s">
        <v>169</v>
      </c>
      <c r="AV361" s="11" t="s">
        <v>79</v>
      </c>
      <c r="AW361" s="11" t="s">
        <v>32</v>
      </c>
      <c r="AX361" s="11" t="s">
        <v>71</v>
      </c>
      <c r="AY361" s="153" t="s">
        <v>162</v>
      </c>
    </row>
    <row r="362" spans="2:65" s="12" customFormat="1">
      <c r="B362" s="159"/>
      <c r="D362" s="152" t="s">
        <v>175</v>
      </c>
      <c r="E362" s="160" t="s">
        <v>1</v>
      </c>
      <c r="F362" s="161" t="s">
        <v>432</v>
      </c>
      <c r="H362" s="162">
        <v>1.0880000000000001</v>
      </c>
      <c r="I362" s="163"/>
      <c r="L362" s="159"/>
      <c r="M362" s="164"/>
      <c r="N362" s="165"/>
      <c r="O362" s="165"/>
      <c r="P362" s="165"/>
      <c r="Q362" s="165"/>
      <c r="R362" s="165"/>
      <c r="S362" s="165"/>
      <c r="T362" s="166"/>
      <c r="AT362" s="160" t="s">
        <v>175</v>
      </c>
      <c r="AU362" s="160" t="s">
        <v>169</v>
      </c>
      <c r="AV362" s="12" t="s">
        <v>169</v>
      </c>
      <c r="AW362" s="12" t="s">
        <v>32</v>
      </c>
      <c r="AX362" s="12" t="s">
        <v>71</v>
      </c>
      <c r="AY362" s="160" t="s">
        <v>162</v>
      </c>
    </row>
    <row r="363" spans="2:65" s="12" customFormat="1">
      <c r="B363" s="159"/>
      <c r="D363" s="152" t="s">
        <v>175</v>
      </c>
      <c r="E363" s="160" t="s">
        <v>1</v>
      </c>
      <c r="F363" s="161" t="s">
        <v>433</v>
      </c>
      <c r="H363" s="162">
        <v>4.3310000000000004</v>
      </c>
      <c r="I363" s="163"/>
      <c r="L363" s="159"/>
      <c r="M363" s="164"/>
      <c r="N363" s="165"/>
      <c r="O363" s="165"/>
      <c r="P363" s="165"/>
      <c r="Q363" s="165"/>
      <c r="R363" s="165"/>
      <c r="S363" s="165"/>
      <c r="T363" s="166"/>
      <c r="AT363" s="160" t="s">
        <v>175</v>
      </c>
      <c r="AU363" s="160" t="s">
        <v>169</v>
      </c>
      <c r="AV363" s="12" t="s">
        <v>169</v>
      </c>
      <c r="AW363" s="12" t="s">
        <v>32</v>
      </c>
      <c r="AX363" s="12" t="s">
        <v>71</v>
      </c>
      <c r="AY363" s="160" t="s">
        <v>162</v>
      </c>
    </row>
    <row r="364" spans="2:65" s="13" customFormat="1">
      <c r="B364" s="167"/>
      <c r="D364" s="152" t="s">
        <v>175</v>
      </c>
      <c r="E364" s="168" t="s">
        <v>1</v>
      </c>
      <c r="F364" s="169" t="s">
        <v>183</v>
      </c>
      <c r="H364" s="170">
        <v>5.4190000000000005</v>
      </c>
      <c r="I364" s="171"/>
      <c r="L364" s="167"/>
      <c r="M364" s="172"/>
      <c r="N364" s="173"/>
      <c r="O364" s="173"/>
      <c r="P364" s="173"/>
      <c r="Q364" s="173"/>
      <c r="R364" s="173"/>
      <c r="S364" s="173"/>
      <c r="T364" s="174"/>
      <c r="AT364" s="168" t="s">
        <v>175</v>
      </c>
      <c r="AU364" s="168" t="s">
        <v>169</v>
      </c>
      <c r="AV364" s="13" t="s">
        <v>184</v>
      </c>
      <c r="AW364" s="13" t="s">
        <v>32</v>
      </c>
      <c r="AX364" s="13" t="s">
        <v>71</v>
      </c>
      <c r="AY364" s="168" t="s">
        <v>162</v>
      </c>
    </row>
    <row r="365" spans="2:65" s="11" customFormat="1">
      <c r="B365" s="151"/>
      <c r="D365" s="152" t="s">
        <v>175</v>
      </c>
      <c r="E365" s="153" t="s">
        <v>1</v>
      </c>
      <c r="F365" s="154" t="s">
        <v>425</v>
      </c>
      <c r="H365" s="153" t="s">
        <v>1</v>
      </c>
      <c r="I365" s="155"/>
      <c r="L365" s="151"/>
      <c r="M365" s="156"/>
      <c r="N365" s="157"/>
      <c r="O365" s="157"/>
      <c r="P365" s="157"/>
      <c r="Q365" s="157"/>
      <c r="R365" s="157"/>
      <c r="S365" s="157"/>
      <c r="T365" s="158"/>
      <c r="AT365" s="153" t="s">
        <v>175</v>
      </c>
      <c r="AU365" s="153" t="s">
        <v>169</v>
      </c>
      <c r="AV365" s="11" t="s">
        <v>79</v>
      </c>
      <c r="AW365" s="11" t="s">
        <v>32</v>
      </c>
      <c r="AX365" s="11" t="s">
        <v>71</v>
      </c>
      <c r="AY365" s="153" t="s">
        <v>162</v>
      </c>
    </row>
    <row r="366" spans="2:65" s="11" customFormat="1">
      <c r="B366" s="151"/>
      <c r="D366" s="152" t="s">
        <v>175</v>
      </c>
      <c r="E366" s="153" t="s">
        <v>1</v>
      </c>
      <c r="F366" s="154" t="s">
        <v>426</v>
      </c>
      <c r="H366" s="153" t="s">
        <v>1</v>
      </c>
      <c r="I366" s="155"/>
      <c r="L366" s="151"/>
      <c r="M366" s="156"/>
      <c r="N366" s="157"/>
      <c r="O366" s="157"/>
      <c r="P366" s="157"/>
      <c r="Q366" s="157"/>
      <c r="R366" s="157"/>
      <c r="S366" s="157"/>
      <c r="T366" s="158"/>
      <c r="AT366" s="153" t="s">
        <v>175</v>
      </c>
      <c r="AU366" s="153" t="s">
        <v>169</v>
      </c>
      <c r="AV366" s="11" t="s">
        <v>79</v>
      </c>
      <c r="AW366" s="11" t="s">
        <v>32</v>
      </c>
      <c r="AX366" s="11" t="s">
        <v>71</v>
      </c>
      <c r="AY366" s="153" t="s">
        <v>162</v>
      </c>
    </row>
    <row r="367" spans="2:65" s="12" customFormat="1">
      <c r="B367" s="159"/>
      <c r="D367" s="152" t="s">
        <v>175</v>
      </c>
      <c r="E367" s="160" t="s">
        <v>1</v>
      </c>
      <c r="F367" s="161" t="s">
        <v>432</v>
      </c>
      <c r="H367" s="162">
        <v>1.0880000000000001</v>
      </c>
      <c r="I367" s="163"/>
      <c r="L367" s="159"/>
      <c r="M367" s="164"/>
      <c r="N367" s="165"/>
      <c r="O367" s="165"/>
      <c r="P367" s="165"/>
      <c r="Q367" s="165"/>
      <c r="R367" s="165"/>
      <c r="S367" s="165"/>
      <c r="T367" s="166"/>
      <c r="AT367" s="160" t="s">
        <v>175</v>
      </c>
      <c r="AU367" s="160" t="s">
        <v>169</v>
      </c>
      <c r="AV367" s="12" t="s">
        <v>169</v>
      </c>
      <c r="AW367" s="12" t="s">
        <v>32</v>
      </c>
      <c r="AX367" s="12" t="s">
        <v>71</v>
      </c>
      <c r="AY367" s="160" t="s">
        <v>162</v>
      </c>
    </row>
    <row r="368" spans="2:65" s="12" customFormat="1">
      <c r="B368" s="159"/>
      <c r="D368" s="152" t="s">
        <v>175</v>
      </c>
      <c r="E368" s="160" t="s">
        <v>1</v>
      </c>
      <c r="F368" s="161" t="s">
        <v>434</v>
      </c>
      <c r="H368" s="162">
        <v>4.125</v>
      </c>
      <c r="I368" s="163"/>
      <c r="L368" s="159"/>
      <c r="M368" s="164"/>
      <c r="N368" s="165"/>
      <c r="O368" s="165"/>
      <c r="P368" s="165"/>
      <c r="Q368" s="165"/>
      <c r="R368" s="165"/>
      <c r="S368" s="165"/>
      <c r="T368" s="166"/>
      <c r="AT368" s="160" t="s">
        <v>175</v>
      </c>
      <c r="AU368" s="160" t="s">
        <v>169</v>
      </c>
      <c r="AV368" s="12" t="s">
        <v>169</v>
      </c>
      <c r="AW368" s="12" t="s">
        <v>32</v>
      </c>
      <c r="AX368" s="12" t="s">
        <v>71</v>
      </c>
      <c r="AY368" s="160" t="s">
        <v>162</v>
      </c>
    </row>
    <row r="369" spans="2:65" s="14" customFormat="1">
      <c r="B369" s="175"/>
      <c r="D369" s="152" t="s">
        <v>175</v>
      </c>
      <c r="E369" s="176" t="s">
        <v>1</v>
      </c>
      <c r="F369" s="177" t="s">
        <v>190</v>
      </c>
      <c r="H369" s="178">
        <v>10.632000000000001</v>
      </c>
      <c r="I369" s="179"/>
      <c r="L369" s="175"/>
      <c r="M369" s="180"/>
      <c r="N369" s="181"/>
      <c r="O369" s="181"/>
      <c r="P369" s="181"/>
      <c r="Q369" s="181"/>
      <c r="R369" s="181"/>
      <c r="S369" s="181"/>
      <c r="T369" s="182"/>
      <c r="AT369" s="176" t="s">
        <v>175</v>
      </c>
      <c r="AU369" s="176" t="s">
        <v>169</v>
      </c>
      <c r="AV369" s="14" t="s">
        <v>168</v>
      </c>
      <c r="AW369" s="14" t="s">
        <v>32</v>
      </c>
      <c r="AX369" s="14" t="s">
        <v>79</v>
      </c>
      <c r="AY369" s="176" t="s">
        <v>162</v>
      </c>
    </row>
    <row r="370" spans="2:65" s="1" customFormat="1" ht="16.5" customHeight="1">
      <c r="B370" s="139"/>
      <c r="C370" s="140" t="s">
        <v>435</v>
      </c>
      <c r="D370" s="140" t="s">
        <v>164</v>
      </c>
      <c r="E370" s="242" t="s">
        <v>436</v>
      </c>
      <c r="F370" s="243"/>
      <c r="G370" s="142" t="s">
        <v>274</v>
      </c>
      <c r="H370" s="143">
        <v>10.632</v>
      </c>
      <c r="I370" s="144"/>
      <c r="J370" s="143">
        <f>ROUND(I370*H370,3)</f>
        <v>0</v>
      </c>
      <c r="K370" s="141" t="s">
        <v>167</v>
      </c>
      <c r="L370" s="30"/>
      <c r="M370" s="145" t="s">
        <v>1</v>
      </c>
      <c r="N370" s="146" t="s">
        <v>43</v>
      </c>
      <c r="O370" s="49"/>
      <c r="P370" s="147">
        <f>O370*H370</f>
        <v>0</v>
      </c>
      <c r="Q370" s="147">
        <v>0</v>
      </c>
      <c r="R370" s="147">
        <f>Q370*H370</f>
        <v>0</v>
      </c>
      <c r="S370" s="147">
        <v>0</v>
      </c>
      <c r="T370" s="148">
        <f>S370*H370</f>
        <v>0</v>
      </c>
      <c r="AR370" s="16" t="s">
        <v>168</v>
      </c>
      <c r="AT370" s="16" t="s">
        <v>164</v>
      </c>
      <c r="AU370" s="16" t="s">
        <v>169</v>
      </c>
      <c r="AY370" s="16" t="s">
        <v>162</v>
      </c>
      <c r="BE370" s="149">
        <f>IF(N370="základná",J370,0)</f>
        <v>0</v>
      </c>
      <c r="BF370" s="149">
        <f>IF(N370="znížená",J370,0)</f>
        <v>0</v>
      </c>
      <c r="BG370" s="149">
        <f>IF(N370="zákl. prenesená",J370,0)</f>
        <v>0</v>
      </c>
      <c r="BH370" s="149">
        <f>IF(N370="zníž. prenesená",J370,0)</f>
        <v>0</v>
      </c>
      <c r="BI370" s="149">
        <f>IF(N370="nulová",J370,0)</f>
        <v>0</v>
      </c>
      <c r="BJ370" s="16" t="s">
        <v>169</v>
      </c>
      <c r="BK370" s="150">
        <f>ROUND(I370*H370,3)</f>
        <v>0</v>
      </c>
      <c r="BL370" s="16" t="s">
        <v>168</v>
      </c>
      <c r="BM370" s="16" t="s">
        <v>437</v>
      </c>
    </row>
    <row r="371" spans="2:65" s="1" customFormat="1" ht="16.5" customHeight="1">
      <c r="B371" s="139"/>
      <c r="C371" s="140" t="s">
        <v>438</v>
      </c>
      <c r="D371" s="140" t="s">
        <v>164</v>
      </c>
      <c r="E371" s="242" t="s">
        <v>439</v>
      </c>
      <c r="F371" s="243"/>
      <c r="G371" s="142" t="s">
        <v>274</v>
      </c>
      <c r="H371" s="143">
        <v>1.23</v>
      </c>
      <c r="I371" s="144"/>
      <c r="J371" s="143">
        <f>ROUND(I371*H371,3)</f>
        <v>0</v>
      </c>
      <c r="K371" s="141" t="s">
        <v>167</v>
      </c>
      <c r="L371" s="30"/>
      <c r="M371" s="145" t="s">
        <v>1</v>
      </c>
      <c r="N371" s="146" t="s">
        <v>43</v>
      </c>
      <c r="O371" s="49"/>
      <c r="P371" s="147">
        <f>O371*H371</f>
        <v>0</v>
      </c>
      <c r="Q371" s="147">
        <v>0.28488999999999998</v>
      </c>
      <c r="R371" s="147">
        <f>Q371*H371</f>
        <v>0.35041469999999997</v>
      </c>
      <c r="S371" s="147">
        <v>0</v>
      </c>
      <c r="T371" s="148">
        <f>S371*H371</f>
        <v>0</v>
      </c>
      <c r="AR371" s="16" t="s">
        <v>168</v>
      </c>
      <c r="AT371" s="16" t="s">
        <v>164</v>
      </c>
      <c r="AU371" s="16" t="s">
        <v>169</v>
      </c>
      <c r="AY371" s="16" t="s">
        <v>162</v>
      </c>
      <c r="BE371" s="149">
        <f>IF(N371="základná",J371,0)</f>
        <v>0</v>
      </c>
      <c r="BF371" s="149">
        <f>IF(N371="znížená",J371,0)</f>
        <v>0</v>
      </c>
      <c r="BG371" s="149">
        <f>IF(N371="zákl. prenesená",J371,0)</f>
        <v>0</v>
      </c>
      <c r="BH371" s="149">
        <f>IF(N371="zníž. prenesená",J371,0)</f>
        <v>0</v>
      </c>
      <c r="BI371" s="149">
        <f>IF(N371="nulová",J371,0)</f>
        <v>0</v>
      </c>
      <c r="BJ371" s="16" t="s">
        <v>169</v>
      </c>
      <c r="BK371" s="150">
        <f>ROUND(I371*H371,3)</f>
        <v>0</v>
      </c>
      <c r="BL371" s="16" t="s">
        <v>168</v>
      </c>
      <c r="BM371" s="16" t="s">
        <v>440</v>
      </c>
    </row>
    <row r="372" spans="2:65" s="11" customFormat="1">
      <c r="B372" s="151"/>
      <c r="D372" s="152" t="s">
        <v>175</v>
      </c>
      <c r="E372" s="153" t="s">
        <v>1</v>
      </c>
      <c r="F372" s="154" t="s">
        <v>441</v>
      </c>
      <c r="H372" s="153" t="s">
        <v>1</v>
      </c>
      <c r="I372" s="155"/>
      <c r="L372" s="151"/>
      <c r="M372" s="156"/>
      <c r="N372" s="157"/>
      <c r="O372" s="157"/>
      <c r="P372" s="157"/>
      <c r="Q372" s="157"/>
      <c r="R372" s="157"/>
      <c r="S372" s="157"/>
      <c r="T372" s="158"/>
      <c r="AT372" s="153" t="s">
        <v>175</v>
      </c>
      <c r="AU372" s="153" t="s">
        <v>169</v>
      </c>
      <c r="AV372" s="11" t="s">
        <v>79</v>
      </c>
      <c r="AW372" s="11" t="s">
        <v>32</v>
      </c>
      <c r="AX372" s="11" t="s">
        <v>71</v>
      </c>
      <c r="AY372" s="153" t="s">
        <v>162</v>
      </c>
    </row>
    <row r="373" spans="2:65" s="12" customFormat="1">
      <c r="B373" s="159"/>
      <c r="D373" s="152" t="s">
        <v>175</v>
      </c>
      <c r="E373" s="160" t="s">
        <v>1</v>
      </c>
      <c r="F373" s="161" t="s">
        <v>442</v>
      </c>
      <c r="H373" s="162">
        <v>1.23</v>
      </c>
      <c r="I373" s="163"/>
      <c r="L373" s="159"/>
      <c r="M373" s="164"/>
      <c r="N373" s="165"/>
      <c r="O373" s="165"/>
      <c r="P373" s="165"/>
      <c r="Q373" s="165"/>
      <c r="R373" s="165"/>
      <c r="S373" s="165"/>
      <c r="T373" s="166"/>
      <c r="AT373" s="160" t="s">
        <v>175</v>
      </c>
      <c r="AU373" s="160" t="s">
        <v>169</v>
      </c>
      <c r="AV373" s="12" t="s">
        <v>169</v>
      </c>
      <c r="AW373" s="12" t="s">
        <v>32</v>
      </c>
      <c r="AX373" s="12" t="s">
        <v>79</v>
      </c>
      <c r="AY373" s="160" t="s">
        <v>162</v>
      </c>
    </row>
    <row r="374" spans="2:65" s="10" customFormat="1" ht="22.9" customHeight="1">
      <c r="B374" s="126"/>
      <c r="D374" s="127" t="s">
        <v>70</v>
      </c>
      <c r="E374" s="137" t="s">
        <v>168</v>
      </c>
      <c r="F374" s="137" t="s">
        <v>443</v>
      </c>
      <c r="I374" s="129"/>
      <c r="J374" s="138">
        <f>BK374</f>
        <v>0</v>
      </c>
      <c r="L374" s="126"/>
      <c r="M374" s="131"/>
      <c r="N374" s="132"/>
      <c r="O374" s="132"/>
      <c r="P374" s="133">
        <f>SUM(P375:P491)</f>
        <v>0</v>
      </c>
      <c r="Q374" s="132"/>
      <c r="R374" s="133">
        <f>SUM(R375:R491)</f>
        <v>184.85831342999998</v>
      </c>
      <c r="S374" s="132"/>
      <c r="T374" s="134">
        <f>SUM(T375:T491)</f>
        <v>0</v>
      </c>
      <c r="AR374" s="127" t="s">
        <v>79</v>
      </c>
      <c r="AT374" s="135" t="s">
        <v>70</v>
      </c>
      <c r="AU374" s="135" t="s">
        <v>79</v>
      </c>
      <c r="AY374" s="127" t="s">
        <v>162</v>
      </c>
      <c r="BK374" s="136">
        <f>SUM(BK375:BK491)</f>
        <v>0</v>
      </c>
    </row>
    <row r="375" spans="2:65" s="1" customFormat="1" ht="16.5" customHeight="1">
      <c r="B375" s="139"/>
      <c r="C375" s="140" t="s">
        <v>444</v>
      </c>
      <c r="D375" s="140" t="s">
        <v>164</v>
      </c>
      <c r="E375" s="242" t="s">
        <v>445</v>
      </c>
      <c r="F375" s="243"/>
      <c r="G375" s="142" t="s">
        <v>395</v>
      </c>
      <c r="H375" s="143">
        <v>2</v>
      </c>
      <c r="I375" s="144"/>
      <c r="J375" s="143">
        <f>ROUND(I375*H375,3)</f>
        <v>0</v>
      </c>
      <c r="K375" s="141" t="s">
        <v>167</v>
      </c>
      <c r="L375" s="30"/>
      <c r="M375" s="145" t="s">
        <v>1</v>
      </c>
      <c r="N375" s="146" t="s">
        <v>43</v>
      </c>
      <c r="O375" s="49"/>
      <c r="P375" s="147">
        <f>O375*H375</f>
        <v>0</v>
      </c>
      <c r="Q375" s="147">
        <v>0.17208999999999999</v>
      </c>
      <c r="R375" s="147">
        <f>Q375*H375</f>
        <v>0.34417999999999999</v>
      </c>
      <c r="S375" s="147">
        <v>0</v>
      </c>
      <c r="T375" s="148">
        <f>S375*H375</f>
        <v>0</v>
      </c>
      <c r="AR375" s="16" t="s">
        <v>168</v>
      </c>
      <c r="AT375" s="16" t="s">
        <v>164</v>
      </c>
      <c r="AU375" s="16" t="s">
        <v>169</v>
      </c>
      <c r="AY375" s="16" t="s">
        <v>162</v>
      </c>
      <c r="BE375" s="149">
        <f>IF(N375="základná",J375,0)</f>
        <v>0</v>
      </c>
      <c r="BF375" s="149">
        <f>IF(N375="znížená",J375,0)</f>
        <v>0</v>
      </c>
      <c r="BG375" s="149">
        <f>IF(N375="zákl. prenesená",J375,0)</f>
        <v>0</v>
      </c>
      <c r="BH375" s="149">
        <f>IF(N375="zníž. prenesená",J375,0)</f>
        <v>0</v>
      </c>
      <c r="BI375" s="149">
        <f>IF(N375="nulová",J375,0)</f>
        <v>0</v>
      </c>
      <c r="BJ375" s="16" t="s">
        <v>169</v>
      </c>
      <c r="BK375" s="150">
        <f>ROUND(I375*H375,3)</f>
        <v>0</v>
      </c>
      <c r="BL375" s="16" t="s">
        <v>168</v>
      </c>
      <c r="BM375" s="16" t="s">
        <v>446</v>
      </c>
    </row>
    <row r="376" spans="2:65" s="12" customFormat="1">
      <c r="B376" s="159"/>
      <c r="D376" s="152" t="s">
        <v>175</v>
      </c>
      <c r="E376" s="160" t="s">
        <v>1</v>
      </c>
      <c r="F376" s="161" t="s">
        <v>447</v>
      </c>
      <c r="H376" s="162">
        <v>1</v>
      </c>
      <c r="I376" s="163"/>
      <c r="L376" s="159"/>
      <c r="M376" s="164"/>
      <c r="N376" s="165"/>
      <c r="O376" s="165"/>
      <c r="P376" s="165"/>
      <c r="Q376" s="165"/>
      <c r="R376" s="165"/>
      <c r="S376" s="165"/>
      <c r="T376" s="166"/>
      <c r="AT376" s="160" t="s">
        <v>175</v>
      </c>
      <c r="AU376" s="160" t="s">
        <v>169</v>
      </c>
      <c r="AV376" s="12" t="s">
        <v>169</v>
      </c>
      <c r="AW376" s="12" t="s">
        <v>32</v>
      </c>
      <c r="AX376" s="12" t="s">
        <v>71</v>
      </c>
      <c r="AY376" s="160" t="s">
        <v>162</v>
      </c>
    </row>
    <row r="377" spans="2:65" s="12" customFormat="1">
      <c r="B377" s="159"/>
      <c r="D377" s="152" t="s">
        <v>175</v>
      </c>
      <c r="E377" s="160" t="s">
        <v>1</v>
      </c>
      <c r="F377" s="161" t="s">
        <v>448</v>
      </c>
      <c r="H377" s="162">
        <v>1</v>
      </c>
      <c r="I377" s="163"/>
      <c r="L377" s="159"/>
      <c r="M377" s="164"/>
      <c r="N377" s="165"/>
      <c r="O377" s="165"/>
      <c r="P377" s="165"/>
      <c r="Q377" s="165"/>
      <c r="R377" s="165"/>
      <c r="S377" s="165"/>
      <c r="T377" s="166"/>
      <c r="AT377" s="160" t="s">
        <v>175</v>
      </c>
      <c r="AU377" s="160" t="s">
        <v>169</v>
      </c>
      <c r="AV377" s="12" t="s">
        <v>169</v>
      </c>
      <c r="AW377" s="12" t="s">
        <v>32</v>
      </c>
      <c r="AX377" s="12" t="s">
        <v>71</v>
      </c>
      <c r="AY377" s="160" t="s">
        <v>162</v>
      </c>
    </row>
    <row r="378" spans="2:65" s="14" customFormat="1">
      <c r="B378" s="175"/>
      <c r="D378" s="152" t="s">
        <v>175</v>
      </c>
      <c r="E378" s="176" t="s">
        <v>1</v>
      </c>
      <c r="F378" s="177" t="s">
        <v>190</v>
      </c>
      <c r="H378" s="178">
        <v>2</v>
      </c>
      <c r="I378" s="179"/>
      <c r="L378" s="175"/>
      <c r="M378" s="180"/>
      <c r="N378" s="181"/>
      <c r="O378" s="181"/>
      <c r="P378" s="181"/>
      <c r="Q378" s="181"/>
      <c r="R378" s="181"/>
      <c r="S378" s="181"/>
      <c r="T378" s="182"/>
      <c r="AT378" s="176" t="s">
        <v>175</v>
      </c>
      <c r="AU378" s="176" t="s">
        <v>169</v>
      </c>
      <c r="AV378" s="14" t="s">
        <v>168</v>
      </c>
      <c r="AW378" s="14" t="s">
        <v>32</v>
      </c>
      <c r="AX378" s="14" t="s">
        <v>79</v>
      </c>
      <c r="AY378" s="176" t="s">
        <v>162</v>
      </c>
    </row>
    <row r="379" spans="2:65" s="1" customFormat="1" ht="16.5" customHeight="1">
      <c r="B379" s="139"/>
      <c r="C379" s="140" t="s">
        <v>449</v>
      </c>
      <c r="D379" s="140" t="s">
        <v>164</v>
      </c>
      <c r="E379" s="244" t="s">
        <v>2578</v>
      </c>
      <c r="F379" s="243"/>
      <c r="G379" s="142" t="s">
        <v>395</v>
      </c>
      <c r="H379" s="143">
        <v>10</v>
      </c>
      <c r="I379" s="144"/>
      <c r="J379" s="143">
        <f>ROUND(I379*H379,3)</f>
        <v>0</v>
      </c>
      <c r="K379" s="141" t="s">
        <v>450</v>
      </c>
      <c r="L379" s="30"/>
      <c r="M379" s="145" t="s">
        <v>1</v>
      </c>
      <c r="N379" s="146" t="s">
        <v>43</v>
      </c>
      <c r="O379" s="49"/>
      <c r="P379" s="147">
        <f>O379*H379</f>
        <v>0</v>
      </c>
      <c r="Q379" s="147">
        <v>0.2384</v>
      </c>
      <c r="R379" s="147">
        <f>Q379*H379</f>
        <v>2.3839999999999999</v>
      </c>
      <c r="S379" s="147">
        <v>0</v>
      </c>
      <c r="T379" s="148">
        <f>S379*H379</f>
        <v>0</v>
      </c>
      <c r="AR379" s="16" t="s">
        <v>168</v>
      </c>
      <c r="AT379" s="16" t="s">
        <v>164</v>
      </c>
      <c r="AU379" s="16" t="s">
        <v>169</v>
      </c>
      <c r="AY379" s="16" t="s">
        <v>162</v>
      </c>
      <c r="BE379" s="149">
        <f>IF(N379="základná",J379,0)</f>
        <v>0</v>
      </c>
      <c r="BF379" s="149">
        <f>IF(N379="znížená",J379,0)</f>
        <v>0</v>
      </c>
      <c r="BG379" s="149">
        <f>IF(N379="zákl. prenesená",J379,0)</f>
        <v>0</v>
      </c>
      <c r="BH379" s="149">
        <f>IF(N379="zníž. prenesená",J379,0)</f>
        <v>0</v>
      </c>
      <c r="BI379" s="149">
        <f>IF(N379="nulová",J379,0)</f>
        <v>0</v>
      </c>
      <c r="BJ379" s="16" t="s">
        <v>169</v>
      </c>
      <c r="BK379" s="150">
        <f>ROUND(I379*H379,3)</f>
        <v>0</v>
      </c>
      <c r="BL379" s="16" t="s">
        <v>168</v>
      </c>
      <c r="BM379" s="16" t="s">
        <v>451</v>
      </c>
    </row>
    <row r="380" spans="2:65" s="12" customFormat="1">
      <c r="B380" s="159"/>
      <c r="D380" s="152" t="s">
        <v>175</v>
      </c>
      <c r="E380" s="160" t="s">
        <v>1</v>
      </c>
      <c r="F380" s="161" t="s">
        <v>452</v>
      </c>
      <c r="H380" s="162">
        <v>1</v>
      </c>
      <c r="I380" s="163"/>
      <c r="L380" s="159"/>
      <c r="M380" s="164"/>
      <c r="N380" s="165"/>
      <c r="O380" s="165"/>
      <c r="P380" s="165"/>
      <c r="Q380" s="165"/>
      <c r="R380" s="165"/>
      <c r="S380" s="165"/>
      <c r="T380" s="166"/>
      <c r="AT380" s="160" t="s">
        <v>175</v>
      </c>
      <c r="AU380" s="160" t="s">
        <v>169</v>
      </c>
      <c r="AV380" s="12" t="s">
        <v>169</v>
      </c>
      <c r="AW380" s="12" t="s">
        <v>32</v>
      </c>
      <c r="AX380" s="12" t="s">
        <v>71</v>
      </c>
      <c r="AY380" s="160" t="s">
        <v>162</v>
      </c>
    </row>
    <row r="381" spans="2:65" s="12" customFormat="1">
      <c r="B381" s="159"/>
      <c r="D381" s="152" t="s">
        <v>175</v>
      </c>
      <c r="E381" s="160" t="s">
        <v>1</v>
      </c>
      <c r="F381" s="161" t="s">
        <v>453</v>
      </c>
      <c r="H381" s="162">
        <v>8</v>
      </c>
      <c r="I381" s="163"/>
      <c r="L381" s="159"/>
      <c r="M381" s="164"/>
      <c r="N381" s="165"/>
      <c r="O381" s="165"/>
      <c r="P381" s="165"/>
      <c r="Q381" s="165"/>
      <c r="R381" s="165"/>
      <c r="S381" s="165"/>
      <c r="T381" s="166"/>
      <c r="AT381" s="160" t="s">
        <v>175</v>
      </c>
      <c r="AU381" s="160" t="s">
        <v>169</v>
      </c>
      <c r="AV381" s="12" t="s">
        <v>169</v>
      </c>
      <c r="AW381" s="12" t="s">
        <v>32</v>
      </c>
      <c r="AX381" s="12" t="s">
        <v>71</v>
      </c>
      <c r="AY381" s="160" t="s">
        <v>162</v>
      </c>
    </row>
    <row r="382" spans="2:65" s="12" customFormat="1">
      <c r="B382" s="159"/>
      <c r="D382" s="152" t="s">
        <v>175</v>
      </c>
      <c r="E382" s="160" t="s">
        <v>1</v>
      </c>
      <c r="F382" s="161" t="s">
        <v>454</v>
      </c>
      <c r="H382" s="162">
        <v>1</v>
      </c>
      <c r="I382" s="163"/>
      <c r="L382" s="159"/>
      <c r="M382" s="164"/>
      <c r="N382" s="165"/>
      <c r="O382" s="165"/>
      <c r="P382" s="165"/>
      <c r="Q382" s="165"/>
      <c r="R382" s="165"/>
      <c r="S382" s="165"/>
      <c r="T382" s="166"/>
      <c r="AT382" s="160" t="s">
        <v>175</v>
      </c>
      <c r="AU382" s="160" t="s">
        <v>169</v>
      </c>
      <c r="AV382" s="12" t="s">
        <v>169</v>
      </c>
      <c r="AW382" s="12" t="s">
        <v>32</v>
      </c>
      <c r="AX382" s="12" t="s">
        <v>71</v>
      </c>
      <c r="AY382" s="160" t="s">
        <v>162</v>
      </c>
    </row>
    <row r="383" spans="2:65" s="14" customFormat="1">
      <c r="B383" s="175"/>
      <c r="D383" s="152" t="s">
        <v>175</v>
      </c>
      <c r="E383" s="176" t="s">
        <v>1</v>
      </c>
      <c r="F383" s="177" t="s">
        <v>190</v>
      </c>
      <c r="H383" s="178">
        <v>10</v>
      </c>
      <c r="I383" s="179"/>
      <c r="L383" s="175"/>
      <c r="M383" s="180"/>
      <c r="N383" s="181"/>
      <c r="O383" s="181"/>
      <c r="P383" s="181"/>
      <c r="Q383" s="181"/>
      <c r="R383" s="181"/>
      <c r="S383" s="181"/>
      <c r="T383" s="182"/>
      <c r="AT383" s="176" t="s">
        <v>175</v>
      </c>
      <c r="AU383" s="176" t="s">
        <v>169</v>
      </c>
      <c r="AV383" s="14" t="s">
        <v>168</v>
      </c>
      <c r="AW383" s="14" t="s">
        <v>32</v>
      </c>
      <c r="AX383" s="14" t="s">
        <v>79</v>
      </c>
      <c r="AY383" s="176" t="s">
        <v>162</v>
      </c>
    </row>
    <row r="384" spans="2:65" s="1" customFormat="1" ht="16.5" customHeight="1">
      <c r="B384" s="139"/>
      <c r="C384" s="140" t="s">
        <v>455</v>
      </c>
      <c r="D384" s="140" t="s">
        <v>164</v>
      </c>
      <c r="E384" s="244" t="s">
        <v>2577</v>
      </c>
      <c r="F384" s="243"/>
      <c r="G384" s="142" t="s">
        <v>395</v>
      </c>
      <c r="H384" s="143">
        <v>28</v>
      </c>
      <c r="I384" s="144"/>
      <c r="J384" s="143">
        <f>ROUND(I384*H384,3)</f>
        <v>0</v>
      </c>
      <c r="K384" s="141" t="s">
        <v>450</v>
      </c>
      <c r="L384" s="30"/>
      <c r="M384" s="145" t="s">
        <v>1</v>
      </c>
      <c r="N384" s="146" t="s">
        <v>43</v>
      </c>
      <c r="O384" s="49"/>
      <c r="P384" s="147">
        <f>O384*H384</f>
        <v>0</v>
      </c>
      <c r="Q384" s="147">
        <v>0.33117999999999997</v>
      </c>
      <c r="R384" s="147">
        <f>Q384*H384</f>
        <v>9.2730399999999999</v>
      </c>
      <c r="S384" s="147">
        <v>0</v>
      </c>
      <c r="T384" s="148">
        <f>S384*H384</f>
        <v>0</v>
      </c>
      <c r="AR384" s="16" t="s">
        <v>168</v>
      </c>
      <c r="AT384" s="16" t="s">
        <v>164</v>
      </c>
      <c r="AU384" s="16" t="s">
        <v>169</v>
      </c>
      <c r="AY384" s="16" t="s">
        <v>162</v>
      </c>
      <c r="BE384" s="149">
        <f>IF(N384="základná",J384,0)</f>
        <v>0</v>
      </c>
      <c r="BF384" s="149">
        <f>IF(N384="znížená",J384,0)</f>
        <v>0</v>
      </c>
      <c r="BG384" s="149">
        <f>IF(N384="zákl. prenesená",J384,0)</f>
        <v>0</v>
      </c>
      <c r="BH384" s="149">
        <f>IF(N384="zníž. prenesená",J384,0)</f>
        <v>0</v>
      </c>
      <c r="BI384" s="149">
        <f>IF(N384="nulová",J384,0)</f>
        <v>0</v>
      </c>
      <c r="BJ384" s="16" t="s">
        <v>169</v>
      </c>
      <c r="BK384" s="150">
        <f>ROUND(I384*H384,3)</f>
        <v>0</v>
      </c>
      <c r="BL384" s="16" t="s">
        <v>168</v>
      </c>
      <c r="BM384" s="16" t="s">
        <v>456</v>
      </c>
    </row>
    <row r="385" spans="2:65" s="12" customFormat="1">
      <c r="B385" s="159"/>
      <c r="D385" s="152" t="s">
        <v>175</v>
      </c>
      <c r="E385" s="160" t="s">
        <v>1</v>
      </c>
      <c r="F385" s="161" t="s">
        <v>457</v>
      </c>
      <c r="H385" s="162">
        <v>14</v>
      </c>
      <c r="I385" s="163"/>
      <c r="L385" s="159"/>
      <c r="M385" s="164"/>
      <c r="N385" s="165"/>
      <c r="O385" s="165"/>
      <c r="P385" s="165"/>
      <c r="Q385" s="165"/>
      <c r="R385" s="165"/>
      <c r="S385" s="165"/>
      <c r="T385" s="166"/>
      <c r="AT385" s="160" t="s">
        <v>175</v>
      </c>
      <c r="AU385" s="160" t="s">
        <v>169</v>
      </c>
      <c r="AV385" s="12" t="s">
        <v>169</v>
      </c>
      <c r="AW385" s="12" t="s">
        <v>32</v>
      </c>
      <c r="AX385" s="12" t="s">
        <v>71</v>
      </c>
      <c r="AY385" s="160" t="s">
        <v>162</v>
      </c>
    </row>
    <row r="386" spans="2:65" s="12" customFormat="1">
      <c r="B386" s="159"/>
      <c r="D386" s="152" t="s">
        <v>175</v>
      </c>
      <c r="E386" s="160" t="s">
        <v>1</v>
      </c>
      <c r="F386" s="161" t="s">
        <v>458</v>
      </c>
      <c r="H386" s="162">
        <v>14</v>
      </c>
      <c r="I386" s="163"/>
      <c r="L386" s="159"/>
      <c r="M386" s="164"/>
      <c r="N386" s="165"/>
      <c r="O386" s="165"/>
      <c r="P386" s="165"/>
      <c r="Q386" s="165"/>
      <c r="R386" s="165"/>
      <c r="S386" s="165"/>
      <c r="T386" s="166"/>
      <c r="AT386" s="160" t="s">
        <v>175</v>
      </c>
      <c r="AU386" s="160" t="s">
        <v>169</v>
      </c>
      <c r="AV386" s="12" t="s">
        <v>169</v>
      </c>
      <c r="AW386" s="12" t="s">
        <v>32</v>
      </c>
      <c r="AX386" s="12" t="s">
        <v>71</v>
      </c>
      <c r="AY386" s="160" t="s">
        <v>162</v>
      </c>
    </row>
    <row r="387" spans="2:65" s="14" customFormat="1">
      <c r="B387" s="175"/>
      <c r="D387" s="152" t="s">
        <v>175</v>
      </c>
      <c r="E387" s="176" t="s">
        <v>1</v>
      </c>
      <c r="F387" s="177" t="s">
        <v>190</v>
      </c>
      <c r="H387" s="178">
        <v>28</v>
      </c>
      <c r="I387" s="179"/>
      <c r="L387" s="175"/>
      <c r="M387" s="180"/>
      <c r="N387" s="181"/>
      <c r="O387" s="181"/>
      <c r="P387" s="181"/>
      <c r="Q387" s="181"/>
      <c r="R387" s="181"/>
      <c r="S387" s="181"/>
      <c r="T387" s="182"/>
      <c r="AT387" s="176" t="s">
        <v>175</v>
      </c>
      <c r="AU387" s="176" t="s">
        <v>169</v>
      </c>
      <c r="AV387" s="14" t="s">
        <v>168</v>
      </c>
      <c r="AW387" s="14" t="s">
        <v>32</v>
      </c>
      <c r="AX387" s="14" t="s">
        <v>79</v>
      </c>
      <c r="AY387" s="176" t="s">
        <v>162</v>
      </c>
    </row>
    <row r="388" spans="2:65" s="1" customFormat="1" ht="16.5" customHeight="1">
      <c r="B388" s="139"/>
      <c r="C388" s="183" t="s">
        <v>459</v>
      </c>
      <c r="D388" s="183" t="s">
        <v>349</v>
      </c>
      <c r="E388" s="246" t="s">
        <v>460</v>
      </c>
      <c r="F388" s="247"/>
      <c r="G388" s="185" t="s">
        <v>274</v>
      </c>
      <c r="H388" s="186">
        <v>156.19499999999999</v>
      </c>
      <c r="I388" s="187"/>
      <c r="J388" s="186">
        <f>ROUND(I388*H388,3)</f>
        <v>0</v>
      </c>
      <c r="K388" s="184" t="s">
        <v>1</v>
      </c>
      <c r="L388" s="188"/>
      <c r="M388" s="189" t="s">
        <v>1</v>
      </c>
      <c r="N388" s="190" t="s">
        <v>43</v>
      </c>
      <c r="O388" s="49"/>
      <c r="P388" s="147">
        <f>O388*H388</f>
        <v>0</v>
      </c>
      <c r="Q388" s="147">
        <v>0.28999999999999998</v>
      </c>
      <c r="R388" s="147">
        <f>Q388*H388</f>
        <v>45.296549999999996</v>
      </c>
      <c r="S388" s="147">
        <v>0</v>
      </c>
      <c r="T388" s="148">
        <f>S388*H388</f>
        <v>0</v>
      </c>
      <c r="AR388" s="16" t="s">
        <v>223</v>
      </c>
      <c r="AT388" s="16" t="s">
        <v>349</v>
      </c>
      <c r="AU388" s="16" t="s">
        <v>169</v>
      </c>
      <c r="AY388" s="16" t="s">
        <v>162</v>
      </c>
      <c r="BE388" s="149">
        <f>IF(N388="základná",J388,0)</f>
        <v>0</v>
      </c>
      <c r="BF388" s="149">
        <f>IF(N388="znížená",J388,0)</f>
        <v>0</v>
      </c>
      <c r="BG388" s="149">
        <f>IF(N388="zákl. prenesená",J388,0)</f>
        <v>0</v>
      </c>
      <c r="BH388" s="149">
        <f>IF(N388="zníž. prenesená",J388,0)</f>
        <v>0</v>
      </c>
      <c r="BI388" s="149">
        <f>IF(N388="nulová",J388,0)</f>
        <v>0</v>
      </c>
      <c r="BJ388" s="16" t="s">
        <v>169</v>
      </c>
      <c r="BK388" s="150">
        <f>ROUND(I388*H388,3)</f>
        <v>0</v>
      </c>
      <c r="BL388" s="16" t="s">
        <v>168</v>
      </c>
      <c r="BM388" s="16" t="s">
        <v>461</v>
      </c>
    </row>
    <row r="389" spans="2:65" s="11" customFormat="1">
      <c r="B389" s="151"/>
      <c r="D389" s="152" t="s">
        <v>175</v>
      </c>
      <c r="E389" s="153" t="s">
        <v>1</v>
      </c>
      <c r="F389" s="154" t="s">
        <v>462</v>
      </c>
      <c r="H389" s="153" t="s">
        <v>1</v>
      </c>
      <c r="I389" s="155"/>
      <c r="L389" s="151"/>
      <c r="M389" s="156"/>
      <c r="N389" s="157"/>
      <c r="O389" s="157"/>
      <c r="P389" s="157"/>
      <c r="Q389" s="157"/>
      <c r="R389" s="157"/>
      <c r="S389" s="157"/>
      <c r="T389" s="158"/>
      <c r="AT389" s="153" t="s">
        <v>175</v>
      </c>
      <c r="AU389" s="153" t="s">
        <v>169</v>
      </c>
      <c r="AV389" s="11" t="s">
        <v>79</v>
      </c>
      <c r="AW389" s="11" t="s">
        <v>32</v>
      </c>
      <c r="AX389" s="11" t="s">
        <v>71</v>
      </c>
      <c r="AY389" s="153" t="s">
        <v>162</v>
      </c>
    </row>
    <row r="390" spans="2:65" s="12" customFormat="1">
      <c r="B390" s="159"/>
      <c r="D390" s="152" t="s">
        <v>175</v>
      </c>
      <c r="E390" s="160" t="s">
        <v>1</v>
      </c>
      <c r="F390" s="161" t="s">
        <v>463</v>
      </c>
      <c r="H390" s="162">
        <v>149.52000000000001</v>
      </c>
      <c r="I390" s="163"/>
      <c r="L390" s="159"/>
      <c r="M390" s="164"/>
      <c r="N390" s="165"/>
      <c r="O390" s="165"/>
      <c r="P390" s="165"/>
      <c r="Q390" s="165"/>
      <c r="R390" s="165"/>
      <c r="S390" s="165"/>
      <c r="T390" s="166"/>
      <c r="AT390" s="160" t="s">
        <v>175</v>
      </c>
      <c r="AU390" s="160" t="s">
        <v>169</v>
      </c>
      <c r="AV390" s="12" t="s">
        <v>169</v>
      </c>
      <c r="AW390" s="12" t="s">
        <v>32</v>
      </c>
      <c r="AX390" s="12" t="s">
        <v>71</v>
      </c>
      <c r="AY390" s="160" t="s">
        <v>162</v>
      </c>
    </row>
    <row r="391" spans="2:65" s="12" customFormat="1">
      <c r="B391" s="159"/>
      <c r="D391" s="152" t="s">
        <v>175</v>
      </c>
      <c r="E391" s="160" t="s">
        <v>1</v>
      </c>
      <c r="F391" s="161" t="s">
        <v>464</v>
      </c>
      <c r="H391" s="162">
        <v>6.6749999999999998</v>
      </c>
      <c r="I391" s="163"/>
      <c r="L391" s="159"/>
      <c r="M391" s="164"/>
      <c r="N391" s="165"/>
      <c r="O391" s="165"/>
      <c r="P391" s="165"/>
      <c r="Q391" s="165"/>
      <c r="R391" s="165"/>
      <c r="S391" s="165"/>
      <c r="T391" s="166"/>
      <c r="AT391" s="160" t="s">
        <v>175</v>
      </c>
      <c r="AU391" s="160" t="s">
        <v>169</v>
      </c>
      <c r="AV391" s="12" t="s">
        <v>169</v>
      </c>
      <c r="AW391" s="12" t="s">
        <v>32</v>
      </c>
      <c r="AX391" s="12" t="s">
        <v>71</v>
      </c>
      <c r="AY391" s="160" t="s">
        <v>162</v>
      </c>
    </row>
    <row r="392" spans="2:65" s="14" customFormat="1">
      <c r="B392" s="175"/>
      <c r="D392" s="152" t="s">
        <v>175</v>
      </c>
      <c r="E392" s="176" t="s">
        <v>1</v>
      </c>
      <c r="F392" s="177" t="s">
        <v>190</v>
      </c>
      <c r="H392" s="178">
        <v>156.19500000000002</v>
      </c>
      <c r="I392" s="179"/>
      <c r="L392" s="175"/>
      <c r="M392" s="180"/>
      <c r="N392" s="181"/>
      <c r="O392" s="181"/>
      <c r="P392" s="181"/>
      <c r="Q392" s="181"/>
      <c r="R392" s="181"/>
      <c r="S392" s="181"/>
      <c r="T392" s="182"/>
      <c r="AT392" s="176" t="s">
        <v>175</v>
      </c>
      <c r="AU392" s="176" t="s">
        <v>169</v>
      </c>
      <c r="AV392" s="14" t="s">
        <v>168</v>
      </c>
      <c r="AW392" s="14" t="s">
        <v>32</v>
      </c>
      <c r="AX392" s="14" t="s">
        <v>79</v>
      </c>
      <c r="AY392" s="176" t="s">
        <v>162</v>
      </c>
    </row>
    <row r="393" spans="2:65" s="1" customFormat="1" ht="16.5" customHeight="1">
      <c r="B393" s="139"/>
      <c r="C393" s="183" t="s">
        <v>465</v>
      </c>
      <c r="D393" s="183" t="s">
        <v>349</v>
      </c>
      <c r="E393" s="246" t="s">
        <v>466</v>
      </c>
      <c r="F393" s="247"/>
      <c r="G393" s="185" t="s">
        <v>274</v>
      </c>
      <c r="H393" s="186">
        <v>60.386000000000003</v>
      </c>
      <c r="I393" s="187"/>
      <c r="J393" s="186">
        <f>ROUND(I393*H393,3)</f>
        <v>0</v>
      </c>
      <c r="K393" s="184" t="s">
        <v>167</v>
      </c>
      <c r="L393" s="188"/>
      <c r="M393" s="189" t="s">
        <v>1</v>
      </c>
      <c r="N393" s="190" t="s">
        <v>43</v>
      </c>
      <c r="O393" s="49"/>
      <c r="P393" s="147">
        <f>O393*H393</f>
        <v>0</v>
      </c>
      <c r="Q393" s="147">
        <v>0.23499999999999999</v>
      </c>
      <c r="R393" s="147">
        <f>Q393*H393</f>
        <v>14.190709999999999</v>
      </c>
      <c r="S393" s="147">
        <v>0</v>
      </c>
      <c r="T393" s="148">
        <f>S393*H393</f>
        <v>0</v>
      </c>
      <c r="AR393" s="16" t="s">
        <v>223</v>
      </c>
      <c r="AT393" s="16" t="s">
        <v>349</v>
      </c>
      <c r="AU393" s="16" t="s">
        <v>169</v>
      </c>
      <c r="AY393" s="16" t="s">
        <v>162</v>
      </c>
      <c r="BE393" s="149">
        <f>IF(N393="základná",J393,0)</f>
        <v>0</v>
      </c>
      <c r="BF393" s="149">
        <f>IF(N393="znížená",J393,0)</f>
        <v>0</v>
      </c>
      <c r="BG393" s="149">
        <f>IF(N393="zákl. prenesená",J393,0)</f>
        <v>0</v>
      </c>
      <c r="BH393" s="149">
        <f>IF(N393="zníž. prenesená",J393,0)</f>
        <v>0</v>
      </c>
      <c r="BI393" s="149">
        <f>IF(N393="nulová",J393,0)</f>
        <v>0</v>
      </c>
      <c r="BJ393" s="16" t="s">
        <v>169</v>
      </c>
      <c r="BK393" s="150">
        <f>ROUND(I393*H393,3)</f>
        <v>0</v>
      </c>
      <c r="BL393" s="16" t="s">
        <v>168</v>
      </c>
      <c r="BM393" s="16" t="s">
        <v>467</v>
      </c>
    </row>
    <row r="394" spans="2:65" s="11" customFormat="1">
      <c r="B394" s="151"/>
      <c r="D394" s="152" t="s">
        <v>175</v>
      </c>
      <c r="E394" s="153" t="s">
        <v>1</v>
      </c>
      <c r="F394" s="154" t="s">
        <v>468</v>
      </c>
      <c r="H394" s="153" t="s">
        <v>1</v>
      </c>
      <c r="I394" s="155"/>
      <c r="L394" s="151"/>
      <c r="M394" s="156"/>
      <c r="N394" s="157"/>
      <c r="O394" s="157"/>
      <c r="P394" s="157"/>
      <c r="Q394" s="157"/>
      <c r="R394" s="157"/>
      <c r="S394" s="157"/>
      <c r="T394" s="158"/>
      <c r="AT394" s="153" t="s">
        <v>175</v>
      </c>
      <c r="AU394" s="153" t="s">
        <v>169</v>
      </c>
      <c r="AV394" s="11" t="s">
        <v>79</v>
      </c>
      <c r="AW394" s="11" t="s">
        <v>32</v>
      </c>
      <c r="AX394" s="11" t="s">
        <v>71</v>
      </c>
      <c r="AY394" s="153" t="s">
        <v>162</v>
      </c>
    </row>
    <row r="395" spans="2:65" s="12" customFormat="1">
      <c r="B395" s="159"/>
      <c r="D395" s="152" t="s">
        <v>175</v>
      </c>
      <c r="E395" s="160" t="s">
        <v>1</v>
      </c>
      <c r="F395" s="161" t="s">
        <v>469</v>
      </c>
      <c r="H395" s="162">
        <v>5.3410000000000002</v>
      </c>
      <c r="I395" s="163"/>
      <c r="L395" s="159"/>
      <c r="M395" s="164"/>
      <c r="N395" s="165"/>
      <c r="O395" s="165"/>
      <c r="P395" s="165"/>
      <c r="Q395" s="165"/>
      <c r="R395" s="165"/>
      <c r="S395" s="165"/>
      <c r="T395" s="166"/>
      <c r="AT395" s="160" t="s">
        <v>175</v>
      </c>
      <c r="AU395" s="160" t="s">
        <v>169</v>
      </c>
      <c r="AV395" s="12" t="s">
        <v>169</v>
      </c>
      <c r="AW395" s="12" t="s">
        <v>32</v>
      </c>
      <c r="AX395" s="12" t="s">
        <v>71</v>
      </c>
      <c r="AY395" s="160" t="s">
        <v>162</v>
      </c>
    </row>
    <row r="396" spans="2:65" s="11" customFormat="1">
      <c r="B396" s="151"/>
      <c r="D396" s="152" t="s">
        <v>175</v>
      </c>
      <c r="E396" s="153" t="s">
        <v>1</v>
      </c>
      <c r="F396" s="154" t="s">
        <v>470</v>
      </c>
      <c r="H396" s="153" t="s">
        <v>1</v>
      </c>
      <c r="I396" s="155"/>
      <c r="L396" s="151"/>
      <c r="M396" s="156"/>
      <c r="N396" s="157"/>
      <c r="O396" s="157"/>
      <c r="P396" s="157"/>
      <c r="Q396" s="157"/>
      <c r="R396" s="157"/>
      <c r="S396" s="157"/>
      <c r="T396" s="158"/>
      <c r="AT396" s="153" t="s">
        <v>175</v>
      </c>
      <c r="AU396" s="153" t="s">
        <v>169</v>
      </c>
      <c r="AV396" s="11" t="s">
        <v>79</v>
      </c>
      <c r="AW396" s="11" t="s">
        <v>32</v>
      </c>
      <c r="AX396" s="11" t="s">
        <v>71</v>
      </c>
      <c r="AY396" s="153" t="s">
        <v>162</v>
      </c>
    </row>
    <row r="397" spans="2:65" s="12" customFormat="1">
      <c r="B397" s="159"/>
      <c r="D397" s="152" t="s">
        <v>175</v>
      </c>
      <c r="E397" s="160" t="s">
        <v>1</v>
      </c>
      <c r="F397" s="161" t="s">
        <v>471</v>
      </c>
      <c r="H397" s="162">
        <v>52.32</v>
      </c>
      <c r="I397" s="163"/>
      <c r="L397" s="159"/>
      <c r="M397" s="164"/>
      <c r="N397" s="165"/>
      <c r="O397" s="165"/>
      <c r="P397" s="165"/>
      <c r="Q397" s="165"/>
      <c r="R397" s="165"/>
      <c r="S397" s="165"/>
      <c r="T397" s="166"/>
      <c r="AT397" s="160" t="s">
        <v>175</v>
      </c>
      <c r="AU397" s="160" t="s">
        <v>169</v>
      </c>
      <c r="AV397" s="12" t="s">
        <v>169</v>
      </c>
      <c r="AW397" s="12" t="s">
        <v>32</v>
      </c>
      <c r="AX397" s="12" t="s">
        <v>71</v>
      </c>
      <c r="AY397" s="160" t="s">
        <v>162</v>
      </c>
    </row>
    <row r="398" spans="2:65" s="12" customFormat="1">
      <c r="B398" s="159"/>
      <c r="D398" s="152" t="s">
        <v>175</v>
      </c>
      <c r="E398" s="160" t="s">
        <v>1</v>
      </c>
      <c r="F398" s="161" t="s">
        <v>472</v>
      </c>
      <c r="H398" s="162">
        <v>2.7250000000000001</v>
      </c>
      <c r="I398" s="163"/>
      <c r="L398" s="159"/>
      <c r="M398" s="164"/>
      <c r="N398" s="165"/>
      <c r="O398" s="165"/>
      <c r="P398" s="165"/>
      <c r="Q398" s="165"/>
      <c r="R398" s="165"/>
      <c r="S398" s="165"/>
      <c r="T398" s="166"/>
      <c r="AT398" s="160" t="s">
        <v>175</v>
      </c>
      <c r="AU398" s="160" t="s">
        <v>169</v>
      </c>
      <c r="AV398" s="12" t="s">
        <v>169</v>
      </c>
      <c r="AW398" s="12" t="s">
        <v>32</v>
      </c>
      <c r="AX398" s="12" t="s">
        <v>71</v>
      </c>
      <c r="AY398" s="160" t="s">
        <v>162</v>
      </c>
    </row>
    <row r="399" spans="2:65" s="14" customFormat="1">
      <c r="B399" s="175"/>
      <c r="D399" s="152" t="s">
        <v>175</v>
      </c>
      <c r="E399" s="176" t="s">
        <v>1</v>
      </c>
      <c r="F399" s="177" t="s">
        <v>190</v>
      </c>
      <c r="H399" s="178">
        <v>60.386000000000003</v>
      </c>
      <c r="I399" s="179"/>
      <c r="L399" s="175"/>
      <c r="M399" s="180"/>
      <c r="N399" s="181"/>
      <c r="O399" s="181"/>
      <c r="P399" s="181"/>
      <c r="Q399" s="181"/>
      <c r="R399" s="181"/>
      <c r="S399" s="181"/>
      <c r="T399" s="182"/>
      <c r="AT399" s="176" t="s">
        <v>175</v>
      </c>
      <c r="AU399" s="176" t="s">
        <v>169</v>
      </c>
      <c r="AV399" s="14" t="s">
        <v>168</v>
      </c>
      <c r="AW399" s="14" t="s">
        <v>32</v>
      </c>
      <c r="AX399" s="14" t="s">
        <v>79</v>
      </c>
      <c r="AY399" s="176" t="s">
        <v>162</v>
      </c>
    </row>
    <row r="400" spans="2:65" s="1" customFormat="1" ht="16.5" customHeight="1">
      <c r="B400" s="139"/>
      <c r="C400" s="183" t="s">
        <v>473</v>
      </c>
      <c r="D400" s="183" t="s">
        <v>349</v>
      </c>
      <c r="E400" s="246" t="s">
        <v>474</v>
      </c>
      <c r="F400" s="247"/>
      <c r="G400" s="185" t="s">
        <v>274</v>
      </c>
      <c r="H400" s="186">
        <v>156.37299999999999</v>
      </c>
      <c r="I400" s="187"/>
      <c r="J400" s="186">
        <f>ROUND(I400*H400,3)</f>
        <v>0</v>
      </c>
      <c r="K400" s="184" t="s">
        <v>167</v>
      </c>
      <c r="L400" s="188"/>
      <c r="M400" s="189" t="s">
        <v>1</v>
      </c>
      <c r="N400" s="190" t="s">
        <v>43</v>
      </c>
      <c r="O400" s="49"/>
      <c r="P400" s="147">
        <f>O400*H400</f>
        <v>0</v>
      </c>
      <c r="Q400" s="147">
        <v>0.37</v>
      </c>
      <c r="R400" s="147">
        <f>Q400*H400</f>
        <v>57.858009999999993</v>
      </c>
      <c r="S400" s="147">
        <v>0</v>
      </c>
      <c r="T400" s="148">
        <f>S400*H400</f>
        <v>0</v>
      </c>
      <c r="AR400" s="16" t="s">
        <v>223</v>
      </c>
      <c r="AT400" s="16" t="s">
        <v>349</v>
      </c>
      <c r="AU400" s="16" t="s">
        <v>169</v>
      </c>
      <c r="AY400" s="16" t="s">
        <v>162</v>
      </c>
      <c r="BE400" s="149">
        <f>IF(N400="základná",J400,0)</f>
        <v>0</v>
      </c>
      <c r="BF400" s="149">
        <f>IF(N400="znížená",J400,0)</f>
        <v>0</v>
      </c>
      <c r="BG400" s="149">
        <f>IF(N400="zákl. prenesená",J400,0)</f>
        <v>0</v>
      </c>
      <c r="BH400" s="149">
        <f>IF(N400="zníž. prenesená",J400,0)</f>
        <v>0</v>
      </c>
      <c r="BI400" s="149">
        <f>IF(N400="nulová",J400,0)</f>
        <v>0</v>
      </c>
      <c r="BJ400" s="16" t="s">
        <v>169</v>
      </c>
      <c r="BK400" s="150">
        <f>ROUND(I400*H400,3)</f>
        <v>0</v>
      </c>
      <c r="BL400" s="16" t="s">
        <v>168</v>
      </c>
      <c r="BM400" s="16" t="s">
        <v>475</v>
      </c>
    </row>
    <row r="401" spans="2:65" s="11" customFormat="1">
      <c r="B401" s="151"/>
      <c r="D401" s="152" t="s">
        <v>175</v>
      </c>
      <c r="E401" s="153" t="s">
        <v>1</v>
      </c>
      <c r="F401" s="154" t="s">
        <v>468</v>
      </c>
      <c r="H401" s="153" t="s">
        <v>1</v>
      </c>
      <c r="I401" s="155"/>
      <c r="L401" s="151"/>
      <c r="M401" s="156"/>
      <c r="N401" s="157"/>
      <c r="O401" s="157"/>
      <c r="P401" s="157"/>
      <c r="Q401" s="157"/>
      <c r="R401" s="157"/>
      <c r="S401" s="157"/>
      <c r="T401" s="158"/>
      <c r="AT401" s="153" t="s">
        <v>175</v>
      </c>
      <c r="AU401" s="153" t="s">
        <v>169</v>
      </c>
      <c r="AV401" s="11" t="s">
        <v>79</v>
      </c>
      <c r="AW401" s="11" t="s">
        <v>32</v>
      </c>
      <c r="AX401" s="11" t="s">
        <v>71</v>
      </c>
      <c r="AY401" s="153" t="s">
        <v>162</v>
      </c>
    </row>
    <row r="402" spans="2:65" s="12" customFormat="1">
      <c r="B402" s="159"/>
      <c r="D402" s="152" t="s">
        <v>175</v>
      </c>
      <c r="E402" s="160" t="s">
        <v>1</v>
      </c>
      <c r="F402" s="161" t="s">
        <v>476</v>
      </c>
      <c r="H402" s="162">
        <v>149.52000000000001</v>
      </c>
      <c r="I402" s="163"/>
      <c r="L402" s="159"/>
      <c r="M402" s="164"/>
      <c r="N402" s="165"/>
      <c r="O402" s="165"/>
      <c r="P402" s="165"/>
      <c r="Q402" s="165"/>
      <c r="R402" s="165"/>
      <c r="S402" s="165"/>
      <c r="T402" s="166"/>
      <c r="AT402" s="160" t="s">
        <v>175</v>
      </c>
      <c r="AU402" s="160" t="s">
        <v>169</v>
      </c>
      <c r="AV402" s="12" t="s">
        <v>169</v>
      </c>
      <c r="AW402" s="12" t="s">
        <v>32</v>
      </c>
      <c r="AX402" s="12" t="s">
        <v>71</v>
      </c>
      <c r="AY402" s="160" t="s">
        <v>162</v>
      </c>
    </row>
    <row r="403" spans="2:65" s="12" customFormat="1">
      <c r="B403" s="159"/>
      <c r="D403" s="152" t="s">
        <v>175</v>
      </c>
      <c r="E403" s="160" t="s">
        <v>1</v>
      </c>
      <c r="F403" s="161" t="s">
        <v>477</v>
      </c>
      <c r="H403" s="162">
        <v>6.8529999999999998</v>
      </c>
      <c r="I403" s="163"/>
      <c r="L403" s="159"/>
      <c r="M403" s="164"/>
      <c r="N403" s="165"/>
      <c r="O403" s="165"/>
      <c r="P403" s="165"/>
      <c r="Q403" s="165"/>
      <c r="R403" s="165"/>
      <c r="S403" s="165"/>
      <c r="T403" s="166"/>
      <c r="AT403" s="160" t="s">
        <v>175</v>
      </c>
      <c r="AU403" s="160" t="s">
        <v>169</v>
      </c>
      <c r="AV403" s="12" t="s">
        <v>169</v>
      </c>
      <c r="AW403" s="12" t="s">
        <v>32</v>
      </c>
      <c r="AX403" s="12" t="s">
        <v>71</v>
      </c>
      <c r="AY403" s="160" t="s">
        <v>162</v>
      </c>
    </row>
    <row r="404" spans="2:65" s="14" customFormat="1">
      <c r="B404" s="175"/>
      <c r="D404" s="152" t="s">
        <v>175</v>
      </c>
      <c r="E404" s="176" t="s">
        <v>1</v>
      </c>
      <c r="F404" s="177" t="s">
        <v>190</v>
      </c>
      <c r="H404" s="178">
        <v>156.37300000000002</v>
      </c>
      <c r="I404" s="179"/>
      <c r="L404" s="175"/>
      <c r="M404" s="180"/>
      <c r="N404" s="181"/>
      <c r="O404" s="181"/>
      <c r="P404" s="181"/>
      <c r="Q404" s="181"/>
      <c r="R404" s="181"/>
      <c r="S404" s="181"/>
      <c r="T404" s="182"/>
      <c r="AT404" s="176" t="s">
        <v>175</v>
      </c>
      <c r="AU404" s="176" t="s">
        <v>169</v>
      </c>
      <c r="AV404" s="14" t="s">
        <v>168</v>
      </c>
      <c r="AW404" s="14" t="s">
        <v>32</v>
      </c>
      <c r="AX404" s="14" t="s">
        <v>79</v>
      </c>
      <c r="AY404" s="176" t="s">
        <v>162</v>
      </c>
    </row>
    <row r="405" spans="2:65" s="1" customFormat="1" ht="16.5" customHeight="1">
      <c r="B405" s="139"/>
      <c r="C405" s="140" t="s">
        <v>478</v>
      </c>
      <c r="D405" s="140" t="s">
        <v>164</v>
      </c>
      <c r="E405" s="242" t="s">
        <v>479</v>
      </c>
      <c r="F405" s="243"/>
      <c r="G405" s="142" t="s">
        <v>172</v>
      </c>
      <c r="H405" s="143">
        <v>2.6280000000000001</v>
      </c>
      <c r="I405" s="144"/>
      <c r="J405" s="143">
        <f>ROUND(I405*H405,3)</f>
        <v>0</v>
      </c>
      <c r="K405" s="141" t="s">
        <v>167</v>
      </c>
      <c r="L405" s="30"/>
      <c r="M405" s="145" t="s">
        <v>1</v>
      </c>
      <c r="N405" s="146" t="s">
        <v>43</v>
      </c>
      <c r="O405" s="49"/>
      <c r="P405" s="147">
        <f>O405*H405</f>
        <v>0</v>
      </c>
      <c r="Q405" s="147">
        <v>2.4018999999999999</v>
      </c>
      <c r="R405" s="147">
        <f>Q405*H405</f>
        <v>6.3121932000000003</v>
      </c>
      <c r="S405" s="147">
        <v>0</v>
      </c>
      <c r="T405" s="148">
        <f>S405*H405</f>
        <v>0</v>
      </c>
      <c r="AR405" s="16" t="s">
        <v>168</v>
      </c>
      <c r="AT405" s="16" t="s">
        <v>164</v>
      </c>
      <c r="AU405" s="16" t="s">
        <v>169</v>
      </c>
      <c r="AY405" s="16" t="s">
        <v>162</v>
      </c>
      <c r="BE405" s="149">
        <f>IF(N405="základná",J405,0)</f>
        <v>0</v>
      </c>
      <c r="BF405" s="149">
        <f>IF(N405="znížená",J405,0)</f>
        <v>0</v>
      </c>
      <c r="BG405" s="149">
        <f>IF(N405="zákl. prenesená",J405,0)</f>
        <v>0</v>
      </c>
      <c r="BH405" s="149">
        <f>IF(N405="zníž. prenesená",J405,0)</f>
        <v>0</v>
      </c>
      <c r="BI405" s="149">
        <f>IF(N405="nulová",J405,0)</f>
        <v>0</v>
      </c>
      <c r="BJ405" s="16" t="s">
        <v>169</v>
      </c>
      <c r="BK405" s="150">
        <f>ROUND(I405*H405,3)</f>
        <v>0</v>
      </c>
      <c r="BL405" s="16" t="s">
        <v>168</v>
      </c>
      <c r="BM405" s="16" t="s">
        <v>480</v>
      </c>
    </row>
    <row r="406" spans="2:65" s="11" customFormat="1">
      <c r="B406" s="151"/>
      <c r="D406" s="152" t="s">
        <v>175</v>
      </c>
      <c r="E406" s="153" t="s">
        <v>1</v>
      </c>
      <c r="F406" s="154" t="s">
        <v>481</v>
      </c>
      <c r="H406" s="153" t="s">
        <v>1</v>
      </c>
      <c r="I406" s="155"/>
      <c r="L406" s="151"/>
      <c r="M406" s="156"/>
      <c r="N406" s="157"/>
      <c r="O406" s="157"/>
      <c r="P406" s="157"/>
      <c r="Q406" s="157"/>
      <c r="R406" s="157"/>
      <c r="S406" s="157"/>
      <c r="T406" s="158"/>
      <c r="AT406" s="153" t="s">
        <v>175</v>
      </c>
      <c r="AU406" s="153" t="s">
        <v>169</v>
      </c>
      <c r="AV406" s="11" t="s">
        <v>79</v>
      </c>
      <c r="AW406" s="11" t="s">
        <v>32</v>
      </c>
      <c r="AX406" s="11" t="s">
        <v>71</v>
      </c>
      <c r="AY406" s="153" t="s">
        <v>162</v>
      </c>
    </row>
    <row r="407" spans="2:65" s="11" customFormat="1">
      <c r="B407" s="151"/>
      <c r="D407" s="152" t="s">
        <v>175</v>
      </c>
      <c r="E407" s="153" t="s">
        <v>1</v>
      </c>
      <c r="F407" s="154" t="s">
        <v>482</v>
      </c>
      <c r="H407" s="153" t="s">
        <v>1</v>
      </c>
      <c r="I407" s="155"/>
      <c r="L407" s="151"/>
      <c r="M407" s="156"/>
      <c r="N407" s="157"/>
      <c r="O407" s="157"/>
      <c r="P407" s="157"/>
      <c r="Q407" s="157"/>
      <c r="R407" s="157"/>
      <c r="S407" s="157"/>
      <c r="T407" s="158"/>
      <c r="AT407" s="153" t="s">
        <v>175</v>
      </c>
      <c r="AU407" s="153" t="s">
        <v>169</v>
      </c>
      <c r="AV407" s="11" t="s">
        <v>79</v>
      </c>
      <c r="AW407" s="11" t="s">
        <v>32</v>
      </c>
      <c r="AX407" s="11" t="s">
        <v>71</v>
      </c>
      <c r="AY407" s="153" t="s">
        <v>162</v>
      </c>
    </row>
    <row r="408" spans="2:65" s="12" customFormat="1">
      <c r="B408" s="159"/>
      <c r="D408" s="152" t="s">
        <v>175</v>
      </c>
      <c r="E408" s="160" t="s">
        <v>1</v>
      </c>
      <c r="F408" s="161" t="s">
        <v>483</v>
      </c>
      <c r="H408" s="162">
        <v>1</v>
      </c>
      <c r="I408" s="163"/>
      <c r="L408" s="159"/>
      <c r="M408" s="164"/>
      <c r="N408" s="165"/>
      <c r="O408" s="165"/>
      <c r="P408" s="165"/>
      <c r="Q408" s="165"/>
      <c r="R408" s="165"/>
      <c r="S408" s="165"/>
      <c r="T408" s="166"/>
      <c r="AT408" s="160" t="s">
        <v>175</v>
      </c>
      <c r="AU408" s="160" t="s">
        <v>169</v>
      </c>
      <c r="AV408" s="12" t="s">
        <v>169</v>
      </c>
      <c r="AW408" s="12" t="s">
        <v>32</v>
      </c>
      <c r="AX408" s="12" t="s">
        <v>71</v>
      </c>
      <c r="AY408" s="160" t="s">
        <v>162</v>
      </c>
    </row>
    <row r="409" spans="2:65" s="11" customFormat="1">
      <c r="B409" s="151"/>
      <c r="D409" s="152" t="s">
        <v>175</v>
      </c>
      <c r="E409" s="153" t="s">
        <v>1</v>
      </c>
      <c r="F409" s="154" t="s">
        <v>484</v>
      </c>
      <c r="H409" s="153" t="s">
        <v>1</v>
      </c>
      <c r="I409" s="155"/>
      <c r="L409" s="151"/>
      <c r="M409" s="156"/>
      <c r="N409" s="157"/>
      <c r="O409" s="157"/>
      <c r="P409" s="157"/>
      <c r="Q409" s="157"/>
      <c r="R409" s="157"/>
      <c r="S409" s="157"/>
      <c r="T409" s="158"/>
      <c r="AT409" s="153" t="s">
        <v>175</v>
      </c>
      <c r="AU409" s="153" t="s">
        <v>169</v>
      </c>
      <c r="AV409" s="11" t="s">
        <v>79</v>
      </c>
      <c r="AW409" s="11" t="s">
        <v>32</v>
      </c>
      <c r="AX409" s="11" t="s">
        <v>71</v>
      </c>
      <c r="AY409" s="153" t="s">
        <v>162</v>
      </c>
    </row>
    <row r="410" spans="2:65" s="11" customFormat="1">
      <c r="B410" s="151"/>
      <c r="D410" s="152" t="s">
        <v>175</v>
      </c>
      <c r="E410" s="153" t="s">
        <v>1</v>
      </c>
      <c r="F410" s="154" t="s">
        <v>485</v>
      </c>
      <c r="H410" s="153" t="s">
        <v>1</v>
      </c>
      <c r="I410" s="155"/>
      <c r="L410" s="151"/>
      <c r="M410" s="156"/>
      <c r="N410" s="157"/>
      <c r="O410" s="157"/>
      <c r="P410" s="157"/>
      <c r="Q410" s="157"/>
      <c r="R410" s="157"/>
      <c r="S410" s="157"/>
      <c r="T410" s="158"/>
      <c r="AT410" s="153" t="s">
        <v>175</v>
      </c>
      <c r="AU410" s="153" t="s">
        <v>169</v>
      </c>
      <c r="AV410" s="11" t="s">
        <v>79</v>
      </c>
      <c r="AW410" s="11" t="s">
        <v>32</v>
      </c>
      <c r="AX410" s="11" t="s">
        <v>71</v>
      </c>
      <c r="AY410" s="153" t="s">
        <v>162</v>
      </c>
    </row>
    <row r="411" spans="2:65" s="12" customFormat="1">
      <c r="B411" s="159"/>
      <c r="D411" s="152" t="s">
        <v>175</v>
      </c>
      <c r="E411" s="160" t="s">
        <v>1</v>
      </c>
      <c r="F411" s="161" t="s">
        <v>486</v>
      </c>
      <c r="H411" s="162">
        <v>0.314</v>
      </c>
      <c r="I411" s="163"/>
      <c r="L411" s="159"/>
      <c r="M411" s="164"/>
      <c r="N411" s="165"/>
      <c r="O411" s="165"/>
      <c r="P411" s="165"/>
      <c r="Q411" s="165"/>
      <c r="R411" s="165"/>
      <c r="S411" s="165"/>
      <c r="T411" s="166"/>
      <c r="AT411" s="160" t="s">
        <v>175</v>
      </c>
      <c r="AU411" s="160" t="s">
        <v>169</v>
      </c>
      <c r="AV411" s="12" t="s">
        <v>169</v>
      </c>
      <c r="AW411" s="12" t="s">
        <v>32</v>
      </c>
      <c r="AX411" s="12" t="s">
        <v>71</v>
      </c>
      <c r="AY411" s="160" t="s">
        <v>162</v>
      </c>
    </row>
    <row r="412" spans="2:65" s="11" customFormat="1">
      <c r="B412" s="151"/>
      <c r="D412" s="152" t="s">
        <v>175</v>
      </c>
      <c r="E412" s="153" t="s">
        <v>1</v>
      </c>
      <c r="F412" s="154" t="s">
        <v>487</v>
      </c>
      <c r="H412" s="153" t="s">
        <v>1</v>
      </c>
      <c r="I412" s="155"/>
      <c r="L412" s="151"/>
      <c r="M412" s="156"/>
      <c r="N412" s="157"/>
      <c r="O412" s="157"/>
      <c r="P412" s="157"/>
      <c r="Q412" s="157"/>
      <c r="R412" s="157"/>
      <c r="S412" s="157"/>
      <c r="T412" s="158"/>
      <c r="AT412" s="153" t="s">
        <v>175</v>
      </c>
      <c r="AU412" s="153" t="s">
        <v>169</v>
      </c>
      <c r="AV412" s="11" t="s">
        <v>79</v>
      </c>
      <c r="AW412" s="11" t="s">
        <v>32</v>
      </c>
      <c r="AX412" s="11" t="s">
        <v>71</v>
      </c>
      <c r="AY412" s="153" t="s">
        <v>162</v>
      </c>
    </row>
    <row r="413" spans="2:65" s="12" customFormat="1">
      <c r="B413" s="159"/>
      <c r="D413" s="152" t="s">
        <v>175</v>
      </c>
      <c r="E413" s="160" t="s">
        <v>1</v>
      </c>
      <c r="F413" s="161" t="s">
        <v>488</v>
      </c>
      <c r="H413" s="162">
        <v>1.3140000000000001</v>
      </c>
      <c r="I413" s="163"/>
      <c r="L413" s="159"/>
      <c r="M413" s="164"/>
      <c r="N413" s="165"/>
      <c r="O413" s="165"/>
      <c r="P413" s="165"/>
      <c r="Q413" s="165"/>
      <c r="R413" s="165"/>
      <c r="S413" s="165"/>
      <c r="T413" s="166"/>
      <c r="AT413" s="160" t="s">
        <v>175</v>
      </c>
      <c r="AU413" s="160" t="s">
        <v>169</v>
      </c>
      <c r="AV413" s="12" t="s">
        <v>169</v>
      </c>
      <c r="AW413" s="12" t="s">
        <v>32</v>
      </c>
      <c r="AX413" s="12" t="s">
        <v>71</v>
      </c>
      <c r="AY413" s="160" t="s">
        <v>162</v>
      </c>
    </row>
    <row r="414" spans="2:65" s="14" customFormat="1">
      <c r="B414" s="175"/>
      <c r="D414" s="152" t="s">
        <v>175</v>
      </c>
      <c r="E414" s="176" t="s">
        <v>1</v>
      </c>
      <c r="F414" s="177" t="s">
        <v>190</v>
      </c>
      <c r="H414" s="178">
        <v>2.6280000000000001</v>
      </c>
      <c r="I414" s="179"/>
      <c r="L414" s="175"/>
      <c r="M414" s="180"/>
      <c r="N414" s="181"/>
      <c r="O414" s="181"/>
      <c r="P414" s="181"/>
      <c r="Q414" s="181"/>
      <c r="R414" s="181"/>
      <c r="S414" s="181"/>
      <c r="T414" s="182"/>
      <c r="AT414" s="176" t="s">
        <v>175</v>
      </c>
      <c r="AU414" s="176" t="s">
        <v>169</v>
      </c>
      <c r="AV414" s="14" t="s">
        <v>168</v>
      </c>
      <c r="AW414" s="14" t="s">
        <v>32</v>
      </c>
      <c r="AX414" s="14" t="s">
        <v>79</v>
      </c>
      <c r="AY414" s="176" t="s">
        <v>162</v>
      </c>
    </row>
    <row r="415" spans="2:65" s="1" customFormat="1" ht="16.5" customHeight="1">
      <c r="B415" s="139"/>
      <c r="C415" s="140" t="s">
        <v>489</v>
      </c>
      <c r="D415" s="140" t="s">
        <v>164</v>
      </c>
      <c r="E415" s="242" t="s">
        <v>490</v>
      </c>
      <c r="F415" s="243"/>
      <c r="G415" s="142" t="s">
        <v>256</v>
      </c>
      <c r="H415" s="143">
        <v>0.25900000000000001</v>
      </c>
      <c r="I415" s="144"/>
      <c r="J415" s="143">
        <f>ROUND(I415*H415,3)</f>
        <v>0</v>
      </c>
      <c r="K415" s="141" t="s">
        <v>167</v>
      </c>
      <c r="L415" s="30"/>
      <c r="M415" s="145" t="s">
        <v>1</v>
      </c>
      <c r="N415" s="146" t="s">
        <v>43</v>
      </c>
      <c r="O415" s="49"/>
      <c r="P415" s="147">
        <f>O415*H415</f>
        <v>0</v>
      </c>
      <c r="Q415" s="147">
        <v>1.0162899999999999</v>
      </c>
      <c r="R415" s="147">
        <f>Q415*H415</f>
        <v>0.26321910999999998</v>
      </c>
      <c r="S415" s="147">
        <v>0</v>
      </c>
      <c r="T415" s="148">
        <f>S415*H415</f>
        <v>0</v>
      </c>
      <c r="AR415" s="16" t="s">
        <v>168</v>
      </c>
      <c r="AT415" s="16" t="s">
        <v>164</v>
      </c>
      <c r="AU415" s="16" t="s">
        <v>169</v>
      </c>
      <c r="AY415" s="16" t="s">
        <v>162</v>
      </c>
      <c r="BE415" s="149">
        <f>IF(N415="základná",J415,0)</f>
        <v>0</v>
      </c>
      <c r="BF415" s="149">
        <f>IF(N415="znížená",J415,0)</f>
        <v>0</v>
      </c>
      <c r="BG415" s="149">
        <f>IF(N415="zákl. prenesená",J415,0)</f>
        <v>0</v>
      </c>
      <c r="BH415" s="149">
        <f>IF(N415="zníž. prenesená",J415,0)</f>
        <v>0</v>
      </c>
      <c r="BI415" s="149">
        <f>IF(N415="nulová",J415,0)</f>
        <v>0</v>
      </c>
      <c r="BJ415" s="16" t="s">
        <v>169</v>
      </c>
      <c r="BK415" s="150">
        <f>ROUND(I415*H415,3)</f>
        <v>0</v>
      </c>
      <c r="BL415" s="16" t="s">
        <v>168</v>
      </c>
      <c r="BM415" s="16" t="s">
        <v>491</v>
      </c>
    </row>
    <row r="416" spans="2:65" s="12" customFormat="1">
      <c r="B416" s="159"/>
      <c r="D416" s="152" t="s">
        <v>175</v>
      </c>
      <c r="E416" s="160" t="s">
        <v>1</v>
      </c>
      <c r="F416" s="161" t="s">
        <v>492</v>
      </c>
      <c r="H416" s="162">
        <v>0.13400000000000001</v>
      </c>
      <c r="I416" s="163"/>
      <c r="L416" s="159"/>
      <c r="M416" s="164"/>
      <c r="N416" s="165"/>
      <c r="O416" s="165"/>
      <c r="P416" s="165"/>
      <c r="Q416" s="165"/>
      <c r="R416" s="165"/>
      <c r="S416" s="165"/>
      <c r="T416" s="166"/>
      <c r="AT416" s="160" t="s">
        <v>175</v>
      </c>
      <c r="AU416" s="160" t="s">
        <v>169</v>
      </c>
      <c r="AV416" s="12" t="s">
        <v>169</v>
      </c>
      <c r="AW416" s="12" t="s">
        <v>32</v>
      </c>
      <c r="AX416" s="12" t="s">
        <v>71</v>
      </c>
      <c r="AY416" s="160" t="s">
        <v>162</v>
      </c>
    </row>
    <row r="417" spans="2:65" s="12" customFormat="1">
      <c r="B417" s="159"/>
      <c r="D417" s="152" t="s">
        <v>175</v>
      </c>
      <c r="E417" s="160" t="s">
        <v>1</v>
      </c>
      <c r="F417" s="161" t="s">
        <v>493</v>
      </c>
      <c r="H417" s="162">
        <v>0.125</v>
      </c>
      <c r="I417" s="163"/>
      <c r="L417" s="159"/>
      <c r="M417" s="164"/>
      <c r="N417" s="165"/>
      <c r="O417" s="165"/>
      <c r="P417" s="165"/>
      <c r="Q417" s="165"/>
      <c r="R417" s="165"/>
      <c r="S417" s="165"/>
      <c r="T417" s="166"/>
      <c r="AT417" s="160" t="s">
        <v>175</v>
      </c>
      <c r="AU417" s="160" t="s">
        <v>169</v>
      </c>
      <c r="AV417" s="12" t="s">
        <v>169</v>
      </c>
      <c r="AW417" s="12" t="s">
        <v>32</v>
      </c>
      <c r="AX417" s="12" t="s">
        <v>71</v>
      </c>
      <c r="AY417" s="160" t="s">
        <v>162</v>
      </c>
    </row>
    <row r="418" spans="2:65" s="14" customFormat="1">
      <c r="B418" s="175"/>
      <c r="D418" s="152" t="s">
        <v>175</v>
      </c>
      <c r="E418" s="176" t="s">
        <v>1</v>
      </c>
      <c r="F418" s="177" t="s">
        <v>190</v>
      </c>
      <c r="H418" s="178">
        <v>0.25900000000000001</v>
      </c>
      <c r="I418" s="179"/>
      <c r="L418" s="175"/>
      <c r="M418" s="180"/>
      <c r="N418" s="181"/>
      <c r="O418" s="181"/>
      <c r="P418" s="181"/>
      <c r="Q418" s="181"/>
      <c r="R418" s="181"/>
      <c r="S418" s="181"/>
      <c r="T418" s="182"/>
      <c r="AT418" s="176" t="s">
        <v>175</v>
      </c>
      <c r="AU418" s="176" t="s">
        <v>169</v>
      </c>
      <c r="AV418" s="14" t="s">
        <v>168</v>
      </c>
      <c r="AW418" s="14" t="s">
        <v>32</v>
      </c>
      <c r="AX418" s="14" t="s">
        <v>79</v>
      </c>
      <c r="AY418" s="176" t="s">
        <v>162</v>
      </c>
    </row>
    <row r="419" spans="2:65" s="1" customFormat="1" ht="16.5" customHeight="1">
      <c r="B419" s="139"/>
      <c r="C419" s="140" t="s">
        <v>494</v>
      </c>
      <c r="D419" s="140" t="s">
        <v>164</v>
      </c>
      <c r="E419" s="242" t="s">
        <v>495</v>
      </c>
      <c r="F419" s="243"/>
      <c r="G419" s="142" t="s">
        <v>172</v>
      </c>
      <c r="H419" s="143">
        <v>16.105</v>
      </c>
      <c r="I419" s="144"/>
      <c r="J419" s="143">
        <f>ROUND(I419*H419,3)</f>
        <v>0</v>
      </c>
      <c r="K419" s="141" t="s">
        <v>167</v>
      </c>
      <c r="L419" s="30"/>
      <c r="M419" s="145" t="s">
        <v>1</v>
      </c>
      <c r="N419" s="146" t="s">
        <v>43</v>
      </c>
      <c r="O419" s="49"/>
      <c r="P419" s="147">
        <f>O419*H419</f>
        <v>0</v>
      </c>
      <c r="Q419" s="147">
        <v>2.29698</v>
      </c>
      <c r="R419" s="147">
        <f>Q419*H419</f>
        <v>36.992862899999999</v>
      </c>
      <c r="S419" s="147">
        <v>0</v>
      </c>
      <c r="T419" s="148">
        <f>S419*H419</f>
        <v>0</v>
      </c>
      <c r="AR419" s="16" t="s">
        <v>168</v>
      </c>
      <c r="AT419" s="16" t="s">
        <v>164</v>
      </c>
      <c r="AU419" s="16" t="s">
        <v>169</v>
      </c>
      <c r="AY419" s="16" t="s">
        <v>162</v>
      </c>
      <c r="BE419" s="149">
        <f>IF(N419="základná",J419,0)</f>
        <v>0</v>
      </c>
      <c r="BF419" s="149">
        <f>IF(N419="znížená",J419,0)</f>
        <v>0</v>
      </c>
      <c r="BG419" s="149">
        <f>IF(N419="zákl. prenesená",J419,0)</f>
        <v>0</v>
      </c>
      <c r="BH419" s="149">
        <f>IF(N419="zníž. prenesená",J419,0)</f>
        <v>0</v>
      </c>
      <c r="BI419" s="149">
        <f>IF(N419="nulová",J419,0)</f>
        <v>0</v>
      </c>
      <c r="BJ419" s="16" t="s">
        <v>169</v>
      </c>
      <c r="BK419" s="150">
        <f>ROUND(I419*H419,3)</f>
        <v>0</v>
      </c>
      <c r="BL419" s="16" t="s">
        <v>168</v>
      </c>
      <c r="BM419" s="16" t="s">
        <v>496</v>
      </c>
    </row>
    <row r="420" spans="2:65" s="11" customFormat="1">
      <c r="B420" s="151"/>
      <c r="D420" s="152" t="s">
        <v>175</v>
      </c>
      <c r="E420" s="153" t="s">
        <v>1</v>
      </c>
      <c r="F420" s="154" t="s">
        <v>497</v>
      </c>
      <c r="H420" s="153" t="s">
        <v>1</v>
      </c>
      <c r="I420" s="155"/>
      <c r="L420" s="151"/>
      <c r="M420" s="156"/>
      <c r="N420" s="157"/>
      <c r="O420" s="157"/>
      <c r="P420" s="157"/>
      <c r="Q420" s="157"/>
      <c r="R420" s="157"/>
      <c r="S420" s="157"/>
      <c r="T420" s="158"/>
      <c r="AT420" s="153" t="s">
        <v>175</v>
      </c>
      <c r="AU420" s="153" t="s">
        <v>169</v>
      </c>
      <c r="AV420" s="11" t="s">
        <v>79</v>
      </c>
      <c r="AW420" s="11" t="s">
        <v>32</v>
      </c>
      <c r="AX420" s="11" t="s">
        <v>71</v>
      </c>
      <c r="AY420" s="153" t="s">
        <v>162</v>
      </c>
    </row>
    <row r="421" spans="2:65" s="12" customFormat="1">
      <c r="B421" s="159"/>
      <c r="D421" s="152" t="s">
        <v>175</v>
      </c>
      <c r="E421" s="160" t="s">
        <v>1</v>
      </c>
      <c r="F421" s="161" t="s">
        <v>498</v>
      </c>
      <c r="H421" s="162">
        <v>2.073</v>
      </c>
      <c r="I421" s="163"/>
      <c r="L421" s="159"/>
      <c r="M421" s="164"/>
      <c r="N421" s="165"/>
      <c r="O421" s="165"/>
      <c r="P421" s="165"/>
      <c r="Q421" s="165"/>
      <c r="R421" s="165"/>
      <c r="S421" s="165"/>
      <c r="T421" s="166"/>
      <c r="AT421" s="160" t="s">
        <v>175</v>
      </c>
      <c r="AU421" s="160" t="s">
        <v>169</v>
      </c>
      <c r="AV421" s="12" t="s">
        <v>169</v>
      </c>
      <c r="AW421" s="12" t="s">
        <v>32</v>
      </c>
      <c r="AX421" s="12" t="s">
        <v>71</v>
      </c>
      <c r="AY421" s="160" t="s">
        <v>162</v>
      </c>
    </row>
    <row r="422" spans="2:65" s="12" customFormat="1">
      <c r="B422" s="159"/>
      <c r="D422" s="152" t="s">
        <v>175</v>
      </c>
      <c r="E422" s="160" t="s">
        <v>1</v>
      </c>
      <c r="F422" s="161" t="s">
        <v>499</v>
      </c>
      <c r="H422" s="162">
        <v>0.85399999999999998</v>
      </c>
      <c r="I422" s="163"/>
      <c r="L422" s="159"/>
      <c r="M422" s="164"/>
      <c r="N422" s="165"/>
      <c r="O422" s="165"/>
      <c r="P422" s="165"/>
      <c r="Q422" s="165"/>
      <c r="R422" s="165"/>
      <c r="S422" s="165"/>
      <c r="T422" s="166"/>
      <c r="AT422" s="160" t="s">
        <v>175</v>
      </c>
      <c r="AU422" s="160" t="s">
        <v>169</v>
      </c>
      <c r="AV422" s="12" t="s">
        <v>169</v>
      </c>
      <c r="AW422" s="12" t="s">
        <v>32</v>
      </c>
      <c r="AX422" s="12" t="s">
        <v>71</v>
      </c>
      <c r="AY422" s="160" t="s">
        <v>162</v>
      </c>
    </row>
    <row r="423" spans="2:65" s="12" customFormat="1">
      <c r="B423" s="159"/>
      <c r="D423" s="152" t="s">
        <v>175</v>
      </c>
      <c r="E423" s="160" t="s">
        <v>1</v>
      </c>
      <c r="F423" s="161" t="s">
        <v>500</v>
      </c>
      <c r="H423" s="162">
        <v>0.746</v>
      </c>
      <c r="I423" s="163"/>
      <c r="L423" s="159"/>
      <c r="M423" s="164"/>
      <c r="N423" s="165"/>
      <c r="O423" s="165"/>
      <c r="P423" s="165"/>
      <c r="Q423" s="165"/>
      <c r="R423" s="165"/>
      <c r="S423" s="165"/>
      <c r="T423" s="166"/>
      <c r="AT423" s="160" t="s">
        <v>175</v>
      </c>
      <c r="AU423" s="160" t="s">
        <v>169</v>
      </c>
      <c r="AV423" s="12" t="s">
        <v>169</v>
      </c>
      <c r="AW423" s="12" t="s">
        <v>32</v>
      </c>
      <c r="AX423" s="12" t="s">
        <v>71</v>
      </c>
      <c r="AY423" s="160" t="s">
        <v>162</v>
      </c>
    </row>
    <row r="424" spans="2:65" s="12" customFormat="1">
      <c r="B424" s="159"/>
      <c r="D424" s="152" t="s">
        <v>175</v>
      </c>
      <c r="E424" s="160" t="s">
        <v>1</v>
      </c>
      <c r="F424" s="161" t="s">
        <v>501</v>
      </c>
      <c r="H424" s="162">
        <v>1.1859999999999999</v>
      </c>
      <c r="I424" s="163"/>
      <c r="L424" s="159"/>
      <c r="M424" s="164"/>
      <c r="N424" s="165"/>
      <c r="O424" s="165"/>
      <c r="P424" s="165"/>
      <c r="Q424" s="165"/>
      <c r="R424" s="165"/>
      <c r="S424" s="165"/>
      <c r="T424" s="166"/>
      <c r="AT424" s="160" t="s">
        <v>175</v>
      </c>
      <c r="AU424" s="160" t="s">
        <v>169</v>
      </c>
      <c r="AV424" s="12" t="s">
        <v>169</v>
      </c>
      <c r="AW424" s="12" t="s">
        <v>32</v>
      </c>
      <c r="AX424" s="12" t="s">
        <v>71</v>
      </c>
      <c r="AY424" s="160" t="s">
        <v>162</v>
      </c>
    </row>
    <row r="425" spans="2:65" s="12" customFormat="1">
      <c r="B425" s="159"/>
      <c r="D425" s="152" t="s">
        <v>175</v>
      </c>
      <c r="E425" s="160" t="s">
        <v>1</v>
      </c>
      <c r="F425" s="161" t="s">
        <v>502</v>
      </c>
      <c r="H425" s="162">
        <v>2.1160000000000001</v>
      </c>
      <c r="I425" s="163"/>
      <c r="L425" s="159"/>
      <c r="M425" s="164"/>
      <c r="N425" s="165"/>
      <c r="O425" s="165"/>
      <c r="P425" s="165"/>
      <c r="Q425" s="165"/>
      <c r="R425" s="165"/>
      <c r="S425" s="165"/>
      <c r="T425" s="166"/>
      <c r="AT425" s="160" t="s">
        <v>175</v>
      </c>
      <c r="AU425" s="160" t="s">
        <v>169</v>
      </c>
      <c r="AV425" s="12" t="s">
        <v>169</v>
      </c>
      <c r="AW425" s="12" t="s">
        <v>32</v>
      </c>
      <c r="AX425" s="12" t="s">
        <v>71</v>
      </c>
      <c r="AY425" s="160" t="s">
        <v>162</v>
      </c>
    </row>
    <row r="426" spans="2:65" s="12" customFormat="1">
      <c r="B426" s="159"/>
      <c r="D426" s="152" t="s">
        <v>175</v>
      </c>
      <c r="E426" s="160" t="s">
        <v>1</v>
      </c>
      <c r="F426" s="161" t="s">
        <v>503</v>
      </c>
      <c r="H426" s="162">
        <v>3.258</v>
      </c>
      <c r="I426" s="163"/>
      <c r="L426" s="159"/>
      <c r="M426" s="164"/>
      <c r="N426" s="165"/>
      <c r="O426" s="165"/>
      <c r="P426" s="165"/>
      <c r="Q426" s="165"/>
      <c r="R426" s="165"/>
      <c r="S426" s="165"/>
      <c r="T426" s="166"/>
      <c r="AT426" s="160" t="s">
        <v>175</v>
      </c>
      <c r="AU426" s="160" t="s">
        <v>169</v>
      </c>
      <c r="AV426" s="12" t="s">
        <v>169</v>
      </c>
      <c r="AW426" s="12" t="s">
        <v>32</v>
      </c>
      <c r="AX426" s="12" t="s">
        <v>71</v>
      </c>
      <c r="AY426" s="160" t="s">
        <v>162</v>
      </c>
    </row>
    <row r="427" spans="2:65" s="13" customFormat="1">
      <c r="B427" s="167"/>
      <c r="D427" s="152" t="s">
        <v>175</v>
      </c>
      <c r="E427" s="168" t="s">
        <v>1</v>
      </c>
      <c r="F427" s="169" t="s">
        <v>183</v>
      </c>
      <c r="H427" s="170">
        <v>10.233000000000001</v>
      </c>
      <c r="I427" s="171"/>
      <c r="L427" s="167"/>
      <c r="M427" s="172"/>
      <c r="N427" s="173"/>
      <c r="O427" s="173"/>
      <c r="P427" s="173"/>
      <c r="Q427" s="173"/>
      <c r="R427" s="173"/>
      <c r="S427" s="173"/>
      <c r="T427" s="174"/>
      <c r="AT427" s="168" t="s">
        <v>175</v>
      </c>
      <c r="AU427" s="168" t="s">
        <v>169</v>
      </c>
      <c r="AV427" s="13" t="s">
        <v>184</v>
      </c>
      <c r="AW427" s="13" t="s">
        <v>32</v>
      </c>
      <c r="AX427" s="13" t="s">
        <v>71</v>
      </c>
      <c r="AY427" s="168" t="s">
        <v>162</v>
      </c>
    </row>
    <row r="428" spans="2:65" s="11" customFormat="1">
      <c r="B428" s="151"/>
      <c r="D428" s="152" t="s">
        <v>175</v>
      </c>
      <c r="E428" s="153" t="s">
        <v>1</v>
      </c>
      <c r="F428" s="154" t="s">
        <v>504</v>
      </c>
      <c r="H428" s="153" t="s">
        <v>1</v>
      </c>
      <c r="I428" s="155"/>
      <c r="L428" s="151"/>
      <c r="M428" s="156"/>
      <c r="N428" s="157"/>
      <c r="O428" s="157"/>
      <c r="P428" s="157"/>
      <c r="Q428" s="157"/>
      <c r="R428" s="157"/>
      <c r="S428" s="157"/>
      <c r="T428" s="158"/>
      <c r="AT428" s="153" t="s">
        <v>175</v>
      </c>
      <c r="AU428" s="153" t="s">
        <v>169</v>
      </c>
      <c r="AV428" s="11" t="s">
        <v>79</v>
      </c>
      <c r="AW428" s="11" t="s">
        <v>32</v>
      </c>
      <c r="AX428" s="11" t="s">
        <v>71</v>
      </c>
      <c r="AY428" s="153" t="s">
        <v>162</v>
      </c>
    </row>
    <row r="429" spans="2:65" s="12" customFormat="1">
      <c r="B429" s="159"/>
      <c r="D429" s="152" t="s">
        <v>175</v>
      </c>
      <c r="E429" s="160" t="s">
        <v>1</v>
      </c>
      <c r="F429" s="161" t="s">
        <v>505</v>
      </c>
      <c r="H429" s="162">
        <v>2.2450000000000001</v>
      </c>
      <c r="I429" s="163"/>
      <c r="L429" s="159"/>
      <c r="M429" s="164"/>
      <c r="N429" s="165"/>
      <c r="O429" s="165"/>
      <c r="P429" s="165"/>
      <c r="Q429" s="165"/>
      <c r="R429" s="165"/>
      <c r="S429" s="165"/>
      <c r="T429" s="166"/>
      <c r="AT429" s="160" t="s">
        <v>175</v>
      </c>
      <c r="AU429" s="160" t="s">
        <v>169</v>
      </c>
      <c r="AV429" s="12" t="s">
        <v>169</v>
      </c>
      <c r="AW429" s="12" t="s">
        <v>32</v>
      </c>
      <c r="AX429" s="12" t="s">
        <v>71</v>
      </c>
      <c r="AY429" s="160" t="s">
        <v>162</v>
      </c>
    </row>
    <row r="430" spans="2:65" s="12" customFormat="1">
      <c r="B430" s="159"/>
      <c r="D430" s="152" t="s">
        <v>175</v>
      </c>
      <c r="E430" s="160" t="s">
        <v>1</v>
      </c>
      <c r="F430" s="161" t="s">
        <v>506</v>
      </c>
      <c r="H430" s="162">
        <v>1.8360000000000001</v>
      </c>
      <c r="I430" s="163"/>
      <c r="L430" s="159"/>
      <c r="M430" s="164"/>
      <c r="N430" s="165"/>
      <c r="O430" s="165"/>
      <c r="P430" s="165"/>
      <c r="Q430" s="165"/>
      <c r="R430" s="165"/>
      <c r="S430" s="165"/>
      <c r="T430" s="166"/>
      <c r="AT430" s="160" t="s">
        <v>175</v>
      </c>
      <c r="AU430" s="160" t="s">
        <v>169</v>
      </c>
      <c r="AV430" s="12" t="s">
        <v>169</v>
      </c>
      <c r="AW430" s="12" t="s">
        <v>32</v>
      </c>
      <c r="AX430" s="12" t="s">
        <v>71</v>
      </c>
      <c r="AY430" s="160" t="s">
        <v>162</v>
      </c>
    </row>
    <row r="431" spans="2:65" s="12" customFormat="1">
      <c r="B431" s="159"/>
      <c r="D431" s="152" t="s">
        <v>175</v>
      </c>
      <c r="E431" s="160" t="s">
        <v>1</v>
      </c>
      <c r="F431" s="161" t="s">
        <v>507</v>
      </c>
      <c r="H431" s="162">
        <v>0.76600000000000001</v>
      </c>
      <c r="I431" s="163"/>
      <c r="L431" s="159"/>
      <c r="M431" s="164"/>
      <c r="N431" s="165"/>
      <c r="O431" s="165"/>
      <c r="P431" s="165"/>
      <c r="Q431" s="165"/>
      <c r="R431" s="165"/>
      <c r="S431" s="165"/>
      <c r="T431" s="166"/>
      <c r="AT431" s="160" t="s">
        <v>175</v>
      </c>
      <c r="AU431" s="160" t="s">
        <v>169</v>
      </c>
      <c r="AV431" s="12" t="s">
        <v>169</v>
      </c>
      <c r="AW431" s="12" t="s">
        <v>32</v>
      </c>
      <c r="AX431" s="12" t="s">
        <v>71</v>
      </c>
      <c r="AY431" s="160" t="s">
        <v>162</v>
      </c>
    </row>
    <row r="432" spans="2:65" s="12" customFormat="1">
      <c r="B432" s="159"/>
      <c r="D432" s="152" t="s">
        <v>175</v>
      </c>
      <c r="E432" s="160" t="s">
        <v>1</v>
      </c>
      <c r="F432" s="161" t="s">
        <v>508</v>
      </c>
      <c r="H432" s="162">
        <v>0.43099999999999999</v>
      </c>
      <c r="I432" s="163"/>
      <c r="L432" s="159"/>
      <c r="M432" s="164"/>
      <c r="N432" s="165"/>
      <c r="O432" s="165"/>
      <c r="P432" s="165"/>
      <c r="Q432" s="165"/>
      <c r="R432" s="165"/>
      <c r="S432" s="165"/>
      <c r="T432" s="166"/>
      <c r="AT432" s="160" t="s">
        <v>175</v>
      </c>
      <c r="AU432" s="160" t="s">
        <v>169</v>
      </c>
      <c r="AV432" s="12" t="s">
        <v>169</v>
      </c>
      <c r="AW432" s="12" t="s">
        <v>32</v>
      </c>
      <c r="AX432" s="12" t="s">
        <v>71</v>
      </c>
      <c r="AY432" s="160" t="s">
        <v>162</v>
      </c>
    </row>
    <row r="433" spans="2:65" s="12" customFormat="1">
      <c r="B433" s="159"/>
      <c r="D433" s="152" t="s">
        <v>175</v>
      </c>
      <c r="E433" s="160" t="s">
        <v>1</v>
      </c>
      <c r="F433" s="161" t="s">
        <v>509</v>
      </c>
      <c r="H433" s="162">
        <v>0.59399999999999997</v>
      </c>
      <c r="I433" s="163"/>
      <c r="L433" s="159"/>
      <c r="M433" s="164"/>
      <c r="N433" s="165"/>
      <c r="O433" s="165"/>
      <c r="P433" s="165"/>
      <c r="Q433" s="165"/>
      <c r="R433" s="165"/>
      <c r="S433" s="165"/>
      <c r="T433" s="166"/>
      <c r="AT433" s="160" t="s">
        <v>175</v>
      </c>
      <c r="AU433" s="160" t="s">
        <v>169</v>
      </c>
      <c r="AV433" s="12" t="s">
        <v>169</v>
      </c>
      <c r="AW433" s="12" t="s">
        <v>32</v>
      </c>
      <c r="AX433" s="12" t="s">
        <v>71</v>
      </c>
      <c r="AY433" s="160" t="s">
        <v>162</v>
      </c>
    </row>
    <row r="434" spans="2:65" s="13" customFormat="1">
      <c r="B434" s="167"/>
      <c r="D434" s="152" t="s">
        <v>175</v>
      </c>
      <c r="E434" s="168" t="s">
        <v>1</v>
      </c>
      <c r="F434" s="169" t="s">
        <v>183</v>
      </c>
      <c r="H434" s="170">
        <v>5.8720000000000008</v>
      </c>
      <c r="I434" s="171"/>
      <c r="L434" s="167"/>
      <c r="M434" s="172"/>
      <c r="N434" s="173"/>
      <c r="O434" s="173"/>
      <c r="P434" s="173"/>
      <c r="Q434" s="173"/>
      <c r="R434" s="173"/>
      <c r="S434" s="173"/>
      <c r="T434" s="174"/>
      <c r="AT434" s="168" t="s">
        <v>175</v>
      </c>
      <c r="AU434" s="168" t="s">
        <v>169</v>
      </c>
      <c r="AV434" s="13" t="s">
        <v>184</v>
      </c>
      <c r="AW434" s="13" t="s">
        <v>32</v>
      </c>
      <c r="AX434" s="13" t="s">
        <v>71</v>
      </c>
      <c r="AY434" s="168" t="s">
        <v>162</v>
      </c>
    </row>
    <row r="435" spans="2:65" s="14" customFormat="1">
      <c r="B435" s="175"/>
      <c r="D435" s="152" t="s">
        <v>175</v>
      </c>
      <c r="E435" s="176" t="s">
        <v>1</v>
      </c>
      <c r="F435" s="177" t="s">
        <v>190</v>
      </c>
      <c r="H435" s="178">
        <v>16.105</v>
      </c>
      <c r="I435" s="179"/>
      <c r="L435" s="175"/>
      <c r="M435" s="180"/>
      <c r="N435" s="181"/>
      <c r="O435" s="181"/>
      <c r="P435" s="181"/>
      <c r="Q435" s="181"/>
      <c r="R435" s="181"/>
      <c r="S435" s="181"/>
      <c r="T435" s="182"/>
      <c r="AT435" s="176" t="s">
        <v>175</v>
      </c>
      <c r="AU435" s="176" t="s">
        <v>169</v>
      </c>
      <c r="AV435" s="14" t="s">
        <v>168</v>
      </c>
      <c r="AW435" s="14" t="s">
        <v>32</v>
      </c>
      <c r="AX435" s="14" t="s">
        <v>79</v>
      </c>
      <c r="AY435" s="176" t="s">
        <v>162</v>
      </c>
    </row>
    <row r="436" spans="2:65" s="1" customFormat="1" ht="16.5" customHeight="1">
      <c r="B436" s="139"/>
      <c r="C436" s="140" t="s">
        <v>510</v>
      </c>
      <c r="D436" s="140" t="s">
        <v>164</v>
      </c>
      <c r="E436" s="242" t="s">
        <v>511</v>
      </c>
      <c r="F436" s="243"/>
      <c r="G436" s="142" t="s">
        <v>274</v>
      </c>
      <c r="H436" s="143">
        <v>128.84200000000001</v>
      </c>
      <c r="I436" s="144"/>
      <c r="J436" s="143">
        <f>ROUND(I436*H436,3)</f>
        <v>0</v>
      </c>
      <c r="K436" s="141" t="s">
        <v>167</v>
      </c>
      <c r="L436" s="30"/>
      <c r="M436" s="145" t="s">
        <v>1</v>
      </c>
      <c r="N436" s="146" t="s">
        <v>43</v>
      </c>
      <c r="O436" s="49"/>
      <c r="P436" s="147">
        <f>O436*H436</f>
        <v>0</v>
      </c>
      <c r="Q436" s="147">
        <v>3.4099999999999998E-3</v>
      </c>
      <c r="R436" s="147">
        <f>Q436*H436</f>
        <v>0.43935122000000004</v>
      </c>
      <c r="S436" s="147">
        <v>0</v>
      </c>
      <c r="T436" s="148">
        <f>S436*H436</f>
        <v>0</v>
      </c>
      <c r="AR436" s="16" t="s">
        <v>168</v>
      </c>
      <c r="AT436" s="16" t="s">
        <v>164</v>
      </c>
      <c r="AU436" s="16" t="s">
        <v>169</v>
      </c>
      <c r="AY436" s="16" t="s">
        <v>162</v>
      </c>
      <c r="BE436" s="149">
        <f>IF(N436="základná",J436,0)</f>
        <v>0</v>
      </c>
      <c r="BF436" s="149">
        <f>IF(N436="znížená",J436,0)</f>
        <v>0</v>
      </c>
      <c r="BG436" s="149">
        <f>IF(N436="zákl. prenesená",J436,0)</f>
        <v>0</v>
      </c>
      <c r="BH436" s="149">
        <f>IF(N436="zníž. prenesená",J436,0)</f>
        <v>0</v>
      </c>
      <c r="BI436" s="149">
        <f>IF(N436="nulová",J436,0)</f>
        <v>0</v>
      </c>
      <c r="BJ436" s="16" t="s">
        <v>169</v>
      </c>
      <c r="BK436" s="150">
        <f>ROUND(I436*H436,3)</f>
        <v>0</v>
      </c>
      <c r="BL436" s="16" t="s">
        <v>168</v>
      </c>
      <c r="BM436" s="16" t="s">
        <v>512</v>
      </c>
    </row>
    <row r="437" spans="2:65" s="11" customFormat="1">
      <c r="B437" s="151"/>
      <c r="D437" s="152" t="s">
        <v>175</v>
      </c>
      <c r="E437" s="153" t="s">
        <v>1</v>
      </c>
      <c r="F437" s="154" t="s">
        <v>497</v>
      </c>
      <c r="H437" s="153" t="s">
        <v>1</v>
      </c>
      <c r="I437" s="155"/>
      <c r="L437" s="151"/>
      <c r="M437" s="156"/>
      <c r="N437" s="157"/>
      <c r="O437" s="157"/>
      <c r="P437" s="157"/>
      <c r="Q437" s="157"/>
      <c r="R437" s="157"/>
      <c r="S437" s="157"/>
      <c r="T437" s="158"/>
      <c r="AT437" s="153" t="s">
        <v>175</v>
      </c>
      <c r="AU437" s="153" t="s">
        <v>169</v>
      </c>
      <c r="AV437" s="11" t="s">
        <v>79</v>
      </c>
      <c r="AW437" s="11" t="s">
        <v>32</v>
      </c>
      <c r="AX437" s="11" t="s">
        <v>71</v>
      </c>
      <c r="AY437" s="153" t="s">
        <v>162</v>
      </c>
    </row>
    <row r="438" spans="2:65" s="12" customFormat="1">
      <c r="B438" s="159"/>
      <c r="D438" s="152" t="s">
        <v>175</v>
      </c>
      <c r="E438" s="160" t="s">
        <v>1</v>
      </c>
      <c r="F438" s="161" t="s">
        <v>513</v>
      </c>
      <c r="H438" s="162">
        <v>18.885999999999999</v>
      </c>
      <c r="I438" s="163"/>
      <c r="L438" s="159"/>
      <c r="M438" s="164"/>
      <c r="N438" s="165"/>
      <c r="O438" s="165"/>
      <c r="P438" s="165"/>
      <c r="Q438" s="165"/>
      <c r="R438" s="165"/>
      <c r="S438" s="165"/>
      <c r="T438" s="166"/>
      <c r="AT438" s="160" t="s">
        <v>175</v>
      </c>
      <c r="AU438" s="160" t="s">
        <v>169</v>
      </c>
      <c r="AV438" s="12" t="s">
        <v>169</v>
      </c>
      <c r="AW438" s="12" t="s">
        <v>32</v>
      </c>
      <c r="AX438" s="12" t="s">
        <v>71</v>
      </c>
      <c r="AY438" s="160" t="s">
        <v>162</v>
      </c>
    </row>
    <row r="439" spans="2:65" s="12" customFormat="1">
      <c r="B439" s="159"/>
      <c r="D439" s="152" t="s">
        <v>175</v>
      </c>
      <c r="E439" s="160" t="s">
        <v>1</v>
      </c>
      <c r="F439" s="161" t="s">
        <v>514</v>
      </c>
      <c r="H439" s="162">
        <v>7.7809999999999997</v>
      </c>
      <c r="I439" s="163"/>
      <c r="L439" s="159"/>
      <c r="M439" s="164"/>
      <c r="N439" s="165"/>
      <c r="O439" s="165"/>
      <c r="P439" s="165"/>
      <c r="Q439" s="165"/>
      <c r="R439" s="165"/>
      <c r="S439" s="165"/>
      <c r="T439" s="166"/>
      <c r="AT439" s="160" t="s">
        <v>175</v>
      </c>
      <c r="AU439" s="160" t="s">
        <v>169</v>
      </c>
      <c r="AV439" s="12" t="s">
        <v>169</v>
      </c>
      <c r="AW439" s="12" t="s">
        <v>32</v>
      </c>
      <c r="AX439" s="12" t="s">
        <v>71</v>
      </c>
      <c r="AY439" s="160" t="s">
        <v>162</v>
      </c>
    </row>
    <row r="440" spans="2:65" s="12" customFormat="1">
      <c r="B440" s="159"/>
      <c r="D440" s="152" t="s">
        <v>175</v>
      </c>
      <c r="E440" s="160" t="s">
        <v>1</v>
      </c>
      <c r="F440" s="161" t="s">
        <v>515</v>
      </c>
      <c r="H440" s="162">
        <v>4.9729999999999999</v>
      </c>
      <c r="I440" s="163"/>
      <c r="L440" s="159"/>
      <c r="M440" s="164"/>
      <c r="N440" s="165"/>
      <c r="O440" s="165"/>
      <c r="P440" s="165"/>
      <c r="Q440" s="165"/>
      <c r="R440" s="165"/>
      <c r="S440" s="165"/>
      <c r="T440" s="166"/>
      <c r="AT440" s="160" t="s">
        <v>175</v>
      </c>
      <c r="AU440" s="160" t="s">
        <v>169</v>
      </c>
      <c r="AV440" s="12" t="s">
        <v>169</v>
      </c>
      <c r="AW440" s="12" t="s">
        <v>32</v>
      </c>
      <c r="AX440" s="12" t="s">
        <v>71</v>
      </c>
      <c r="AY440" s="160" t="s">
        <v>162</v>
      </c>
    </row>
    <row r="441" spans="2:65" s="12" customFormat="1">
      <c r="B441" s="159"/>
      <c r="D441" s="152" t="s">
        <v>175</v>
      </c>
      <c r="E441" s="160" t="s">
        <v>1</v>
      </c>
      <c r="F441" s="161" t="s">
        <v>516</v>
      </c>
      <c r="H441" s="162">
        <v>7.9050000000000002</v>
      </c>
      <c r="I441" s="163"/>
      <c r="L441" s="159"/>
      <c r="M441" s="164"/>
      <c r="N441" s="165"/>
      <c r="O441" s="165"/>
      <c r="P441" s="165"/>
      <c r="Q441" s="165"/>
      <c r="R441" s="165"/>
      <c r="S441" s="165"/>
      <c r="T441" s="166"/>
      <c r="AT441" s="160" t="s">
        <v>175</v>
      </c>
      <c r="AU441" s="160" t="s">
        <v>169</v>
      </c>
      <c r="AV441" s="12" t="s">
        <v>169</v>
      </c>
      <c r="AW441" s="12" t="s">
        <v>32</v>
      </c>
      <c r="AX441" s="12" t="s">
        <v>71</v>
      </c>
      <c r="AY441" s="160" t="s">
        <v>162</v>
      </c>
    </row>
    <row r="442" spans="2:65" s="12" customFormat="1">
      <c r="B442" s="159"/>
      <c r="D442" s="152" t="s">
        <v>175</v>
      </c>
      <c r="E442" s="160" t="s">
        <v>1</v>
      </c>
      <c r="F442" s="161" t="s">
        <v>517</v>
      </c>
      <c r="H442" s="162">
        <v>15.81</v>
      </c>
      <c r="I442" s="163"/>
      <c r="L442" s="159"/>
      <c r="M442" s="164"/>
      <c r="N442" s="165"/>
      <c r="O442" s="165"/>
      <c r="P442" s="165"/>
      <c r="Q442" s="165"/>
      <c r="R442" s="165"/>
      <c r="S442" s="165"/>
      <c r="T442" s="166"/>
      <c r="AT442" s="160" t="s">
        <v>175</v>
      </c>
      <c r="AU442" s="160" t="s">
        <v>169</v>
      </c>
      <c r="AV442" s="12" t="s">
        <v>169</v>
      </c>
      <c r="AW442" s="12" t="s">
        <v>32</v>
      </c>
      <c r="AX442" s="12" t="s">
        <v>71</v>
      </c>
      <c r="AY442" s="160" t="s">
        <v>162</v>
      </c>
    </row>
    <row r="443" spans="2:65" s="12" customFormat="1">
      <c r="B443" s="159"/>
      <c r="D443" s="152" t="s">
        <v>175</v>
      </c>
      <c r="E443" s="160" t="s">
        <v>1</v>
      </c>
      <c r="F443" s="161" t="s">
        <v>518</v>
      </c>
      <c r="H443" s="162">
        <v>27.689</v>
      </c>
      <c r="I443" s="163"/>
      <c r="L443" s="159"/>
      <c r="M443" s="164"/>
      <c r="N443" s="165"/>
      <c r="O443" s="165"/>
      <c r="P443" s="165"/>
      <c r="Q443" s="165"/>
      <c r="R443" s="165"/>
      <c r="S443" s="165"/>
      <c r="T443" s="166"/>
      <c r="AT443" s="160" t="s">
        <v>175</v>
      </c>
      <c r="AU443" s="160" t="s">
        <v>169</v>
      </c>
      <c r="AV443" s="12" t="s">
        <v>169</v>
      </c>
      <c r="AW443" s="12" t="s">
        <v>32</v>
      </c>
      <c r="AX443" s="12" t="s">
        <v>71</v>
      </c>
      <c r="AY443" s="160" t="s">
        <v>162</v>
      </c>
    </row>
    <row r="444" spans="2:65" s="13" customFormat="1">
      <c r="B444" s="167"/>
      <c r="D444" s="152" t="s">
        <v>175</v>
      </c>
      <c r="E444" s="168" t="s">
        <v>1</v>
      </c>
      <c r="F444" s="169" t="s">
        <v>183</v>
      </c>
      <c r="H444" s="170">
        <v>83.043999999999997</v>
      </c>
      <c r="I444" s="171"/>
      <c r="L444" s="167"/>
      <c r="M444" s="172"/>
      <c r="N444" s="173"/>
      <c r="O444" s="173"/>
      <c r="P444" s="173"/>
      <c r="Q444" s="173"/>
      <c r="R444" s="173"/>
      <c r="S444" s="173"/>
      <c r="T444" s="174"/>
      <c r="AT444" s="168" t="s">
        <v>175</v>
      </c>
      <c r="AU444" s="168" t="s">
        <v>169</v>
      </c>
      <c r="AV444" s="13" t="s">
        <v>184</v>
      </c>
      <c r="AW444" s="13" t="s">
        <v>32</v>
      </c>
      <c r="AX444" s="13" t="s">
        <v>71</v>
      </c>
      <c r="AY444" s="168" t="s">
        <v>162</v>
      </c>
    </row>
    <row r="445" spans="2:65" s="11" customFormat="1">
      <c r="B445" s="151"/>
      <c r="D445" s="152" t="s">
        <v>175</v>
      </c>
      <c r="E445" s="153" t="s">
        <v>1</v>
      </c>
      <c r="F445" s="154" t="s">
        <v>504</v>
      </c>
      <c r="H445" s="153" t="s">
        <v>1</v>
      </c>
      <c r="I445" s="155"/>
      <c r="L445" s="151"/>
      <c r="M445" s="156"/>
      <c r="N445" s="157"/>
      <c r="O445" s="157"/>
      <c r="P445" s="157"/>
      <c r="Q445" s="157"/>
      <c r="R445" s="157"/>
      <c r="S445" s="157"/>
      <c r="T445" s="158"/>
      <c r="AT445" s="153" t="s">
        <v>175</v>
      </c>
      <c r="AU445" s="153" t="s">
        <v>169</v>
      </c>
      <c r="AV445" s="11" t="s">
        <v>79</v>
      </c>
      <c r="AW445" s="11" t="s">
        <v>32</v>
      </c>
      <c r="AX445" s="11" t="s">
        <v>71</v>
      </c>
      <c r="AY445" s="153" t="s">
        <v>162</v>
      </c>
    </row>
    <row r="446" spans="2:65" s="12" customFormat="1">
      <c r="B446" s="159"/>
      <c r="D446" s="152" t="s">
        <v>175</v>
      </c>
      <c r="E446" s="160" t="s">
        <v>1</v>
      </c>
      <c r="F446" s="161" t="s">
        <v>519</v>
      </c>
      <c r="H446" s="162">
        <v>18.707999999999998</v>
      </c>
      <c r="I446" s="163"/>
      <c r="L446" s="159"/>
      <c r="M446" s="164"/>
      <c r="N446" s="165"/>
      <c r="O446" s="165"/>
      <c r="P446" s="165"/>
      <c r="Q446" s="165"/>
      <c r="R446" s="165"/>
      <c r="S446" s="165"/>
      <c r="T446" s="166"/>
      <c r="AT446" s="160" t="s">
        <v>175</v>
      </c>
      <c r="AU446" s="160" t="s">
        <v>169</v>
      </c>
      <c r="AV446" s="12" t="s">
        <v>169</v>
      </c>
      <c r="AW446" s="12" t="s">
        <v>32</v>
      </c>
      <c r="AX446" s="12" t="s">
        <v>71</v>
      </c>
      <c r="AY446" s="160" t="s">
        <v>162</v>
      </c>
    </row>
    <row r="447" spans="2:65" s="12" customFormat="1">
      <c r="B447" s="159"/>
      <c r="D447" s="152" t="s">
        <v>175</v>
      </c>
      <c r="E447" s="160" t="s">
        <v>1</v>
      </c>
      <c r="F447" s="161" t="s">
        <v>520</v>
      </c>
      <c r="H447" s="162">
        <v>13.02</v>
      </c>
      <c r="I447" s="163"/>
      <c r="L447" s="159"/>
      <c r="M447" s="164"/>
      <c r="N447" s="165"/>
      <c r="O447" s="165"/>
      <c r="P447" s="165"/>
      <c r="Q447" s="165"/>
      <c r="R447" s="165"/>
      <c r="S447" s="165"/>
      <c r="T447" s="166"/>
      <c r="AT447" s="160" t="s">
        <v>175</v>
      </c>
      <c r="AU447" s="160" t="s">
        <v>169</v>
      </c>
      <c r="AV447" s="12" t="s">
        <v>169</v>
      </c>
      <c r="AW447" s="12" t="s">
        <v>32</v>
      </c>
      <c r="AX447" s="12" t="s">
        <v>71</v>
      </c>
      <c r="AY447" s="160" t="s">
        <v>162</v>
      </c>
    </row>
    <row r="448" spans="2:65" s="12" customFormat="1">
      <c r="B448" s="159"/>
      <c r="D448" s="152" t="s">
        <v>175</v>
      </c>
      <c r="E448" s="160" t="s">
        <v>1</v>
      </c>
      <c r="F448" s="161" t="s">
        <v>521</v>
      </c>
      <c r="H448" s="162">
        <v>6.09</v>
      </c>
      <c r="I448" s="163"/>
      <c r="L448" s="159"/>
      <c r="M448" s="164"/>
      <c r="N448" s="165"/>
      <c r="O448" s="165"/>
      <c r="P448" s="165"/>
      <c r="Q448" s="165"/>
      <c r="R448" s="165"/>
      <c r="S448" s="165"/>
      <c r="T448" s="166"/>
      <c r="AT448" s="160" t="s">
        <v>175</v>
      </c>
      <c r="AU448" s="160" t="s">
        <v>169</v>
      </c>
      <c r="AV448" s="12" t="s">
        <v>169</v>
      </c>
      <c r="AW448" s="12" t="s">
        <v>32</v>
      </c>
      <c r="AX448" s="12" t="s">
        <v>71</v>
      </c>
      <c r="AY448" s="160" t="s">
        <v>162</v>
      </c>
    </row>
    <row r="449" spans="2:65" s="12" customFormat="1">
      <c r="B449" s="159"/>
      <c r="D449" s="152" t="s">
        <v>175</v>
      </c>
      <c r="E449" s="160" t="s">
        <v>1</v>
      </c>
      <c r="F449" s="161" t="s">
        <v>522</v>
      </c>
      <c r="H449" s="162">
        <v>3.8849999999999998</v>
      </c>
      <c r="I449" s="163"/>
      <c r="L449" s="159"/>
      <c r="M449" s="164"/>
      <c r="N449" s="165"/>
      <c r="O449" s="165"/>
      <c r="P449" s="165"/>
      <c r="Q449" s="165"/>
      <c r="R449" s="165"/>
      <c r="S449" s="165"/>
      <c r="T449" s="166"/>
      <c r="AT449" s="160" t="s">
        <v>175</v>
      </c>
      <c r="AU449" s="160" t="s">
        <v>169</v>
      </c>
      <c r="AV449" s="12" t="s">
        <v>169</v>
      </c>
      <c r="AW449" s="12" t="s">
        <v>32</v>
      </c>
      <c r="AX449" s="12" t="s">
        <v>71</v>
      </c>
      <c r="AY449" s="160" t="s">
        <v>162</v>
      </c>
    </row>
    <row r="450" spans="2:65" s="12" customFormat="1">
      <c r="B450" s="159"/>
      <c r="D450" s="152" t="s">
        <v>175</v>
      </c>
      <c r="E450" s="160" t="s">
        <v>1</v>
      </c>
      <c r="F450" s="161" t="s">
        <v>523</v>
      </c>
      <c r="H450" s="162">
        <v>4.0949999999999998</v>
      </c>
      <c r="I450" s="163"/>
      <c r="L450" s="159"/>
      <c r="M450" s="164"/>
      <c r="N450" s="165"/>
      <c r="O450" s="165"/>
      <c r="P450" s="165"/>
      <c r="Q450" s="165"/>
      <c r="R450" s="165"/>
      <c r="S450" s="165"/>
      <c r="T450" s="166"/>
      <c r="AT450" s="160" t="s">
        <v>175</v>
      </c>
      <c r="AU450" s="160" t="s">
        <v>169</v>
      </c>
      <c r="AV450" s="12" t="s">
        <v>169</v>
      </c>
      <c r="AW450" s="12" t="s">
        <v>32</v>
      </c>
      <c r="AX450" s="12" t="s">
        <v>71</v>
      </c>
      <c r="AY450" s="160" t="s">
        <v>162</v>
      </c>
    </row>
    <row r="451" spans="2:65" s="13" customFormat="1">
      <c r="B451" s="167"/>
      <c r="D451" s="152" t="s">
        <v>175</v>
      </c>
      <c r="E451" s="168" t="s">
        <v>1</v>
      </c>
      <c r="F451" s="169" t="s">
        <v>183</v>
      </c>
      <c r="H451" s="170">
        <v>45.797999999999995</v>
      </c>
      <c r="I451" s="171"/>
      <c r="L451" s="167"/>
      <c r="M451" s="172"/>
      <c r="N451" s="173"/>
      <c r="O451" s="173"/>
      <c r="P451" s="173"/>
      <c r="Q451" s="173"/>
      <c r="R451" s="173"/>
      <c r="S451" s="173"/>
      <c r="T451" s="174"/>
      <c r="AT451" s="168" t="s">
        <v>175</v>
      </c>
      <c r="AU451" s="168" t="s">
        <v>169</v>
      </c>
      <c r="AV451" s="13" t="s">
        <v>184</v>
      </c>
      <c r="AW451" s="13" t="s">
        <v>32</v>
      </c>
      <c r="AX451" s="13" t="s">
        <v>71</v>
      </c>
      <c r="AY451" s="168" t="s">
        <v>162</v>
      </c>
    </row>
    <row r="452" spans="2:65" s="14" customFormat="1">
      <c r="B452" s="175"/>
      <c r="D452" s="152" t="s">
        <v>175</v>
      </c>
      <c r="E452" s="176" t="s">
        <v>1</v>
      </c>
      <c r="F452" s="177" t="s">
        <v>190</v>
      </c>
      <c r="H452" s="178">
        <v>128.84200000000001</v>
      </c>
      <c r="I452" s="179"/>
      <c r="L452" s="175"/>
      <c r="M452" s="180"/>
      <c r="N452" s="181"/>
      <c r="O452" s="181"/>
      <c r="P452" s="181"/>
      <c r="Q452" s="181"/>
      <c r="R452" s="181"/>
      <c r="S452" s="181"/>
      <c r="T452" s="182"/>
      <c r="AT452" s="176" t="s">
        <v>175</v>
      </c>
      <c r="AU452" s="176" t="s">
        <v>169</v>
      </c>
      <c r="AV452" s="14" t="s">
        <v>168</v>
      </c>
      <c r="AW452" s="14" t="s">
        <v>32</v>
      </c>
      <c r="AX452" s="14" t="s">
        <v>79</v>
      </c>
      <c r="AY452" s="176" t="s">
        <v>162</v>
      </c>
    </row>
    <row r="453" spans="2:65" s="1" customFormat="1" ht="16.5" customHeight="1">
      <c r="B453" s="139"/>
      <c r="C453" s="140" t="s">
        <v>524</v>
      </c>
      <c r="D453" s="140" t="s">
        <v>164</v>
      </c>
      <c r="E453" s="242" t="s">
        <v>525</v>
      </c>
      <c r="F453" s="243"/>
      <c r="G453" s="142" t="s">
        <v>274</v>
      </c>
      <c r="H453" s="143">
        <v>128.84200000000001</v>
      </c>
      <c r="I453" s="144"/>
      <c r="J453" s="143">
        <f>ROUND(I453*H453,3)</f>
        <v>0</v>
      </c>
      <c r="K453" s="141" t="s">
        <v>167</v>
      </c>
      <c r="L453" s="30"/>
      <c r="M453" s="145" t="s">
        <v>1</v>
      </c>
      <c r="N453" s="146" t="s">
        <v>43</v>
      </c>
      <c r="O453" s="49"/>
      <c r="P453" s="147">
        <f>O453*H453</f>
        <v>0</v>
      </c>
      <c r="Q453" s="147">
        <v>0</v>
      </c>
      <c r="R453" s="147">
        <f>Q453*H453</f>
        <v>0</v>
      </c>
      <c r="S453" s="147">
        <v>0</v>
      </c>
      <c r="T453" s="148">
        <f>S453*H453</f>
        <v>0</v>
      </c>
      <c r="AR453" s="16" t="s">
        <v>168</v>
      </c>
      <c r="AT453" s="16" t="s">
        <v>164</v>
      </c>
      <c r="AU453" s="16" t="s">
        <v>169</v>
      </c>
      <c r="AY453" s="16" t="s">
        <v>162</v>
      </c>
      <c r="BE453" s="149">
        <f>IF(N453="základná",J453,0)</f>
        <v>0</v>
      </c>
      <c r="BF453" s="149">
        <f>IF(N453="znížená",J453,0)</f>
        <v>0</v>
      </c>
      <c r="BG453" s="149">
        <f>IF(N453="zákl. prenesená",J453,0)</f>
        <v>0</v>
      </c>
      <c r="BH453" s="149">
        <f>IF(N453="zníž. prenesená",J453,0)</f>
        <v>0</v>
      </c>
      <c r="BI453" s="149">
        <f>IF(N453="nulová",J453,0)</f>
        <v>0</v>
      </c>
      <c r="BJ453" s="16" t="s">
        <v>169</v>
      </c>
      <c r="BK453" s="150">
        <f>ROUND(I453*H453,3)</f>
        <v>0</v>
      </c>
      <c r="BL453" s="16" t="s">
        <v>168</v>
      </c>
      <c r="BM453" s="16" t="s">
        <v>526</v>
      </c>
    </row>
    <row r="454" spans="2:65" s="1" customFormat="1" ht="16.5" customHeight="1">
      <c r="B454" s="139"/>
      <c r="C454" s="140" t="s">
        <v>527</v>
      </c>
      <c r="D454" s="140" t="s">
        <v>164</v>
      </c>
      <c r="E454" s="242" t="s">
        <v>528</v>
      </c>
      <c r="F454" s="243"/>
      <c r="G454" s="142" t="s">
        <v>256</v>
      </c>
      <c r="H454" s="143">
        <v>1.9950000000000001</v>
      </c>
      <c r="I454" s="144"/>
      <c r="J454" s="143">
        <f>ROUND(I454*H454,3)</f>
        <v>0</v>
      </c>
      <c r="K454" s="141" t="s">
        <v>167</v>
      </c>
      <c r="L454" s="30"/>
      <c r="M454" s="145" t="s">
        <v>1</v>
      </c>
      <c r="N454" s="146" t="s">
        <v>43</v>
      </c>
      <c r="O454" s="49"/>
      <c r="P454" s="147">
        <f>O454*H454</f>
        <v>0</v>
      </c>
      <c r="Q454" s="147">
        <v>1.0165999999999999</v>
      </c>
      <c r="R454" s="147">
        <f>Q454*H454</f>
        <v>2.0281169999999999</v>
      </c>
      <c r="S454" s="147">
        <v>0</v>
      </c>
      <c r="T454" s="148">
        <f>S454*H454</f>
        <v>0</v>
      </c>
      <c r="AR454" s="16" t="s">
        <v>168</v>
      </c>
      <c r="AT454" s="16" t="s">
        <v>164</v>
      </c>
      <c r="AU454" s="16" t="s">
        <v>169</v>
      </c>
      <c r="AY454" s="16" t="s">
        <v>162</v>
      </c>
      <c r="BE454" s="149">
        <f>IF(N454="základná",J454,0)</f>
        <v>0</v>
      </c>
      <c r="BF454" s="149">
        <f>IF(N454="znížená",J454,0)</f>
        <v>0</v>
      </c>
      <c r="BG454" s="149">
        <f>IF(N454="zákl. prenesená",J454,0)</f>
        <v>0</v>
      </c>
      <c r="BH454" s="149">
        <f>IF(N454="zníž. prenesená",J454,0)</f>
        <v>0</v>
      </c>
      <c r="BI454" s="149">
        <f>IF(N454="nulová",J454,0)</f>
        <v>0</v>
      </c>
      <c r="BJ454" s="16" t="s">
        <v>169</v>
      </c>
      <c r="BK454" s="150">
        <f>ROUND(I454*H454,3)</f>
        <v>0</v>
      </c>
      <c r="BL454" s="16" t="s">
        <v>168</v>
      </c>
      <c r="BM454" s="16" t="s">
        <v>529</v>
      </c>
    </row>
    <row r="455" spans="2:65" s="12" customFormat="1">
      <c r="B455" s="159"/>
      <c r="D455" s="152" t="s">
        <v>175</v>
      </c>
      <c r="E455" s="160" t="s">
        <v>1</v>
      </c>
      <c r="F455" s="161" t="s">
        <v>530</v>
      </c>
      <c r="H455" s="162">
        <v>1.147</v>
      </c>
      <c r="I455" s="163"/>
      <c r="L455" s="159"/>
      <c r="M455" s="164"/>
      <c r="N455" s="165"/>
      <c r="O455" s="165"/>
      <c r="P455" s="165"/>
      <c r="Q455" s="165"/>
      <c r="R455" s="165"/>
      <c r="S455" s="165"/>
      <c r="T455" s="166"/>
      <c r="AT455" s="160" t="s">
        <v>175</v>
      </c>
      <c r="AU455" s="160" t="s">
        <v>169</v>
      </c>
      <c r="AV455" s="12" t="s">
        <v>169</v>
      </c>
      <c r="AW455" s="12" t="s">
        <v>32</v>
      </c>
      <c r="AX455" s="12" t="s">
        <v>71</v>
      </c>
      <c r="AY455" s="160" t="s">
        <v>162</v>
      </c>
    </row>
    <row r="456" spans="2:65" s="12" customFormat="1">
      <c r="B456" s="159"/>
      <c r="D456" s="152" t="s">
        <v>175</v>
      </c>
      <c r="E456" s="160" t="s">
        <v>1</v>
      </c>
      <c r="F456" s="161" t="s">
        <v>531</v>
      </c>
      <c r="H456" s="162">
        <v>0.84799999999999998</v>
      </c>
      <c r="I456" s="163"/>
      <c r="L456" s="159"/>
      <c r="M456" s="164"/>
      <c r="N456" s="165"/>
      <c r="O456" s="165"/>
      <c r="P456" s="165"/>
      <c r="Q456" s="165"/>
      <c r="R456" s="165"/>
      <c r="S456" s="165"/>
      <c r="T456" s="166"/>
      <c r="AT456" s="160" t="s">
        <v>175</v>
      </c>
      <c r="AU456" s="160" t="s">
        <v>169</v>
      </c>
      <c r="AV456" s="12" t="s">
        <v>169</v>
      </c>
      <c r="AW456" s="12" t="s">
        <v>32</v>
      </c>
      <c r="AX456" s="12" t="s">
        <v>71</v>
      </c>
      <c r="AY456" s="160" t="s">
        <v>162</v>
      </c>
    </row>
    <row r="457" spans="2:65" s="14" customFormat="1">
      <c r="B457" s="175"/>
      <c r="D457" s="152" t="s">
        <v>175</v>
      </c>
      <c r="E457" s="176" t="s">
        <v>1</v>
      </c>
      <c r="F457" s="177" t="s">
        <v>190</v>
      </c>
      <c r="H457" s="178">
        <v>1.9950000000000001</v>
      </c>
      <c r="I457" s="179"/>
      <c r="L457" s="175"/>
      <c r="M457" s="180"/>
      <c r="N457" s="181"/>
      <c r="O457" s="181"/>
      <c r="P457" s="181"/>
      <c r="Q457" s="181"/>
      <c r="R457" s="181"/>
      <c r="S457" s="181"/>
      <c r="T457" s="182"/>
      <c r="AT457" s="176" t="s">
        <v>175</v>
      </c>
      <c r="AU457" s="176" t="s">
        <v>169</v>
      </c>
      <c r="AV457" s="14" t="s">
        <v>168</v>
      </c>
      <c r="AW457" s="14" t="s">
        <v>32</v>
      </c>
      <c r="AX457" s="14" t="s">
        <v>79</v>
      </c>
      <c r="AY457" s="176" t="s">
        <v>162</v>
      </c>
    </row>
    <row r="458" spans="2:65" s="1" customFormat="1" ht="16.5" customHeight="1">
      <c r="B458" s="139"/>
      <c r="C458" s="140" t="s">
        <v>532</v>
      </c>
      <c r="D458" s="140" t="s">
        <v>164</v>
      </c>
      <c r="E458" s="242" t="s">
        <v>533</v>
      </c>
      <c r="F458" s="243"/>
      <c r="G458" s="142" t="s">
        <v>172</v>
      </c>
      <c r="H458" s="143">
        <v>3.9849999999999999</v>
      </c>
      <c r="I458" s="144"/>
      <c r="J458" s="143">
        <f>ROUND(I458*H458,3)</f>
        <v>0</v>
      </c>
      <c r="K458" s="141" t="s">
        <v>167</v>
      </c>
      <c r="L458" s="30"/>
      <c r="M458" s="145" t="s">
        <v>1</v>
      </c>
      <c r="N458" s="146" t="s">
        <v>43</v>
      </c>
      <c r="O458" s="49"/>
      <c r="P458" s="147">
        <f>O458*H458</f>
        <v>0</v>
      </c>
      <c r="Q458" s="147">
        <v>2.2405599999999999</v>
      </c>
      <c r="R458" s="147">
        <f>Q458*H458</f>
        <v>8.9286315999999992</v>
      </c>
      <c r="S458" s="147">
        <v>0</v>
      </c>
      <c r="T458" s="148">
        <f>S458*H458</f>
        <v>0</v>
      </c>
      <c r="AR458" s="16" t="s">
        <v>168</v>
      </c>
      <c r="AT458" s="16" t="s">
        <v>164</v>
      </c>
      <c r="AU458" s="16" t="s">
        <v>169</v>
      </c>
      <c r="AY458" s="16" t="s">
        <v>162</v>
      </c>
      <c r="BE458" s="149">
        <f>IF(N458="základná",J458,0)</f>
        <v>0</v>
      </c>
      <c r="BF458" s="149">
        <f>IF(N458="znížená",J458,0)</f>
        <v>0</v>
      </c>
      <c r="BG458" s="149">
        <f>IF(N458="zákl. prenesená",J458,0)</f>
        <v>0</v>
      </c>
      <c r="BH458" s="149">
        <f>IF(N458="zníž. prenesená",J458,0)</f>
        <v>0</v>
      </c>
      <c r="BI458" s="149">
        <f>IF(N458="nulová",J458,0)</f>
        <v>0</v>
      </c>
      <c r="BJ458" s="16" t="s">
        <v>169</v>
      </c>
      <c r="BK458" s="150">
        <f>ROUND(I458*H458,3)</f>
        <v>0</v>
      </c>
      <c r="BL458" s="16" t="s">
        <v>168</v>
      </c>
      <c r="BM458" s="16" t="s">
        <v>534</v>
      </c>
    </row>
    <row r="459" spans="2:65" s="11" customFormat="1">
      <c r="B459" s="151"/>
      <c r="D459" s="152" t="s">
        <v>175</v>
      </c>
      <c r="E459" s="153" t="s">
        <v>1</v>
      </c>
      <c r="F459" s="154" t="s">
        <v>535</v>
      </c>
      <c r="H459" s="153" t="s">
        <v>1</v>
      </c>
      <c r="I459" s="155"/>
      <c r="L459" s="151"/>
      <c r="M459" s="156"/>
      <c r="N459" s="157"/>
      <c r="O459" s="157"/>
      <c r="P459" s="157"/>
      <c r="Q459" s="157"/>
      <c r="R459" s="157"/>
      <c r="S459" s="157"/>
      <c r="T459" s="158"/>
      <c r="AT459" s="153" t="s">
        <v>175</v>
      </c>
      <c r="AU459" s="153" t="s">
        <v>169</v>
      </c>
      <c r="AV459" s="11" t="s">
        <v>79</v>
      </c>
      <c r="AW459" s="11" t="s">
        <v>32</v>
      </c>
      <c r="AX459" s="11" t="s">
        <v>71</v>
      </c>
      <c r="AY459" s="153" t="s">
        <v>162</v>
      </c>
    </row>
    <row r="460" spans="2:65" s="11" customFormat="1">
      <c r="B460" s="151"/>
      <c r="D460" s="152" t="s">
        <v>175</v>
      </c>
      <c r="E460" s="153" t="s">
        <v>1</v>
      </c>
      <c r="F460" s="154" t="s">
        <v>536</v>
      </c>
      <c r="H460" s="153" t="s">
        <v>1</v>
      </c>
      <c r="I460" s="155"/>
      <c r="L460" s="151"/>
      <c r="M460" s="156"/>
      <c r="N460" s="157"/>
      <c r="O460" s="157"/>
      <c r="P460" s="157"/>
      <c r="Q460" s="157"/>
      <c r="R460" s="157"/>
      <c r="S460" s="157"/>
      <c r="T460" s="158"/>
      <c r="AT460" s="153" t="s">
        <v>175</v>
      </c>
      <c r="AU460" s="153" t="s">
        <v>169</v>
      </c>
      <c r="AV460" s="11" t="s">
        <v>79</v>
      </c>
      <c r="AW460" s="11" t="s">
        <v>32</v>
      </c>
      <c r="AX460" s="11" t="s">
        <v>71</v>
      </c>
      <c r="AY460" s="153" t="s">
        <v>162</v>
      </c>
    </row>
    <row r="461" spans="2:65" s="12" customFormat="1">
      <c r="B461" s="159"/>
      <c r="D461" s="152" t="s">
        <v>175</v>
      </c>
      <c r="E461" s="160" t="s">
        <v>1</v>
      </c>
      <c r="F461" s="161" t="s">
        <v>537</v>
      </c>
      <c r="H461" s="162">
        <v>0.128</v>
      </c>
      <c r="I461" s="163"/>
      <c r="L461" s="159"/>
      <c r="M461" s="164"/>
      <c r="N461" s="165"/>
      <c r="O461" s="165"/>
      <c r="P461" s="165"/>
      <c r="Q461" s="165"/>
      <c r="R461" s="165"/>
      <c r="S461" s="165"/>
      <c r="T461" s="166"/>
      <c r="AT461" s="160" t="s">
        <v>175</v>
      </c>
      <c r="AU461" s="160" t="s">
        <v>169</v>
      </c>
      <c r="AV461" s="12" t="s">
        <v>169</v>
      </c>
      <c r="AW461" s="12" t="s">
        <v>32</v>
      </c>
      <c r="AX461" s="12" t="s">
        <v>71</v>
      </c>
      <c r="AY461" s="160" t="s">
        <v>162</v>
      </c>
    </row>
    <row r="462" spans="2:65" s="12" customFormat="1">
      <c r="B462" s="159"/>
      <c r="D462" s="152" t="s">
        <v>175</v>
      </c>
      <c r="E462" s="160" t="s">
        <v>1</v>
      </c>
      <c r="F462" s="161" t="s">
        <v>538</v>
      </c>
      <c r="H462" s="162">
        <v>0.108</v>
      </c>
      <c r="I462" s="163"/>
      <c r="L462" s="159"/>
      <c r="M462" s="164"/>
      <c r="N462" s="165"/>
      <c r="O462" s="165"/>
      <c r="P462" s="165"/>
      <c r="Q462" s="165"/>
      <c r="R462" s="165"/>
      <c r="S462" s="165"/>
      <c r="T462" s="166"/>
      <c r="AT462" s="160" t="s">
        <v>175</v>
      </c>
      <c r="AU462" s="160" t="s">
        <v>169</v>
      </c>
      <c r="AV462" s="12" t="s">
        <v>169</v>
      </c>
      <c r="AW462" s="12" t="s">
        <v>32</v>
      </c>
      <c r="AX462" s="12" t="s">
        <v>71</v>
      </c>
      <c r="AY462" s="160" t="s">
        <v>162</v>
      </c>
    </row>
    <row r="463" spans="2:65" s="12" customFormat="1">
      <c r="B463" s="159"/>
      <c r="D463" s="152" t="s">
        <v>175</v>
      </c>
      <c r="E463" s="160" t="s">
        <v>1</v>
      </c>
      <c r="F463" s="161" t="s">
        <v>539</v>
      </c>
      <c r="H463" s="162">
        <v>0.55800000000000005</v>
      </c>
      <c r="I463" s="163"/>
      <c r="L463" s="159"/>
      <c r="M463" s="164"/>
      <c r="N463" s="165"/>
      <c r="O463" s="165"/>
      <c r="P463" s="165"/>
      <c r="Q463" s="165"/>
      <c r="R463" s="165"/>
      <c r="S463" s="165"/>
      <c r="T463" s="166"/>
      <c r="AT463" s="160" t="s">
        <v>175</v>
      </c>
      <c r="AU463" s="160" t="s">
        <v>169</v>
      </c>
      <c r="AV463" s="12" t="s">
        <v>169</v>
      </c>
      <c r="AW463" s="12" t="s">
        <v>32</v>
      </c>
      <c r="AX463" s="12" t="s">
        <v>71</v>
      </c>
      <c r="AY463" s="160" t="s">
        <v>162</v>
      </c>
    </row>
    <row r="464" spans="2:65" s="11" customFormat="1">
      <c r="B464" s="151"/>
      <c r="D464" s="152" t="s">
        <v>175</v>
      </c>
      <c r="E464" s="153" t="s">
        <v>1</v>
      </c>
      <c r="F464" s="154" t="s">
        <v>540</v>
      </c>
      <c r="H464" s="153" t="s">
        <v>1</v>
      </c>
      <c r="I464" s="155"/>
      <c r="L464" s="151"/>
      <c r="M464" s="156"/>
      <c r="N464" s="157"/>
      <c r="O464" s="157"/>
      <c r="P464" s="157"/>
      <c r="Q464" s="157"/>
      <c r="R464" s="157"/>
      <c r="S464" s="157"/>
      <c r="T464" s="158"/>
      <c r="AT464" s="153" t="s">
        <v>175</v>
      </c>
      <c r="AU464" s="153" t="s">
        <v>169</v>
      </c>
      <c r="AV464" s="11" t="s">
        <v>79</v>
      </c>
      <c r="AW464" s="11" t="s">
        <v>32</v>
      </c>
      <c r="AX464" s="11" t="s">
        <v>71</v>
      </c>
      <c r="AY464" s="153" t="s">
        <v>162</v>
      </c>
    </row>
    <row r="465" spans="2:65" s="12" customFormat="1">
      <c r="B465" s="159"/>
      <c r="D465" s="152" t="s">
        <v>175</v>
      </c>
      <c r="E465" s="160" t="s">
        <v>1</v>
      </c>
      <c r="F465" s="161" t="s">
        <v>541</v>
      </c>
      <c r="H465" s="162">
        <v>0.51</v>
      </c>
      <c r="I465" s="163"/>
      <c r="L465" s="159"/>
      <c r="M465" s="164"/>
      <c r="N465" s="165"/>
      <c r="O465" s="165"/>
      <c r="P465" s="165"/>
      <c r="Q465" s="165"/>
      <c r="R465" s="165"/>
      <c r="S465" s="165"/>
      <c r="T465" s="166"/>
      <c r="AT465" s="160" t="s">
        <v>175</v>
      </c>
      <c r="AU465" s="160" t="s">
        <v>169</v>
      </c>
      <c r="AV465" s="12" t="s">
        <v>169</v>
      </c>
      <c r="AW465" s="12" t="s">
        <v>32</v>
      </c>
      <c r="AX465" s="12" t="s">
        <v>71</v>
      </c>
      <c r="AY465" s="160" t="s">
        <v>162</v>
      </c>
    </row>
    <row r="466" spans="2:65" s="12" customFormat="1">
      <c r="B466" s="159"/>
      <c r="D466" s="152" t="s">
        <v>175</v>
      </c>
      <c r="E466" s="160" t="s">
        <v>1</v>
      </c>
      <c r="F466" s="161" t="s">
        <v>542</v>
      </c>
      <c r="H466" s="162">
        <v>0.28000000000000003</v>
      </c>
      <c r="I466" s="163"/>
      <c r="L466" s="159"/>
      <c r="M466" s="164"/>
      <c r="N466" s="165"/>
      <c r="O466" s="165"/>
      <c r="P466" s="165"/>
      <c r="Q466" s="165"/>
      <c r="R466" s="165"/>
      <c r="S466" s="165"/>
      <c r="T466" s="166"/>
      <c r="AT466" s="160" t="s">
        <v>175</v>
      </c>
      <c r="AU466" s="160" t="s">
        <v>169</v>
      </c>
      <c r="AV466" s="12" t="s">
        <v>169</v>
      </c>
      <c r="AW466" s="12" t="s">
        <v>32</v>
      </c>
      <c r="AX466" s="12" t="s">
        <v>71</v>
      </c>
      <c r="AY466" s="160" t="s">
        <v>162</v>
      </c>
    </row>
    <row r="467" spans="2:65" s="12" customFormat="1">
      <c r="B467" s="159"/>
      <c r="D467" s="152" t="s">
        <v>175</v>
      </c>
      <c r="E467" s="160" t="s">
        <v>1</v>
      </c>
      <c r="F467" s="161" t="s">
        <v>543</v>
      </c>
      <c r="H467" s="162">
        <v>0.51</v>
      </c>
      <c r="I467" s="163"/>
      <c r="L467" s="159"/>
      <c r="M467" s="164"/>
      <c r="N467" s="165"/>
      <c r="O467" s="165"/>
      <c r="P467" s="165"/>
      <c r="Q467" s="165"/>
      <c r="R467" s="165"/>
      <c r="S467" s="165"/>
      <c r="T467" s="166"/>
      <c r="AT467" s="160" t="s">
        <v>175</v>
      </c>
      <c r="AU467" s="160" t="s">
        <v>169</v>
      </c>
      <c r="AV467" s="12" t="s">
        <v>169</v>
      </c>
      <c r="AW467" s="12" t="s">
        <v>32</v>
      </c>
      <c r="AX467" s="12" t="s">
        <v>71</v>
      </c>
      <c r="AY467" s="160" t="s">
        <v>162</v>
      </c>
    </row>
    <row r="468" spans="2:65" s="11" customFormat="1">
      <c r="B468" s="151"/>
      <c r="D468" s="152" t="s">
        <v>175</v>
      </c>
      <c r="E468" s="153" t="s">
        <v>1</v>
      </c>
      <c r="F468" s="154" t="s">
        <v>544</v>
      </c>
      <c r="H468" s="153" t="s">
        <v>1</v>
      </c>
      <c r="I468" s="155"/>
      <c r="L468" s="151"/>
      <c r="M468" s="156"/>
      <c r="N468" s="157"/>
      <c r="O468" s="157"/>
      <c r="P468" s="157"/>
      <c r="Q468" s="157"/>
      <c r="R468" s="157"/>
      <c r="S468" s="157"/>
      <c r="T468" s="158"/>
      <c r="AT468" s="153" t="s">
        <v>175</v>
      </c>
      <c r="AU468" s="153" t="s">
        <v>169</v>
      </c>
      <c r="AV468" s="11" t="s">
        <v>79</v>
      </c>
      <c r="AW468" s="11" t="s">
        <v>32</v>
      </c>
      <c r="AX468" s="11" t="s">
        <v>71</v>
      </c>
      <c r="AY468" s="153" t="s">
        <v>162</v>
      </c>
    </row>
    <row r="469" spans="2:65" s="12" customFormat="1">
      <c r="B469" s="159"/>
      <c r="D469" s="152" t="s">
        <v>175</v>
      </c>
      <c r="E469" s="160" t="s">
        <v>1</v>
      </c>
      <c r="F469" s="161" t="s">
        <v>545</v>
      </c>
      <c r="H469" s="162">
        <v>0.373</v>
      </c>
      <c r="I469" s="163"/>
      <c r="L469" s="159"/>
      <c r="M469" s="164"/>
      <c r="N469" s="165"/>
      <c r="O469" s="165"/>
      <c r="P469" s="165"/>
      <c r="Q469" s="165"/>
      <c r="R469" s="165"/>
      <c r="S469" s="165"/>
      <c r="T469" s="166"/>
      <c r="AT469" s="160" t="s">
        <v>175</v>
      </c>
      <c r="AU469" s="160" t="s">
        <v>169</v>
      </c>
      <c r="AV469" s="12" t="s">
        <v>169</v>
      </c>
      <c r="AW469" s="12" t="s">
        <v>32</v>
      </c>
      <c r="AX469" s="12" t="s">
        <v>71</v>
      </c>
      <c r="AY469" s="160" t="s">
        <v>162</v>
      </c>
    </row>
    <row r="470" spans="2:65" s="11" customFormat="1">
      <c r="B470" s="151"/>
      <c r="D470" s="152" t="s">
        <v>175</v>
      </c>
      <c r="E470" s="153" t="s">
        <v>1</v>
      </c>
      <c r="F470" s="154" t="s">
        <v>546</v>
      </c>
      <c r="H470" s="153" t="s">
        <v>1</v>
      </c>
      <c r="I470" s="155"/>
      <c r="L470" s="151"/>
      <c r="M470" s="156"/>
      <c r="N470" s="157"/>
      <c r="O470" s="157"/>
      <c r="P470" s="157"/>
      <c r="Q470" s="157"/>
      <c r="R470" s="157"/>
      <c r="S470" s="157"/>
      <c r="T470" s="158"/>
      <c r="AT470" s="153" t="s">
        <v>175</v>
      </c>
      <c r="AU470" s="153" t="s">
        <v>169</v>
      </c>
      <c r="AV470" s="11" t="s">
        <v>79</v>
      </c>
      <c r="AW470" s="11" t="s">
        <v>32</v>
      </c>
      <c r="AX470" s="11" t="s">
        <v>71</v>
      </c>
      <c r="AY470" s="153" t="s">
        <v>162</v>
      </c>
    </row>
    <row r="471" spans="2:65" s="12" customFormat="1">
      <c r="B471" s="159"/>
      <c r="D471" s="152" t="s">
        <v>175</v>
      </c>
      <c r="E471" s="160" t="s">
        <v>1</v>
      </c>
      <c r="F471" s="161" t="s">
        <v>547</v>
      </c>
      <c r="H471" s="162">
        <v>0.36799999999999999</v>
      </c>
      <c r="I471" s="163"/>
      <c r="L471" s="159"/>
      <c r="M471" s="164"/>
      <c r="N471" s="165"/>
      <c r="O471" s="165"/>
      <c r="P471" s="165"/>
      <c r="Q471" s="165"/>
      <c r="R471" s="165"/>
      <c r="S471" s="165"/>
      <c r="T471" s="166"/>
      <c r="AT471" s="160" t="s">
        <v>175</v>
      </c>
      <c r="AU471" s="160" t="s">
        <v>169</v>
      </c>
      <c r="AV471" s="12" t="s">
        <v>169</v>
      </c>
      <c r="AW471" s="12" t="s">
        <v>32</v>
      </c>
      <c r="AX471" s="12" t="s">
        <v>71</v>
      </c>
      <c r="AY471" s="160" t="s">
        <v>162</v>
      </c>
    </row>
    <row r="472" spans="2:65" s="11" customFormat="1">
      <c r="B472" s="151"/>
      <c r="D472" s="152" t="s">
        <v>175</v>
      </c>
      <c r="E472" s="153" t="s">
        <v>1</v>
      </c>
      <c r="F472" s="154" t="s">
        <v>548</v>
      </c>
      <c r="H472" s="153" t="s">
        <v>1</v>
      </c>
      <c r="I472" s="155"/>
      <c r="L472" s="151"/>
      <c r="M472" s="156"/>
      <c r="N472" s="157"/>
      <c r="O472" s="157"/>
      <c r="P472" s="157"/>
      <c r="Q472" s="157"/>
      <c r="R472" s="157"/>
      <c r="S472" s="157"/>
      <c r="T472" s="158"/>
      <c r="AT472" s="153" t="s">
        <v>175</v>
      </c>
      <c r="AU472" s="153" t="s">
        <v>169</v>
      </c>
      <c r="AV472" s="11" t="s">
        <v>79</v>
      </c>
      <c r="AW472" s="11" t="s">
        <v>32</v>
      </c>
      <c r="AX472" s="11" t="s">
        <v>71</v>
      </c>
      <c r="AY472" s="153" t="s">
        <v>162</v>
      </c>
    </row>
    <row r="473" spans="2:65" s="12" customFormat="1">
      <c r="B473" s="159"/>
      <c r="D473" s="152" t="s">
        <v>175</v>
      </c>
      <c r="E473" s="160" t="s">
        <v>1</v>
      </c>
      <c r="F473" s="161" t="s">
        <v>549</v>
      </c>
      <c r="H473" s="162">
        <v>1.1499999999999999</v>
      </c>
      <c r="I473" s="163"/>
      <c r="L473" s="159"/>
      <c r="M473" s="164"/>
      <c r="N473" s="165"/>
      <c r="O473" s="165"/>
      <c r="P473" s="165"/>
      <c r="Q473" s="165"/>
      <c r="R473" s="165"/>
      <c r="S473" s="165"/>
      <c r="T473" s="166"/>
      <c r="AT473" s="160" t="s">
        <v>175</v>
      </c>
      <c r="AU473" s="160" t="s">
        <v>169</v>
      </c>
      <c r="AV473" s="12" t="s">
        <v>169</v>
      </c>
      <c r="AW473" s="12" t="s">
        <v>32</v>
      </c>
      <c r="AX473" s="12" t="s">
        <v>71</v>
      </c>
      <c r="AY473" s="160" t="s">
        <v>162</v>
      </c>
    </row>
    <row r="474" spans="2:65" s="14" customFormat="1">
      <c r="B474" s="175"/>
      <c r="D474" s="152" t="s">
        <v>175</v>
      </c>
      <c r="E474" s="176" t="s">
        <v>1</v>
      </c>
      <c r="F474" s="177" t="s">
        <v>190</v>
      </c>
      <c r="H474" s="178">
        <v>3.9850000000000003</v>
      </c>
      <c r="I474" s="179"/>
      <c r="L474" s="175"/>
      <c r="M474" s="180"/>
      <c r="N474" s="181"/>
      <c r="O474" s="181"/>
      <c r="P474" s="181"/>
      <c r="Q474" s="181"/>
      <c r="R474" s="181"/>
      <c r="S474" s="181"/>
      <c r="T474" s="182"/>
      <c r="AT474" s="176" t="s">
        <v>175</v>
      </c>
      <c r="AU474" s="176" t="s">
        <v>169</v>
      </c>
      <c r="AV474" s="14" t="s">
        <v>168</v>
      </c>
      <c r="AW474" s="14" t="s">
        <v>32</v>
      </c>
      <c r="AX474" s="14" t="s">
        <v>79</v>
      </c>
      <c r="AY474" s="176" t="s">
        <v>162</v>
      </c>
    </row>
    <row r="475" spans="2:65" s="1" customFormat="1" ht="16.5" customHeight="1">
      <c r="B475" s="139"/>
      <c r="C475" s="140" t="s">
        <v>550</v>
      </c>
      <c r="D475" s="140" t="s">
        <v>164</v>
      </c>
      <c r="E475" s="242" t="s">
        <v>551</v>
      </c>
      <c r="F475" s="243"/>
      <c r="G475" s="142" t="s">
        <v>256</v>
      </c>
      <c r="H475" s="143">
        <v>0.34599999999999997</v>
      </c>
      <c r="I475" s="144"/>
      <c r="J475" s="143">
        <f>ROUND(I475*H475,3)</f>
        <v>0</v>
      </c>
      <c r="K475" s="141" t="s">
        <v>167</v>
      </c>
      <c r="L475" s="30"/>
      <c r="M475" s="145" t="s">
        <v>1</v>
      </c>
      <c r="N475" s="146" t="s">
        <v>43</v>
      </c>
      <c r="O475" s="49"/>
      <c r="P475" s="147">
        <f>O475*H475</f>
        <v>0</v>
      </c>
      <c r="Q475" s="147">
        <v>1.0165500000000001</v>
      </c>
      <c r="R475" s="147">
        <f>Q475*H475</f>
        <v>0.35172629999999999</v>
      </c>
      <c r="S475" s="147">
        <v>0</v>
      </c>
      <c r="T475" s="148">
        <f>S475*H475</f>
        <v>0</v>
      </c>
      <c r="AR475" s="16" t="s">
        <v>168</v>
      </c>
      <c r="AT475" s="16" t="s">
        <v>164</v>
      </c>
      <c r="AU475" s="16" t="s">
        <v>169</v>
      </c>
      <c r="AY475" s="16" t="s">
        <v>162</v>
      </c>
      <c r="BE475" s="149">
        <f>IF(N475="základná",J475,0)</f>
        <v>0</v>
      </c>
      <c r="BF475" s="149">
        <f>IF(N475="znížená",J475,0)</f>
        <v>0</v>
      </c>
      <c r="BG475" s="149">
        <f>IF(N475="zákl. prenesená",J475,0)</f>
        <v>0</v>
      </c>
      <c r="BH475" s="149">
        <f>IF(N475="zníž. prenesená",J475,0)</f>
        <v>0</v>
      </c>
      <c r="BI475" s="149">
        <f>IF(N475="nulová",J475,0)</f>
        <v>0</v>
      </c>
      <c r="BJ475" s="16" t="s">
        <v>169</v>
      </c>
      <c r="BK475" s="150">
        <f>ROUND(I475*H475,3)</f>
        <v>0</v>
      </c>
      <c r="BL475" s="16" t="s">
        <v>168</v>
      </c>
      <c r="BM475" s="16" t="s">
        <v>552</v>
      </c>
    </row>
    <row r="476" spans="2:65" s="12" customFormat="1">
      <c r="B476" s="159"/>
      <c r="D476" s="152" t="s">
        <v>175</v>
      </c>
      <c r="E476" s="160" t="s">
        <v>1</v>
      </c>
      <c r="F476" s="161" t="s">
        <v>553</v>
      </c>
      <c r="H476" s="162">
        <v>0.34599999999999997</v>
      </c>
      <c r="I476" s="163"/>
      <c r="L476" s="159"/>
      <c r="M476" s="164"/>
      <c r="N476" s="165"/>
      <c r="O476" s="165"/>
      <c r="P476" s="165"/>
      <c r="Q476" s="165"/>
      <c r="R476" s="165"/>
      <c r="S476" s="165"/>
      <c r="T476" s="166"/>
      <c r="AT476" s="160" t="s">
        <v>175</v>
      </c>
      <c r="AU476" s="160" t="s">
        <v>169</v>
      </c>
      <c r="AV476" s="12" t="s">
        <v>169</v>
      </c>
      <c r="AW476" s="12" t="s">
        <v>32</v>
      </c>
      <c r="AX476" s="12" t="s">
        <v>79</v>
      </c>
      <c r="AY476" s="160" t="s">
        <v>162</v>
      </c>
    </row>
    <row r="477" spans="2:65" s="1" customFormat="1" ht="16.5" customHeight="1">
      <c r="B477" s="139"/>
      <c r="C477" s="140" t="s">
        <v>554</v>
      </c>
      <c r="D477" s="140" t="s">
        <v>164</v>
      </c>
      <c r="E477" s="242" t="s">
        <v>555</v>
      </c>
      <c r="F477" s="243"/>
      <c r="G477" s="142" t="s">
        <v>274</v>
      </c>
      <c r="H477" s="143">
        <v>23.135000000000002</v>
      </c>
      <c r="I477" s="144"/>
      <c r="J477" s="143">
        <f>ROUND(I477*H477,3)</f>
        <v>0</v>
      </c>
      <c r="K477" s="141" t="s">
        <v>167</v>
      </c>
      <c r="L477" s="30"/>
      <c r="M477" s="145" t="s">
        <v>1</v>
      </c>
      <c r="N477" s="146" t="s">
        <v>43</v>
      </c>
      <c r="O477" s="49"/>
      <c r="P477" s="147">
        <f>O477*H477</f>
        <v>0</v>
      </c>
      <c r="Q477" s="147">
        <v>8.4600000000000005E-3</v>
      </c>
      <c r="R477" s="147">
        <f>Q477*H477</f>
        <v>0.19572210000000004</v>
      </c>
      <c r="S477" s="147">
        <v>0</v>
      </c>
      <c r="T477" s="148">
        <f>S477*H477</f>
        <v>0</v>
      </c>
      <c r="AR477" s="16" t="s">
        <v>168</v>
      </c>
      <c r="AT477" s="16" t="s">
        <v>164</v>
      </c>
      <c r="AU477" s="16" t="s">
        <v>169</v>
      </c>
      <c r="AY477" s="16" t="s">
        <v>162</v>
      </c>
      <c r="BE477" s="149">
        <f>IF(N477="základná",J477,0)</f>
        <v>0</v>
      </c>
      <c r="BF477" s="149">
        <f>IF(N477="znížená",J477,0)</f>
        <v>0</v>
      </c>
      <c r="BG477" s="149">
        <f>IF(N477="zákl. prenesená",J477,0)</f>
        <v>0</v>
      </c>
      <c r="BH477" s="149">
        <f>IF(N477="zníž. prenesená",J477,0)</f>
        <v>0</v>
      </c>
      <c r="BI477" s="149">
        <f>IF(N477="nulová",J477,0)</f>
        <v>0</v>
      </c>
      <c r="BJ477" s="16" t="s">
        <v>169</v>
      </c>
      <c r="BK477" s="150">
        <f>ROUND(I477*H477,3)</f>
        <v>0</v>
      </c>
      <c r="BL477" s="16" t="s">
        <v>168</v>
      </c>
      <c r="BM477" s="16" t="s">
        <v>556</v>
      </c>
    </row>
    <row r="478" spans="2:65" s="11" customFormat="1">
      <c r="B478" s="151"/>
      <c r="D478" s="152" t="s">
        <v>175</v>
      </c>
      <c r="E478" s="153" t="s">
        <v>1</v>
      </c>
      <c r="F478" s="154" t="s">
        <v>536</v>
      </c>
      <c r="H478" s="153" t="s">
        <v>1</v>
      </c>
      <c r="I478" s="155"/>
      <c r="L478" s="151"/>
      <c r="M478" s="156"/>
      <c r="N478" s="157"/>
      <c r="O478" s="157"/>
      <c r="P478" s="157"/>
      <c r="Q478" s="157"/>
      <c r="R478" s="157"/>
      <c r="S478" s="157"/>
      <c r="T478" s="158"/>
      <c r="AT478" s="153" t="s">
        <v>175</v>
      </c>
      <c r="AU478" s="153" t="s">
        <v>169</v>
      </c>
      <c r="AV478" s="11" t="s">
        <v>79</v>
      </c>
      <c r="AW478" s="11" t="s">
        <v>32</v>
      </c>
      <c r="AX478" s="11" t="s">
        <v>71</v>
      </c>
      <c r="AY478" s="153" t="s">
        <v>162</v>
      </c>
    </row>
    <row r="479" spans="2:65" s="12" customFormat="1">
      <c r="B479" s="159"/>
      <c r="D479" s="152" t="s">
        <v>175</v>
      </c>
      <c r="E479" s="160" t="s">
        <v>1</v>
      </c>
      <c r="F479" s="161" t="s">
        <v>557</v>
      </c>
      <c r="H479" s="162">
        <v>3.9380000000000002</v>
      </c>
      <c r="I479" s="163"/>
      <c r="L479" s="159"/>
      <c r="M479" s="164"/>
      <c r="N479" s="165"/>
      <c r="O479" s="165"/>
      <c r="P479" s="165"/>
      <c r="Q479" s="165"/>
      <c r="R479" s="165"/>
      <c r="S479" s="165"/>
      <c r="T479" s="166"/>
      <c r="AT479" s="160" t="s">
        <v>175</v>
      </c>
      <c r="AU479" s="160" t="s">
        <v>169</v>
      </c>
      <c r="AV479" s="12" t="s">
        <v>169</v>
      </c>
      <c r="AW479" s="12" t="s">
        <v>32</v>
      </c>
      <c r="AX479" s="12" t="s">
        <v>71</v>
      </c>
      <c r="AY479" s="160" t="s">
        <v>162</v>
      </c>
    </row>
    <row r="480" spans="2:65" s="11" customFormat="1">
      <c r="B480" s="151"/>
      <c r="D480" s="152" t="s">
        <v>175</v>
      </c>
      <c r="E480" s="153" t="s">
        <v>1</v>
      </c>
      <c r="F480" s="154" t="s">
        <v>540</v>
      </c>
      <c r="H480" s="153" t="s">
        <v>1</v>
      </c>
      <c r="I480" s="155"/>
      <c r="L480" s="151"/>
      <c r="M480" s="156"/>
      <c r="N480" s="157"/>
      <c r="O480" s="157"/>
      <c r="P480" s="157"/>
      <c r="Q480" s="157"/>
      <c r="R480" s="157"/>
      <c r="S480" s="157"/>
      <c r="T480" s="158"/>
      <c r="AT480" s="153" t="s">
        <v>175</v>
      </c>
      <c r="AU480" s="153" t="s">
        <v>169</v>
      </c>
      <c r="AV480" s="11" t="s">
        <v>79</v>
      </c>
      <c r="AW480" s="11" t="s">
        <v>32</v>
      </c>
      <c r="AX480" s="11" t="s">
        <v>71</v>
      </c>
      <c r="AY480" s="153" t="s">
        <v>162</v>
      </c>
    </row>
    <row r="481" spans="2:65" s="12" customFormat="1">
      <c r="B481" s="159"/>
      <c r="D481" s="152" t="s">
        <v>175</v>
      </c>
      <c r="E481" s="160" t="s">
        <v>1</v>
      </c>
      <c r="F481" s="161" t="s">
        <v>558</v>
      </c>
      <c r="H481" s="162">
        <v>3.1880000000000002</v>
      </c>
      <c r="I481" s="163"/>
      <c r="L481" s="159"/>
      <c r="M481" s="164"/>
      <c r="N481" s="165"/>
      <c r="O481" s="165"/>
      <c r="P481" s="165"/>
      <c r="Q481" s="165"/>
      <c r="R481" s="165"/>
      <c r="S481" s="165"/>
      <c r="T481" s="166"/>
      <c r="AT481" s="160" t="s">
        <v>175</v>
      </c>
      <c r="AU481" s="160" t="s">
        <v>169</v>
      </c>
      <c r="AV481" s="12" t="s">
        <v>169</v>
      </c>
      <c r="AW481" s="12" t="s">
        <v>32</v>
      </c>
      <c r="AX481" s="12" t="s">
        <v>71</v>
      </c>
      <c r="AY481" s="160" t="s">
        <v>162</v>
      </c>
    </row>
    <row r="482" spans="2:65" s="12" customFormat="1">
      <c r="B482" s="159"/>
      <c r="D482" s="152" t="s">
        <v>175</v>
      </c>
      <c r="E482" s="160" t="s">
        <v>1</v>
      </c>
      <c r="F482" s="161" t="s">
        <v>559</v>
      </c>
      <c r="H482" s="162">
        <v>1.75</v>
      </c>
      <c r="I482" s="163"/>
      <c r="L482" s="159"/>
      <c r="M482" s="164"/>
      <c r="N482" s="165"/>
      <c r="O482" s="165"/>
      <c r="P482" s="165"/>
      <c r="Q482" s="165"/>
      <c r="R482" s="165"/>
      <c r="S482" s="165"/>
      <c r="T482" s="166"/>
      <c r="AT482" s="160" t="s">
        <v>175</v>
      </c>
      <c r="AU482" s="160" t="s">
        <v>169</v>
      </c>
      <c r="AV482" s="12" t="s">
        <v>169</v>
      </c>
      <c r="AW482" s="12" t="s">
        <v>32</v>
      </c>
      <c r="AX482" s="12" t="s">
        <v>71</v>
      </c>
      <c r="AY482" s="160" t="s">
        <v>162</v>
      </c>
    </row>
    <row r="483" spans="2:65" s="12" customFormat="1">
      <c r="B483" s="159"/>
      <c r="D483" s="152" t="s">
        <v>175</v>
      </c>
      <c r="E483" s="160" t="s">
        <v>1</v>
      </c>
      <c r="F483" s="161" t="s">
        <v>560</v>
      </c>
      <c r="H483" s="162">
        <v>3.1880000000000002</v>
      </c>
      <c r="I483" s="163"/>
      <c r="L483" s="159"/>
      <c r="M483" s="164"/>
      <c r="N483" s="165"/>
      <c r="O483" s="165"/>
      <c r="P483" s="165"/>
      <c r="Q483" s="165"/>
      <c r="R483" s="165"/>
      <c r="S483" s="165"/>
      <c r="T483" s="166"/>
      <c r="AT483" s="160" t="s">
        <v>175</v>
      </c>
      <c r="AU483" s="160" t="s">
        <v>169</v>
      </c>
      <c r="AV483" s="12" t="s">
        <v>169</v>
      </c>
      <c r="AW483" s="12" t="s">
        <v>32</v>
      </c>
      <c r="AX483" s="12" t="s">
        <v>71</v>
      </c>
      <c r="AY483" s="160" t="s">
        <v>162</v>
      </c>
    </row>
    <row r="484" spans="2:65" s="11" customFormat="1">
      <c r="B484" s="151"/>
      <c r="D484" s="152" t="s">
        <v>175</v>
      </c>
      <c r="E484" s="153" t="s">
        <v>1</v>
      </c>
      <c r="F484" s="154" t="s">
        <v>544</v>
      </c>
      <c r="H484" s="153" t="s">
        <v>1</v>
      </c>
      <c r="I484" s="155"/>
      <c r="L484" s="151"/>
      <c r="M484" s="156"/>
      <c r="N484" s="157"/>
      <c r="O484" s="157"/>
      <c r="P484" s="157"/>
      <c r="Q484" s="157"/>
      <c r="R484" s="157"/>
      <c r="S484" s="157"/>
      <c r="T484" s="158"/>
      <c r="AT484" s="153" t="s">
        <v>175</v>
      </c>
      <c r="AU484" s="153" t="s">
        <v>169</v>
      </c>
      <c r="AV484" s="11" t="s">
        <v>79</v>
      </c>
      <c r="AW484" s="11" t="s">
        <v>32</v>
      </c>
      <c r="AX484" s="11" t="s">
        <v>71</v>
      </c>
      <c r="AY484" s="153" t="s">
        <v>162</v>
      </c>
    </row>
    <row r="485" spans="2:65" s="12" customFormat="1">
      <c r="B485" s="159"/>
      <c r="D485" s="152" t="s">
        <v>175</v>
      </c>
      <c r="E485" s="160" t="s">
        <v>1</v>
      </c>
      <c r="F485" s="161" t="s">
        <v>561</v>
      </c>
      <c r="H485" s="162">
        <v>1.956</v>
      </c>
      <c r="I485" s="163"/>
      <c r="L485" s="159"/>
      <c r="M485" s="164"/>
      <c r="N485" s="165"/>
      <c r="O485" s="165"/>
      <c r="P485" s="165"/>
      <c r="Q485" s="165"/>
      <c r="R485" s="165"/>
      <c r="S485" s="165"/>
      <c r="T485" s="166"/>
      <c r="AT485" s="160" t="s">
        <v>175</v>
      </c>
      <c r="AU485" s="160" t="s">
        <v>169</v>
      </c>
      <c r="AV485" s="12" t="s">
        <v>169</v>
      </c>
      <c r="AW485" s="12" t="s">
        <v>32</v>
      </c>
      <c r="AX485" s="12" t="s">
        <v>71</v>
      </c>
      <c r="AY485" s="160" t="s">
        <v>162</v>
      </c>
    </row>
    <row r="486" spans="2:65" s="11" customFormat="1">
      <c r="B486" s="151"/>
      <c r="D486" s="152" t="s">
        <v>175</v>
      </c>
      <c r="E486" s="153" t="s">
        <v>1</v>
      </c>
      <c r="F486" s="154" t="s">
        <v>546</v>
      </c>
      <c r="H486" s="153" t="s">
        <v>1</v>
      </c>
      <c r="I486" s="155"/>
      <c r="L486" s="151"/>
      <c r="M486" s="156"/>
      <c r="N486" s="157"/>
      <c r="O486" s="157"/>
      <c r="P486" s="157"/>
      <c r="Q486" s="157"/>
      <c r="R486" s="157"/>
      <c r="S486" s="157"/>
      <c r="T486" s="158"/>
      <c r="AT486" s="153" t="s">
        <v>175</v>
      </c>
      <c r="AU486" s="153" t="s">
        <v>169</v>
      </c>
      <c r="AV486" s="11" t="s">
        <v>79</v>
      </c>
      <c r="AW486" s="11" t="s">
        <v>32</v>
      </c>
      <c r="AX486" s="11" t="s">
        <v>71</v>
      </c>
      <c r="AY486" s="153" t="s">
        <v>162</v>
      </c>
    </row>
    <row r="487" spans="2:65" s="12" customFormat="1">
      <c r="B487" s="159"/>
      <c r="D487" s="152" t="s">
        <v>175</v>
      </c>
      <c r="E487" s="160" t="s">
        <v>1</v>
      </c>
      <c r="F487" s="161" t="s">
        <v>562</v>
      </c>
      <c r="H487" s="162">
        <v>1.925</v>
      </c>
      <c r="I487" s="163"/>
      <c r="L487" s="159"/>
      <c r="M487" s="164"/>
      <c r="N487" s="165"/>
      <c r="O487" s="165"/>
      <c r="P487" s="165"/>
      <c r="Q487" s="165"/>
      <c r="R487" s="165"/>
      <c r="S487" s="165"/>
      <c r="T487" s="166"/>
      <c r="AT487" s="160" t="s">
        <v>175</v>
      </c>
      <c r="AU487" s="160" t="s">
        <v>169</v>
      </c>
      <c r="AV487" s="12" t="s">
        <v>169</v>
      </c>
      <c r="AW487" s="12" t="s">
        <v>32</v>
      </c>
      <c r="AX487" s="12" t="s">
        <v>71</v>
      </c>
      <c r="AY487" s="160" t="s">
        <v>162</v>
      </c>
    </row>
    <row r="488" spans="2:65" s="11" customFormat="1">
      <c r="B488" s="151"/>
      <c r="D488" s="152" t="s">
        <v>175</v>
      </c>
      <c r="E488" s="153" t="s">
        <v>1</v>
      </c>
      <c r="F488" s="154" t="s">
        <v>548</v>
      </c>
      <c r="H488" s="153" t="s">
        <v>1</v>
      </c>
      <c r="I488" s="155"/>
      <c r="L488" s="151"/>
      <c r="M488" s="156"/>
      <c r="N488" s="157"/>
      <c r="O488" s="157"/>
      <c r="P488" s="157"/>
      <c r="Q488" s="157"/>
      <c r="R488" s="157"/>
      <c r="S488" s="157"/>
      <c r="T488" s="158"/>
      <c r="AT488" s="153" t="s">
        <v>175</v>
      </c>
      <c r="AU488" s="153" t="s">
        <v>169</v>
      </c>
      <c r="AV488" s="11" t="s">
        <v>79</v>
      </c>
      <c r="AW488" s="11" t="s">
        <v>32</v>
      </c>
      <c r="AX488" s="11" t="s">
        <v>71</v>
      </c>
      <c r="AY488" s="153" t="s">
        <v>162</v>
      </c>
    </row>
    <row r="489" spans="2:65" s="12" customFormat="1">
      <c r="B489" s="159"/>
      <c r="D489" s="152" t="s">
        <v>175</v>
      </c>
      <c r="E489" s="160" t="s">
        <v>1</v>
      </c>
      <c r="F489" s="161" t="s">
        <v>563</v>
      </c>
      <c r="H489" s="162">
        <v>7.19</v>
      </c>
      <c r="I489" s="163"/>
      <c r="L489" s="159"/>
      <c r="M489" s="164"/>
      <c r="N489" s="165"/>
      <c r="O489" s="165"/>
      <c r="P489" s="165"/>
      <c r="Q489" s="165"/>
      <c r="R489" s="165"/>
      <c r="S489" s="165"/>
      <c r="T489" s="166"/>
      <c r="AT489" s="160" t="s">
        <v>175</v>
      </c>
      <c r="AU489" s="160" t="s">
        <v>169</v>
      </c>
      <c r="AV489" s="12" t="s">
        <v>169</v>
      </c>
      <c r="AW489" s="12" t="s">
        <v>32</v>
      </c>
      <c r="AX489" s="12" t="s">
        <v>71</v>
      </c>
      <c r="AY489" s="160" t="s">
        <v>162</v>
      </c>
    </row>
    <row r="490" spans="2:65" s="14" customFormat="1">
      <c r="B490" s="175"/>
      <c r="D490" s="152" t="s">
        <v>175</v>
      </c>
      <c r="E490" s="176" t="s">
        <v>1</v>
      </c>
      <c r="F490" s="177" t="s">
        <v>190</v>
      </c>
      <c r="H490" s="178">
        <v>23.135000000000002</v>
      </c>
      <c r="I490" s="179"/>
      <c r="L490" s="175"/>
      <c r="M490" s="180"/>
      <c r="N490" s="181"/>
      <c r="O490" s="181"/>
      <c r="P490" s="181"/>
      <c r="Q490" s="181"/>
      <c r="R490" s="181"/>
      <c r="S490" s="181"/>
      <c r="T490" s="182"/>
      <c r="AT490" s="176" t="s">
        <v>175</v>
      </c>
      <c r="AU490" s="176" t="s">
        <v>169</v>
      </c>
      <c r="AV490" s="14" t="s">
        <v>168</v>
      </c>
      <c r="AW490" s="14" t="s">
        <v>32</v>
      </c>
      <c r="AX490" s="14" t="s">
        <v>79</v>
      </c>
      <c r="AY490" s="176" t="s">
        <v>162</v>
      </c>
    </row>
    <row r="491" spans="2:65" s="1" customFormat="1" ht="16.5" customHeight="1">
      <c r="B491" s="139"/>
      <c r="C491" s="140" t="s">
        <v>564</v>
      </c>
      <c r="D491" s="140" t="s">
        <v>164</v>
      </c>
      <c r="E491" s="242" t="s">
        <v>565</v>
      </c>
      <c r="F491" s="243"/>
      <c r="G491" s="142" t="s">
        <v>274</v>
      </c>
      <c r="H491" s="143">
        <v>23.135000000000002</v>
      </c>
      <c r="I491" s="144"/>
      <c r="J491" s="143">
        <f>ROUND(I491*H491,3)</f>
        <v>0</v>
      </c>
      <c r="K491" s="141" t="s">
        <v>167</v>
      </c>
      <c r="L491" s="30"/>
      <c r="M491" s="145" t="s">
        <v>1</v>
      </c>
      <c r="N491" s="146" t="s">
        <v>43</v>
      </c>
      <c r="O491" s="49"/>
      <c r="P491" s="147">
        <f>O491*H491</f>
        <v>0</v>
      </c>
      <c r="Q491" s="147">
        <v>0</v>
      </c>
      <c r="R491" s="147">
        <f>Q491*H491</f>
        <v>0</v>
      </c>
      <c r="S491" s="147">
        <v>0</v>
      </c>
      <c r="T491" s="148">
        <f>S491*H491</f>
        <v>0</v>
      </c>
      <c r="AR491" s="16" t="s">
        <v>168</v>
      </c>
      <c r="AT491" s="16" t="s">
        <v>164</v>
      </c>
      <c r="AU491" s="16" t="s">
        <v>169</v>
      </c>
      <c r="AY491" s="16" t="s">
        <v>162</v>
      </c>
      <c r="BE491" s="149">
        <f>IF(N491="základná",J491,0)</f>
        <v>0</v>
      </c>
      <c r="BF491" s="149">
        <f>IF(N491="znížená",J491,0)</f>
        <v>0</v>
      </c>
      <c r="BG491" s="149">
        <f>IF(N491="zákl. prenesená",J491,0)</f>
        <v>0</v>
      </c>
      <c r="BH491" s="149">
        <f>IF(N491="zníž. prenesená",J491,0)</f>
        <v>0</v>
      </c>
      <c r="BI491" s="149">
        <f>IF(N491="nulová",J491,0)</f>
        <v>0</v>
      </c>
      <c r="BJ491" s="16" t="s">
        <v>169</v>
      </c>
      <c r="BK491" s="150">
        <f>ROUND(I491*H491,3)</f>
        <v>0</v>
      </c>
      <c r="BL491" s="16" t="s">
        <v>168</v>
      </c>
      <c r="BM491" s="16" t="s">
        <v>566</v>
      </c>
    </row>
    <row r="492" spans="2:65" s="10" customFormat="1" ht="22.9" customHeight="1">
      <c r="B492" s="126"/>
      <c r="D492" s="127" t="s">
        <v>70</v>
      </c>
      <c r="E492" s="137" t="s">
        <v>203</v>
      </c>
      <c r="F492" s="137" t="s">
        <v>567</v>
      </c>
      <c r="I492" s="129"/>
      <c r="J492" s="138">
        <f>BK492</f>
        <v>0</v>
      </c>
      <c r="L492" s="126"/>
      <c r="M492" s="131"/>
      <c r="N492" s="132"/>
      <c r="O492" s="132"/>
      <c r="P492" s="133">
        <f>SUM(P493:P504)</f>
        <v>0</v>
      </c>
      <c r="Q492" s="132"/>
      <c r="R492" s="133">
        <f>SUM(R493:R504)</f>
        <v>57.279211380000007</v>
      </c>
      <c r="S492" s="132"/>
      <c r="T492" s="134">
        <f>SUM(T493:T504)</f>
        <v>0</v>
      </c>
      <c r="AR492" s="127" t="s">
        <v>79</v>
      </c>
      <c r="AT492" s="135" t="s">
        <v>70</v>
      </c>
      <c r="AU492" s="135" t="s">
        <v>79</v>
      </c>
      <c r="AY492" s="127" t="s">
        <v>162</v>
      </c>
      <c r="BK492" s="136">
        <f>SUM(BK493:BK504)</f>
        <v>0</v>
      </c>
    </row>
    <row r="493" spans="2:65" s="1" customFormat="1" ht="16.5" customHeight="1">
      <c r="B493" s="139"/>
      <c r="C493" s="140" t="s">
        <v>568</v>
      </c>
      <c r="D493" s="140" t="s">
        <v>164</v>
      </c>
      <c r="E493" s="242" t="s">
        <v>569</v>
      </c>
      <c r="F493" s="243"/>
      <c r="G493" s="142" t="s">
        <v>274</v>
      </c>
      <c r="H493" s="143">
        <v>20.94</v>
      </c>
      <c r="I493" s="144"/>
      <c r="J493" s="143">
        <f>ROUND(I493*H493,3)</f>
        <v>0</v>
      </c>
      <c r="K493" s="141" t="s">
        <v>1</v>
      </c>
      <c r="L493" s="30"/>
      <c r="M493" s="145" t="s">
        <v>1</v>
      </c>
      <c r="N493" s="146" t="s">
        <v>43</v>
      </c>
      <c r="O493" s="49"/>
      <c r="P493" s="147">
        <f>O493*H493</f>
        <v>0</v>
      </c>
      <c r="Q493" s="147">
        <v>0.29160000000000003</v>
      </c>
      <c r="R493" s="147">
        <f>Q493*H493</f>
        <v>6.1061040000000011</v>
      </c>
      <c r="S493" s="147">
        <v>0</v>
      </c>
      <c r="T493" s="148">
        <f>S493*H493</f>
        <v>0</v>
      </c>
      <c r="AR493" s="16" t="s">
        <v>168</v>
      </c>
      <c r="AT493" s="16" t="s">
        <v>164</v>
      </c>
      <c r="AU493" s="16" t="s">
        <v>169</v>
      </c>
      <c r="AY493" s="16" t="s">
        <v>162</v>
      </c>
      <c r="BE493" s="149">
        <f>IF(N493="základná",J493,0)</f>
        <v>0</v>
      </c>
      <c r="BF493" s="149">
        <f>IF(N493="znížená",J493,0)</f>
        <v>0</v>
      </c>
      <c r="BG493" s="149">
        <f>IF(N493="zákl. prenesená",J493,0)</f>
        <v>0</v>
      </c>
      <c r="BH493" s="149">
        <f>IF(N493="zníž. prenesená",J493,0)</f>
        <v>0</v>
      </c>
      <c r="BI493" s="149">
        <f>IF(N493="nulová",J493,0)</f>
        <v>0</v>
      </c>
      <c r="BJ493" s="16" t="s">
        <v>169</v>
      </c>
      <c r="BK493" s="150">
        <f>ROUND(I493*H493,3)</f>
        <v>0</v>
      </c>
      <c r="BL493" s="16" t="s">
        <v>168</v>
      </c>
      <c r="BM493" s="16" t="s">
        <v>570</v>
      </c>
    </row>
    <row r="494" spans="2:65" s="12" customFormat="1">
      <c r="B494" s="159"/>
      <c r="D494" s="152" t="s">
        <v>175</v>
      </c>
      <c r="E494" s="160" t="s">
        <v>1</v>
      </c>
      <c r="F494" s="161" t="s">
        <v>571</v>
      </c>
      <c r="H494" s="162">
        <v>20.94</v>
      </c>
      <c r="I494" s="163"/>
      <c r="L494" s="159"/>
      <c r="M494" s="164"/>
      <c r="N494" s="165"/>
      <c r="O494" s="165"/>
      <c r="P494" s="165"/>
      <c r="Q494" s="165"/>
      <c r="R494" s="165"/>
      <c r="S494" s="165"/>
      <c r="T494" s="166"/>
      <c r="AT494" s="160" t="s">
        <v>175</v>
      </c>
      <c r="AU494" s="160" t="s">
        <v>169</v>
      </c>
      <c r="AV494" s="12" t="s">
        <v>169</v>
      </c>
      <c r="AW494" s="12" t="s">
        <v>32</v>
      </c>
      <c r="AX494" s="12" t="s">
        <v>79</v>
      </c>
      <c r="AY494" s="160" t="s">
        <v>162</v>
      </c>
    </row>
    <row r="495" spans="2:65" s="1" customFormat="1" ht="16.5" customHeight="1">
      <c r="B495" s="139"/>
      <c r="C495" s="140" t="s">
        <v>572</v>
      </c>
      <c r="D495" s="140" t="s">
        <v>164</v>
      </c>
      <c r="E495" s="242" t="s">
        <v>573</v>
      </c>
      <c r="F495" s="243"/>
      <c r="G495" s="142" t="s">
        <v>274</v>
      </c>
      <c r="H495" s="143">
        <v>53.601999999999997</v>
      </c>
      <c r="I495" s="144"/>
      <c r="J495" s="143">
        <f>ROUND(I495*H495,3)</f>
        <v>0</v>
      </c>
      <c r="K495" s="141" t="s">
        <v>173</v>
      </c>
      <c r="L495" s="30"/>
      <c r="M495" s="145" t="s">
        <v>1</v>
      </c>
      <c r="N495" s="146" t="s">
        <v>43</v>
      </c>
      <c r="O495" s="49"/>
      <c r="P495" s="147">
        <f>O495*H495</f>
        <v>0</v>
      </c>
      <c r="Q495" s="147">
        <v>0.30993999999999999</v>
      </c>
      <c r="R495" s="147">
        <f>Q495*H495</f>
        <v>16.61340388</v>
      </c>
      <c r="S495" s="147">
        <v>0</v>
      </c>
      <c r="T495" s="148">
        <f>S495*H495</f>
        <v>0</v>
      </c>
      <c r="AR495" s="16" t="s">
        <v>168</v>
      </c>
      <c r="AT495" s="16" t="s">
        <v>164</v>
      </c>
      <c r="AU495" s="16" t="s">
        <v>169</v>
      </c>
      <c r="AY495" s="16" t="s">
        <v>162</v>
      </c>
      <c r="BE495" s="149">
        <f>IF(N495="základná",J495,0)</f>
        <v>0</v>
      </c>
      <c r="BF495" s="149">
        <f>IF(N495="znížená",J495,0)</f>
        <v>0</v>
      </c>
      <c r="BG495" s="149">
        <f>IF(N495="zákl. prenesená",J495,0)</f>
        <v>0</v>
      </c>
      <c r="BH495" s="149">
        <f>IF(N495="zníž. prenesená",J495,0)</f>
        <v>0</v>
      </c>
      <c r="BI495" s="149">
        <f>IF(N495="nulová",J495,0)</f>
        <v>0</v>
      </c>
      <c r="BJ495" s="16" t="s">
        <v>169</v>
      </c>
      <c r="BK495" s="150">
        <f>ROUND(I495*H495,3)</f>
        <v>0</v>
      </c>
      <c r="BL495" s="16" t="s">
        <v>168</v>
      </c>
      <c r="BM495" s="16" t="s">
        <v>574</v>
      </c>
    </row>
    <row r="496" spans="2:65" s="12" customFormat="1">
      <c r="B496" s="159"/>
      <c r="D496" s="152" t="s">
        <v>175</v>
      </c>
      <c r="E496" s="160" t="s">
        <v>1</v>
      </c>
      <c r="F496" s="161" t="s">
        <v>347</v>
      </c>
      <c r="H496" s="162">
        <v>32.661999999999999</v>
      </c>
      <c r="I496" s="163"/>
      <c r="L496" s="159"/>
      <c r="M496" s="164"/>
      <c r="N496" s="165"/>
      <c r="O496" s="165"/>
      <c r="P496" s="165"/>
      <c r="Q496" s="165"/>
      <c r="R496" s="165"/>
      <c r="S496" s="165"/>
      <c r="T496" s="166"/>
      <c r="AT496" s="160" t="s">
        <v>175</v>
      </c>
      <c r="AU496" s="160" t="s">
        <v>169</v>
      </c>
      <c r="AV496" s="12" t="s">
        <v>169</v>
      </c>
      <c r="AW496" s="12" t="s">
        <v>32</v>
      </c>
      <c r="AX496" s="12" t="s">
        <v>71</v>
      </c>
      <c r="AY496" s="160" t="s">
        <v>162</v>
      </c>
    </row>
    <row r="497" spans="2:65" s="12" customFormat="1">
      <c r="B497" s="159"/>
      <c r="D497" s="152" t="s">
        <v>175</v>
      </c>
      <c r="E497" s="160" t="s">
        <v>1</v>
      </c>
      <c r="F497" s="161" t="s">
        <v>575</v>
      </c>
      <c r="H497" s="162">
        <v>20.94</v>
      </c>
      <c r="I497" s="163"/>
      <c r="L497" s="159"/>
      <c r="M497" s="164"/>
      <c r="N497" s="165"/>
      <c r="O497" s="165"/>
      <c r="P497" s="165"/>
      <c r="Q497" s="165"/>
      <c r="R497" s="165"/>
      <c r="S497" s="165"/>
      <c r="T497" s="166"/>
      <c r="AT497" s="160" t="s">
        <v>175</v>
      </c>
      <c r="AU497" s="160" t="s">
        <v>169</v>
      </c>
      <c r="AV497" s="12" t="s">
        <v>169</v>
      </c>
      <c r="AW497" s="12" t="s">
        <v>32</v>
      </c>
      <c r="AX497" s="12" t="s">
        <v>71</v>
      </c>
      <c r="AY497" s="160" t="s">
        <v>162</v>
      </c>
    </row>
    <row r="498" spans="2:65" s="14" customFormat="1">
      <c r="B498" s="175"/>
      <c r="D498" s="152" t="s">
        <v>175</v>
      </c>
      <c r="E498" s="176" t="s">
        <v>1</v>
      </c>
      <c r="F498" s="177" t="s">
        <v>190</v>
      </c>
      <c r="H498" s="178">
        <v>53.602000000000004</v>
      </c>
      <c r="I498" s="179"/>
      <c r="L498" s="175"/>
      <c r="M498" s="180"/>
      <c r="N498" s="181"/>
      <c r="O498" s="181"/>
      <c r="P498" s="181"/>
      <c r="Q498" s="181"/>
      <c r="R498" s="181"/>
      <c r="S498" s="181"/>
      <c r="T498" s="182"/>
      <c r="AT498" s="176" t="s">
        <v>175</v>
      </c>
      <c r="AU498" s="176" t="s">
        <v>169</v>
      </c>
      <c r="AV498" s="14" t="s">
        <v>168</v>
      </c>
      <c r="AW498" s="14" t="s">
        <v>32</v>
      </c>
      <c r="AX498" s="14" t="s">
        <v>79</v>
      </c>
      <c r="AY498" s="176" t="s">
        <v>162</v>
      </c>
    </row>
    <row r="499" spans="2:65" s="1" customFormat="1" ht="16.5" customHeight="1">
      <c r="B499" s="139"/>
      <c r="C499" s="140" t="s">
        <v>576</v>
      </c>
      <c r="D499" s="140" t="s">
        <v>164</v>
      </c>
      <c r="E499" s="242" t="s">
        <v>577</v>
      </c>
      <c r="F499" s="243"/>
      <c r="G499" s="142" t="s">
        <v>274</v>
      </c>
      <c r="H499" s="143">
        <v>51.46</v>
      </c>
      <c r="I499" s="144"/>
      <c r="J499" s="143">
        <f>ROUND(I499*H499,3)</f>
        <v>0</v>
      </c>
      <c r="K499" s="141" t="s">
        <v>167</v>
      </c>
      <c r="L499" s="30"/>
      <c r="M499" s="145" t="s">
        <v>1</v>
      </c>
      <c r="N499" s="146" t="s">
        <v>43</v>
      </c>
      <c r="O499" s="49"/>
      <c r="P499" s="147">
        <f>O499*H499</f>
        <v>0</v>
      </c>
      <c r="Q499" s="147">
        <v>0.37080000000000002</v>
      </c>
      <c r="R499" s="147">
        <f>Q499*H499</f>
        <v>19.081368000000001</v>
      </c>
      <c r="S499" s="147">
        <v>0</v>
      </c>
      <c r="T499" s="148">
        <f>S499*H499</f>
        <v>0</v>
      </c>
      <c r="AR499" s="16" t="s">
        <v>168</v>
      </c>
      <c r="AT499" s="16" t="s">
        <v>164</v>
      </c>
      <c r="AU499" s="16" t="s">
        <v>169</v>
      </c>
      <c r="AY499" s="16" t="s">
        <v>162</v>
      </c>
      <c r="BE499" s="149">
        <f>IF(N499="základná",J499,0)</f>
        <v>0</v>
      </c>
      <c r="BF499" s="149">
        <f>IF(N499="znížená",J499,0)</f>
        <v>0</v>
      </c>
      <c r="BG499" s="149">
        <f>IF(N499="zákl. prenesená",J499,0)</f>
        <v>0</v>
      </c>
      <c r="BH499" s="149">
        <f>IF(N499="zníž. prenesená",J499,0)</f>
        <v>0</v>
      </c>
      <c r="BI499" s="149">
        <f>IF(N499="nulová",J499,0)</f>
        <v>0</v>
      </c>
      <c r="BJ499" s="16" t="s">
        <v>169</v>
      </c>
      <c r="BK499" s="150">
        <f>ROUND(I499*H499,3)</f>
        <v>0</v>
      </c>
      <c r="BL499" s="16" t="s">
        <v>168</v>
      </c>
      <c r="BM499" s="16" t="s">
        <v>578</v>
      </c>
    </row>
    <row r="500" spans="2:65" s="12" customFormat="1">
      <c r="B500" s="159"/>
      <c r="D500" s="152" t="s">
        <v>175</v>
      </c>
      <c r="E500" s="160" t="s">
        <v>1</v>
      </c>
      <c r="F500" s="161" t="s">
        <v>341</v>
      </c>
      <c r="H500" s="162">
        <v>51.46</v>
      </c>
      <c r="I500" s="163"/>
      <c r="L500" s="159"/>
      <c r="M500" s="164"/>
      <c r="N500" s="165"/>
      <c r="O500" s="165"/>
      <c r="P500" s="165"/>
      <c r="Q500" s="165"/>
      <c r="R500" s="165"/>
      <c r="S500" s="165"/>
      <c r="T500" s="166"/>
      <c r="AT500" s="160" t="s">
        <v>175</v>
      </c>
      <c r="AU500" s="160" t="s">
        <v>169</v>
      </c>
      <c r="AV500" s="12" t="s">
        <v>169</v>
      </c>
      <c r="AW500" s="12" t="s">
        <v>32</v>
      </c>
      <c r="AX500" s="12" t="s">
        <v>79</v>
      </c>
      <c r="AY500" s="160" t="s">
        <v>162</v>
      </c>
    </row>
    <row r="501" spans="2:65" s="1" customFormat="1" ht="16.5" customHeight="1">
      <c r="B501" s="139"/>
      <c r="C501" s="140" t="s">
        <v>579</v>
      </c>
      <c r="D501" s="140" t="s">
        <v>164</v>
      </c>
      <c r="E501" s="242" t="s">
        <v>580</v>
      </c>
      <c r="F501" s="243"/>
      <c r="G501" s="142" t="s">
        <v>274</v>
      </c>
      <c r="H501" s="143">
        <v>51.46</v>
      </c>
      <c r="I501" s="144"/>
      <c r="J501" s="143">
        <f>ROUND(I501*H501,3)</f>
        <v>0</v>
      </c>
      <c r="K501" s="141" t="s">
        <v>167</v>
      </c>
      <c r="L501" s="30"/>
      <c r="M501" s="145" t="s">
        <v>1</v>
      </c>
      <c r="N501" s="146" t="s">
        <v>43</v>
      </c>
      <c r="O501" s="49"/>
      <c r="P501" s="147">
        <f>O501*H501</f>
        <v>0</v>
      </c>
      <c r="Q501" s="147">
        <v>0.112</v>
      </c>
      <c r="R501" s="147">
        <f>Q501*H501</f>
        <v>5.7635200000000006</v>
      </c>
      <c r="S501" s="147">
        <v>0</v>
      </c>
      <c r="T501" s="148">
        <f>S501*H501</f>
        <v>0</v>
      </c>
      <c r="AR501" s="16" t="s">
        <v>168</v>
      </c>
      <c r="AT501" s="16" t="s">
        <v>164</v>
      </c>
      <c r="AU501" s="16" t="s">
        <v>169</v>
      </c>
      <c r="AY501" s="16" t="s">
        <v>162</v>
      </c>
      <c r="BE501" s="149">
        <f>IF(N501="základná",J501,0)</f>
        <v>0</v>
      </c>
      <c r="BF501" s="149">
        <f>IF(N501="znížená",J501,0)</f>
        <v>0</v>
      </c>
      <c r="BG501" s="149">
        <f>IF(N501="zákl. prenesená",J501,0)</f>
        <v>0</v>
      </c>
      <c r="BH501" s="149">
        <f>IF(N501="zníž. prenesená",J501,0)</f>
        <v>0</v>
      </c>
      <c r="BI501" s="149">
        <f>IF(N501="nulová",J501,0)</f>
        <v>0</v>
      </c>
      <c r="BJ501" s="16" t="s">
        <v>169</v>
      </c>
      <c r="BK501" s="150">
        <f>ROUND(I501*H501,3)</f>
        <v>0</v>
      </c>
      <c r="BL501" s="16" t="s">
        <v>168</v>
      </c>
      <c r="BM501" s="16" t="s">
        <v>581</v>
      </c>
    </row>
    <row r="502" spans="2:65" s="1" customFormat="1" ht="16.5" customHeight="1">
      <c r="B502" s="139"/>
      <c r="C502" s="183" t="s">
        <v>582</v>
      </c>
      <c r="D502" s="183" t="s">
        <v>349</v>
      </c>
      <c r="E502" s="246" t="s">
        <v>2495</v>
      </c>
      <c r="F502" s="247"/>
      <c r="G502" s="185" t="s">
        <v>274</v>
      </c>
      <c r="H502" s="186">
        <v>53.014000000000003</v>
      </c>
      <c r="I502" s="187"/>
      <c r="J502" s="186">
        <f>ROUND(I502*H502,3)</f>
        <v>0</v>
      </c>
      <c r="K502" s="184" t="s">
        <v>1</v>
      </c>
      <c r="L502" s="188"/>
      <c r="M502" s="189" t="s">
        <v>1</v>
      </c>
      <c r="N502" s="190" t="s">
        <v>43</v>
      </c>
      <c r="O502" s="49"/>
      <c r="P502" s="147">
        <f>O502*H502</f>
        <v>0</v>
      </c>
      <c r="Q502" s="147">
        <v>0.18325</v>
      </c>
      <c r="R502" s="147">
        <f>Q502*H502</f>
        <v>9.7148155000000003</v>
      </c>
      <c r="S502" s="147">
        <v>0</v>
      </c>
      <c r="T502" s="148">
        <f>S502*H502</f>
        <v>0</v>
      </c>
      <c r="AR502" s="16" t="s">
        <v>223</v>
      </c>
      <c r="AT502" s="16" t="s">
        <v>349</v>
      </c>
      <c r="AU502" s="16" t="s">
        <v>169</v>
      </c>
      <c r="AY502" s="16" t="s">
        <v>162</v>
      </c>
      <c r="BE502" s="149">
        <f>IF(N502="základná",J502,0)</f>
        <v>0</v>
      </c>
      <c r="BF502" s="149">
        <f>IF(N502="znížená",J502,0)</f>
        <v>0</v>
      </c>
      <c r="BG502" s="149">
        <f>IF(N502="zákl. prenesená",J502,0)</f>
        <v>0</v>
      </c>
      <c r="BH502" s="149">
        <f>IF(N502="zníž. prenesená",J502,0)</f>
        <v>0</v>
      </c>
      <c r="BI502" s="149">
        <f>IF(N502="nulová",J502,0)</f>
        <v>0</v>
      </c>
      <c r="BJ502" s="16" t="s">
        <v>169</v>
      </c>
      <c r="BK502" s="150">
        <f>ROUND(I502*H502,3)</f>
        <v>0</v>
      </c>
      <c r="BL502" s="16" t="s">
        <v>168</v>
      </c>
      <c r="BM502" s="16" t="s">
        <v>583</v>
      </c>
    </row>
    <row r="503" spans="2:65" s="12" customFormat="1">
      <c r="B503" s="159"/>
      <c r="D503" s="152" t="s">
        <v>175</v>
      </c>
      <c r="E503" s="160" t="s">
        <v>1</v>
      </c>
      <c r="F503" s="161" t="s">
        <v>584</v>
      </c>
      <c r="H503" s="162">
        <v>52.488999999999997</v>
      </c>
      <c r="I503" s="163"/>
      <c r="L503" s="159"/>
      <c r="M503" s="164"/>
      <c r="N503" s="165"/>
      <c r="O503" s="165"/>
      <c r="P503" s="165"/>
      <c r="Q503" s="165"/>
      <c r="R503" s="165"/>
      <c r="S503" s="165"/>
      <c r="T503" s="166"/>
      <c r="AT503" s="160" t="s">
        <v>175</v>
      </c>
      <c r="AU503" s="160" t="s">
        <v>169</v>
      </c>
      <c r="AV503" s="12" t="s">
        <v>169</v>
      </c>
      <c r="AW503" s="12" t="s">
        <v>32</v>
      </c>
      <c r="AX503" s="12" t="s">
        <v>79</v>
      </c>
      <c r="AY503" s="160" t="s">
        <v>162</v>
      </c>
    </row>
    <row r="504" spans="2:65" s="12" customFormat="1">
      <c r="B504" s="159"/>
      <c r="D504" s="152" t="s">
        <v>175</v>
      </c>
      <c r="F504" s="161" t="s">
        <v>585</v>
      </c>
      <c r="H504" s="162">
        <v>53.014000000000003</v>
      </c>
      <c r="I504" s="163"/>
      <c r="L504" s="159"/>
      <c r="M504" s="164"/>
      <c r="N504" s="165"/>
      <c r="O504" s="165"/>
      <c r="P504" s="165"/>
      <c r="Q504" s="165"/>
      <c r="R504" s="165"/>
      <c r="S504" s="165"/>
      <c r="T504" s="166"/>
      <c r="AT504" s="160" t="s">
        <v>175</v>
      </c>
      <c r="AU504" s="160" t="s">
        <v>169</v>
      </c>
      <c r="AV504" s="12" t="s">
        <v>169</v>
      </c>
      <c r="AW504" s="12" t="s">
        <v>3</v>
      </c>
      <c r="AX504" s="12" t="s">
        <v>79</v>
      </c>
      <c r="AY504" s="160" t="s">
        <v>162</v>
      </c>
    </row>
    <row r="505" spans="2:65" s="10" customFormat="1" ht="22.9" customHeight="1">
      <c r="B505" s="126"/>
      <c r="D505" s="127" t="s">
        <v>70</v>
      </c>
      <c r="E505" s="137" t="s">
        <v>213</v>
      </c>
      <c r="F505" s="137" t="s">
        <v>586</v>
      </c>
      <c r="I505" s="129"/>
      <c r="J505" s="138">
        <f>BK505</f>
        <v>0</v>
      </c>
      <c r="L505" s="126"/>
      <c r="M505" s="131"/>
      <c r="N505" s="132"/>
      <c r="O505" s="132"/>
      <c r="P505" s="133">
        <f>SUM(P506:P720)</f>
        <v>0</v>
      </c>
      <c r="Q505" s="132"/>
      <c r="R505" s="133">
        <f>SUM(R506:R720)</f>
        <v>93.396829240000017</v>
      </c>
      <c r="S505" s="132"/>
      <c r="T505" s="134">
        <f>SUM(T506:T720)</f>
        <v>0</v>
      </c>
      <c r="AR505" s="127" t="s">
        <v>79</v>
      </c>
      <c r="AT505" s="135" t="s">
        <v>70</v>
      </c>
      <c r="AU505" s="135" t="s">
        <v>79</v>
      </c>
      <c r="AY505" s="127" t="s">
        <v>162</v>
      </c>
      <c r="BK505" s="136">
        <f>SUM(BK506:BK720)</f>
        <v>0</v>
      </c>
    </row>
    <row r="506" spans="2:65" s="1" customFormat="1" ht="16.5" customHeight="1">
      <c r="B506" s="139"/>
      <c r="C506" s="140" t="s">
        <v>587</v>
      </c>
      <c r="D506" s="140" t="s">
        <v>164</v>
      </c>
      <c r="E506" s="242" t="s">
        <v>588</v>
      </c>
      <c r="F506" s="243"/>
      <c r="G506" s="142" t="s">
        <v>274</v>
      </c>
      <c r="H506" s="143">
        <v>127.473</v>
      </c>
      <c r="I506" s="144"/>
      <c r="J506" s="143">
        <f>ROUND(I506*H506,3)</f>
        <v>0</v>
      </c>
      <c r="K506" s="141" t="s">
        <v>167</v>
      </c>
      <c r="L506" s="30"/>
      <c r="M506" s="145" t="s">
        <v>1</v>
      </c>
      <c r="N506" s="146" t="s">
        <v>43</v>
      </c>
      <c r="O506" s="49"/>
      <c r="P506" s="147">
        <f>O506*H506</f>
        <v>0</v>
      </c>
      <c r="Q506" s="147">
        <v>1.9000000000000001E-4</v>
      </c>
      <c r="R506" s="147">
        <f>Q506*H506</f>
        <v>2.4219870000000001E-2</v>
      </c>
      <c r="S506" s="147">
        <v>0</v>
      </c>
      <c r="T506" s="148">
        <f>S506*H506</f>
        <v>0</v>
      </c>
      <c r="AR506" s="16" t="s">
        <v>168</v>
      </c>
      <c r="AT506" s="16" t="s">
        <v>164</v>
      </c>
      <c r="AU506" s="16" t="s">
        <v>169</v>
      </c>
      <c r="AY506" s="16" t="s">
        <v>162</v>
      </c>
      <c r="BE506" s="149">
        <f>IF(N506="základná",J506,0)</f>
        <v>0</v>
      </c>
      <c r="BF506" s="149">
        <f>IF(N506="znížená",J506,0)</f>
        <v>0</v>
      </c>
      <c r="BG506" s="149">
        <f>IF(N506="zákl. prenesená",J506,0)</f>
        <v>0</v>
      </c>
      <c r="BH506" s="149">
        <f>IF(N506="zníž. prenesená",J506,0)</f>
        <v>0</v>
      </c>
      <c r="BI506" s="149">
        <f>IF(N506="nulová",J506,0)</f>
        <v>0</v>
      </c>
      <c r="BJ506" s="16" t="s">
        <v>169</v>
      </c>
      <c r="BK506" s="150">
        <f>ROUND(I506*H506,3)</f>
        <v>0</v>
      </c>
      <c r="BL506" s="16" t="s">
        <v>168</v>
      </c>
      <c r="BM506" s="16" t="s">
        <v>589</v>
      </c>
    </row>
    <row r="507" spans="2:65" s="12" customFormat="1" ht="22.5">
      <c r="B507" s="159"/>
      <c r="D507" s="152" t="s">
        <v>175</v>
      </c>
      <c r="E507" s="160" t="s">
        <v>1</v>
      </c>
      <c r="F507" s="161" t="s">
        <v>590</v>
      </c>
      <c r="H507" s="162">
        <v>127.473</v>
      </c>
      <c r="I507" s="163"/>
      <c r="L507" s="159"/>
      <c r="M507" s="164"/>
      <c r="N507" s="165"/>
      <c r="O507" s="165"/>
      <c r="P507" s="165"/>
      <c r="Q507" s="165"/>
      <c r="R507" s="165"/>
      <c r="S507" s="165"/>
      <c r="T507" s="166"/>
      <c r="AT507" s="160" t="s">
        <v>175</v>
      </c>
      <c r="AU507" s="160" t="s">
        <v>169</v>
      </c>
      <c r="AV507" s="12" t="s">
        <v>169</v>
      </c>
      <c r="AW507" s="12" t="s">
        <v>32</v>
      </c>
      <c r="AX507" s="12" t="s">
        <v>79</v>
      </c>
      <c r="AY507" s="160" t="s">
        <v>162</v>
      </c>
    </row>
    <row r="508" spans="2:65" s="1" customFormat="1" ht="16.5" customHeight="1">
      <c r="B508" s="139"/>
      <c r="C508" s="140" t="s">
        <v>591</v>
      </c>
      <c r="D508" s="140" t="s">
        <v>164</v>
      </c>
      <c r="E508" s="244" t="s">
        <v>2496</v>
      </c>
      <c r="F508" s="245"/>
      <c r="G508" s="142" t="s">
        <v>274</v>
      </c>
      <c r="H508" s="143">
        <v>390.01</v>
      </c>
      <c r="I508" s="144"/>
      <c r="J508" s="143">
        <f>ROUND(I508*H508,3)</f>
        <v>0</v>
      </c>
      <c r="K508" s="141" t="s">
        <v>167</v>
      </c>
      <c r="L508" s="30"/>
      <c r="M508" s="145" t="s">
        <v>1</v>
      </c>
      <c r="N508" s="146" t="s">
        <v>43</v>
      </c>
      <c r="O508" s="49"/>
      <c r="P508" s="147">
        <f>O508*H508</f>
        <v>0</v>
      </c>
      <c r="Q508" s="147">
        <v>4.0000000000000002E-4</v>
      </c>
      <c r="R508" s="147">
        <f>Q508*H508</f>
        <v>0.156004</v>
      </c>
      <c r="S508" s="147">
        <v>0</v>
      </c>
      <c r="T508" s="148">
        <f>S508*H508</f>
        <v>0</v>
      </c>
      <c r="AR508" s="16" t="s">
        <v>168</v>
      </c>
      <c r="AT508" s="16" t="s">
        <v>164</v>
      </c>
      <c r="AU508" s="16" t="s">
        <v>169</v>
      </c>
      <c r="AY508" s="16" t="s">
        <v>162</v>
      </c>
      <c r="BE508" s="149">
        <f>IF(N508="základná",J508,0)</f>
        <v>0</v>
      </c>
      <c r="BF508" s="149">
        <f>IF(N508="znížená",J508,0)</f>
        <v>0</v>
      </c>
      <c r="BG508" s="149">
        <f>IF(N508="zákl. prenesená",J508,0)</f>
        <v>0</v>
      </c>
      <c r="BH508" s="149">
        <f>IF(N508="zníž. prenesená",J508,0)</f>
        <v>0</v>
      </c>
      <c r="BI508" s="149">
        <f>IF(N508="nulová",J508,0)</f>
        <v>0</v>
      </c>
      <c r="BJ508" s="16" t="s">
        <v>169</v>
      </c>
      <c r="BK508" s="150">
        <f>ROUND(I508*H508,3)</f>
        <v>0</v>
      </c>
      <c r="BL508" s="16" t="s">
        <v>168</v>
      </c>
      <c r="BM508" s="16" t="s">
        <v>592</v>
      </c>
    </row>
    <row r="509" spans="2:65" s="12" customFormat="1">
      <c r="B509" s="159"/>
      <c r="D509" s="152" t="s">
        <v>175</v>
      </c>
      <c r="E509" s="160" t="s">
        <v>1</v>
      </c>
      <c r="F509" s="161" t="s">
        <v>593</v>
      </c>
      <c r="H509" s="162">
        <v>208.36</v>
      </c>
      <c r="I509" s="163"/>
      <c r="L509" s="159"/>
      <c r="M509" s="164"/>
      <c r="N509" s="165"/>
      <c r="O509" s="165"/>
      <c r="P509" s="165"/>
      <c r="Q509" s="165"/>
      <c r="R509" s="165"/>
      <c r="S509" s="165"/>
      <c r="T509" s="166"/>
      <c r="AT509" s="160" t="s">
        <v>175</v>
      </c>
      <c r="AU509" s="160" t="s">
        <v>169</v>
      </c>
      <c r="AV509" s="12" t="s">
        <v>169</v>
      </c>
      <c r="AW509" s="12" t="s">
        <v>32</v>
      </c>
      <c r="AX509" s="12" t="s">
        <v>71</v>
      </c>
      <c r="AY509" s="160" t="s">
        <v>162</v>
      </c>
    </row>
    <row r="510" spans="2:65" s="12" customFormat="1">
      <c r="B510" s="159"/>
      <c r="D510" s="152" t="s">
        <v>175</v>
      </c>
      <c r="E510" s="160" t="s">
        <v>1</v>
      </c>
      <c r="F510" s="161" t="s">
        <v>594</v>
      </c>
      <c r="H510" s="162">
        <v>-10.56</v>
      </c>
      <c r="I510" s="163"/>
      <c r="L510" s="159"/>
      <c r="M510" s="164"/>
      <c r="N510" s="165"/>
      <c r="O510" s="165"/>
      <c r="P510" s="165"/>
      <c r="Q510" s="165"/>
      <c r="R510" s="165"/>
      <c r="S510" s="165"/>
      <c r="T510" s="166"/>
      <c r="AT510" s="160" t="s">
        <v>175</v>
      </c>
      <c r="AU510" s="160" t="s">
        <v>169</v>
      </c>
      <c r="AV510" s="12" t="s">
        <v>169</v>
      </c>
      <c r="AW510" s="12" t="s">
        <v>32</v>
      </c>
      <c r="AX510" s="12" t="s">
        <v>71</v>
      </c>
      <c r="AY510" s="160" t="s">
        <v>162</v>
      </c>
    </row>
    <row r="511" spans="2:65" s="12" customFormat="1">
      <c r="B511" s="159"/>
      <c r="D511" s="152" t="s">
        <v>175</v>
      </c>
      <c r="E511" s="160" t="s">
        <v>1</v>
      </c>
      <c r="F511" s="161" t="s">
        <v>595</v>
      </c>
      <c r="H511" s="162">
        <v>158.94</v>
      </c>
      <c r="I511" s="163"/>
      <c r="L511" s="159"/>
      <c r="M511" s="164"/>
      <c r="N511" s="165"/>
      <c r="O511" s="165"/>
      <c r="P511" s="165"/>
      <c r="Q511" s="165"/>
      <c r="R511" s="165"/>
      <c r="S511" s="165"/>
      <c r="T511" s="166"/>
      <c r="AT511" s="160" t="s">
        <v>175</v>
      </c>
      <c r="AU511" s="160" t="s">
        <v>169</v>
      </c>
      <c r="AV511" s="12" t="s">
        <v>169</v>
      </c>
      <c r="AW511" s="12" t="s">
        <v>32</v>
      </c>
      <c r="AX511" s="12" t="s">
        <v>71</v>
      </c>
      <c r="AY511" s="160" t="s">
        <v>162</v>
      </c>
    </row>
    <row r="512" spans="2:65" s="12" customFormat="1">
      <c r="B512" s="159"/>
      <c r="D512" s="152" t="s">
        <v>175</v>
      </c>
      <c r="E512" s="160" t="s">
        <v>1</v>
      </c>
      <c r="F512" s="161" t="s">
        <v>596</v>
      </c>
      <c r="H512" s="162">
        <v>-7.19</v>
      </c>
      <c r="I512" s="163"/>
      <c r="L512" s="159"/>
      <c r="M512" s="164"/>
      <c r="N512" s="165"/>
      <c r="O512" s="165"/>
      <c r="P512" s="165"/>
      <c r="Q512" s="165"/>
      <c r="R512" s="165"/>
      <c r="S512" s="165"/>
      <c r="T512" s="166"/>
      <c r="AT512" s="160" t="s">
        <v>175</v>
      </c>
      <c r="AU512" s="160" t="s">
        <v>169</v>
      </c>
      <c r="AV512" s="12" t="s">
        <v>169</v>
      </c>
      <c r="AW512" s="12" t="s">
        <v>32</v>
      </c>
      <c r="AX512" s="12" t="s">
        <v>71</v>
      </c>
      <c r="AY512" s="160" t="s">
        <v>162</v>
      </c>
    </row>
    <row r="513" spans="2:65" s="13" customFormat="1">
      <c r="B513" s="167"/>
      <c r="D513" s="152" t="s">
        <v>175</v>
      </c>
      <c r="E513" s="168" t="s">
        <v>1</v>
      </c>
      <c r="F513" s="169" t="s">
        <v>183</v>
      </c>
      <c r="H513" s="170">
        <v>349.55</v>
      </c>
      <c r="I513" s="171"/>
      <c r="L513" s="167"/>
      <c r="M513" s="172"/>
      <c r="N513" s="173"/>
      <c r="O513" s="173"/>
      <c r="P513" s="173"/>
      <c r="Q513" s="173"/>
      <c r="R513" s="173"/>
      <c r="S513" s="173"/>
      <c r="T513" s="174"/>
      <c r="AT513" s="168" t="s">
        <v>175</v>
      </c>
      <c r="AU513" s="168" t="s">
        <v>169</v>
      </c>
      <c r="AV513" s="13" t="s">
        <v>184</v>
      </c>
      <c r="AW513" s="13" t="s">
        <v>32</v>
      </c>
      <c r="AX513" s="13" t="s">
        <v>71</v>
      </c>
      <c r="AY513" s="168" t="s">
        <v>162</v>
      </c>
    </row>
    <row r="514" spans="2:65" s="11" customFormat="1">
      <c r="B514" s="151"/>
      <c r="D514" s="152" t="s">
        <v>175</v>
      </c>
      <c r="E514" s="153" t="s">
        <v>1</v>
      </c>
      <c r="F514" s="154" t="s">
        <v>597</v>
      </c>
      <c r="H514" s="153" t="s">
        <v>1</v>
      </c>
      <c r="I514" s="155"/>
      <c r="L514" s="151"/>
      <c r="M514" s="156"/>
      <c r="N514" s="157"/>
      <c r="O514" s="157"/>
      <c r="P514" s="157"/>
      <c r="Q514" s="157"/>
      <c r="R514" s="157"/>
      <c r="S514" s="157"/>
      <c r="T514" s="158"/>
      <c r="AT514" s="153" t="s">
        <v>175</v>
      </c>
      <c r="AU514" s="153" t="s">
        <v>169</v>
      </c>
      <c r="AV514" s="11" t="s">
        <v>79</v>
      </c>
      <c r="AW514" s="11" t="s">
        <v>32</v>
      </c>
      <c r="AX514" s="11" t="s">
        <v>71</v>
      </c>
      <c r="AY514" s="153" t="s">
        <v>162</v>
      </c>
    </row>
    <row r="515" spans="2:65" s="11" customFormat="1">
      <c r="B515" s="151"/>
      <c r="D515" s="152" t="s">
        <v>175</v>
      </c>
      <c r="E515" s="153" t="s">
        <v>1</v>
      </c>
      <c r="F515" s="154" t="s">
        <v>540</v>
      </c>
      <c r="H515" s="153" t="s">
        <v>1</v>
      </c>
      <c r="I515" s="155"/>
      <c r="L515" s="151"/>
      <c r="M515" s="156"/>
      <c r="N515" s="157"/>
      <c r="O515" s="157"/>
      <c r="P515" s="157"/>
      <c r="Q515" s="157"/>
      <c r="R515" s="157"/>
      <c r="S515" s="157"/>
      <c r="T515" s="158"/>
      <c r="AT515" s="153" t="s">
        <v>175</v>
      </c>
      <c r="AU515" s="153" t="s">
        <v>169</v>
      </c>
      <c r="AV515" s="11" t="s">
        <v>79</v>
      </c>
      <c r="AW515" s="11" t="s">
        <v>32</v>
      </c>
      <c r="AX515" s="11" t="s">
        <v>71</v>
      </c>
      <c r="AY515" s="153" t="s">
        <v>162</v>
      </c>
    </row>
    <row r="516" spans="2:65" s="12" customFormat="1">
      <c r="B516" s="159"/>
      <c r="D516" s="152" t="s">
        <v>175</v>
      </c>
      <c r="E516" s="160" t="s">
        <v>1</v>
      </c>
      <c r="F516" s="161" t="s">
        <v>558</v>
      </c>
      <c r="H516" s="162">
        <v>3.1880000000000002</v>
      </c>
      <c r="I516" s="163"/>
      <c r="L516" s="159"/>
      <c r="M516" s="164"/>
      <c r="N516" s="165"/>
      <c r="O516" s="165"/>
      <c r="P516" s="165"/>
      <c r="Q516" s="165"/>
      <c r="R516" s="165"/>
      <c r="S516" s="165"/>
      <c r="T516" s="166"/>
      <c r="AT516" s="160" t="s">
        <v>175</v>
      </c>
      <c r="AU516" s="160" t="s">
        <v>169</v>
      </c>
      <c r="AV516" s="12" t="s">
        <v>169</v>
      </c>
      <c r="AW516" s="12" t="s">
        <v>32</v>
      </c>
      <c r="AX516" s="12" t="s">
        <v>71</v>
      </c>
      <c r="AY516" s="160" t="s">
        <v>162</v>
      </c>
    </row>
    <row r="517" spans="2:65" s="12" customFormat="1">
      <c r="B517" s="159"/>
      <c r="D517" s="152" t="s">
        <v>175</v>
      </c>
      <c r="E517" s="160" t="s">
        <v>1</v>
      </c>
      <c r="F517" s="161" t="s">
        <v>559</v>
      </c>
      <c r="H517" s="162">
        <v>1.75</v>
      </c>
      <c r="I517" s="163"/>
      <c r="L517" s="159"/>
      <c r="M517" s="164"/>
      <c r="N517" s="165"/>
      <c r="O517" s="165"/>
      <c r="P517" s="165"/>
      <c r="Q517" s="165"/>
      <c r="R517" s="165"/>
      <c r="S517" s="165"/>
      <c r="T517" s="166"/>
      <c r="AT517" s="160" t="s">
        <v>175</v>
      </c>
      <c r="AU517" s="160" t="s">
        <v>169</v>
      </c>
      <c r="AV517" s="12" t="s">
        <v>169</v>
      </c>
      <c r="AW517" s="12" t="s">
        <v>32</v>
      </c>
      <c r="AX517" s="12" t="s">
        <v>71</v>
      </c>
      <c r="AY517" s="160" t="s">
        <v>162</v>
      </c>
    </row>
    <row r="518" spans="2:65" s="12" customFormat="1">
      <c r="B518" s="159"/>
      <c r="D518" s="152" t="s">
        <v>175</v>
      </c>
      <c r="E518" s="160" t="s">
        <v>1</v>
      </c>
      <c r="F518" s="161" t="s">
        <v>560</v>
      </c>
      <c r="H518" s="162">
        <v>3.1880000000000002</v>
      </c>
      <c r="I518" s="163"/>
      <c r="L518" s="159"/>
      <c r="M518" s="164"/>
      <c r="N518" s="165"/>
      <c r="O518" s="165"/>
      <c r="P518" s="165"/>
      <c r="Q518" s="165"/>
      <c r="R518" s="165"/>
      <c r="S518" s="165"/>
      <c r="T518" s="166"/>
      <c r="AT518" s="160" t="s">
        <v>175</v>
      </c>
      <c r="AU518" s="160" t="s">
        <v>169</v>
      </c>
      <c r="AV518" s="12" t="s">
        <v>169</v>
      </c>
      <c r="AW518" s="12" t="s">
        <v>32</v>
      </c>
      <c r="AX518" s="12" t="s">
        <v>71</v>
      </c>
      <c r="AY518" s="160" t="s">
        <v>162</v>
      </c>
    </row>
    <row r="519" spans="2:65" s="11" customFormat="1">
      <c r="B519" s="151"/>
      <c r="D519" s="152" t="s">
        <v>175</v>
      </c>
      <c r="E519" s="153" t="s">
        <v>1</v>
      </c>
      <c r="F519" s="154" t="s">
        <v>544</v>
      </c>
      <c r="H519" s="153" t="s">
        <v>1</v>
      </c>
      <c r="I519" s="155"/>
      <c r="L519" s="151"/>
      <c r="M519" s="156"/>
      <c r="N519" s="157"/>
      <c r="O519" s="157"/>
      <c r="P519" s="157"/>
      <c r="Q519" s="157"/>
      <c r="R519" s="157"/>
      <c r="S519" s="157"/>
      <c r="T519" s="158"/>
      <c r="AT519" s="153" t="s">
        <v>175</v>
      </c>
      <c r="AU519" s="153" t="s">
        <v>169</v>
      </c>
      <c r="AV519" s="11" t="s">
        <v>79</v>
      </c>
      <c r="AW519" s="11" t="s">
        <v>32</v>
      </c>
      <c r="AX519" s="11" t="s">
        <v>71</v>
      </c>
      <c r="AY519" s="153" t="s">
        <v>162</v>
      </c>
    </row>
    <row r="520" spans="2:65" s="12" customFormat="1">
      <c r="B520" s="159"/>
      <c r="D520" s="152" t="s">
        <v>175</v>
      </c>
      <c r="E520" s="160" t="s">
        <v>1</v>
      </c>
      <c r="F520" s="161" t="s">
        <v>561</v>
      </c>
      <c r="H520" s="162">
        <v>1.956</v>
      </c>
      <c r="I520" s="163"/>
      <c r="L520" s="159"/>
      <c r="M520" s="164"/>
      <c r="N520" s="165"/>
      <c r="O520" s="165"/>
      <c r="P520" s="165"/>
      <c r="Q520" s="165"/>
      <c r="R520" s="165"/>
      <c r="S520" s="165"/>
      <c r="T520" s="166"/>
      <c r="AT520" s="160" t="s">
        <v>175</v>
      </c>
      <c r="AU520" s="160" t="s">
        <v>169</v>
      </c>
      <c r="AV520" s="12" t="s">
        <v>169</v>
      </c>
      <c r="AW520" s="12" t="s">
        <v>32</v>
      </c>
      <c r="AX520" s="12" t="s">
        <v>71</v>
      </c>
      <c r="AY520" s="160" t="s">
        <v>162</v>
      </c>
    </row>
    <row r="521" spans="2:65" s="11" customFormat="1">
      <c r="B521" s="151"/>
      <c r="D521" s="152" t="s">
        <v>175</v>
      </c>
      <c r="E521" s="153" t="s">
        <v>1</v>
      </c>
      <c r="F521" s="154" t="s">
        <v>546</v>
      </c>
      <c r="H521" s="153" t="s">
        <v>1</v>
      </c>
      <c r="I521" s="155"/>
      <c r="L521" s="151"/>
      <c r="M521" s="156"/>
      <c r="N521" s="157"/>
      <c r="O521" s="157"/>
      <c r="P521" s="157"/>
      <c r="Q521" s="157"/>
      <c r="R521" s="157"/>
      <c r="S521" s="157"/>
      <c r="T521" s="158"/>
      <c r="AT521" s="153" t="s">
        <v>175</v>
      </c>
      <c r="AU521" s="153" t="s">
        <v>169</v>
      </c>
      <c r="AV521" s="11" t="s">
        <v>79</v>
      </c>
      <c r="AW521" s="11" t="s">
        <v>32</v>
      </c>
      <c r="AX521" s="11" t="s">
        <v>71</v>
      </c>
      <c r="AY521" s="153" t="s">
        <v>162</v>
      </c>
    </row>
    <row r="522" spans="2:65" s="12" customFormat="1">
      <c r="B522" s="159"/>
      <c r="D522" s="152" t="s">
        <v>175</v>
      </c>
      <c r="E522" s="160" t="s">
        <v>1</v>
      </c>
      <c r="F522" s="161" t="s">
        <v>562</v>
      </c>
      <c r="H522" s="162">
        <v>1.925</v>
      </c>
      <c r="I522" s="163"/>
      <c r="L522" s="159"/>
      <c r="M522" s="164"/>
      <c r="N522" s="165"/>
      <c r="O522" s="165"/>
      <c r="P522" s="165"/>
      <c r="Q522" s="165"/>
      <c r="R522" s="165"/>
      <c r="S522" s="165"/>
      <c r="T522" s="166"/>
      <c r="AT522" s="160" t="s">
        <v>175</v>
      </c>
      <c r="AU522" s="160" t="s">
        <v>169</v>
      </c>
      <c r="AV522" s="12" t="s">
        <v>169</v>
      </c>
      <c r="AW522" s="12" t="s">
        <v>32</v>
      </c>
      <c r="AX522" s="12" t="s">
        <v>71</v>
      </c>
      <c r="AY522" s="160" t="s">
        <v>162</v>
      </c>
    </row>
    <row r="523" spans="2:65" s="11" customFormat="1">
      <c r="B523" s="151"/>
      <c r="D523" s="152" t="s">
        <v>175</v>
      </c>
      <c r="E523" s="153" t="s">
        <v>1</v>
      </c>
      <c r="F523" s="154" t="s">
        <v>548</v>
      </c>
      <c r="H523" s="153" t="s">
        <v>1</v>
      </c>
      <c r="I523" s="155"/>
      <c r="L523" s="151"/>
      <c r="M523" s="156"/>
      <c r="N523" s="157"/>
      <c r="O523" s="157"/>
      <c r="P523" s="157"/>
      <c r="Q523" s="157"/>
      <c r="R523" s="157"/>
      <c r="S523" s="157"/>
      <c r="T523" s="158"/>
      <c r="AT523" s="153" t="s">
        <v>175</v>
      </c>
      <c r="AU523" s="153" t="s">
        <v>169</v>
      </c>
      <c r="AV523" s="11" t="s">
        <v>79</v>
      </c>
      <c r="AW523" s="11" t="s">
        <v>32</v>
      </c>
      <c r="AX523" s="11" t="s">
        <v>71</v>
      </c>
      <c r="AY523" s="153" t="s">
        <v>162</v>
      </c>
    </row>
    <row r="524" spans="2:65" s="12" customFormat="1">
      <c r="B524" s="159"/>
      <c r="D524" s="152" t="s">
        <v>175</v>
      </c>
      <c r="E524" s="160" t="s">
        <v>1</v>
      </c>
      <c r="F524" s="161" t="s">
        <v>563</v>
      </c>
      <c r="H524" s="162">
        <v>7.19</v>
      </c>
      <c r="I524" s="163"/>
      <c r="L524" s="159"/>
      <c r="M524" s="164"/>
      <c r="N524" s="165"/>
      <c r="O524" s="165"/>
      <c r="P524" s="165"/>
      <c r="Q524" s="165"/>
      <c r="R524" s="165"/>
      <c r="S524" s="165"/>
      <c r="T524" s="166"/>
      <c r="AT524" s="160" t="s">
        <v>175</v>
      </c>
      <c r="AU524" s="160" t="s">
        <v>169</v>
      </c>
      <c r="AV524" s="12" t="s">
        <v>169</v>
      </c>
      <c r="AW524" s="12" t="s">
        <v>32</v>
      </c>
      <c r="AX524" s="12" t="s">
        <v>71</v>
      </c>
      <c r="AY524" s="160" t="s">
        <v>162</v>
      </c>
    </row>
    <row r="525" spans="2:65" s="13" customFormat="1">
      <c r="B525" s="167"/>
      <c r="D525" s="152" t="s">
        <v>175</v>
      </c>
      <c r="E525" s="168" t="s">
        <v>1</v>
      </c>
      <c r="F525" s="169" t="s">
        <v>183</v>
      </c>
      <c r="H525" s="170">
        <v>19.197000000000003</v>
      </c>
      <c r="I525" s="171"/>
      <c r="L525" s="167"/>
      <c r="M525" s="172"/>
      <c r="N525" s="173"/>
      <c r="O525" s="173"/>
      <c r="P525" s="173"/>
      <c r="Q525" s="173"/>
      <c r="R525" s="173"/>
      <c r="S525" s="173"/>
      <c r="T525" s="174"/>
      <c r="AT525" s="168" t="s">
        <v>175</v>
      </c>
      <c r="AU525" s="168" t="s">
        <v>169</v>
      </c>
      <c r="AV525" s="13" t="s">
        <v>184</v>
      </c>
      <c r="AW525" s="13" t="s">
        <v>32</v>
      </c>
      <c r="AX525" s="13" t="s">
        <v>71</v>
      </c>
      <c r="AY525" s="168" t="s">
        <v>162</v>
      </c>
    </row>
    <row r="526" spans="2:65" s="12" customFormat="1">
      <c r="B526" s="159"/>
      <c r="D526" s="152" t="s">
        <v>175</v>
      </c>
      <c r="E526" s="160" t="s">
        <v>1</v>
      </c>
      <c r="F526" s="161" t="s">
        <v>598</v>
      </c>
      <c r="H526" s="162">
        <v>21.263000000000002</v>
      </c>
      <c r="I526" s="163"/>
      <c r="L526" s="159"/>
      <c r="M526" s="164"/>
      <c r="N526" s="165"/>
      <c r="O526" s="165"/>
      <c r="P526" s="165"/>
      <c r="Q526" s="165"/>
      <c r="R526" s="165"/>
      <c r="S526" s="165"/>
      <c r="T526" s="166"/>
      <c r="AT526" s="160" t="s">
        <v>175</v>
      </c>
      <c r="AU526" s="160" t="s">
        <v>169</v>
      </c>
      <c r="AV526" s="12" t="s">
        <v>169</v>
      </c>
      <c r="AW526" s="12" t="s">
        <v>32</v>
      </c>
      <c r="AX526" s="12" t="s">
        <v>71</v>
      </c>
      <c r="AY526" s="160" t="s">
        <v>162</v>
      </c>
    </row>
    <row r="527" spans="2:65" s="14" customFormat="1">
      <c r="B527" s="175"/>
      <c r="D527" s="152" t="s">
        <v>175</v>
      </c>
      <c r="E527" s="176" t="s">
        <v>1</v>
      </c>
      <c r="F527" s="177" t="s">
        <v>190</v>
      </c>
      <c r="H527" s="178">
        <v>390.01</v>
      </c>
      <c r="I527" s="179"/>
      <c r="L527" s="175"/>
      <c r="M527" s="180"/>
      <c r="N527" s="181"/>
      <c r="O527" s="181"/>
      <c r="P527" s="181"/>
      <c r="Q527" s="181"/>
      <c r="R527" s="181"/>
      <c r="S527" s="181"/>
      <c r="T527" s="182"/>
      <c r="AT527" s="176" t="s">
        <v>175</v>
      </c>
      <c r="AU527" s="176" t="s">
        <v>169</v>
      </c>
      <c r="AV527" s="14" t="s">
        <v>168</v>
      </c>
      <c r="AW527" s="14" t="s">
        <v>32</v>
      </c>
      <c r="AX527" s="14" t="s">
        <v>79</v>
      </c>
      <c r="AY527" s="176" t="s">
        <v>162</v>
      </c>
    </row>
    <row r="528" spans="2:65" s="1" customFormat="1" ht="16.5" customHeight="1">
      <c r="B528" s="139"/>
      <c r="C528" s="140" t="s">
        <v>599</v>
      </c>
      <c r="D528" s="140" t="s">
        <v>164</v>
      </c>
      <c r="E528" s="242" t="s">
        <v>600</v>
      </c>
      <c r="F528" s="243"/>
      <c r="G528" s="142" t="s">
        <v>274</v>
      </c>
      <c r="H528" s="143">
        <v>383.81</v>
      </c>
      <c r="I528" s="144"/>
      <c r="J528" s="143">
        <f>ROUND(I528*H528,3)</f>
        <v>0</v>
      </c>
      <c r="K528" s="141" t="s">
        <v>167</v>
      </c>
      <c r="L528" s="30"/>
      <c r="M528" s="145" t="s">
        <v>1</v>
      </c>
      <c r="N528" s="146" t="s">
        <v>43</v>
      </c>
      <c r="O528" s="49"/>
      <c r="P528" s="147">
        <f>O528*H528</f>
        <v>0</v>
      </c>
      <c r="Q528" s="147">
        <v>1.056E-2</v>
      </c>
      <c r="R528" s="147">
        <f>Q528*H528</f>
        <v>4.0530336</v>
      </c>
      <c r="S528" s="147">
        <v>0</v>
      </c>
      <c r="T528" s="148">
        <f>S528*H528</f>
        <v>0</v>
      </c>
      <c r="AR528" s="16" t="s">
        <v>168</v>
      </c>
      <c r="AT528" s="16" t="s">
        <v>164</v>
      </c>
      <c r="AU528" s="16" t="s">
        <v>169</v>
      </c>
      <c r="AY528" s="16" t="s">
        <v>162</v>
      </c>
      <c r="BE528" s="149">
        <f>IF(N528="základná",J528,0)</f>
        <v>0</v>
      </c>
      <c r="BF528" s="149">
        <f>IF(N528="znížená",J528,0)</f>
        <v>0</v>
      </c>
      <c r="BG528" s="149">
        <f>IF(N528="zákl. prenesená",J528,0)</f>
        <v>0</v>
      </c>
      <c r="BH528" s="149">
        <f>IF(N528="zníž. prenesená",J528,0)</f>
        <v>0</v>
      </c>
      <c r="BI528" s="149">
        <f>IF(N528="nulová",J528,0)</f>
        <v>0</v>
      </c>
      <c r="BJ528" s="16" t="s">
        <v>169</v>
      </c>
      <c r="BK528" s="150">
        <f>ROUND(I528*H528,3)</f>
        <v>0</v>
      </c>
      <c r="BL528" s="16" t="s">
        <v>168</v>
      </c>
      <c r="BM528" s="16" t="s">
        <v>601</v>
      </c>
    </row>
    <row r="529" spans="2:51" s="12" customFormat="1">
      <c r="B529" s="159"/>
      <c r="D529" s="152" t="s">
        <v>175</v>
      </c>
      <c r="E529" s="160" t="s">
        <v>1</v>
      </c>
      <c r="F529" s="161" t="s">
        <v>593</v>
      </c>
      <c r="H529" s="162">
        <v>208.36</v>
      </c>
      <c r="I529" s="163"/>
      <c r="L529" s="159"/>
      <c r="M529" s="164"/>
      <c r="N529" s="165"/>
      <c r="O529" s="165"/>
      <c r="P529" s="165"/>
      <c r="Q529" s="165"/>
      <c r="R529" s="165"/>
      <c r="S529" s="165"/>
      <c r="T529" s="166"/>
      <c r="AT529" s="160" t="s">
        <v>175</v>
      </c>
      <c r="AU529" s="160" t="s">
        <v>169</v>
      </c>
      <c r="AV529" s="12" t="s">
        <v>169</v>
      </c>
      <c r="AW529" s="12" t="s">
        <v>32</v>
      </c>
      <c r="AX529" s="12" t="s">
        <v>71</v>
      </c>
      <c r="AY529" s="160" t="s">
        <v>162</v>
      </c>
    </row>
    <row r="530" spans="2:51" s="12" customFormat="1">
      <c r="B530" s="159"/>
      <c r="D530" s="152" t="s">
        <v>175</v>
      </c>
      <c r="E530" s="160" t="s">
        <v>1</v>
      </c>
      <c r="F530" s="161" t="s">
        <v>602</v>
      </c>
      <c r="H530" s="162">
        <v>-10.56</v>
      </c>
      <c r="I530" s="163"/>
      <c r="L530" s="159"/>
      <c r="M530" s="164"/>
      <c r="N530" s="165"/>
      <c r="O530" s="165"/>
      <c r="P530" s="165"/>
      <c r="Q530" s="165"/>
      <c r="R530" s="165"/>
      <c r="S530" s="165"/>
      <c r="T530" s="166"/>
      <c r="AT530" s="160" t="s">
        <v>175</v>
      </c>
      <c r="AU530" s="160" t="s">
        <v>169</v>
      </c>
      <c r="AV530" s="12" t="s">
        <v>169</v>
      </c>
      <c r="AW530" s="12" t="s">
        <v>32</v>
      </c>
      <c r="AX530" s="12" t="s">
        <v>71</v>
      </c>
      <c r="AY530" s="160" t="s">
        <v>162</v>
      </c>
    </row>
    <row r="531" spans="2:51" s="12" customFormat="1">
      <c r="B531" s="159"/>
      <c r="D531" s="152" t="s">
        <v>175</v>
      </c>
      <c r="E531" s="160" t="s">
        <v>1</v>
      </c>
      <c r="F531" s="161" t="s">
        <v>603</v>
      </c>
      <c r="H531" s="162">
        <v>-6.2</v>
      </c>
      <c r="I531" s="163"/>
      <c r="L531" s="159"/>
      <c r="M531" s="164"/>
      <c r="N531" s="165"/>
      <c r="O531" s="165"/>
      <c r="P531" s="165"/>
      <c r="Q531" s="165"/>
      <c r="R531" s="165"/>
      <c r="S531" s="165"/>
      <c r="T531" s="166"/>
      <c r="AT531" s="160" t="s">
        <v>175</v>
      </c>
      <c r="AU531" s="160" t="s">
        <v>169</v>
      </c>
      <c r="AV531" s="12" t="s">
        <v>169</v>
      </c>
      <c r="AW531" s="12" t="s">
        <v>32</v>
      </c>
      <c r="AX531" s="12" t="s">
        <v>71</v>
      </c>
      <c r="AY531" s="160" t="s">
        <v>162</v>
      </c>
    </row>
    <row r="532" spans="2:51" s="12" customFormat="1">
      <c r="B532" s="159"/>
      <c r="D532" s="152" t="s">
        <v>175</v>
      </c>
      <c r="E532" s="160" t="s">
        <v>1</v>
      </c>
      <c r="F532" s="161" t="s">
        <v>595</v>
      </c>
      <c r="H532" s="162">
        <v>158.94</v>
      </c>
      <c r="I532" s="163"/>
      <c r="L532" s="159"/>
      <c r="M532" s="164"/>
      <c r="N532" s="165"/>
      <c r="O532" s="165"/>
      <c r="P532" s="165"/>
      <c r="Q532" s="165"/>
      <c r="R532" s="165"/>
      <c r="S532" s="165"/>
      <c r="T532" s="166"/>
      <c r="AT532" s="160" t="s">
        <v>175</v>
      </c>
      <c r="AU532" s="160" t="s">
        <v>169</v>
      </c>
      <c r="AV532" s="12" t="s">
        <v>169</v>
      </c>
      <c r="AW532" s="12" t="s">
        <v>32</v>
      </c>
      <c r="AX532" s="12" t="s">
        <v>71</v>
      </c>
      <c r="AY532" s="160" t="s">
        <v>162</v>
      </c>
    </row>
    <row r="533" spans="2:51" s="12" customFormat="1">
      <c r="B533" s="159"/>
      <c r="D533" s="152" t="s">
        <v>175</v>
      </c>
      <c r="E533" s="160" t="s">
        <v>1</v>
      </c>
      <c r="F533" s="161" t="s">
        <v>596</v>
      </c>
      <c r="H533" s="162">
        <v>-7.19</v>
      </c>
      <c r="I533" s="163"/>
      <c r="L533" s="159"/>
      <c r="M533" s="164"/>
      <c r="N533" s="165"/>
      <c r="O533" s="165"/>
      <c r="P533" s="165"/>
      <c r="Q533" s="165"/>
      <c r="R533" s="165"/>
      <c r="S533" s="165"/>
      <c r="T533" s="166"/>
      <c r="AT533" s="160" t="s">
        <v>175</v>
      </c>
      <c r="AU533" s="160" t="s">
        <v>169</v>
      </c>
      <c r="AV533" s="12" t="s">
        <v>169</v>
      </c>
      <c r="AW533" s="12" t="s">
        <v>32</v>
      </c>
      <c r="AX533" s="12" t="s">
        <v>71</v>
      </c>
      <c r="AY533" s="160" t="s">
        <v>162</v>
      </c>
    </row>
    <row r="534" spans="2:51" s="13" customFormat="1">
      <c r="B534" s="167"/>
      <c r="D534" s="152" t="s">
        <v>175</v>
      </c>
      <c r="E534" s="168" t="s">
        <v>1</v>
      </c>
      <c r="F534" s="169" t="s">
        <v>183</v>
      </c>
      <c r="H534" s="170">
        <v>343.35</v>
      </c>
      <c r="I534" s="171"/>
      <c r="L534" s="167"/>
      <c r="M534" s="172"/>
      <c r="N534" s="173"/>
      <c r="O534" s="173"/>
      <c r="P534" s="173"/>
      <c r="Q534" s="173"/>
      <c r="R534" s="173"/>
      <c r="S534" s="173"/>
      <c r="T534" s="174"/>
      <c r="AT534" s="168" t="s">
        <v>175</v>
      </c>
      <c r="AU534" s="168" t="s">
        <v>169</v>
      </c>
      <c r="AV534" s="13" t="s">
        <v>184</v>
      </c>
      <c r="AW534" s="13" t="s">
        <v>32</v>
      </c>
      <c r="AX534" s="13" t="s">
        <v>71</v>
      </c>
      <c r="AY534" s="168" t="s">
        <v>162</v>
      </c>
    </row>
    <row r="535" spans="2:51" s="11" customFormat="1">
      <c r="B535" s="151"/>
      <c r="D535" s="152" t="s">
        <v>175</v>
      </c>
      <c r="E535" s="153" t="s">
        <v>1</v>
      </c>
      <c r="F535" s="154" t="s">
        <v>597</v>
      </c>
      <c r="H535" s="153" t="s">
        <v>1</v>
      </c>
      <c r="I535" s="155"/>
      <c r="L535" s="151"/>
      <c r="M535" s="156"/>
      <c r="N535" s="157"/>
      <c r="O535" s="157"/>
      <c r="P535" s="157"/>
      <c r="Q535" s="157"/>
      <c r="R535" s="157"/>
      <c r="S535" s="157"/>
      <c r="T535" s="158"/>
      <c r="AT535" s="153" t="s">
        <v>175</v>
      </c>
      <c r="AU535" s="153" t="s">
        <v>169</v>
      </c>
      <c r="AV535" s="11" t="s">
        <v>79</v>
      </c>
      <c r="AW535" s="11" t="s">
        <v>32</v>
      </c>
      <c r="AX535" s="11" t="s">
        <v>71</v>
      </c>
      <c r="AY535" s="153" t="s">
        <v>162</v>
      </c>
    </row>
    <row r="536" spans="2:51" s="11" customFormat="1">
      <c r="B536" s="151"/>
      <c r="D536" s="152" t="s">
        <v>175</v>
      </c>
      <c r="E536" s="153" t="s">
        <v>1</v>
      </c>
      <c r="F536" s="154" t="s">
        <v>540</v>
      </c>
      <c r="H536" s="153" t="s">
        <v>1</v>
      </c>
      <c r="I536" s="155"/>
      <c r="L536" s="151"/>
      <c r="M536" s="156"/>
      <c r="N536" s="157"/>
      <c r="O536" s="157"/>
      <c r="P536" s="157"/>
      <c r="Q536" s="157"/>
      <c r="R536" s="157"/>
      <c r="S536" s="157"/>
      <c r="T536" s="158"/>
      <c r="AT536" s="153" t="s">
        <v>175</v>
      </c>
      <c r="AU536" s="153" t="s">
        <v>169</v>
      </c>
      <c r="AV536" s="11" t="s">
        <v>79</v>
      </c>
      <c r="AW536" s="11" t="s">
        <v>32</v>
      </c>
      <c r="AX536" s="11" t="s">
        <v>71</v>
      </c>
      <c r="AY536" s="153" t="s">
        <v>162</v>
      </c>
    </row>
    <row r="537" spans="2:51" s="12" customFormat="1">
      <c r="B537" s="159"/>
      <c r="D537" s="152" t="s">
        <v>175</v>
      </c>
      <c r="E537" s="160" t="s">
        <v>1</v>
      </c>
      <c r="F537" s="161" t="s">
        <v>558</v>
      </c>
      <c r="H537" s="162">
        <v>3.1880000000000002</v>
      </c>
      <c r="I537" s="163"/>
      <c r="L537" s="159"/>
      <c r="M537" s="164"/>
      <c r="N537" s="165"/>
      <c r="O537" s="165"/>
      <c r="P537" s="165"/>
      <c r="Q537" s="165"/>
      <c r="R537" s="165"/>
      <c r="S537" s="165"/>
      <c r="T537" s="166"/>
      <c r="AT537" s="160" t="s">
        <v>175</v>
      </c>
      <c r="AU537" s="160" t="s">
        <v>169</v>
      </c>
      <c r="AV537" s="12" t="s">
        <v>169</v>
      </c>
      <c r="AW537" s="12" t="s">
        <v>32</v>
      </c>
      <c r="AX537" s="12" t="s">
        <v>71</v>
      </c>
      <c r="AY537" s="160" t="s">
        <v>162</v>
      </c>
    </row>
    <row r="538" spans="2:51" s="12" customFormat="1">
      <c r="B538" s="159"/>
      <c r="D538" s="152" t="s">
        <v>175</v>
      </c>
      <c r="E538" s="160" t="s">
        <v>1</v>
      </c>
      <c r="F538" s="161" t="s">
        <v>559</v>
      </c>
      <c r="H538" s="162">
        <v>1.75</v>
      </c>
      <c r="I538" s="163"/>
      <c r="L538" s="159"/>
      <c r="M538" s="164"/>
      <c r="N538" s="165"/>
      <c r="O538" s="165"/>
      <c r="P538" s="165"/>
      <c r="Q538" s="165"/>
      <c r="R538" s="165"/>
      <c r="S538" s="165"/>
      <c r="T538" s="166"/>
      <c r="AT538" s="160" t="s">
        <v>175</v>
      </c>
      <c r="AU538" s="160" t="s">
        <v>169</v>
      </c>
      <c r="AV538" s="12" t="s">
        <v>169</v>
      </c>
      <c r="AW538" s="12" t="s">
        <v>32</v>
      </c>
      <c r="AX538" s="12" t="s">
        <v>71</v>
      </c>
      <c r="AY538" s="160" t="s">
        <v>162</v>
      </c>
    </row>
    <row r="539" spans="2:51" s="12" customFormat="1">
      <c r="B539" s="159"/>
      <c r="D539" s="152" t="s">
        <v>175</v>
      </c>
      <c r="E539" s="160" t="s">
        <v>1</v>
      </c>
      <c r="F539" s="161" t="s">
        <v>560</v>
      </c>
      <c r="H539" s="162">
        <v>3.1880000000000002</v>
      </c>
      <c r="I539" s="163"/>
      <c r="L539" s="159"/>
      <c r="M539" s="164"/>
      <c r="N539" s="165"/>
      <c r="O539" s="165"/>
      <c r="P539" s="165"/>
      <c r="Q539" s="165"/>
      <c r="R539" s="165"/>
      <c r="S539" s="165"/>
      <c r="T539" s="166"/>
      <c r="AT539" s="160" t="s">
        <v>175</v>
      </c>
      <c r="AU539" s="160" t="s">
        <v>169</v>
      </c>
      <c r="AV539" s="12" t="s">
        <v>169</v>
      </c>
      <c r="AW539" s="12" t="s">
        <v>32</v>
      </c>
      <c r="AX539" s="12" t="s">
        <v>71</v>
      </c>
      <c r="AY539" s="160" t="s">
        <v>162</v>
      </c>
    </row>
    <row r="540" spans="2:51" s="11" customFormat="1">
      <c r="B540" s="151"/>
      <c r="D540" s="152" t="s">
        <v>175</v>
      </c>
      <c r="E540" s="153" t="s">
        <v>1</v>
      </c>
      <c r="F540" s="154" t="s">
        <v>544</v>
      </c>
      <c r="H540" s="153" t="s">
        <v>1</v>
      </c>
      <c r="I540" s="155"/>
      <c r="L540" s="151"/>
      <c r="M540" s="156"/>
      <c r="N540" s="157"/>
      <c r="O540" s="157"/>
      <c r="P540" s="157"/>
      <c r="Q540" s="157"/>
      <c r="R540" s="157"/>
      <c r="S540" s="157"/>
      <c r="T540" s="158"/>
      <c r="AT540" s="153" t="s">
        <v>175</v>
      </c>
      <c r="AU540" s="153" t="s">
        <v>169</v>
      </c>
      <c r="AV540" s="11" t="s">
        <v>79</v>
      </c>
      <c r="AW540" s="11" t="s">
        <v>32</v>
      </c>
      <c r="AX540" s="11" t="s">
        <v>71</v>
      </c>
      <c r="AY540" s="153" t="s">
        <v>162</v>
      </c>
    </row>
    <row r="541" spans="2:51" s="12" customFormat="1">
      <c r="B541" s="159"/>
      <c r="D541" s="152" t="s">
        <v>175</v>
      </c>
      <c r="E541" s="160" t="s">
        <v>1</v>
      </c>
      <c r="F541" s="161" t="s">
        <v>561</v>
      </c>
      <c r="H541" s="162">
        <v>1.956</v>
      </c>
      <c r="I541" s="163"/>
      <c r="L541" s="159"/>
      <c r="M541" s="164"/>
      <c r="N541" s="165"/>
      <c r="O541" s="165"/>
      <c r="P541" s="165"/>
      <c r="Q541" s="165"/>
      <c r="R541" s="165"/>
      <c r="S541" s="165"/>
      <c r="T541" s="166"/>
      <c r="AT541" s="160" t="s">
        <v>175</v>
      </c>
      <c r="AU541" s="160" t="s">
        <v>169</v>
      </c>
      <c r="AV541" s="12" t="s">
        <v>169</v>
      </c>
      <c r="AW541" s="12" t="s">
        <v>32</v>
      </c>
      <c r="AX541" s="12" t="s">
        <v>71</v>
      </c>
      <c r="AY541" s="160" t="s">
        <v>162</v>
      </c>
    </row>
    <row r="542" spans="2:51" s="11" customFormat="1">
      <c r="B542" s="151"/>
      <c r="D542" s="152" t="s">
        <v>175</v>
      </c>
      <c r="E542" s="153" t="s">
        <v>1</v>
      </c>
      <c r="F542" s="154" t="s">
        <v>546</v>
      </c>
      <c r="H542" s="153" t="s">
        <v>1</v>
      </c>
      <c r="I542" s="155"/>
      <c r="L542" s="151"/>
      <c r="M542" s="156"/>
      <c r="N542" s="157"/>
      <c r="O542" s="157"/>
      <c r="P542" s="157"/>
      <c r="Q542" s="157"/>
      <c r="R542" s="157"/>
      <c r="S542" s="157"/>
      <c r="T542" s="158"/>
      <c r="AT542" s="153" t="s">
        <v>175</v>
      </c>
      <c r="AU542" s="153" t="s">
        <v>169</v>
      </c>
      <c r="AV542" s="11" t="s">
        <v>79</v>
      </c>
      <c r="AW542" s="11" t="s">
        <v>32</v>
      </c>
      <c r="AX542" s="11" t="s">
        <v>71</v>
      </c>
      <c r="AY542" s="153" t="s">
        <v>162</v>
      </c>
    </row>
    <row r="543" spans="2:51" s="12" customFormat="1">
      <c r="B543" s="159"/>
      <c r="D543" s="152" t="s">
        <v>175</v>
      </c>
      <c r="E543" s="160" t="s">
        <v>1</v>
      </c>
      <c r="F543" s="161" t="s">
        <v>562</v>
      </c>
      <c r="H543" s="162">
        <v>1.925</v>
      </c>
      <c r="I543" s="163"/>
      <c r="L543" s="159"/>
      <c r="M543" s="164"/>
      <c r="N543" s="165"/>
      <c r="O543" s="165"/>
      <c r="P543" s="165"/>
      <c r="Q543" s="165"/>
      <c r="R543" s="165"/>
      <c r="S543" s="165"/>
      <c r="T543" s="166"/>
      <c r="AT543" s="160" t="s">
        <v>175</v>
      </c>
      <c r="AU543" s="160" t="s">
        <v>169</v>
      </c>
      <c r="AV543" s="12" t="s">
        <v>169</v>
      </c>
      <c r="AW543" s="12" t="s">
        <v>32</v>
      </c>
      <c r="AX543" s="12" t="s">
        <v>71</v>
      </c>
      <c r="AY543" s="160" t="s">
        <v>162</v>
      </c>
    </row>
    <row r="544" spans="2:51" s="11" customFormat="1">
      <c r="B544" s="151"/>
      <c r="D544" s="152" t="s">
        <v>175</v>
      </c>
      <c r="E544" s="153" t="s">
        <v>1</v>
      </c>
      <c r="F544" s="154" t="s">
        <v>548</v>
      </c>
      <c r="H544" s="153" t="s">
        <v>1</v>
      </c>
      <c r="I544" s="155"/>
      <c r="L544" s="151"/>
      <c r="M544" s="156"/>
      <c r="N544" s="157"/>
      <c r="O544" s="157"/>
      <c r="P544" s="157"/>
      <c r="Q544" s="157"/>
      <c r="R544" s="157"/>
      <c r="S544" s="157"/>
      <c r="T544" s="158"/>
      <c r="AT544" s="153" t="s">
        <v>175</v>
      </c>
      <c r="AU544" s="153" t="s">
        <v>169</v>
      </c>
      <c r="AV544" s="11" t="s">
        <v>79</v>
      </c>
      <c r="AW544" s="11" t="s">
        <v>32</v>
      </c>
      <c r="AX544" s="11" t="s">
        <v>71</v>
      </c>
      <c r="AY544" s="153" t="s">
        <v>162</v>
      </c>
    </row>
    <row r="545" spans="2:65" s="12" customFormat="1">
      <c r="B545" s="159"/>
      <c r="D545" s="152" t="s">
        <v>175</v>
      </c>
      <c r="E545" s="160" t="s">
        <v>1</v>
      </c>
      <c r="F545" s="161" t="s">
        <v>563</v>
      </c>
      <c r="H545" s="162">
        <v>7.19</v>
      </c>
      <c r="I545" s="163"/>
      <c r="L545" s="159"/>
      <c r="M545" s="164"/>
      <c r="N545" s="165"/>
      <c r="O545" s="165"/>
      <c r="P545" s="165"/>
      <c r="Q545" s="165"/>
      <c r="R545" s="165"/>
      <c r="S545" s="165"/>
      <c r="T545" s="166"/>
      <c r="AT545" s="160" t="s">
        <v>175</v>
      </c>
      <c r="AU545" s="160" t="s">
        <v>169</v>
      </c>
      <c r="AV545" s="12" t="s">
        <v>169</v>
      </c>
      <c r="AW545" s="12" t="s">
        <v>32</v>
      </c>
      <c r="AX545" s="12" t="s">
        <v>71</v>
      </c>
      <c r="AY545" s="160" t="s">
        <v>162</v>
      </c>
    </row>
    <row r="546" spans="2:65" s="13" customFormat="1">
      <c r="B546" s="167"/>
      <c r="D546" s="152" t="s">
        <v>175</v>
      </c>
      <c r="E546" s="168" t="s">
        <v>1</v>
      </c>
      <c r="F546" s="169" t="s">
        <v>183</v>
      </c>
      <c r="H546" s="170">
        <v>19.197000000000003</v>
      </c>
      <c r="I546" s="171"/>
      <c r="L546" s="167"/>
      <c r="M546" s="172"/>
      <c r="N546" s="173"/>
      <c r="O546" s="173"/>
      <c r="P546" s="173"/>
      <c r="Q546" s="173"/>
      <c r="R546" s="173"/>
      <c r="S546" s="173"/>
      <c r="T546" s="174"/>
      <c r="AT546" s="168" t="s">
        <v>175</v>
      </c>
      <c r="AU546" s="168" t="s">
        <v>169</v>
      </c>
      <c r="AV546" s="13" t="s">
        <v>184</v>
      </c>
      <c r="AW546" s="13" t="s">
        <v>32</v>
      </c>
      <c r="AX546" s="13" t="s">
        <v>71</v>
      </c>
      <c r="AY546" s="168" t="s">
        <v>162</v>
      </c>
    </row>
    <row r="547" spans="2:65" s="12" customFormat="1">
      <c r="B547" s="159"/>
      <c r="D547" s="152" t="s">
        <v>175</v>
      </c>
      <c r="E547" s="160" t="s">
        <v>1</v>
      </c>
      <c r="F547" s="161" t="s">
        <v>598</v>
      </c>
      <c r="H547" s="162">
        <v>21.263000000000002</v>
      </c>
      <c r="I547" s="163"/>
      <c r="L547" s="159"/>
      <c r="M547" s="164"/>
      <c r="N547" s="165"/>
      <c r="O547" s="165"/>
      <c r="P547" s="165"/>
      <c r="Q547" s="165"/>
      <c r="R547" s="165"/>
      <c r="S547" s="165"/>
      <c r="T547" s="166"/>
      <c r="AT547" s="160" t="s">
        <v>175</v>
      </c>
      <c r="AU547" s="160" t="s">
        <v>169</v>
      </c>
      <c r="AV547" s="12" t="s">
        <v>169</v>
      </c>
      <c r="AW547" s="12" t="s">
        <v>32</v>
      </c>
      <c r="AX547" s="12" t="s">
        <v>71</v>
      </c>
      <c r="AY547" s="160" t="s">
        <v>162</v>
      </c>
    </row>
    <row r="548" spans="2:65" s="14" customFormat="1">
      <c r="B548" s="175"/>
      <c r="D548" s="152" t="s">
        <v>175</v>
      </c>
      <c r="E548" s="176" t="s">
        <v>1</v>
      </c>
      <c r="F548" s="177" t="s">
        <v>190</v>
      </c>
      <c r="H548" s="178">
        <v>383.81</v>
      </c>
      <c r="I548" s="179"/>
      <c r="L548" s="175"/>
      <c r="M548" s="180"/>
      <c r="N548" s="181"/>
      <c r="O548" s="181"/>
      <c r="P548" s="181"/>
      <c r="Q548" s="181"/>
      <c r="R548" s="181"/>
      <c r="S548" s="181"/>
      <c r="T548" s="182"/>
      <c r="AT548" s="176" t="s">
        <v>175</v>
      </c>
      <c r="AU548" s="176" t="s">
        <v>169</v>
      </c>
      <c r="AV548" s="14" t="s">
        <v>168</v>
      </c>
      <c r="AW548" s="14" t="s">
        <v>32</v>
      </c>
      <c r="AX548" s="14" t="s">
        <v>79</v>
      </c>
      <c r="AY548" s="176" t="s">
        <v>162</v>
      </c>
    </row>
    <row r="549" spans="2:65" s="1" customFormat="1" ht="16.5" customHeight="1">
      <c r="B549" s="139"/>
      <c r="C549" s="140" t="s">
        <v>604</v>
      </c>
      <c r="D549" s="140" t="s">
        <v>164</v>
      </c>
      <c r="E549" s="242" t="s">
        <v>605</v>
      </c>
      <c r="F549" s="243"/>
      <c r="G549" s="142" t="s">
        <v>274</v>
      </c>
      <c r="H549" s="143">
        <v>6.2</v>
      </c>
      <c r="I549" s="144"/>
      <c r="J549" s="143">
        <f>ROUND(I549*H549,3)</f>
        <v>0</v>
      </c>
      <c r="K549" s="141" t="s">
        <v>167</v>
      </c>
      <c r="L549" s="30"/>
      <c r="M549" s="145" t="s">
        <v>1</v>
      </c>
      <c r="N549" s="146" t="s">
        <v>43</v>
      </c>
      <c r="O549" s="49"/>
      <c r="P549" s="147">
        <f>O549*H549</f>
        <v>0</v>
      </c>
      <c r="Q549" s="147">
        <v>1.2319999999999999E-2</v>
      </c>
      <c r="R549" s="147">
        <f>Q549*H549</f>
        <v>7.6383999999999994E-2</v>
      </c>
      <c r="S549" s="147">
        <v>0</v>
      </c>
      <c r="T549" s="148">
        <f>S549*H549</f>
        <v>0</v>
      </c>
      <c r="AR549" s="16" t="s">
        <v>168</v>
      </c>
      <c r="AT549" s="16" t="s">
        <v>164</v>
      </c>
      <c r="AU549" s="16" t="s">
        <v>169</v>
      </c>
      <c r="AY549" s="16" t="s">
        <v>162</v>
      </c>
      <c r="BE549" s="149">
        <f>IF(N549="základná",J549,0)</f>
        <v>0</v>
      </c>
      <c r="BF549" s="149">
        <f>IF(N549="znížená",J549,0)</f>
        <v>0</v>
      </c>
      <c r="BG549" s="149">
        <f>IF(N549="zákl. prenesená",J549,0)</f>
        <v>0</v>
      </c>
      <c r="BH549" s="149">
        <f>IF(N549="zníž. prenesená",J549,0)</f>
        <v>0</v>
      </c>
      <c r="BI549" s="149">
        <f>IF(N549="nulová",J549,0)</f>
        <v>0</v>
      </c>
      <c r="BJ549" s="16" t="s">
        <v>169</v>
      </c>
      <c r="BK549" s="150">
        <f>ROUND(I549*H549,3)</f>
        <v>0</v>
      </c>
      <c r="BL549" s="16" t="s">
        <v>168</v>
      </c>
      <c r="BM549" s="16" t="s">
        <v>606</v>
      </c>
    </row>
    <row r="550" spans="2:65" s="12" customFormat="1">
      <c r="B550" s="159"/>
      <c r="D550" s="152" t="s">
        <v>175</v>
      </c>
      <c r="E550" s="160" t="s">
        <v>1</v>
      </c>
      <c r="F550" s="161" t="s">
        <v>607</v>
      </c>
      <c r="H550" s="162">
        <v>6.2</v>
      </c>
      <c r="I550" s="163"/>
      <c r="L550" s="159"/>
      <c r="M550" s="164"/>
      <c r="N550" s="165"/>
      <c r="O550" s="165"/>
      <c r="P550" s="165"/>
      <c r="Q550" s="165"/>
      <c r="R550" s="165"/>
      <c r="S550" s="165"/>
      <c r="T550" s="166"/>
      <c r="AT550" s="160" t="s">
        <v>175</v>
      </c>
      <c r="AU550" s="160" t="s">
        <v>169</v>
      </c>
      <c r="AV550" s="12" t="s">
        <v>169</v>
      </c>
      <c r="AW550" s="12" t="s">
        <v>32</v>
      </c>
      <c r="AX550" s="12" t="s">
        <v>79</v>
      </c>
      <c r="AY550" s="160" t="s">
        <v>162</v>
      </c>
    </row>
    <row r="551" spans="2:65" s="1" customFormat="1" ht="16.5" customHeight="1">
      <c r="B551" s="139"/>
      <c r="C551" s="140" t="s">
        <v>608</v>
      </c>
      <c r="D551" s="140" t="s">
        <v>164</v>
      </c>
      <c r="E551" s="244" t="s">
        <v>2585</v>
      </c>
      <c r="F551" s="243"/>
      <c r="G551" s="142" t="s">
        <v>274</v>
      </c>
      <c r="H551" s="143">
        <v>414.23700000000002</v>
      </c>
      <c r="I551" s="144"/>
      <c r="J551" s="143">
        <f>ROUND(I551*H551,3)</f>
        <v>0</v>
      </c>
      <c r="K551" s="141" t="s">
        <v>167</v>
      </c>
      <c r="L551" s="30"/>
      <c r="M551" s="145" t="s">
        <v>1</v>
      </c>
      <c r="N551" s="146" t="s">
        <v>43</v>
      </c>
      <c r="O551" s="49"/>
      <c r="P551" s="147">
        <f>O551*H551</f>
        <v>0</v>
      </c>
      <c r="Q551" s="147">
        <v>4.0000000000000002E-4</v>
      </c>
      <c r="R551" s="147">
        <f>Q551*H551</f>
        <v>0.16569480000000003</v>
      </c>
      <c r="S551" s="147">
        <v>0</v>
      </c>
      <c r="T551" s="148">
        <f>S551*H551</f>
        <v>0</v>
      </c>
      <c r="AR551" s="16" t="s">
        <v>168</v>
      </c>
      <c r="AT551" s="16" t="s">
        <v>164</v>
      </c>
      <c r="AU551" s="16" t="s">
        <v>169</v>
      </c>
      <c r="AY551" s="16" t="s">
        <v>162</v>
      </c>
      <c r="BE551" s="149">
        <f>IF(N551="základná",J551,0)</f>
        <v>0</v>
      </c>
      <c r="BF551" s="149">
        <f>IF(N551="znížená",J551,0)</f>
        <v>0</v>
      </c>
      <c r="BG551" s="149">
        <f>IF(N551="zákl. prenesená",J551,0)</f>
        <v>0</v>
      </c>
      <c r="BH551" s="149">
        <f>IF(N551="zníž. prenesená",J551,0)</f>
        <v>0</v>
      </c>
      <c r="BI551" s="149">
        <f>IF(N551="nulová",J551,0)</f>
        <v>0</v>
      </c>
      <c r="BJ551" s="16" t="s">
        <v>169</v>
      </c>
      <c r="BK551" s="150">
        <f>ROUND(I551*H551,3)</f>
        <v>0</v>
      </c>
      <c r="BL551" s="16" t="s">
        <v>168</v>
      </c>
      <c r="BM551" s="16" t="s">
        <v>609</v>
      </c>
    </row>
    <row r="552" spans="2:65" s="12" customFormat="1">
      <c r="B552" s="159"/>
      <c r="D552" s="152" t="s">
        <v>175</v>
      </c>
      <c r="E552" s="160" t="s">
        <v>1</v>
      </c>
      <c r="F552" s="161" t="s">
        <v>610</v>
      </c>
      <c r="H552" s="162">
        <v>414.23700000000002</v>
      </c>
      <c r="I552" s="163"/>
      <c r="L552" s="159"/>
      <c r="M552" s="164"/>
      <c r="N552" s="165"/>
      <c r="O552" s="165"/>
      <c r="P552" s="165"/>
      <c r="Q552" s="165"/>
      <c r="R552" s="165"/>
      <c r="S552" s="165"/>
      <c r="T552" s="166"/>
      <c r="AT552" s="160" t="s">
        <v>175</v>
      </c>
      <c r="AU552" s="160" t="s">
        <v>169</v>
      </c>
      <c r="AV552" s="12" t="s">
        <v>169</v>
      </c>
      <c r="AW552" s="12" t="s">
        <v>32</v>
      </c>
      <c r="AX552" s="12" t="s">
        <v>79</v>
      </c>
      <c r="AY552" s="160" t="s">
        <v>162</v>
      </c>
    </row>
    <row r="553" spans="2:65" s="1" customFormat="1" ht="16.5" customHeight="1">
      <c r="B553" s="139"/>
      <c r="C553" s="140" t="s">
        <v>611</v>
      </c>
      <c r="D553" s="140" t="s">
        <v>164</v>
      </c>
      <c r="E553" s="242" t="s">
        <v>612</v>
      </c>
      <c r="F553" s="243"/>
      <c r="G553" s="142" t="s">
        <v>274</v>
      </c>
      <c r="H553" s="143">
        <v>399.74400000000003</v>
      </c>
      <c r="I553" s="144"/>
      <c r="J553" s="143">
        <f>ROUND(I553*H553,3)</f>
        <v>0</v>
      </c>
      <c r="K553" s="141" t="s">
        <v>1</v>
      </c>
      <c r="L553" s="30"/>
      <c r="M553" s="145" t="s">
        <v>1</v>
      </c>
      <c r="N553" s="146" t="s">
        <v>43</v>
      </c>
      <c r="O553" s="49"/>
      <c r="P553" s="147">
        <f>O553*H553</f>
        <v>0</v>
      </c>
      <c r="Q553" s="147">
        <v>1.26E-2</v>
      </c>
      <c r="R553" s="147">
        <f>Q553*H553</f>
        <v>5.0367744000000005</v>
      </c>
      <c r="S553" s="147">
        <v>0</v>
      </c>
      <c r="T553" s="148">
        <f>S553*H553</f>
        <v>0</v>
      </c>
      <c r="AR553" s="16" t="s">
        <v>168</v>
      </c>
      <c r="AT553" s="16" t="s">
        <v>164</v>
      </c>
      <c r="AU553" s="16" t="s">
        <v>169</v>
      </c>
      <c r="AY553" s="16" t="s">
        <v>162</v>
      </c>
      <c r="BE553" s="149">
        <f>IF(N553="základná",J553,0)</f>
        <v>0</v>
      </c>
      <c r="BF553" s="149">
        <f>IF(N553="znížená",J553,0)</f>
        <v>0</v>
      </c>
      <c r="BG553" s="149">
        <f>IF(N553="zákl. prenesená",J553,0)</f>
        <v>0</v>
      </c>
      <c r="BH553" s="149">
        <f>IF(N553="zníž. prenesená",J553,0)</f>
        <v>0</v>
      </c>
      <c r="BI553" s="149">
        <f>IF(N553="nulová",J553,0)</f>
        <v>0</v>
      </c>
      <c r="BJ553" s="16" t="s">
        <v>169</v>
      </c>
      <c r="BK553" s="150">
        <f>ROUND(I553*H553,3)</f>
        <v>0</v>
      </c>
      <c r="BL553" s="16" t="s">
        <v>168</v>
      </c>
      <c r="BM553" s="16" t="s">
        <v>613</v>
      </c>
    </row>
    <row r="554" spans="2:65" s="11" customFormat="1">
      <c r="B554" s="151"/>
      <c r="D554" s="152" t="s">
        <v>175</v>
      </c>
      <c r="E554" s="153" t="s">
        <v>1</v>
      </c>
      <c r="F554" s="154" t="s">
        <v>614</v>
      </c>
      <c r="H554" s="153" t="s">
        <v>1</v>
      </c>
      <c r="I554" s="155"/>
      <c r="L554" s="151"/>
      <c r="M554" s="156"/>
      <c r="N554" s="157"/>
      <c r="O554" s="157"/>
      <c r="P554" s="157"/>
      <c r="Q554" s="157"/>
      <c r="R554" s="157"/>
      <c r="S554" s="157"/>
      <c r="T554" s="158"/>
      <c r="AT554" s="153" t="s">
        <v>175</v>
      </c>
      <c r="AU554" s="153" t="s">
        <v>169</v>
      </c>
      <c r="AV554" s="11" t="s">
        <v>79</v>
      </c>
      <c r="AW554" s="11" t="s">
        <v>32</v>
      </c>
      <c r="AX554" s="11" t="s">
        <v>71</v>
      </c>
      <c r="AY554" s="153" t="s">
        <v>162</v>
      </c>
    </row>
    <row r="555" spans="2:65" s="11" customFormat="1">
      <c r="B555" s="151"/>
      <c r="D555" s="152" t="s">
        <v>175</v>
      </c>
      <c r="E555" s="153" t="s">
        <v>1</v>
      </c>
      <c r="F555" s="154" t="s">
        <v>615</v>
      </c>
      <c r="H555" s="153" t="s">
        <v>1</v>
      </c>
      <c r="I555" s="155"/>
      <c r="L555" s="151"/>
      <c r="M555" s="156"/>
      <c r="N555" s="157"/>
      <c r="O555" s="157"/>
      <c r="P555" s="157"/>
      <c r="Q555" s="157"/>
      <c r="R555" s="157"/>
      <c r="S555" s="157"/>
      <c r="T555" s="158"/>
      <c r="AT555" s="153" t="s">
        <v>175</v>
      </c>
      <c r="AU555" s="153" t="s">
        <v>169</v>
      </c>
      <c r="AV555" s="11" t="s">
        <v>79</v>
      </c>
      <c r="AW555" s="11" t="s">
        <v>32</v>
      </c>
      <c r="AX555" s="11" t="s">
        <v>71</v>
      </c>
      <c r="AY555" s="153" t="s">
        <v>162</v>
      </c>
    </row>
    <row r="556" spans="2:65" s="11" customFormat="1">
      <c r="B556" s="151"/>
      <c r="D556" s="152" t="s">
        <v>175</v>
      </c>
      <c r="E556" s="153" t="s">
        <v>1</v>
      </c>
      <c r="F556" s="154" t="s">
        <v>616</v>
      </c>
      <c r="H556" s="153" t="s">
        <v>1</v>
      </c>
      <c r="I556" s="155"/>
      <c r="L556" s="151"/>
      <c r="M556" s="156"/>
      <c r="N556" s="157"/>
      <c r="O556" s="157"/>
      <c r="P556" s="157"/>
      <c r="Q556" s="157"/>
      <c r="R556" s="157"/>
      <c r="S556" s="157"/>
      <c r="T556" s="158"/>
      <c r="AT556" s="153" t="s">
        <v>175</v>
      </c>
      <c r="AU556" s="153" t="s">
        <v>169</v>
      </c>
      <c r="AV556" s="11" t="s">
        <v>79</v>
      </c>
      <c r="AW556" s="11" t="s">
        <v>32</v>
      </c>
      <c r="AX556" s="11" t="s">
        <v>71</v>
      </c>
      <c r="AY556" s="153" t="s">
        <v>162</v>
      </c>
    </row>
    <row r="557" spans="2:65" s="12" customFormat="1">
      <c r="B557" s="159"/>
      <c r="D557" s="152" t="s">
        <v>175</v>
      </c>
      <c r="E557" s="160" t="s">
        <v>1</v>
      </c>
      <c r="F557" s="161" t="s">
        <v>617</v>
      </c>
      <c r="H557" s="162">
        <v>53.063000000000002</v>
      </c>
      <c r="I557" s="163"/>
      <c r="L557" s="159"/>
      <c r="M557" s="164"/>
      <c r="N557" s="165"/>
      <c r="O557" s="165"/>
      <c r="P557" s="165"/>
      <c r="Q557" s="165"/>
      <c r="R557" s="165"/>
      <c r="S557" s="165"/>
      <c r="T557" s="166"/>
      <c r="AT557" s="160" t="s">
        <v>175</v>
      </c>
      <c r="AU557" s="160" t="s">
        <v>169</v>
      </c>
      <c r="AV557" s="12" t="s">
        <v>169</v>
      </c>
      <c r="AW557" s="12" t="s">
        <v>32</v>
      </c>
      <c r="AX557" s="12" t="s">
        <v>71</v>
      </c>
      <c r="AY557" s="160" t="s">
        <v>162</v>
      </c>
    </row>
    <row r="558" spans="2:65" s="12" customFormat="1">
      <c r="B558" s="159"/>
      <c r="D558" s="152" t="s">
        <v>175</v>
      </c>
      <c r="E558" s="160" t="s">
        <v>1</v>
      </c>
      <c r="F558" s="161" t="s">
        <v>618</v>
      </c>
      <c r="H558" s="162">
        <v>-14.539</v>
      </c>
      <c r="I558" s="163"/>
      <c r="L558" s="159"/>
      <c r="M558" s="164"/>
      <c r="N558" s="165"/>
      <c r="O558" s="165"/>
      <c r="P558" s="165"/>
      <c r="Q558" s="165"/>
      <c r="R558" s="165"/>
      <c r="S558" s="165"/>
      <c r="T558" s="166"/>
      <c r="AT558" s="160" t="s">
        <v>175</v>
      </c>
      <c r="AU558" s="160" t="s">
        <v>169</v>
      </c>
      <c r="AV558" s="12" t="s">
        <v>169</v>
      </c>
      <c r="AW558" s="12" t="s">
        <v>32</v>
      </c>
      <c r="AX558" s="12" t="s">
        <v>71</v>
      </c>
      <c r="AY558" s="160" t="s">
        <v>162</v>
      </c>
    </row>
    <row r="559" spans="2:65" s="12" customFormat="1">
      <c r="B559" s="159"/>
      <c r="D559" s="152" t="s">
        <v>175</v>
      </c>
      <c r="E559" s="160" t="s">
        <v>1</v>
      </c>
      <c r="F559" s="161" t="s">
        <v>619</v>
      </c>
      <c r="H559" s="162">
        <v>1.196</v>
      </c>
      <c r="I559" s="163"/>
      <c r="L559" s="159"/>
      <c r="M559" s="164"/>
      <c r="N559" s="165"/>
      <c r="O559" s="165"/>
      <c r="P559" s="165"/>
      <c r="Q559" s="165"/>
      <c r="R559" s="165"/>
      <c r="S559" s="165"/>
      <c r="T559" s="166"/>
      <c r="AT559" s="160" t="s">
        <v>175</v>
      </c>
      <c r="AU559" s="160" t="s">
        <v>169</v>
      </c>
      <c r="AV559" s="12" t="s">
        <v>169</v>
      </c>
      <c r="AW559" s="12" t="s">
        <v>32</v>
      </c>
      <c r="AX559" s="12" t="s">
        <v>71</v>
      </c>
      <c r="AY559" s="160" t="s">
        <v>162</v>
      </c>
    </row>
    <row r="560" spans="2:65" s="12" customFormat="1">
      <c r="B560" s="159"/>
      <c r="D560" s="152" t="s">
        <v>175</v>
      </c>
      <c r="E560" s="160" t="s">
        <v>1</v>
      </c>
      <c r="F560" s="161" t="s">
        <v>620</v>
      </c>
      <c r="H560" s="162">
        <v>3.887</v>
      </c>
      <c r="I560" s="163"/>
      <c r="L560" s="159"/>
      <c r="M560" s="164"/>
      <c r="N560" s="165"/>
      <c r="O560" s="165"/>
      <c r="P560" s="165"/>
      <c r="Q560" s="165"/>
      <c r="R560" s="165"/>
      <c r="S560" s="165"/>
      <c r="T560" s="166"/>
      <c r="AT560" s="160" t="s">
        <v>175</v>
      </c>
      <c r="AU560" s="160" t="s">
        <v>169</v>
      </c>
      <c r="AV560" s="12" t="s">
        <v>169</v>
      </c>
      <c r="AW560" s="12" t="s">
        <v>32</v>
      </c>
      <c r="AX560" s="12" t="s">
        <v>71</v>
      </c>
      <c r="AY560" s="160" t="s">
        <v>162</v>
      </c>
    </row>
    <row r="561" spans="2:51" s="12" customFormat="1">
      <c r="B561" s="159"/>
      <c r="D561" s="152" t="s">
        <v>175</v>
      </c>
      <c r="E561" s="160" t="s">
        <v>1</v>
      </c>
      <c r="F561" s="161" t="s">
        <v>621</v>
      </c>
      <c r="H561" s="162">
        <v>0.98799999999999999</v>
      </c>
      <c r="I561" s="163"/>
      <c r="L561" s="159"/>
      <c r="M561" s="164"/>
      <c r="N561" s="165"/>
      <c r="O561" s="165"/>
      <c r="P561" s="165"/>
      <c r="Q561" s="165"/>
      <c r="R561" s="165"/>
      <c r="S561" s="165"/>
      <c r="T561" s="166"/>
      <c r="AT561" s="160" t="s">
        <v>175</v>
      </c>
      <c r="AU561" s="160" t="s">
        <v>169</v>
      </c>
      <c r="AV561" s="12" t="s">
        <v>169</v>
      </c>
      <c r="AW561" s="12" t="s">
        <v>32</v>
      </c>
      <c r="AX561" s="12" t="s">
        <v>71</v>
      </c>
      <c r="AY561" s="160" t="s">
        <v>162</v>
      </c>
    </row>
    <row r="562" spans="2:51" s="13" customFormat="1">
      <c r="B562" s="167"/>
      <c r="D562" s="152" t="s">
        <v>175</v>
      </c>
      <c r="E562" s="168" t="s">
        <v>1</v>
      </c>
      <c r="F562" s="169" t="s">
        <v>183</v>
      </c>
      <c r="H562" s="170">
        <v>44.594999999999999</v>
      </c>
      <c r="I562" s="171"/>
      <c r="L562" s="167"/>
      <c r="M562" s="172"/>
      <c r="N562" s="173"/>
      <c r="O562" s="173"/>
      <c r="P562" s="173"/>
      <c r="Q562" s="173"/>
      <c r="R562" s="173"/>
      <c r="S562" s="173"/>
      <c r="T562" s="174"/>
      <c r="AT562" s="168" t="s">
        <v>175</v>
      </c>
      <c r="AU562" s="168" t="s">
        <v>169</v>
      </c>
      <c r="AV562" s="13" t="s">
        <v>184</v>
      </c>
      <c r="AW562" s="13" t="s">
        <v>32</v>
      </c>
      <c r="AX562" s="13" t="s">
        <v>71</v>
      </c>
      <c r="AY562" s="168" t="s">
        <v>162</v>
      </c>
    </row>
    <row r="563" spans="2:51" s="11" customFormat="1">
      <c r="B563" s="151"/>
      <c r="D563" s="152" t="s">
        <v>175</v>
      </c>
      <c r="E563" s="153" t="s">
        <v>1</v>
      </c>
      <c r="F563" s="154" t="s">
        <v>622</v>
      </c>
      <c r="H563" s="153" t="s">
        <v>1</v>
      </c>
      <c r="I563" s="155"/>
      <c r="L563" s="151"/>
      <c r="M563" s="156"/>
      <c r="N563" s="157"/>
      <c r="O563" s="157"/>
      <c r="P563" s="157"/>
      <c r="Q563" s="157"/>
      <c r="R563" s="157"/>
      <c r="S563" s="157"/>
      <c r="T563" s="158"/>
      <c r="AT563" s="153" t="s">
        <v>175</v>
      </c>
      <c r="AU563" s="153" t="s">
        <v>169</v>
      </c>
      <c r="AV563" s="11" t="s">
        <v>79</v>
      </c>
      <c r="AW563" s="11" t="s">
        <v>32</v>
      </c>
      <c r="AX563" s="11" t="s">
        <v>71</v>
      </c>
      <c r="AY563" s="153" t="s">
        <v>162</v>
      </c>
    </row>
    <row r="564" spans="2:51" s="11" customFormat="1">
      <c r="B564" s="151"/>
      <c r="D564" s="152" t="s">
        <v>175</v>
      </c>
      <c r="E564" s="153" t="s">
        <v>1</v>
      </c>
      <c r="F564" s="154" t="s">
        <v>623</v>
      </c>
      <c r="H564" s="153" t="s">
        <v>1</v>
      </c>
      <c r="I564" s="155"/>
      <c r="L564" s="151"/>
      <c r="M564" s="156"/>
      <c r="N564" s="157"/>
      <c r="O564" s="157"/>
      <c r="P564" s="157"/>
      <c r="Q564" s="157"/>
      <c r="R564" s="157"/>
      <c r="S564" s="157"/>
      <c r="T564" s="158"/>
      <c r="AT564" s="153" t="s">
        <v>175</v>
      </c>
      <c r="AU564" s="153" t="s">
        <v>169</v>
      </c>
      <c r="AV564" s="11" t="s">
        <v>79</v>
      </c>
      <c r="AW564" s="11" t="s">
        <v>32</v>
      </c>
      <c r="AX564" s="11" t="s">
        <v>71</v>
      </c>
      <c r="AY564" s="153" t="s">
        <v>162</v>
      </c>
    </row>
    <row r="565" spans="2:51" s="12" customFormat="1">
      <c r="B565" s="159"/>
      <c r="D565" s="152" t="s">
        <v>175</v>
      </c>
      <c r="E565" s="160" t="s">
        <v>1</v>
      </c>
      <c r="F565" s="161" t="s">
        <v>624</v>
      </c>
      <c r="H565" s="162">
        <v>153.79400000000001</v>
      </c>
      <c r="I565" s="163"/>
      <c r="L565" s="159"/>
      <c r="M565" s="164"/>
      <c r="N565" s="165"/>
      <c r="O565" s="165"/>
      <c r="P565" s="165"/>
      <c r="Q565" s="165"/>
      <c r="R565" s="165"/>
      <c r="S565" s="165"/>
      <c r="T565" s="166"/>
      <c r="AT565" s="160" t="s">
        <v>175</v>
      </c>
      <c r="AU565" s="160" t="s">
        <v>169</v>
      </c>
      <c r="AV565" s="12" t="s">
        <v>169</v>
      </c>
      <c r="AW565" s="12" t="s">
        <v>32</v>
      </c>
      <c r="AX565" s="12" t="s">
        <v>71</v>
      </c>
      <c r="AY565" s="160" t="s">
        <v>162</v>
      </c>
    </row>
    <row r="566" spans="2:51" s="12" customFormat="1">
      <c r="B566" s="159"/>
      <c r="D566" s="152" t="s">
        <v>175</v>
      </c>
      <c r="E566" s="160" t="s">
        <v>1</v>
      </c>
      <c r="F566" s="161" t="s">
        <v>625</v>
      </c>
      <c r="H566" s="162">
        <v>-47.106999999999999</v>
      </c>
      <c r="I566" s="163"/>
      <c r="L566" s="159"/>
      <c r="M566" s="164"/>
      <c r="N566" s="165"/>
      <c r="O566" s="165"/>
      <c r="P566" s="165"/>
      <c r="Q566" s="165"/>
      <c r="R566" s="165"/>
      <c r="S566" s="165"/>
      <c r="T566" s="166"/>
      <c r="AT566" s="160" t="s">
        <v>175</v>
      </c>
      <c r="AU566" s="160" t="s">
        <v>169</v>
      </c>
      <c r="AV566" s="12" t="s">
        <v>169</v>
      </c>
      <c r="AW566" s="12" t="s">
        <v>32</v>
      </c>
      <c r="AX566" s="12" t="s">
        <v>71</v>
      </c>
      <c r="AY566" s="160" t="s">
        <v>162</v>
      </c>
    </row>
    <row r="567" spans="2:51" s="12" customFormat="1">
      <c r="B567" s="159"/>
      <c r="D567" s="152" t="s">
        <v>175</v>
      </c>
      <c r="E567" s="160" t="s">
        <v>1</v>
      </c>
      <c r="F567" s="161" t="s">
        <v>626</v>
      </c>
      <c r="H567" s="162">
        <v>10.686</v>
      </c>
      <c r="I567" s="163"/>
      <c r="L567" s="159"/>
      <c r="M567" s="164"/>
      <c r="N567" s="165"/>
      <c r="O567" s="165"/>
      <c r="P567" s="165"/>
      <c r="Q567" s="165"/>
      <c r="R567" s="165"/>
      <c r="S567" s="165"/>
      <c r="T567" s="166"/>
      <c r="AT567" s="160" t="s">
        <v>175</v>
      </c>
      <c r="AU567" s="160" t="s">
        <v>169</v>
      </c>
      <c r="AV567" s="12" t="s">
        <v>169</v>
      </c>
      <c r="AW567" s="12" t="s">
        <v>32</v>
      </c>
      <c r="AX567" s="12" t="s">
        <v>71</v>
      </c>
      <c r="AY567" s="160" t="s">
        <v>162</v>
      </c>
    </row>
    <row r="568" spans="2:51" s="12" customFormat="1">
      <c r="B568" s="159"/>
      <c r="D568" s="152" t="s">
        <v>175</v>
      </c>
      <c r="E568" s="160" t="s">
        <v>1</v>
      </c>
      <c r="F568" s="161" t="s">
        <v>627</v>
      </c>
      <c r="H568" s="162">
        <v>1.196</v>
      </c>
      <c r="I568" s="163"/>
      <c r="L568" s="159"/>
      <c r="M568" s="164"/>
      <c r="N568" s="165"/>
      <c r="O568" s="165"/>
      <c r="P568" s="165"/>
      <c r="Q568" s="165"/>
      <c r="R568" s="165"/>
      <c r="S568" s="165"/>
      <c r="T568" s="166"/>
      <c r="AT568" s="160" t="s">
        <v>175</v>
      </c>
      <c r="AU568" s="160" t="s">
        <v>169</v>
      </c>
      <c r="AV568" s="12" t="s">
        <v>169</v>
      </c>
      <c r="AW568" s="12" t="s">
        <v>32</v>
      </c>
      <c r="AX568" s="12" t="s">
        <v>71</v>
      </c>
      <c r="AY568" s="160" t="s">
        <v>162</v>
      </c>
    </row>
    <row r="569" spans="2:51" s="12" customFormat="1">
      <c r="B569" s="159"/>
      <c r="D569" s="152" t="s">
        <v>175</v>
      </c>
      <c r="E569" s="160" t="s">
        <v>1</v>
      </c>
      <c r="F569" s="161" t="s">
        <v>628</v>
      </c>
      <c r="H569" s="162">
        <v>2.3340000000000001</v>
      </c>
      <c r="I569" s="163"/>
      <c r="L569" s="159"/>
      <c r="M569" s="164"/>
      <c r="N569" s="165"/>
      <c r="O569" s="165"/>
      <c r="P569" s="165"/>
      <c r="Q569" s="165"/>
      <c r="R569" s="165"/>
      <c r="S569" s="165"/>
      <c r="T569" s="166"/>
      <c r="AT569" s="160" t="s">
        <v>175</v>
      </c>
      <c r="AU569" s="160" t="s">
        <v>169</v>
      </c>
      <c r="AV569" s="12" t="s">
        <v>169</v>
      </c>
      <c r="AW569" s="12" t="s">
        <v>32</v>
      </c>
      <c r="AX569" s="12" t="s">
        <v>71</v>
      </c>
      <c r="AY569" s="160" t="s">
        <v>162</v>
      </c>
    </row>
    <row r="570" spans="2:51" s="12" customFormat="1">
      <c r="B570" s="159"/>
      <c r="D570" s="152" t="s">
        <v>175</v>
      </c>
      <c r="E570" s="160" t="s">
        <v>1</v>
      </c>
      <c r="F570" s="161" t="s">
        <v>629</v>
      </c>
      <c r="H570" s="162">
        <v>3.25</v>
      </c>
      <c r="I570" s="163"/>
      <c r="L570" s="159"/>
      <c r="M570" s="164"/>
      <c r="N570" s="165"/>
      <c r="O570" s="165"/>
      <c r="P570" s="165"/>
      <c r="Q570" s="165"/>
      <c r="R570" s="165"/>
      <c r="S570" s="165"/>
      <c r="T570" s="166"/>
      <c r="AT570" s="160" t="s">
        <v>175</v>
      </c>
      <c r="AU570" s="160" t="s">
        <v>169</v>
      </c>
      <c r="AV570" s="12" t="s">
        <v>169</v>
      </c>
      <c r="AW570" s="12" t="s">
        <v>32</v>
      </c>
      <c r="AX570" s="12" t="s">
        <v>71</v>
      </c>
      <c r="AY570" s="160" t="s">
        <v>162</v>
      </c>
    </row>
    <row r="571" spans="2:51" s="12" customFormat="1">
      <c r="B571" s="159"/>
      <c r="D571" s="152" t="s">
        <v>175</v>
      </c>
      <c r="E571" s="160" t="s">
        <v>1</v>
      </c>
      <c r="F571" s="161" t="s">
        <v>630</v>
      </c>
      <c r="H571" s="162">
        <v>1.911</v>
      </c>
      <c r="I571" s="163"/>
      <c r="L571" s="159"/>
      <c r="M571" s="164"/>
      <c r="N571" s="165"/>
      <c r="O571" s="165"/>
      <c r="P571" s="165"/>
      <c r="Q571" s="165"/>
      <c r="R571" s="165"/>
      <c r="S571" s="165"/>
      <c r="T571" s="166"/>
      <c r="AT571" s="160" t="s">
        <v>175</v>
      </c>
      <c r="AU571" s="160" t="s">
        <v>169</v>
      </c>
      <c r="AV571" s="12" t="s">
        <v>169</v>
      </c>
      <c r="AW571" s="12" t="s">
        <v>32</v>
      </c>
      <c r="AX571" s="12" t="s">
        <v>71</v>
      </c>
      <c r="AY571" s="160" t="s">
        <v>162</v>
      </c>
    </row>
    <row r="572" spans="2:51" s="12" customFormat="1">
      <c r="B572" s="159"/>
      <c r="D572" s="152" t="s">
        <v>175</v>
      </c>
      <c r="E572" s="160" t="s">
        <v>1</v>
      </c>
      <c r="F572" s="161" t="s">
        <v>621</v>
      </c>
      <c r="H572" s="162">
        <v>0.98799999999999999</v>
      </c>
      <c r="I572" s="163"/>
      <c r="L572" s="159"/>
      <c r="M572" s="164"/>
      <c r="N572" s="165"/>
      <c r="O572" s="165"/>
      <c r="P572" s="165"/>
      <c r="Q572" s="165"/>
      <c r="R572" s="165"/>
      <c r="S572" s="165"/>
      <c r="T572" s="166"/>
      <c r="AT572" s="160" t="s">
        <v>175</v>
      </c>
      <c r="AU572" s="160" t="s">
        <v>169</v>
      </c>
      <c r="AV572" s="12" t="s">
        <v>169</v>
      </c>
      <c r="AW572" s="12" t="s">
        <v>32</v>
      </c>
      <c r="AX572" s="12" t="s">
        <v>71</v>
      </c>
      <c r="AY572" s="160" t="s">
        <v>162</v>
      </c>
    </row>
    <row r="573" spans="2:51" s="13" customFormat="1">
      <c r="B573" s="167"/>
      <c r="D573" s="152" t="s">
        <v>175</v>
      </c>
      <c r="E573" s="168" t="s">
        <v>1</v>
      </c>
      <c r="F573" s="169" t="s">
        <v>183</v>
      </c>
      <c r="H573" s="170">
        <v>127.05200000000002</v>
      </c>
      <c r="I573" s="171"/>
      <c r="L573" s="167"/>
      <c r="M573" s="172"/>
      <c r="N573" s="173"/>
      <c r="O573" s="173"/>
      <c r="P573" s="173"/>
      <c r="Q573" s="173"/>
      <c r="R573" s="173"/>
      <c r="S573" s="173"/>
      <c r="T573" s="174"/>
      <c r="AT573" s="168" t="s">
        <v>175</v>
      </c>
      <c r="AU573" s="168" t="s">
        <v>169</v>
      </c>
      <c r="AV573" s="13" t="s">
        <v>184</v>
      </c>
      <c r="AW573" s="13" t="s">
        <v>32</v>
      </c>
      <c r="AX573" s="13" t="s">
        <v>71</v>
      </c>
      <c r="AY573" s="168" t="s">
        <v>162</v>
      </c>
    </row>
    <row r="574" spans="2:51" s="11" customFormat="1">
      <c r="B574" s="151"/>
      <c r="D574" s="152" t="s">
        <v>175</v>
      </c>
      <c r="E574" s="153" t="s">
        <v>1</v>
      </c>
      <c r="F574" s="154" t="s">
        <v>631</v>
      </c>
      <c r="H574" s="153" t="s">
        <v>1</v>
      </c>
      <c r="I574" s="155"/>
      <c r="L574" s="151"/>
      <c r="M574" s="156"/>
      <c r="N574" s="157"/>
      <c r="O574" s="157"/>
      <c r="P574" s="157"/>
      <c r="Q574" s="157"/>
      <c r="R574" s="157"/>
      <c r="S574" s="157"/>
      <c r="T574" s="158"/>
      <c r="AT574" s="153" t="s">
        <v>175</v>
      </c>
      <c r="AU574" s="153" t="s">
        <v>169</v>
      </c>
      <c r="AV574" s="11" t="s">
        <v>79</v>
      </c>
      <c r="AW574" s="11" t="s">
        <v>32</v>
      </c>
      <c r="AX574" s="11" t="s">
        <v>71</v>
      </c>
      <c r="AY574" s="153" t="s">
        <v>162</v>
      </c>
    </row>
    <row r="575" spans="2:51" s="12" customFormat="1">
      <c r="B575" s="159"/>
      <c r="D575" s="152" t="s">
        <v>175</v>
      </c>
      <c r="E575" s="160" t="s">
        <v>1</v>
      </c>
      <c r="F575" s="161" t="s">
        <v>632</v>
      </c>
      <c r="H575" s="162">
        <v>114.669</v>
      </c>
      <c r="I575" s="163"/>
      <c r="L575" s="159"/>
      <c r="M575" s="164"/>
      <c r="N575" s="165"/>
      <c r="O575" s="165"/>
      <c r="P575" s="165"/>
      <c r="Q575" s="165"/>
      <c r="R575" s="165"/>
      <c r="S575" s="165"/>
      <c r="T575" s="166"/>
      <c r="AT575" s="160" t="s">
        <v>175</v>
      </c>
      <c r="AU575" s="160" t="s">
        <v>169</v>
      </c>
      <c r="AV575" s="12" t="s">
        <v>169</v>
      </c>
      <c r="AW575" s="12" t="s">
        <v>32</v>
      </c>
      <c r="AX575" s="12" t="s">
        <v>71</v>
      </c>
      <c r="AY575" s="160" t="s">
        <v>162</v>
      </c>
    </row>
    <row r="576" spans="2:51" s="12" customFormat="1">
      <c r="B576" s="159"/>
      <c r="D576" s="152" t="s">
        <v>175</v>
      </c>
      <c r="E576" s="160" t="s">
        <v>1</v>
      </c>
      <c r="F576" s="161" t="s">
        <v>633</v>
      </c>
      <c r="H576" s="162">
        <v>-19.140999999999998</v>
      </c>
      <c r="I576" s="163"/>
      <c r="L576" s="159"/>
      <c r="M576" s="164"/>
      <c r="N576" s="165"/>
      <c r="O576" s="165"/>
      <c r="P576" s="165"/>
      <c r="Q576" s="165"/>
      <c r="R576" s="165"/>
      <c r="S576" s="165"/>
      <c r="T576" s="166"/>
      <c r="AT576" s="160" t="s">
        <v>175</v>
      </c>
      <c r="AU576" s="160" t="s">
        <v>169</v>
      </c>
      <c r="AV576" s="12" t="s">
        <v>169</v>
      </c>
      <c r="AW576" s="12" t="s">
        <v>32</v>
      </c>
      <c r="AX576" s="12" t="s">
        <v>71</v>
      </c>
      <c r="AY576" s="160" t="s">
        <v>162</v>
      </c>
    </row>
    <row r="577" spans="2:65" s="12" customFormat="1">
      <c r="B577" s="159"/>
      <c r="D577" s="152" t="s">
        <v>175</v>
      </c>
      <c r="E577" s="160" t="s">
        <v>1</v>
      </c>
      <c r="F577" s="161" t="s">
        <v>634</v>
      </c>
      <c r="H577" s="162">
        <v>5.48</v>
      </c>
      <c r="I577" s="163"/>
      <c r="L577" s="159"/>
      <c r="M577" s="164"/>
      <c r="N577" s="165"/>
      <c r="O577" s="165"/>
      <c r="P577" s="165"/>
      <c r="Q577" s="165"/>
      <c r="R577" s="165"/>
      <c r="S577" s="165"/>
      <c r="T577" s="166"/>
      <c r="AT577" s="160" t="s">
        <v>175</v>
      </c>
      <c r="AU577" s="160" t="s">
        <v>169</v>
      </c>
      <c r="AV577" s="12" t="s">
        <v>169</v>
      </c>
      <c r="AW577" s="12" t="s">
        <v>32</v>
      </c>
      <c r="AX577" s="12" t="s">
        <v>71</v>
      </c>
      <c r="AY577" s="160" t="s">
        <v>162</v>
      </c>
    </row>
    <row r="578" spans="2:65" s="13" customFormat="1">
      <c r="B578" s="167"/>
      <c r="D578" s="152" t="s">
        <v>175</v>
      </c>
      <c r="E578" s="168" t="s">
        <v>1</v>
      </c>
      <c r="F578" s="169" t="s">
        <v>183</v>
      </c>
      <c r="H578" s="170">
        <v>101.008</v>
      </c>
      <c r="I578" s="171"/>
      <c r="L578" s="167"/>
      <c r="M578" s="172"/>
      <c r="N578" s="173"/>
      <c r="O578" s="173"/>
      <c r="P578" s="173"/>
      <c r="Q578" s="173"/>
      <c r="R578" s="173"/>
      <c r="S578" s="173"/>
      <c r="T578" s="174"/>
      <c r="AT578" s="168" t="s">
        <v>175</v>
      </c>
      <c r="AU578" s="168" t="s">
        <v>169</v>
      </c>
      <c r="AV578" s="13" t="s">
        <v>184</v>
      </c>
      <c r="AW578" s="13" t="s">
        <v>32</v>
      </c>
      <c r="AX578" s="13" t="s">
        <v>71</v>
      </c>
      <c r="AY578" s="168" t="s">
        <v>162</v>
      </c>
    </row>
    <row r="579" spans="2:65" s="11" customFormat="1">
      <c r="B579" s="151"/>
      <c r="D579" s="152" t="s">
        <v>175</v>
      </c>
      <c r="E579" s="153" t="s">
        <v>1</v>
      </c>
      <c r="F579" s="154" t="s">
        <v>635</v>
      </c>
      <c r="H579" s="153" t="s">
        <v>1</v>
      </c>
      <c r="I579" s="155"/>
      <c r="L579" s="151"/>
      <c r="M579" s="156"/>
      <c r="N579" s="157"/>
      <c r="O579" s="157"/>
      <c r="P579" s="157"/>
      <c r="Q579" s="157"/>
      <c r="R579" s="157"/>
      <c r="S579" s="157"/>
      <c r="T579" s="158"/>
      <c r="AT579" s="153" t="s">
        <v>175</v>
      </c>
      <c r="AU579" s="153" t="s">
        <v>169</v>
      </c>
      <c r="AV579" s="11" t="s">
        <v>79</v>
      </c>
      <c r="AW579" s="11" t="s">
        <v>32</v>
      </c>
      <c r="AX579" s="11" t="s">
        <v>71</v>
      </c>
      <c r="AY579" s="153" t="s">
        <v>162</v>
      </c>
    </row>
    <row r="580" spans="2:65" s="11" customFormat="1">
      <c r="B580" s="151"/>
      <c r="D580" s="152" t="s">
        <v>175</v>
      </c>
      <c r="E580" s="153" t="s">
        <v>1</v>
      </c>
      <c r="F580" s="154" t="s">
        <v>636</v>
      </c>
      <c r="H580" s="153" t="s">
        <v>1</v>
      </c>
      <c r="I580" s="155"/>
      <c r="L580" s="151"/>
      <c r="M580" s="156"/>
      <c r="N580" s="157"/>
      <c r="O580" s="157"/>
      <c r="P580" s="157"/>
      <c r="Q580" s="157"/>
      <c r="R580" s="157"/>
      <c r="S580" s="157"/>
      <c r="T580" s="158"/>
      <c r="AT580" s="153" t="s">
        <v>175</v>
      </c>
      <c r="AU580" s="153" t="s">
        <v>169</v>
      </c>
      <c r="AV580" s="11" t="s">
        <v>79</v>
      </c>
      <c r="AW580" s="11" t="s">
        <v>32</v>
      </c>
      <c r="AX580" s="11" t="s">
        <v>71</v>
      </c>
      <c r="AY580" s="153" t="s">
        <v>162</v>
      </c>
    </row>
    <row r="581" spans="2:65" s="11" customFormat="1">
      <c r="B581" s="151"/>
      <c r="D581" s="152" t="s">
        <v>175</v>
      </c>
      <c r="E581" s="153" t="s">
        <v>1</v>
      </c>
      <c r="F581" s="154" t="s">
        <v>637</v>
      </c>
      <c r="H581" s="153" t="s">
        <v>1</v>
      </c>
      <c r="I581" s="155"/>
      <c r="L581" s="151"/>
      <c r="M581" s="156"/>
      <c r="N581" s="157"/>
      <c r="O581" s="157"/>
      <c r="P581" s="157"/>
      <c r="Q581" s="157"/>
      <c r="R581" s="157"/>
      <c r="S581" s="157"/>
      <c r="T581" s="158"/>
      <c r="AT581" s="153" t="s">
        <v>175</v>
      </c>
      <c r="AU581" s="153" t="s">
        <v>169</v>
      </c>
      <c r="AV581" s="11" t="s">
        <v>79</v>
      </c>
      <c r="AW581" s="11" t="s">
        <v>32</v>
      </c>
      <c r="AX581" s="11" t="s">
        <v>71</v>
      </c>
      <c r="AY581" s="153" t="s">
        <v>162</v>
      </c>
    </row>
    <row r="582" spans="2:65" s="12" customFormat="1">
      <c r="B582" s="159"/>
      <c r="D582" s="152" t="s">
        <v>175</v>
      </c>
      <c r="E582" s="160" t="s">
        <v>1</v>
      </c>
      <c r="F582" s="161" t="s">
        <v>638</v>
      </c>
      <c r="H582" s="162">
        <v>153.27000000000001</v>
      </c>
      <c r="I582" s="163"/>
      <c r="L582" s="159"/>
      <c r="M582" s="164"/>
      <c r="N582" s="165"/>
      <c r="O582" s="165"/>
      <c r="P582" s="165"/>
      <c r="Q582" s="165"/>
      <c r="R582" s="165"/>
      <c r="S582" s="165"/>
      <c r="T582" s="166"/>
      <c r="AT582" s="160" t="s">
        <v>175</v>
      </c>
      <c r="AU582" s="160" t="s">
        <v>169</v>
      </c>
      <c r="AV582" s="12" t="s">
        <v>169</v>
      </c>
      <c r="AW582" s="12" t="s">
        <v>32</v>
      </c>
      <c r="AX582" s="12" t="s">
        <v>71</v>
      </c>
      <c r="AY582" s="160" t="s">
        <v>162</v>
      </c>
    </row>
    <row r="583" spans="2:65" s="12" customFormat="1">
      <c r="B583" s="159"/>
      <c r="D583" s="152" t="s">
        <v>175</v>
      </c>
      <c r="E583" s="160" t="s">
        <v>1</v>
      </c>
      <c r="F583" s="161" t="s">
        <v>639</v>
      </c>
      <c r="H583" s="162">
        <v>-46.286000000000001</v>
      </c>
      <c r="I583" s="163"/>
      <c r="L583" s="159"/>
      <c r="M583" s="164"/>
      <c r="N583" s="165"/>
      <c r="O583" s="165"/>
      <c r="P583" s="165"/>
      <c r="Q583" s="165"/>
      <c r="R583" s="165"/>
      <c r="S583" s="165"/>
      <c r="T583" s="166"/>
      <c r="AT583" s="160" t="s">
        <v>175</v>
      </c>
      <c r="AU583" s="160" t="s">
        <v>169</v>
      </c>
      <c r="AV583" s="12" t="s">
        <v>169</v>
      </c>
      <c r="AW583" s="12" t="s">
        <v>32</v>
      </c>
      <c r="AX583" s="12" t="s">
        <v>71</v>
      </c>
      <c r="AY583" s="160" t="s">
        <v>162</v>
      </c>
    </row>
    <row r="584" spans="2:65" s="12" customFormat="1">
      <c r="B584" s="159"/>
      <c r="D584" s="152" t="s">
        <v>175</v>
      </c>
      <c r="E584" s="160" t="s">
        <v>1</v>
      </c>
      <c r="F584" s="161" t="s">
        <v>627</v>
      </c>
      <c r="H584" s="162">
        <v>1.196</v>
      </c>
      <c r="I584" s="163"/>
      <c r="L584" s="159"/>
      <c r="M584" s="164"/>
      <c r="N584" s="165"/>
      <c r="O584" s="165"/>
      <c r="P584" s="165"/>
      <c r="Q584" s="165"/>
      <c r="R584" s="165"/>
      <c r="S584" s="165"/>
      <c r="T584" s="166"/>
      <c r="AT584" s="160" t="s">
        <v>175</v>
      </c>
      <c r="AU584" s="160" t="s">
        <v>169</v>
      </c>
      <c r="AV584" s="12" t="s">
        <v>169</v>
      </c>
      <c r="AW584" s="12" t="s">
        <v>32</v>
      </c>
      <c r="AX584" s="12" t="s">
        <v>71</v>
      </c>
      <c r="AY584" s="160" t="s">
        <v>162</v>
      </c>
    </row>
    <row r="585" spans="2:65" s="12" customFormat="1">
      <c r="B585" s="159"/>
      <c r="D585" s="152" t="s">
        <v>175</v>
      </c>
      <c r="E585" s="160" t="s">
        <v>1</v>
      </c>
      <c r="F585" s="161" t="s">
        <v>640</v>
      </c>
      <c r="H585" s="162">
        <v>10.53</v>
      </c>
      <c r="I585" s="163"/>
      <c r="L585" s="159"/>
      <c r="M585" s="164"/>
      <c r="N585" s="165"/>
      <c r="O585" s="165"/>
      <c r="P585" s="165"/>
      <c r="Q585" s="165"/>
      <c r="R585" s="165"/>
      <c r="S585" s="165"/>
      <c r="T585" s="166"/>
      <c r="AT585" s="160" t="s">
        <v>175</v>
      </c>
      <c r="AU585" s="160" t="s">
        <v>169</v>
      </c>
      <c r="AV585" s="12" t="s">
        <v>169</v>
      </c>
      <c r="AW585" s="12" t="s">
        <v>32</v>
      </c>
      <c r="AX585" s="12" t="s">
        <v>71</v>
      </c>
      <c r="AY585" s="160" t="s">
        <v>162</v>
      </c>
    </row>
    <row r="586" spans="2:65" s="12" customFormat="1">
      <c r="B586" s="159"/>
      <c r="D586" s="152" t="s">
        <v>175</v>
      </c>
      <c r="E586" s="160" t="s">
        <v>1</v>
      </c>
      <c r="F586" s="161" t="s">
        <v>641</v>
      </c>
      <c r="H586" s="162">
        <v>2.3079999999999998</v>
      </c>
      <c r="I586" s="163"/>
      <c r="L586" s="159"/>
      <c r="M586" s="164"/>
      <c r="N586" s="165"/>
      <c r="O586" s="165"/>
      <c r="P586" s="165"/>
      <c r="Q586" s="165"/>
      <c r="R586" s="165"/>
      <c r="S586" s="165"/>
      <c r="T586" s="166"/>
      <c r="AT586" s="160" t="s">
        <v>175</v>
      </c>
      <c r="AU586" s="160" t="s">
        <v>169</v>
      </c>
      <c r="AV586" s="12" t="s">
        <v>169</v>
      </c>
      <c r="AW586" s="12" t="s">
        <v>32</v>
      </c>
      <c r="AX586" s="12" t="s">
        <v>71</v>
      </c>
      <c r="AY586" s="160" t="s">
        <v>162</v>
      </c>
    </row>
    <row r="587" spans="2:65" s="12" customFormat="1">
      <c r="B587" s="159"/>
      <c r="D587" s="152" t="s">
        <v>175</v>
      </c>
      <c r="E587" s="160" t="s">
        <v>1</v>
      </c>
      <c r="F587" s="161" t="s">
        <v>642</v>
      </c>
      <c r="H587" s="162">
        <v>3.198</v>
      </c>
      <c r="I587" s="163"/>
      <c r="L587" s="159"/>
      <c r="M587" s="164"/>
      <c r="N587" s="165"/>
      <c r="O587" s="165"/>
      <c r="P587" s="165"/>
      <c r="Q587" s="165"/>
      <c r="R587" s="165"/>
      <c r="S587" s="165"/>
      <c r="T587" s="166"/>
      <c r="AT587" s="160" t="s">
        <v>175</v>
      </c>
      <c r="AU587" s="160" t="s">
        <v>169</v>
      </c>
      <c r="AV587" s="12" t="s">
        <v>169</v>
      </c>
      <c r="AW587" s="12" t="s">
        <v>32</v>
      </c>
      <c r="AX587" s="12" t="s">
        <v>71</v>
      </c>
      <c r="AY587" s="160" t="s">
        <v>162</v>
      </c>
    </row>
    <row r="588" spans="2:65" s="12" customFormat="1">
      <c r="B588" s="159"/>
      <c r="D588" s="152" t="s">
        <v>175</v>
      </c>
      <c r="E588" s="160" t="s">
        <v>1</v>
      </c>
      <c r="F588" s="161" t="s">
        <v>643</v>
      </c>
      <c r="H588" s="162">
        <v>1.885</v>
      </c>
      <c r="I588" s="163"/>
      <c r="L588" s="159"/>
      <c r="M588" s="164"/>
      <c r="N588" s="165"/>
      <c r="O588" s="165"/>
      <c r="P588" s="165"/>
      <c r="Q588" s="165"/>
      <c r="R588" s="165"/>
      <c r="S588" s="165"/>
      <c r="T588" s="166"/>
      <c r="AT588" s="160" t="s">
        <v>175</v>
      </c>
      <c r="AU588" s="160" t="s">
        <v>169</v>
      </c>
      <c r="AV588" s="12" t="s">
        <v>169</v>
      </c>
      <c r="AW588" s="12" t="s">
        <v>32</v>
      </c>
      <c r="AX588" s="12" t="s">
        <v>71</v>
      </c>
      <c r="AY588" s="160" t="s">
        <v>162</v>
      </c>
    </row>
    <row r="589" spans="2:65" s="12" customFormat="1">
      <c r="B589" s="159"/>
      <c r="D589" s="152" t="s">
        <v>175</v>
      </c>
      <c r="E589" s="160" t="s">
        <v>1</v>
      </c>
      <c r="F589" s="161" t="s">
        <v>621</v>
      </c>
      <c r="H589" s="162">
        <v>0.98799999999999999</v>
      </c>
      <c r="I589" s="163"/>
      <c r="L589" s="159"/>
      <c r="M589" s="164"/>
      <c r="N589" s="165"/>
      <c r="O589" s="165"/>
      <c r="P589" s="165"/>
      <c r="Q589" s="165"/>
      <c r="R589" s="165"/>
      <c r="S589" s="165"/>
      <c r="T589" s="166"/>
      <c r="AT589" s="160" t="s">
        <v>175</v>
      </c>
      <c r="AU589" s="160" t="s">
        <v>169</v>
      </c>
      <c r="AV589" s="12" t="s">
        <v>169</v>
      </c>
      <c r="AW589" s="12" t="s">
        <v>32</v>
      </c>
      <c r="AX589" s="12" t="s">
        <v>71</v>
      </c>
      <c r="AY589" s="160" t="s">
        <v>162</v>
      </c>
    </row>
    <row r="590" spans="2:65" s="13" customFormat="1">
      <c r="B590" s="167"/>
      <c r="D590" s="152" t="s">
        <v>175</v>
      </c>
      <c r="E590" s="168" t="s">
        <v>1</v>
      </c>
      <c r="F590" s="169" t="s">
        <v>183</v>
      </c>
      <c r="H590" s="170">
        <v>127.089</v>
      </c>
      <c r="I590" s="171"/>
      <c r="L590" s="167"/>
      <c r="M590" s="172"/>
      <c r="N590" s="173"/>
      <c r="O590" s="173"/>
      <c r="P590" s="173"/>
      <c r="Q590" s="173"/>
      <c r="R590" s="173"/>
      <c r="S590" s="173"/>
      <c r="T590" s="174"/>
      <c r="AT590" s="168" t="s">
        <v>175</v>
      </c>
      <c r="AU590" s="168" t="s">
        <v>169</v>
      </c>
      <c r="AV590" s="13" t="s">
        <v>184</v>
      </c>
      <c r="AW590" s="13" t="s">
        <v>32</v>
      </c>
      <c r="AX590" s="13" t="s">
        <v>71</v>
      </c>
      <c r="AY590" s="168" t="s">
        <v>162</v>
      </c>
    </row>
    <row r="591" spans="2:65" s="14" customFormat="1">
      <c r="B591" s="175"/>
      <c r="D591" s="152" t="s">
        <v>175</v>
      </c>
      <c r="E591" s="176" t="s">
        <v>1</v>
      </c>
      <c r="F591" s="177" t="s">
        <v>190</v>
      </c>
      <c r="H591" s="178">
        <v>399.74400000000003</v>
      </c>
      <c r="I591" s="179"/>
      <c r="L591" s="175"/>
      <c r="M591" s="180"/>
      <c r="N591" s="181"/>
      <c r="O591" s="181"/>
      <c r="P591" s="181"/>
      <c r="Q591" s="181"/>
      <c r="R591" s="181"/>
      <c r="S591" s="181"/>
      <c r="T591" s="182"/>
      <c r="AT591" s="176" t="s">
        <v>175</v>
      </c>
      <c r="AU591" s="176" t="s">
        <v>169</v>
      </c>
      <c r="AV591" s="14" t="s">
        <v>168</v>
      </c>
      <c r="AW591" s="14" t="s">
        <v>32</v>
      </c>
      <c r="AX591" s="14" t="s">
        <v>79</v>
      </c>
      <c r="AY591" s="176" t="s">
        <v>162</v>
      </c>
    </row>
    <row r="592" spans="2:65" s="1" customFormat="1" ht="16.5" customHeight="1">
      <c r="B592" s="139"/>
      <c r="C592" s="140" t="s">
        <v>644</v>
      </c>
      <c r="D592" s="140" t="s">
        <v>164</v>
      </c>
      <c r="E592" s="242" t="s">
        <v>645</v>
      </c>
      <c r="F592" s="243"/>
      <c r="G592" s="142" t="s">
        <v>274</v>
      </c>
      <c r="H592" s="143">
        <v>14.493</v>
      </c>
      <c r="I592" s="144"/>
      <c r="J592" s="143">
        <f>ROUND(I592*H592,3)</f>
        <v>0</v>
      </c>
      <c r="K592" s="141" t="s">
        <v>1</v>
      </c>
      <c r="L592" s="30"/>
      <c r="M592" s="145" t="s">
        <v>1</v>
      </c>
      <c r="N592" s="146" t="s">
        <v>43</v>
      </c>
      <c r="O592" s="49"/>
      <c r="P592" s="147">
        <f>O592*H592</f>
        <v>0</v>
      </c>
      <c r="Q592" s="147">
        <v>1.47E-2</v>
      </c>
      <c r="R592" s="147">
        <f>Q592*H592</f>
        <v>0.21304709999999999</v>
      </c>
      <c r="S592" s="147">
        <v>0</v>
      </c>
      <c r="T592" s="148">
        <f>S592*H592</f>
        <v>0</v>
      </c>
      <c r="AR592" s="16" t="s">
        <v>168</v>
      </c>
      <c r="AT592" s="16" t="s">
        <v>164</v>
      </c>
      <c r="AU592" s="16" t="s">
        <v>169</v>
      </c>
      <c r="AY592" s="16" t="s">
        <v>162</v>
      </c>
      <c r="BE592" s="149">
        <f>IF(N592="základná",J592,0)</f>
        <v>0</v>
      </c>
      <c r="BF592" s="149">
        <f>IF(N592="znížená",J592,0)</f>
        <v>0</v>
      </c>
      <c r="BG592" s="149">
        <f>IF(N592="zákl. prenesená",J592,0)</f>
        <v>0</v>
      </c>
      <c r="BH592" s="149">
        <f>IF(N592="zníž. prenesená",J592,0)</f>
        <v>0</v>
      </c>
      <c r="BI592" s="149">
        <f>IF(N592="nulová",J592,0)</f>
        <v>0</v>
      </c>
      <c r="BJ592" s="16" t="s">
        <v>169</v>
      </c>
      <c r="BK592" s="150">
        <f>ROUND(I592*H592,3)</f>
        <v>0</v>
      </c>
      <c r="BL592" s="16" t="s">
        <v>168</v>
      </c>
      <c r="BM592" s="16" t="s">
        <v>646</v>
      </c>
    </row>
    <row r="593" spans="2:65" s="11" customFormat="1">
      <c r="B593" s="151"/>
      <c r="D593" s="152" t="s">
        <v>175</v>
      </c>
      <c r="E593" s="153" t="s">
        <v>1</v>
      </c>
      <c r="F593" s="154" t="s">
        <v>647</v>
      </c>
      <c r="H593" s="153" t="s">
        <v>1</v>
      </c>
      <c r="I593" s="155"/>
      <c r="L593" s="151"/>
      <c r="M593" s="156"/>
      <c r="N593" s="157"/>
      <c r="O593" s="157"/>
      <c r="P593" s="157"/>
      <c r="Q593" s="157"/>
      <c r="R593" s="157"/>
      <c r="S593" s="157"/>
      <c r="T593" s="158"/>
      <c r="AT593" s="153" t="s">
        <v>175</v>
      </c>
      <c r="AU593" s="153" t="s">
        <v>169</v>
      </c>
      <c r="AV593" s="11" t="s">
        <v>79</v>
      </c>
      <c r="AW593" s="11" t="s">
        <v>32</v>
      </c>
      <c r="AX593" s="11" t="s">
        <v>71</v>
      </c>
      <c r="AY593" s="153" t="s">
        <v>162</v>
      </c>
    </row>
    <row r="594" spans="2:65" s="12" customFormat="1">
      <c r="B594" s="159"/>
      <c r="D594" s="152" t="s">
        <v>175</v>
      </c>
      <c r="E594" s="160" t="s">
        <v>1</v>
      </c>
      <c r="F594" s="161" t="s">
        <v>648</v>
      </c>
      <c r="H594" s="162">
        <v>13.297000000000001</v>
      </c>
      <c r="I594" s="163"/>
      <c r="L594" s="159"/>
      <c r="M594" s="164"/>
      <c r="N594" s="165"/>
      <c r="O594" s="165"/>
      <c r="P594" s="165"/>
      <c r="Q594" s="165"/>
      <c r="R594" s="165"/>
      <c r="S594" s="165"/>
      <c r="T594" s="166"/>
      <c r="AT594" s="160" t="s">
        <v>175</v>
      </c>
      <c r="AU594" s="160" t="s">
        <v>169</v>
      </c>
      <c r="AV594" s="12" t="s">
        <v>169</v>
      </c>
      <c r="AW594" s="12" t="s">
        <v>32</v>
      </c>
      <c r="AX594" s="12" t="s">
        <v>71</v>
      </c>
      <c r="AY594" s="160" t="s">
        <v>162</v>
      </c>
    </row>
    <row r="595" spans="2:65" s="12" customFormat="1">
      <c r="B595" s="159"/>
      <c r="D595" s="152" t="s">
        <v>175</v>
      </c>
      <c r="E595" s="160" t="s">
        <v>1</v>
      </c>
      <c r="F595" s="161" t="s">
        <v>627</v>
      </c>
      <c r="H595" s="162">
        <v>1.196</v>
      </c>
      <c r="I595" s="163"/>
      <c r="L595" s="159"/>
      <c r="M595" s="164"/>
      <c r="N595" s="165"/>
      <c r="O595" s="165"/>
      <c r="P595" s="165"/>
      <c r="Q595" s="165"/>
      <c r="R595" s="165"/>
      <c r="S595" s="165"/>
      <c r="T595" s="166"/>
      <c r="AT595" s="160" t="s">
        <v>175</v>
      </c>
      <c r="AU595" s="160" t="s">
        <v>169</v>
      </c>
      <c r="AV595" s="12" t="s">
        <v>169</v>
      </c>
      <c r="AW595" s="12" t="s">
        <v>32</v>
      </c>
      <c r="AX595" s="12" t="s">
        <v>71</v>
      </c>
      <c r="AY595" s="160" t="s">
        <v>162</v>
      </c>
    </row>
    <row r="596" spans="2:65" s="14" customFormat="1">
      <c r="B596" s="175"/>
      <c r="D596" s="152" t="s">
        <v>175</v>
      </c>
      <c r="E596" s="176" t="s">
        <v>1</v>
      </c>
      <c r="F596" s="177" t="s">
        <v>190</v>
      </c>
      <c r="H596" s="178">
        <v>14.493</v>
      </c>
      <c r="I596" s="179"/>
      <c r="L596" s="175"/>
      <c r="M596" s="180"/>
      <c r="N596" s="181"/>
      <c r="O596" s="181"/>
      <c r="P596" s="181"/>
      <c r="Q596" s="181"/>
      <c r="R596" s="181"/>
      <c r="S596" s="181"/>
      <c r="T596" s="182"/>
      <c r="AT596" s="176" t="s">
        <v>175</v>
      </c>
      <c r="AU596" s="176" t="s">
        <v>169</v>
      </c>
      <c r="AV596" s="14" t="s">
        <v>168</v>
      </c>
      <c r="AW596" s="14" t="s">
        <v>32</v>
      </c>
      <c r="AX596" s="14" t="s">
        <v>79</v>
      </c>
      <c r="AY596" s="176" t="s">
        <v>162</v>
      </c>
    </row>
    <row r="597" spans="2:65" s="1" customFormat="1" ht="22.5" customHeight="1">
      <c r="B597" s="139"/>
      <c r="C597" s="140" t="s">
        <v>649</v>
      </c>
      <c r="D597" s="140" t="s">
        <v>164</v>
      </c>
      <c r="E597" s="242" t="s">
        <v>650</v>
      </c>
      <c r="F597" s="243"/>
      <c r="G597" s="142" t="s">
        <v>274</v>
      </c>
      <c r="H597" s="143">
        <v>127.473</v>
      </c>
      <c r="I597" s="144"/>
      <c r="J597" s="143">
        <f>ROUND(I597*H597,3)</f>
        <v>0</v>
      </c>
      <c r="K597" s="141" t="s">
        <v>167</v>
      </c>
      <c r="L597" s="30"/>
      <c r="M597" s="145" t="s">
        <v>1</v>
      </c>
      <c r="N597" s="146" t="s">
        <v>43</v>
      </c>
      <c r="O597" s="49"/>
      <c r="P597" s="147">
        <f>O597*H597</f>
        <v>0</v>
      </c>
      <c r="Q597" s="147">
        <v>1.9000000000000001E-4</v>
      </c>
      <c r="R597" s="147">
        <f>Q597*H597</f>
        <v>2.4219870000000001E-2</v>
      </c>
      <c r="S597" s="147">
        <v>0</v>
      </c>
      <c r="T597" s="148">
        <f>S597*H597</f>
        <v>0</v>
      </c>
      <c r="AR597" s="16" t="s">
        <v>168</v>
      </c>
      <c r="AT597" s="16" t="s">
        <v>164</v>
      </c>
      <c r="AU597" s="16" t="s">
        <v>169</v>
      </c>
      <c r="AY597" s="16" t="s">
        <v>162</v>
      </c>
      <c r="BE597" s="149">
        <f>IF(N597="základná",J597,0)</f>
        <v>0</v>
      </c>
      <c r="BF597" s="149">
        <f>IF(N597="znížená",J597,0)</f>
        <v>0</v>
      </c>
      <c r="BG597" s="149">
        <f>IF(N597="zákl. prenesená",J597,0)</f>
        <v>0</v>
      </c>
      <c r="BH597" s="149">
        <f>IF(N597="zníž. prenesená",J597,0)</f>
        <v>0</v>
      </c>
      <c r="BI597" s="149">
        <f>IF(N597="nulová",J597,0)</f>
        <v>0</v>
      </c>
      <c r="BJ597" s="16" t="s">
        <v>169</v>
      </c>
      <c r="BK597" s="150">
        <f>ROUND(I597*H597,3)</f>
        <v>0</v>
      </c>
      <c r="BL597" s="16" t="s">
        <v>168</v>
      </c>
      <c r="BM597" s="16" t="s">
        <v>651</v>
      </c>
    </row>
    <row r="598" spans="2:65" s="1" customFormat="1" ht="16.5" customHeight="1">
      <c r="B598" s="139"/>
      <c r="C598" s="140" t="s">
        <v>652</v>
      </c>
      <c r="D598" s="140" t="s">
        <v>164</v>
      </c>
      <c r="E598" s="242" t="s">
        <v>653</v>
      </c>
      <c r="F598" s="243"/>
      <c r="G598" s="142" t="s">
        <v>274</v>
      </c>
      <c r="H598" s="143">
        <v>399.1</v>
      </c>
      <c r="I598" s="144"/>
      <c r="J598" s="143">
        <f>ROUND(I598*H598,3)</f>
        <v>0</v>
      </c>
      <c r="K598" s="141" t="s">
        <v>167</v>
      </c>
      <c r="L598" s="30"/>
      <c r="M598" s="145" t="s">
        <v>1</v>
      </c>
      <c r="N598" s="146" t="s">
        <v>43</v>
      </c>
      <c r="O598" s="49"/>
      <c r="P598" s="147">
        <f>O598*H598</f>
        <v>0</v>
      </c>
      <c r="Q598" s="147">
        <v>2.8999999999999998E-3</v>
      </c>
      <c r="R598" s="147">
        <f>Q598*H598</f>
        <v>1.1573899999999999</v>
      </c>
      <c r="S598" s="147">
        <v>0</v>
      </c>
      <c r="T598" s="148">
        <f>S598*H598</f>
        <v>0</v>
      </c>
      <c r="AR598" s="16" t="s">
        <v>168</v>
      </c>
      <c r="AT598" s="16" t="s">
        <v>164</v>
      </c>
      <c r="AU598" s="16" t="s">
        <v>169</v>
      </c>
      <c r="AY598" s="16" t="s">
        <v>162</v>
      </c>
      <c r="BE598" s="149">
        <f>IF(N598="základná",J598,0)</f>
        <v>0</v>
      </c>
      <c r="BF598" s="149">
        <f>IF(N598="znížená",J598,0)</f>
        <v>0</v>
      </c>
      <c r="BG598" s="149">
        <f>IF(N598="zákl. prenesená",J598,0)</f>
        <v>0</v>
      </c>
      <c r="BH598" s="149">
        <f>IF(N598="zníž. prenesená",J598,0)</f>
        <v>0</v>
      </c>
      <c r="BI598" s="149">
        <f>IF(N598="nulová",J598,0)</f>
        <v>0</v>
      </c>
      <c r="BJ598" s="16" t="s">
        <v>169</v>
      </c>
      <c r="BK598" s="150">
        <f>ROUND(I598*H598,3)</f>
        <v>0</v>
      </c>
      <c r="BL598" s="16" t="s">
        <v>168</v>
      </c>
      <c r="BM598" s="16" t="s">
        <v>654</v>
      </c>
    </row>
    <row r="599" spans="2:65" s="12" customFormat="1">
      <c r="B599" s="159"/>
      <c r="D599" s="152" t="s">
        <v>175</v>
      </c>
      <c r="E599" s="160" t="s">
        <v>1</v>
      </c>
      <c r="F599" s="161" t="s">
        <v>655</v>
      </c>
      <c r="H599" s="162">
        <v>399.1</v>
      </c>
      <c r="I599" s="163"/>
      <c r="L599" s="159"/>
      <c r="M599" s="164"/>
      <c r="N599" s="165"/>
      <c r="O599" s="165"/>
      <c r="P599" s="165"/>
      <c r="Q599" s="165"/>
      <c r="R599" s="165"/>
      <c r="S599" s="165"/>
      <c r="T599" s="166"/>
      <c r="AT599" s="160" t="s">
        <v>175</v>
      </c>
      <c r="AU599" s="160" t="s">
        <v>169</v>
      </c>
      <c r="AV599" s="12" t="s">
        <v>169</v>
      </c>
      <c r="AW599" s="12" t="s">
        <v>32</v>
      </c>
      <c r="AX599" s="12" t="s">
        <v>79</v>
      </c>
      <c r="AY599" s="160" t="s">
        <v>162</v>
      </c>
    </row>
    <row r="600" spans="2:65" s="1" customFormat="1" ht="16.5" customHeight="1">
      <c r="B600" s="139"/>
      <c r="C600" s="140" t="s">
        <v>656</v>
      </c>
      <c r="D600" s="140" t="s">
        <v>164</v>
      </c>
      <c r="E600" s="244" t="s">
        <v>2497</v>
      </c>
      <c r="F600" s="245"/>
      <c r="G600" s="142" t="s">
        <v>274</v>
      </c>
      <c r="H600" s="143">
        <v>8.5540000000000003</v>
      </c>
      <c r="I600" s="144"/>
      <c r="J600" s="143">
        <f>ROUND(I600*H600,3)</f>
        <v>0</v>
      </c>
      <c r="K600" s="141" t="s">
        <v>167</v>
      </c>
      <c r="L600" s="30"/>
      <c r="M600" s="145" t="s">
        <v>1</v>
      </c>
      <c r="N600" s="146" t="s">
        <v>43</v>
      </c>
      <c r="O600" s="49"/>
      <c r="P600" s="147">
        <f>O600*H600</f>
        <v>0</v>
      </c>
      <c r="Q600" s="147">
        <v>5.4000000000000001E-4</v>
      </c>
      <c r="R600" s="147">
        <f>Q600*H600</f>
        <v>4.6191600000000006E-3</v>
      </c>
      <c r="S600" s="147">
        <v>0</v>
      </c>
      <c r="T600" s="148">
        <f>S600*H600</f>
        <v>0</v>
      </c>
      <c r="AR600" s="16" t="s">
        <v>168</v>
      </c>
      <c r="AT600" s="16" t="s">
        <v>164</v>
      </c>
      <c r="AU600" s="16" t="s">
        <v>169</v>
      </c>
      <c r="AY600" s="16" t="s">
        <v>162</v>
      </c>
      <c r="BE600" s="149">
        <f>IF(N600="základná",J600,0)</f>
        <v>0</v>
      </c>
      <c r="BF600" s="149">
        <f>IF(N600="znížená",J600,0)</f>
        <v>0</v>
      </c>
      <c r="BG600" s="149">
        <f>IF(N600="zákl. prenesená",J600,0)</f>
        <v>0</v>
      </c>
      <c r="BH600" s="149">
        <f>IF(N600="zníž. prenesená",J600,0)</f>
        <v>0</v>
      </c>
      <c r="BI600" s="149">
        <f>IF(N600="nulová",J600,0)</f>
        <v>0</v>
      </c>
      <c r="BJ600" s="16" t="s">
        <v>169</v>
      </c>
      <c r="BK600" s="150">
        <f>ROUND(I600*H600,3)</f>
        <v>0</v>
      </c>
      <c r="BL600" s="16" t="s">
        <v>168</v>
      </c>
      <c r="BM600" s="16" t="s">
        <v>657</v>
      </c>
    </row>
    <row r="601" spans="2:65" s="12" customFormat="1">
      <c r="B601" s="159"/>
      <c r="D601" s="152" t="s">
        <v>175</v>
      </c>
      <c r="E601" s="160" t="s">
        <v>1</v>
      </c>
      <c r="F601" s="161" t="s">
        <v>658</v>
      </c>
      <c r="H601" s="162">
        <v>8.5540000000000003</v>
      </c>
      <c r="I601" s="163"/>
      <c r="L601" s="159"/>
      <c r="M601" s="164"/>
      <c r="N601" s="165"/>
      <c r="O601" s="165"/>
      <c r="P601" s="165"/>
      <c r="Q601" s="165"/>
      <c r="R601" s="165"/>
      <c r="S601" s="165"/>
      <c r="T601" s="166"/>
      <c r="AT601" s="160" t="s">
        <v>175</v>
      </c>
      <c r="AU601" s="160" t="s">
        <v>169</v>
      </c>
      <c r="AV601" s="12" t="s">
        <v>169</v>
      </c>
      <c r="AW601" s="12" t="s">
        <v>32</v>
      </c>
      <c r="AX601" s="12" t="s">
        <v>79</v>
      </c>
      <c r="AY601" s="160" t="s">
        <v>162</v>
      </c>
    </row>
    <row r="602" spans="2:65" s="1" customFormat="1" ht="16.5" customHeight="1">
      <c r="B602" s="139"/>
      <c r="C602" s="140" t="s">
        <v>659</v>
      </c>
      <c r="D602" s="140" t="s">
        <v>164</v>
      </c>
      <c r="E602" s="244" t="s">
        <v>660</v>
      </c>
      <c r="F602" s="243"/>
      <c r="G602" s="142" t="s">
        <v>274</v>
      </c>
      <c r="H602" s="143">
        <v>19.913</v>
      </c>
      <c r="I602" s="144"/>
      <c r="J602" s="143">
        <f>ROUND(I602*H602,3)</f>
        <v>0</v>
      </c>
      <c r="K602" s="141" t="s">
        <v>1</v>
      </c>
      <c r="L602" s="30"/>
      <c r="M602" s="145" t="s">
        <v>1</v>
      </c>
      <c r="N602" s="146" t="s">
        <v>43</v>
      </c>
      <c r="O602" s="49"/>
      <c r="P602" s="147">
        <f>O602*H602</f>
        <v>0</v>
      </c>
      <c r="Q602" s="147">
        <v>1.3050000000000001E-2</v>
      </c>
      <c r="R602" s="147">
        <f>Q602*H602</f>
        <v>0.25986465000000003</v>
      </c>
      <c r="S602" s="147">
        <v>0</v>
      </c>
      <c r="T602" s="148">
        <f>S602*H602</f>
        <v>0</v>
      </c>
      <c r="AR602" s="16" t="s">
        <v>168</v>
      </c>
      <c r="AT602" s="16" t="s">
        <v>164</v>
      </c>
      <c r="AU602" s="16" t="s">
        <v>169</v>
      </c>
      <c r="AY602" s="16" t="s">
        <v>162</v>
      </c>
      <c r="BE602" s="149">
        <f>IF(N602="základná",J602,0)</f>
        <v>0</v>
      </c>
      <c r="BF602" s="149">
        <f>IF(N602="znížená",J602,0)</f>
        <v>0</v>
      </c>
      <c r="BG602" s="149">
        <f>IF(N602="zákl. prenesená",J602,0)</f>
        <v>0</v>
      </c>
      <c r="BH602" s="149">
        <f>IF(N602="zníž. prenesená",J602,0)</f>
        <v>0</v>
      </c>
      <c r="BI602" s="149">
        <f>IF(N602="nulová",J602,0)</f>
        <v>0</v>
      </c>
      <c r="BJ602" s="16" t="s">
        <v>169</v>
      </c>
      <c r="BK602" s="150">
        <f>ROUND(I602*H602,3)</f>
        <v>0</v>
      </c>
      <c r="BL602" s="16" t="s">
        <v>168</v>
      </c>
      <c r="BM602" s="16" t="s">
        <v>661</v>
      </c>
    </row>
    <row r="603" spans="2:65" s="11" customFormat="1">
      <c r="B603" s="151"/>
      <c r="D603" s="152" t="s">
        <v>175</v>
      </c>
      <c r="E603" s="153" t="s">
        <v>1</v>
      </c>
      <c r="F603" s="154" t="s">
        <v>614</v>
      </c>
      <c r="H603" s="153" t="s">
        <v>1</v>
      </c>
      <c r="I603" s="155"/>
      <c r="L603" s="151"/>
      <c r="M603" s="156"/>
      <c r="N603" s="157"/>
      <c r="O603" s="157"/>
      <c r="P603" s="157"/>
      <c r="Q603" s="157"/>
      <c r="R603" s="157"/>
      <c r="S603" s="157"/>
      <c r="T603" s="158"/>
      <c r="AT603" s="153" t="s">
        <v>175</v>
      </c>
      <c r="AU603" s="153" t="s">
        <v>169</v>
      </c>
      <c r="AV603" s="11" t="s">
        <v>79</v>
      </c>
      <c r="AW603" s="11" t="s">
        <v>32</v>
      </c>
      <c r="AX603" s="11" t="s">
        <v>71</v>
      </c>
      <c r="AY603" s="153" t="s">
        <v>162</v>
      </c>
    </row>
    <row r="604" spans="2:65" s="11" customFormat="1">
      <c r="B604" s="151"/>
      <c r="D604" s="152" t="s">
        <v>175</v>
      </c>
      <c r="E604" s="153" t="s">
        <v>1</v>
      </c>
      <c r="F604" s="154" t="s">
        <v>662</v>
      </c>
      <c r="H604" s="153" t="s">
        <v>1</v>
      </c>
      <c r="I604" s="155"/>
      <c r="L604" s="151"/>
      <c r="M604" s="156"/>
      <c r="N604" s="157"/>
      <c r="O604" s="157"/>
      <c r="P604" s="157"/>
      <c r="Q604" s="157"/>
      <c r="R604" s="157"/>
      <c r="S604" s="157"/>
      <c r="T604" s="158"/>
      <c r="AT604" s="153" t="s">
        <v>175</v>
      </c>
      <c r="AU604" s="153" t="s">
        <v>169</v>
      </c>
      <c r="AV604" s="11" t="s">
        <v>79</v>
      </c>
      <c r="AW604" s="11" t="s">
        <v>32</v>
      </c>
      <c r="AX604" s="11" t="s">
        <v>71</v>
      </c>
      <c r="AY604" s="153" t="s">
        <v>162</v>
      </c>
    </row>
    <row r="605" spans="2:65" s="11" customFormat="1">
      <c r="B605" s="151"/>
      <c r="D605" s="152" t="s">
        <v>175</v>
      </c>
      <c r="E605" s="153" t="s">
        <v>1</v>
      </c>
      <c r="F605" s="154" t="s">
        <v>663</v>
      </c>
      <c r="H605" s="153" t="s">
        <v>1</v>
      </c>
      <c r="I605" s="155"/>
      <c r="L605" s="151"/>
      <c r="M605" s="156"/>
      <c r="N605" s="157"/>
      <c r="O605" s="157"/>
      <c r="P605" s="157"/>
      <c r="Q605" s="157"/>
      <c r="R605" s="157"/>
      <c r="S605" s="157"/>
      <c r="T605" s="158"/>
      <c r="AT605" s="153" t="s">
        <v>175</v>
      </c>
      <c r="AU605" s="153" t="s">
        <v>169</v>
      </c>
      <c r="AV605" s="11" t="s">
        <v>79</v>
      </c>
      <c r="AW605" s="11" t="s">
        <v>32</v>
      </c>
      <c r="AX605" s="11" t="s">
        <v>71</v>
      </c>
      <c r="AY605" s="153" t="s">
        <v>162</v>
      </c>
    </row>
    <row r="606" spans="2:65" s="12" customFormat="1">
      <c r="B606" s="159"/>
      <c r="D606" s="152" t="s">
        <v>175</v>
      </c>
      <c r="E606" s="160" t="s">
        <v>1</v>
      </c>
      <c r="F606" s="161" t="s">
        <v>664</v>
      </c>
      <c r="H606" s="162">
        <v>5.98</v>
      </c>
      <c r="I606" s="163"/>
      <c r="L606" s="159"/>
      <c r="M606" s="164"/>
      <c r="N606" s="165"/>
      <c r="O606" s="165"/>
      <c r="P606" s="165"/>
      <c r="Q606" s="165"/>
      <c r="R606" s="165"/>
      <c r="S606" s="165"/>
      <c r="T606" s="166"/>
      <c r="AT606" s="160" t="s">
        <v>175</v>
      </c>
      <c r="AU606" s="160" t="s">
        <v>169</v>
      </c>
      <c r="AV606" s="12" t="s">
        <v>169</v>
      </c>
      <c r="AW606" s="12" t="s">
        <v>32</v>
      </c>
      <c r="AX606" s="12" t="s">
        <v>71</v>
      </c>
      <c r="AY606" s="160" t="s">
        <v>162</v>
      </c>
    </row>
    <row r="607" spans="2:65" s="12" customFormat="1">
      <c r="B607" s="159"/>
      <c r="D607" s="152" t="s">
        <v>175</v>
      </c>
      <c r="E607" s="160" t="s">
        <v>1</v>
      </c>
      <c r="F607" s="161" t="s">
        <v>665</v>
      </c>
      <c r="H607" s="162">
        <v>-1.1379999999999999</v>
      </c>
      <c r="I607" s="163"/>
      <c r="L607" s="159"/>
      <c r="M607" s="164"/>
      <c r="N607" s="165"/>
      <c r="O607" s="165"/>
      <c r="P607" s="165"/>
      <c r="Q607" s="165"/>
      <c r="R607" s="165"/>
      <c r="S607" s="165"/>
      <c r="T607" s="166"/>
      <c r="AT607" s="160" t="s">
        <v>175</v>
      </c>
      <c r="AU607" s="160" t="s">
        <v>169</v>
      </c>
      <c r="AV607" s="12" t="s">
        <v>169</v>
      </c>
      <c r="AW607" s="12" t="s">
        <v>32</v>
      </c>
      <c r="AX607" s="12" t="s">
        <v>71</v>
      </c>
      <c r="AY607" s="160" t="s">
        <v>162</v>
      </c>
    </row>
    <row r="608" spans="2:65" s="13" customFormat="1">
      <c r="B608" s="167"/>
      <c r="D608" s="152" t="s">
        <v>175</v>
      </c>
      <c r="E608" s="168" t="s">
        <v>1</v>
      </c>
      <c r="F608" s="169" t="s">
        <v>183</v>
      </c>
      <c r="H608" s="170">
        <v>4.8420000000000005</v>
      </c>
      <c r="I608" s="171"/>
      <c r="L608" s="167"/>
      <c r="M608" s="172"/>
      <c r="N608" s="173"/>
      <c r="O608" s="173"/>
      <c r="P608" s="173"/>
      <c r="Q608" s="173"/>
      <c r="R608" s="173"/>
      <c r="S608" s="173"/>
      <c r="T608" s="174"/>
      <c r="AT608" s="168" t="s">
        <v>175</v>
      </c>
      <c r="AU608" s="168" t="s">
        <v>169</v>
      </c>
      <c r="AV608" s="13" t="s">
        <v>184</v>
      </c>
      <c r="AW608" s="13" t="s">
        <v>32</v>
      </c>
      <c r="AX608" s="13" t="s">
        <v>71</v>
      </c>
      <c r="AY608" s="168" t="s">
        <v>162</v>
      </c>
    </row>
    <row r="609" spans="2:65" s="11" customFormat="1">
      <c r="B609" s="151"/>
      <c r="D609" s="152" t="s">
        <v>175</v>
      </c>
      <c r="E609" s="153" t="s">
        <v>1</v>
      </c>
      <c r="F609" s="154" t="s">
        <v>666</v>
      </c>
      <c r="H609" s="153" t="s">
        <v>1</v>
      </c>
      <c r="I609" s="155"/>
      <c r="L609" s="151"/>
      <c r="M609" s="156"/>
      <c r="N609" s="157"/>
      <c r="O609" s="157"/>
      <c r="P609" s="157"/>
      <c r="Q609" s="157"/>
      <c r="R609" s="157"/>
      <c r="S609" s="157"/>
      <c r="T609" s="158"/>
      <c r="AT609" s="153" t="s">
        <v>175</v>
      </c>
      <c r="AU609" s="153" t="s">
        <v>169</v>
      </c>
      <c r="AV609" s="11" t="s">
        <v>79</v>
      </c>
      <c r="AW609" s="11" t="s">
        <v>32</v>
      </c>
      <c r="AX609" s="11" t="s">
        <v>71</v>
      </c>
      <c r="AY609" s="153" t="s">
        <v>162</v>
      </c>
    </row>
    <row r="610" spans="2:65" s="12" customFormat="1">
      <c r="B610" s="159"/>
      <c r="D610" s="152" t="s">
        <v>175</v>
      </c>
      <c r="E610" s="160" t="s">
        <v>1</v>
      </c>
      <c r="F610" s="161" t="s">
        <v>667</v>
      </c>
      <c r="H610" s="162">
        <v>6.8410000000000002</v>
      </c>
      <c r="I610" s="163"/>
      <c r="L610" s="159"/>
      <c r="M610" s="164"/>
      <c r="N610" s="165"/>
      <c r="O610" s="165"/>
      <c r="P610" s="165"/>
      <c r="Q610" s="165"/>
      <c r="R610" s="165"/>
      <c r="S610" s="165"/>
      <c r="T610" s="166"/>
      <c r="AT610" s="160" t="s">
        <v>175</v>
      </c>
      <c r="AU610" s="160" t="s">
        <v>169</v>
      </c>
      <c r="AV610" s="12" t="s">
        <v>169</v>
      </c>
      <c r="AW610" s="12" t="s">
        <v>32</v>
      </c>
      <c r="AX610" s="12" t="s">
        <v>71</v>
      </c>
      <c r="AY610" s="160" t="s">
        <v>162</v>
      </c>
    </row>
    <row r="611" spans="2:65" s="12" customFormat="1">
      <c r="B611" s="159"/>
      <c r="D611" s="152" t="s">
        <v>175</v>
      </c>
      <c r="E611" s="160" t="s">
        <v>1</v>
      </c>
      <c r="F611" s="161" t="s">
        <v>668</v>
      </c>
      <c r="H611" s="162">
        <v>-2.8439999999999999</v>
      </c>
      <c r="I611" s="163"/>
      <c r="L611" s="159"/>
      <c r="M611" s="164"/>
      <c r="N611" s="165"/>
      <c r="O611" s="165"/>
      <c r="P611" s="165"/>
      <c r="Q611" s="165"/>
      <c r="R611" s="165"/>
      <c r="S611" s="165"/>
      <c r="T611" s="166"/>
      <c r="AT611" s="160" t="s">
        <v>175</v>
      </c>
      <c r="AU611" s="160" t="s">
        <v>169</v>
      </c>
      <c r="AV611" s="12" t="s">
        <v>169</v>
      </c>
      <c r="AW611" s="12" t="s">
        <v>32</v>
      </c>
      <c r="AX611" s="12" t="s">
        <v>71</v>
      </c>
      <c r="AY611" s="160" t="s">
        <v>162</v>
      </c>
    </row>
    <row r="612" spans="2:65" s="13" customFormat="1">
      <c r="B612" s="167"/>
      <c r="D612" s="152" t="s">
        <v>175</v>
      </c>
      <c r="E612" s="168" t="s">
        <v>1</v>
      </c>
      <c r="F612" s="169" t="s">
        <v>183</v>
      </c>
      <c r="H612" s="170">
        <v>3.9970000000000003</v>
      </c>
      <c r="I612" s="171"/>
      <c r="L612" s="167"/>
      <c r="M612" s="172"/>
      <c r="N612" s="173"/>
      <c r="O612" s="173"/>
      <c r="P612" s="173"/>
      <c r="Q612" s="173"/>
      <c r="R612" s="173"/>
      <c r="S612" s="173"/>
      <c r="T612" s="174"/>
      <c r="AT612" s="168" t="s">
        <v>175</v>
      </c>
      <c r="AU612" s="168" t="s">
        <v>169</v>
      </c>
      <c r="AV612" s="13" t="s">
        <v>184</v>
      </c>
      <c r="AW612" s="13" t="s">
        <v>32</v>
      </c>
      <c r="AX612" s="13" t="s">
        <v>71</v>
      </c>
      <c r="AY612" s="168" t="s">
        <v>162</v>
      </c>
    </row>
    <row r="613" spans="2:65" s="11" customFormat="1">
      <c r="B613" s="151"/>
      <c r="D613" s="152" t="s">
        <v>175</v>
      </c>
      <c r="E613" s="153" t="s">
        <v>1</v>
      </c>
      <c r="F613" s="154" t="s">
        <v>669</v>
      </c>
      <c r="H613" s="153" t="s">
        <v>1</v>
      </c>
      <c r="I613" s="155"/>
      <c r="L613" s="151"/>
      <c r="M613" s="156"/>
      <c r="N613" s="157"/>
      <c r="O613" s="157"/>
      <c r="P613" s="157"/>
      <c r="Q613" s="157"/>
      <c r="R613" s="157"/>
      <c r="S613" s="157"/>
      <c r="T613" s="158"/>
      <c r="AT613" s="153" t="s">
        <v>175</v>
      </c>
      <c r="AU613" s="153" t="s">
        <v>169</v>
      </c>
      <c r="AV613" s="11" t="s">
        <v>79</v>
      </c>
      <c r="AW613" s="11" t="s">
        <v>32</v>
      </c>
      <c r="AX613" s="11" t="s">
        <v>71</v>
      </c>
      <c r="AY613" s="153" t="s">
        <v>162</v>
      </c>
    </row>
    <row r="614" spans="2:65" s="12" customFormat="1">
      <c r="B614" s="159"/>
      <c r="D614" s="152" t="s">
        <v>175</v>
      </c>
      <c r="E614" s="160" t="s">
        <v>1</v>
      </c>
      <c r="F614" s="161" t="s">
        <v>664</v>
      </c>
      <c r="H614" s="162">
        <v>5.98</v>
      </c>
      <c r="I614" s="163"/>
      <c r="L614" s="159"/>
      <c r="M614" s="164"/>
      <c r="N614" s="165"/>
      <c r="O614" s="165"/>
      <c r="P614" s="165"/>
      <c r="Q614" s="165"/>
      <c r="R614" s="165"/>
      <c r="S614" s="165"/>
      <c r="T614" s="166"/>
      <c r="AT614" s="160" t="s">
        <v>175</v>
      </c>
      <c r="AU614" s="160" t="s">
        <v>169</v>
      </c>
      <c r="AV614" s="12" t="s">
        <v>169</v>
      </c>
      <c r="AW614" s="12" t="s">
        <v>32</v>
      </c>
      <c r="AX614" s="12" t="s">
        <v>71</v>
      </c>
      <c r="AY614" s="160" t="s">
        <v>162</v>
      </c>
    </row>
    <row r="615" spans="2:65" s="12" customFormat="1">
      <c r="B615" s="159"/>
      <c r="D615" s="152" t="s">
        <v>175</v>
      </c>
      <c r="E615" s="160" t="s">
        <v>1</v>
      </c>
      <c r="F615" s="161" t="s">
        <v>670</v>
      </c>
      <c r="H615" s="162">
        <v>-3.226</v>
      </c>
      <c r="I615" s="163"/>
      <c r="L615" s="159"/>
      <c r="M615" s="164"/>
      <c r="N615" s="165"/>
      <c r="O615" s="165"/>
      <c r="P615" s="165"/>
      <c r="Q615" s="165"/>
      <c r="R615" s="165"/>
      <c r="S615" s="165"/>
      <c r="T615" s="166"/>
      <c r="AT615" s="160" t="s">
        <v>175</v>
      </c>
      <c r="AU615" s="160" t="s">
        <v>169</v>
      </c>
      <c r="AV615" s="12" t="s">
        <v>169</v>
      </c>
      <c r="AW615" s="12" t="s">
        <v>32</v>
      </c>
      <c r="AX615" s="12" t="s">
        <v>71</v>
      </c>
      <c r="AY615" s="160" t="s">
        <v>162</v>
      </c>
    </row>
    <row r="616" spans="2:65" s="13" customFormat="1">
      <c r="B616" s="167"/>
      <c r="D616" s="152" t="s">
        <v>175</v>
      </c>
      <c r="E616" s="168" t="s">
        <v>1</v>
      </c>
      <c r="F616" s="169" t="s">
        <v>183</v>
      </c>
      <c r="H616" s="170">
        <v>2.7540000000000004</v>
      </c>
      <c r="I616" s="171"/>
      <c r="L616" s="167"/>
      <c r="M616" s="172"/>
      <c r="N616" s="173"/>
      <c r="O616" s="173"/>
      <c r="P616" s="173"/>
      <c r="Q616" s="173"/>
      <c r="R616" s="173"/>
      <c r="S616" s="173"/>
      <c r="T616" s="174"/>
      <c r="AT616" s="168" t="s">
        <v>175</v>
      </c>
      <c r="AU616" s="168" t="s">
        <v>169</v>
      </c>
      <c r="AV616" s="13" t="s">
        <v>184</v>
      </c>
      <c r="AW616" s="13" t="s">
        <v>32</v>
      </c>
      <c r="AX616" s="13" t="s">
        <v>71</v>
      </c>
      <c r="AY616" s="168" t="s">
        <v>162</v>
      </c>
    </row>
    <row r="617" spans="2:65" s="11" customFormat="1">
      <c r="B617" s="151"/>
      <c r="D617" s="152" t="s">
        <v>175</v>
      </c>
      <c r="E617" s="153" t="s">
        <v>1</v>
      </c>
      <c r="F617" s="154" t="s">
        <v>671</v>
      </c>
      <c r="H617" s="153" t="s">
        <v>1</v>
      </c>
      <c r="I617" s="155"/>
      <c r="L617" s="151"/>
      <c r="M617" s="156"/>
      <c r="N617" s="157"/>
      <c r="O617" s="157"/>
      <c r="P617" s="157"/>
      <c r="Q617" s="157"/>
      <c r="R617" s="157"/>
      <c r="S617" s="157"/>
      <c r="T617" s="158"/>
      <c r="AT617" s="153" t="s">
        <v>175</v>
      </c>
      <c r="AU617" s="153" t="s">
        <v>169</v>
      </c>
      <c r="AV617" s="11" t="s">
        <v>79</v>
      </c>
      <c r="AW617" s="11" t="s">
        <v>32</v>
      </c>
      <c r="AX617" s="11" t="s">
        <v>71</v>
      </c>
      <c r="AY617" s="153" t="s">
        <v>162</v>
      </c>
    </row>
    <row r="618" spans="2:65" s="12" customFormat="1">
      <c r="B618" s="159"/>
      <c r="D618" s="152" t="s">
        <v>175</v>
      </c>
      <c r="E618" s="160" t="s">
        <v>1</v>
      </c>
      <c r="F618" s="161" t="s">
        <v>667</v>
      </c>
      <c r="H618" s="162">
        <v>6.8410000000000002</v>
      </c>
      <c r="I618" s="163"/>
      <c r="L618" s="159"/>
      <c r="M618" s="164"/>
      <c r="N618" s="165"/>
      <c r="O618" s="165"/>
      <c r="P618" s="165"/>
      <c r="Q618" s="165"/>
      <c r="R618" s="165"/>
      <c r="S618" s="165"/>
      <c r="T618" s="166"/>
      <c r="AT618" s="160" t="s">
        <v>175</v>
      </c>
      <c r="AU618" s="160" t="s">
        <v>169</v>
      </c>
      <c r="AV618" s="12" t="s">
        <v>169</v>
      </c>
      <c r="AW618" s="12" t="s">
        <v>32</v>
      </c>
      <c r="AX618" s="12" t="s">
        <v>71</v>
      </c>
      <c r="AY618" s="160" t="s">
        <v>162</v>
      </c>
    </row>
    <row r="619" spans="2:65" s="11" customFormat="1">
      <c r="B619" s="151"/>
      <c r="D619" s="152" t="s">
        <v>175</v>
      </c>
      <c r="E619" s="153" t="s">
        <v>1</v>
      </c>
      <c r="F619" s="154" t="s">
        <v>635</v>
      </c>
      <c r="H619" s="153" t="s">
        <v>1</v>
      </c>
      <c r="I619" s="155"/>
      <c r="L619" s="151"/>
      <c r="M619" s="156"/>
      <c r="N619" s="157"/>
      <c r="O619" s="157"/>
      <c r="P619" s="157"/>
      <c r="Q619" s="157"/>
      <c r="R619" s="157"/>
      <c r="S619" s="157"/>
      <c r="T619" s="158"/>
      <c r="AT619" s="153" t="s">
        <v>175</v>
      </c>
      <c r="AU619" s="153" t="s">
        <v>169</v>
      </c>
      <c r="AV619" s="11" t="s">
        <v>79</v>
      </c>
      <c r="AW619" s="11" t="s">
        <v>32</v>
      </c>
      <c r="AX619" s="11" t="s">
        <v>71</v>
      </c>
      <c r="AY619" s="153" t="s">
        <v>162</v>
      </c>
    </row>
    <row r="620" spans="2:65" s="12" customFormat="1">
      <c r="B620" s="159"/>
      <c r="D620" s="152" t="s">
        <v>175</v>
      </c>
      <c r="E620" s="160" t="s">
        <v>1</v>
      </c>
      <c r="F620" s="161" t="s">
        <v>672</v>
      </c>
      <c r="H620" s="162">
        <v>1.4790000000000001</v>
      </c>
      <c r="I620" s="163"/>
      <c r="L620" s="159"/>
      <c r="M620" s="164"/>
      <c r="N620" s="165"/>
      <c r="O620" s="165"/>
      <c r="P620" s="165"/>
      <c r="Q620" s="165"/>
      <c r="R620" s="165"/>
      <c r="S620" s="165"/>
      <c r="T620" s="166"/>
      <c r="AT620" s="160" t="s">
        <v>175</v>
      </c>
      <c r="AU620" s="160" t="s">
        <v>169</v>
      </c>
      <c r="AV620" s="12" t="s">
        <v>169</v>
      </c>
      <c r="AW620" s="12" t="s">
        <v>32</v>
      </c>
      <c r="AX620" s="12" t="s">
        <v>71</v>
      </c>
      <c r="AY620" s="160" t="s">
        <v>162</v>
      </c>
    </row>
    <row r="621" spans="2:65" s="14" customFormat="1">
      <c r="B621" s="175"/>
      <c r="D621" s="152" t="s">
        <v>175</v>
      </c>
      <c r="E621" s="176" t="s">
        <v>1</v>
      </c>
      <c r="F621" s="177" t="s">
        <v>190</v>
      </c>
      <c r="H621" s="178">
        <v>19.913</v>
      </c>
      <c r="I621" s="179"/>
      <c r="L621" s="175"/>
      <c r="M621" s="180"/>
      <c r="N621" s="181"/>
      <c r="O621" s="181"/>
      <c r="P621" s="181"/>
      <c r="Q621" s="181"/>
      <c r="R621" s="181"/>
      <c r="S621" s="181"/>
      <c r="T621" s="182"/>
      <c r="AT621" s="176" t="s">
        <v>175</v>
      </c>
      <c r="AU621" s="176" t="s">
        <v>169</v>
      </c>
      <c r="AV621" s="14" t="s">
        <v>168</v>
      </c>
      <c r="AW621" s="14" t="s">
        <v>32</v>
      </c>
      <c r="AX621" s="14" t="s">
        <v>79</v>
      </c>
      <c r="AY621" s="176" t="s">
        <v>162</v>
      </c>
    </row>
    <row r="622" spans="2:65" s="1" customFormat="1" ht="16.5" customHeight="1">
      <c r="B622" s="139"/>
      <c r="C622" s="140" t="s">
        <v>673</v>
      </c>
      <c r="D622" s="140" t="s">
        <v>164</v>
      </c>
      <c r="E622" s="244" t="s">
        <v>674</v>
      </c>
      <c r="F622" s="243"/>
      <c r="G622" s="142" t="s">
        <v>274</v>
      </c>
      <c r="H622" s="143">
        <v>1.17</v>
      </c>
      <c r="I622" s="144"/>
      <c r="J622" s="143">
        <f>ROUND(I622*H622,3)</f>
        <v>0</v>
      </c>
      <c r="K622" s="141" t="s">
        <v>1</v>
      </c>
      <c r="L622" s="30"/>
      <c r="M622" s="145" t="s">
        <v>1</v>
      </c>
      <c r="N622" s="146" t="s">
        <v>43</v>
      </c>
      <c r="O622" s="49"/>
      <c r="P622" s="147">
        <f>O622*H622</f>
        <v>0</v>
      </c>
      <c r="Q622" s="147">
        <v>9.9100000000000004E-3</v>
      </c>
      <c r="R622" s="147">
        <f>Q622*H622</f>
        <v>1.1594699999999999E-2</v>
      </c>
      <c r="S622" s="147">
        <v>0</v>
      </c>
      <c r="T622" s="148">
        <f>S622*H622</f>
        <v>0</v>
      </c>
      <c r="AR622" s="16" t="s">
        <v>168</v>
      </c>
      <c r="AT622" s="16" t="s">
        <v>164</v>
      </c>
      <c r="AU622" s="16" t="s">
        <v>169</v>
      </c>
      <c r="AY622" s="16" t="s">
        <v>162</v>
      </c>
      <c r="BE622" s="149">
        <f>IF(N622="základná",J622,0)</f>
        <v>0</v>
      </c>
      <c r="BF622" s="149">
        <f>IF(N622="znížená",J622,0)</f>
        <v>0</v>
      </c>
      <c r="BG622" s="149">
        <f>IF(N622="zákl. prenesená",J622,0)</f>
        <v>0</v>
      </c>
      <c r="BH622" s="149">
        <f>IF(N622="zníž. prenesená",J622,0)</f>
        <v>0</v>
      </c>
      <c r="BI622" s="149">
        <f>IF(N622="nulová",J622,0)</f>
        <v>0</v>
      </c>
      <c r="BJ622" s="16" t="s">
        <v>169</v>
      </c>
      <c r="BK622" s="150">
        <f>ROUND(I622*H622,3)</f>
        <v>0</v>
      </c>
      <c r="BL622" s="16" t="s">
        <v>168</v>
      </c>
      <c r="BM622" s="16" t="s">
        <v>675</v>
      </c>
    </row>
    <row r="623" spans="2:65" s="11" customFormat="1">
      <c r="B623" s="151"/>
      <c r="D623" s="152" t="s">
        <v>175</v>
      </c>
      <c r="E623" s="153" t="s">
        <v>1</v>
      </c>
      <c r="F623" s="154" t="s">
        <v>676</v>
      </c>
      <c r="H623" s="153" t="s">
        <v>1</v>
      </c>
      <c r="I623" s="155"/>
      <c r="L623" s="151"/>
      <c r="M623" s="156"/>
      <c r="N623" s="157"/>
      <c r="O623" s="157"/>
      <c r="P623" s="157"/>
      <c r="Q623" s="157"/>
      <c r="R623" s="157"/>
      <c r="S623" s="157"/>
      <c r="T623" s="158"/>
      <c r="AT623" s="153" t="s">
        <v>175</v>
      </c>
      <c r="AU623" s="153" t="s">
        <v>169</v>
      </c>
      <c r="AV623" s="11" t="s">
        <v>79</v>
      </c>
      <c r="AW623" s="11" t="s">
        <v>32</v>
      </c>
      <c r="AX623" s="11" t="s">
        <v>71</v>
      </c>
      <c r="AY623" s="153" t="s">
        <v>162</v>
      </c>
    </row>
    <row r="624" spans="2:65" s="12" customFormat="1">
      <c r="B624" s="159"/>
      <c r="D624" s="152" t="s">
        <v>175</v>
      </c>
      <c r="E624" s="160" t="s">
        <v>1</v>
      </c>
      <c r="F624" s="161" t="s">
        <v>677</v>
      </c>
      <c r="H624" s="162">
        <v>1.17</v>
      </c>
      <c r="I624" s="163"/>
      <c r="L624" s="159"/>
      <c r="M624" s="164"/>
      <c r="N624" s="165"/>
      <c r="O624" s="165"/>
      <c r="P624" s="165"/>
      <c r="Q624" s="165"/>
      <c r="R624" s="165"/>
      <c r="S624" s="165"/>
      <c r="T624" s="166"/>
      <c r="AT624" s="160" t="s">
        <v>175</v>
      </c>
      <c r="AU624" s="160" t="s">
        <v>169</v>
      </c>
      <c r="AV624" s="12" t="s">
        <v>169</v>
      </c>
      <c r="AW624" s="12" t="s">
        <v>32</v>
      </c>
      <c r="AX624" s="12" t="s">
        <v>79</v>
      </c>
      <c r="AY624" s="160" t="s">
        <v>162</v>
      </c>
    </row>
    <row r="625" spans="2:65" s="1" customFormat="1" ht="16.5" customHeight="1">
      <c r="B625" s="139"/>
      <c r="C625" s="140" t="s">
        <v>678</v>
      </c>
      <c r="D625" s="140" t="s">
        <v>164</v>
      </c>
      <c r="E625" s="244" t="s">
        <v>679</v>
      </c>
      <c r="F625" s="243"/>
      <c r="G625" s="142" t="s">
        <v>274</v>
      </c>
      <c r="H625" s="143">
        <v>339.23700000000002</v>
      </c>
      <c r="I625" s="144"/>
      <c r="J625" s="143">
        <f>ROUND(I625*H625,3)</f>
        <v>0</v>
      </c>
      <c r="K625" s="141" t="s">
        <v>167</v>
      </c>
      <c r="L625" s="30"/>
      <c r="M625" s="145" t="s">
        <v>1</v>
      </c>
      <c r="N625" s="146" t="s">
        <v>43</v>
      </c>
      <c r="O625" s="49"/>
      <c r="P625" s="147">
        <f>O625*H625</f>
        <v>0</v>
      </c>
      <c r="Q625" s="147">
        <v>3.3689999999999998E-2</v>
      </c>
      <c r="R625" s="147">
        <f>Q625*H625</f>
        <v>11.428894530000001</v>
      </c>
      <c r="S625" s="147">
        <v>0</v>
      </c>
      <c r="T625" s="148">
        <f>S625*H625</f>
        <v>0</v>
      </c>
      <c r="AR625" s="16" t="s">
        <v>168</v>
      </c>
      <c r="AT625" s="16" t="s">
        <v>164</v>
      </c>
      <c r="AU625" s="16" t="s">
        <v>169</v>
      </c>
      <c r="AY625" s="16" t="s">
        <v>162</v>
      </c>
      <c r="BE625" s="149">
        <f>IF(N625="základná",J625,0)</f>
        <v>0</v>
      </c>
      <c r="BF625" s="149">
        <f>IF(N625="znížená",J625,0)</f>
        <v>0</v>
      </c>
      <c r="BG625" s="149">
        <f>IF(N625="zákl. prenesená",J625,0)</f>
        <v>0</v>
      </c>
      <c r="BH625" s="149">
        <f>IF(N625="zníž. prenesená",J625,0)</f>
        <v>0</v>
      </c>
      <c r="BI625" s="149">
        <f>IF(N625="nulová",J625,0)</f>
        <v>0</v>
      </c>
      <c r="BJ625" s="16" t="s">
        <v>169</v>
      </c>
      <c r="BK625" s="150">
        <f>ROUND(I625*H625,3)</f>
        <v>0</v>
      </c>
      <c r="BL625" s="16" t="s">
        <v>168</v>
      </c>
      <c r="BM625" s="16" t="s">
        <v>680</v>
      </c>
    </row>
    <row r="626" spans="2:65" s="11" customFormat="1">
      <c r="B626" s="151"/>
      <c r="D626" s="152" t="s">
        <v>175</v>
      </c>
      <c r="E626" s="153" t="s">
        <v>1</v>
      </c>
      <c r="F626" s="154" t="s">
        <v>681</v>
      </c>
      <c r="H626" s="153" t="s">
        <v>1</v>
      </c>
      <c r="I626" s="155"/>
      <c r="L626" s="151"/>
      <c r="M626" s="156"/>
      <c r="N626" s="157"/>
      <c r="O626" s="157"/>
      <c r="P626" s="157"/>
      <c r="Q626" s="157"/>
      <c r="R626" s="157"/>
      <c r="S626" s="157"/>
      <c r="T626" s="158"/>
      <c r="AT626" s="153" t="s">
        <v>175</v>
      </c>
      <c r="AU626" s="153" t="s">
        <v>169</v>
      </c>
      <c r="AV626" s="11" t="s">
        <v>79</v>
      </c>
      <c r="AW626" s="11" t="s">
        <v>32</v>
      </c>
      <c r="AX626" s="11" t="s">
        <v>71</v>
      </c>
      <c r="AY626" s="153" t="s">
        <v>162</v>
      </c>
    </row>
    <row r="627" spans="2:65" s="11" customFormat="1">
      <c r="B627" s="151"/>
      <c r="D627" s="152" t="s">
        <v>175</v>
      </c>
      <c r="E627" s="153" t="s">
        <v>1</v>
      </c>
      <c r="F627" s="154" t="s">
        <v>663</v>
      </c>
      <c r="H627" s="153" t="s">
        <v>1</v>
      </c>
      <c r="I627" s="155"/>
      <c r="L627" s="151"/>
      <c r="M627" s="156"/>
      <c r="N627" s="157"/>
      <c r="O627" s="157"/>
      <c r="P627" s="157"/>
      <c r="Q627" s="157"/>
      <c r="R627" s="157"/>
      <c r="S627" s="157"/>
      <c r="T627" s="158"/>
      <c r="AT627" s="153" t="s">
        <v>175</v>
      </c>
      <c r="AU627" s="153" t="s">
        <v>169</v>
      </c>
      <c r="AV627" s="11" t="s">
        <v>79</v>
      </c>
      <c r="AW627" s="11" t="s">
        <v>32</v>
      </c>
      <c r="AX627" s="11" t="s">
        <v>71</v>
      </c>
      <c r="AY627" s="153" t="s">
        <v>162</v>
      </c>
    </row>
    <row r="628" spans="2:65" s="12" customFormat="1">
      <c r="B628" s="159"/>
      <c r="D628" s="152" t="s">
        <v>175</v>
      </c>
      <c r="E628" s="160" t="s">
        <v>1</v>
      </c>
      <c r="F628" s="161" t="s">
        <v>682</v>
      </c>
      <c r="H628" s="162">
        <v>118.22</v>
      </c>
      <c r="I628" s="163"/>
      <c r="L628" s="159"/>
      <c r="M628" s="164"/>
      <c r="N628" s="165"/>
      <c r="O628" s="165"/>
      <c r="P628" s="165"/>
      <c r="Q628" s="165"/>
      <c r="R628" s="165"/>
      <c r="S628" s="165"/>
      <c r="T628" s="166"/>
      <c r="AT628" s="160" t="s">
        <v>175</v>
      </c>
      <c r="AU628" s="160" t="s">
        <v>169</v>
      </c>
      <c r="AV628" s="12" t="s">
        <v>169</v>
      </c>
      <c r="AW628" s="12" t="s">
        <v>32</v>
      </c>
      <c r="AX628" s="12" t="s">
        <v>71</v>
      </c>
      <c r="AY628" s="160" t="s">
        <v>162</v>
      </c>
    </row>
    <row r="629" spans="2:65" s="12" customFormat="1">
      <c r="B629" s="159"/>
      <c r="D629" s="152" t="s">
        <v>175</v>
      </c>
      <c r="E629" s="160" t="s">
        <v>1</v>
      </c>
      <c r="F629" s="161" t="s">
        <v>683</v>
      </c>
      <c r="H629" s="162">
        <v>-11.093</v>
      </c>
      <c r="I629" s="163"/>
      <c r="L629" s="159"/>
      <c r="M629" s="164"/>
      <c r="N629" s="165"/>
      <c r="O629" s="165"/>
      <c r="P629" s="165"/>
      <c r="Q629" s="165"/>
      <c r="R629" s="165"/>
      <c r="S629" s="165"/>
      <c r="T629" s="166"/>
      <c r="AT629" s="160" t="s">
        <v>175</v>
      </c>
      <c r="AU629" s="160" t="s">
        <v>169</v>
      </c>
      <c r="AV629" s="12" t="s">
        <v>169</v>
      </c>
      <c r="AW629" s="12" t="s">
        <v>32</v>
      </c>
      <c r="AX629" s="12" t="s">
        <v>71</v>
      </c>
      <c r="AY629" s="160" t="s">
        <v>162</v>
      </c>
    </row>
    <row r="630" spans="2:65" s="12" customFormat="1">
      <c r="B630" s="159"/>
      <c r="D630" s="152" t="s">
        <v>175</v>
      </c>
      <c r="E630" s="160" t="s">
        <v>1</v>
      </c>
      <c r="F630" s="161" t="s">
        <v>684</v>
      </c>
      <c r="H630" s="162">
        <v>-12.5</v>
      </c>
      <c r="I630" s="163"/>
      <c r="L630" s="159"/>
      <c r="M630" s="164"/>
      <c r="N630" s="165"/>
      <c r="O630" s="165"/>
      <c r="P630" s="165"/>
      <c r="Q630" s="165"/>
      <c r="R630" s="165"/>
      <c r="S630" s="165"/>
      <c r="T630" s="166"/>
      <c r="AT630" s="160" t="s">
        <v>175</v>
      </c>
      <c r="AU630" s="160" t="s">
        <v>169</v>
      </c>
      <c r="AV630" s="12" t="s">
        <v>169</v>
      </c>
      <c r="AW630" s="12" t="s">
        <v>32</v>
      </c>
      <c r="AX630" s="12" t="s">
        <v>71</v>
      </c>
      <c r="AY630" s="160" t="s">
        <v>162</v>
      </c>
    </row>
    <row r="631" spans="2:65" s="11" customFormat="1">
      <c r="B631" s="151"/>
      <c r="D631" s="152" t="s">
        <v>175</v>
      </c>
      <c r="E631" s="153" t="s">
        <v>1</v>
      </c>
      <c r="F631" s="154" t="s">
        <v>666</v>
      </c>
      <c r="H631" s="153" t="s">
        <v>1</v>
      </c>
      <c r="I631" s="155"/>
      <c r="L631" s="151"/>
      <c r="M631" s="156"/>
      <c r="N631" s="157"/>
      <c r="O631" s="157"/>
      <c r="P631" s="157"/>
      <c r="Q631" s="157"/>
      <c r="R631" s="157"/>
      <c r="S631" s="157"/>
      <c r="T631" s="158"/>
      <c r="AT631" s="153" t="s">
        <v>175</v>
      </c>
      <c r="AU631" s="153" t="s">
        <v>169</v>
      </c>
      <c r="AV631" s="11" t="s">
        <v>79</v>
      </c>
      <c r="AW631" s="11" t="s">
        <v>32</v>
      </c>
      <c r="AX631" s="11" t="s">
        <v>71</v>
      </c>
      <c r="AY631" s="153" t="s">
        <v>162</v>
      </c>
    </row>
    <row r="632" spans="2:65" s="12" customFormat="1">
      <c r="B632" s="159"/>
      <c r="D632" s="152" t="s">
        <v>175</v>
      </c>
      <c r="E632" s="160" t="s">
        <v>1</v>
      </c>
      <c r="F632" s="161" t="s">
        <v>685</v>
      </c>
      <c r="H632" s="162">
        <v>89.629000000000005</v>
      </c>
      <c r="I632" s="163"/>
      <c r="L632" s="159"/>
      <c r="M632" s="164"/>
      <c r="N632" s="165"/>
      <c r="O632" s="165"/>
      <c r="P632" s="165"/>
      <c r="Q632" s="165"/>
      <c r="R632" s="165"/>
      <c r="S632" s="165"/>
      <c r="T632" s="166"/>
      <c r="AT632" s="160" t="s">
        <v>175</v>
      </c>
      <c r="AU632" s="160" t="s">
        <v>169</v>
      </c>
      <c r="AV632" s="12" t="s">
        <v>169</v>
      </c>
      <c r="AW632" s="12" t="s">
        <v>32</v>
      </c>
      <c r="AX632" s="12" t="s">
        <v>71</v>
      </c>
      <c r="AY632" s="160" t="s">
        <v>162</v>
      </c>
    </row>
    <row r="633" spans="2:65" s="11" customFormat="1">
      <c r="B633" s="151"/>
      <c r="D633" s="152" t="s">
        <v>175</v>
      </c>
      <c r="E633" s="153" t="s">
        <v>1</v>
      </c>
      <c r="F633" s="154" t="s">
        <v>686</v>
      </c>
      <c r="H633" s="153" t="s">
        <v>1</v>
      </c>
      <c r="I633" s="155"/>
      <c r="L633" s="151"/>
      <c r="M633" s="156"/>
      <c r="N633" s="157"/>
      <c r="O633" s="157"/>
      <c r="P633" s="157"/>
      <c r="Q633" s="157"/>
      <c r="R633" s="157"/>
      <c r="S633" s="157"/>
      <c r="T633" s="158"/>
      <c r="AT633" s="153" t="s">
        <v>175</v>
      </c>
      <c r="AU633" s="153" t="s">
        <v>169</v>
      </c>
      <c r="AV633" s="11" t="s">
        <v>79</v>
      </c>
      <c r="AW633" s="11" t="s">
        <v>32</v>
      </c>
      <c r="AX633" s="11" t="s">
        <v>71</v>
      </c>
      <c r="AY633" s="153" t="s">
        <v>162</v>
      </c>
    </row>
    <row r="634" spans="2:65" s="12" customFormat="1">
      <c r="B634" s="159"/>
      <c r="D634" s="152" t="s">
        <v>175</v>
      </c>
      <c r="E634" s="160" t="s">
        <v>1</v>
      </c>
      <c r="F634" s="161" t="s">
        <v>687</v>
      </c>
      <c r="H634" s="162">
        <v>20.768000000000001</v>
      </c>
      <c r="I634" s="163"/>
      <c r="L634" s="159"/>
      <c r="M634" s="164"/>
      <c r="N634" s="165"/>
      <c r="O634" s="165"/>
      <c r="P634" s="165"/>
      <c r="Q634" s="165"/>
      <c r="R634" s="165"/>
      <c r="S634" s="165"/>
      <c r="T634" s="166"/>
      <c r="AT634" s="160" t="s">
        <v>175</v>
      </c>
      <c r="AU634" s="160" t="s">
        <v>169</v>
      </c>
      <c r="AV634" s="12" t="s">
        <v>169</v>
      </c>
      <c r="AW634" s="12" t="s">
        <v>32</v>
      </c>
      <c r="AX634" s="12" t="s">
        <v>71</v>
      </c>
      <c r="AY634" s="160" t="s">
        <v>162</v>
      </c>
    </row>
    <row r="635" spans="2:65" s="12" customFormat="1">
      <c r="B635" s="159"/>
      <c r="D635" s="152" t="s">
        <v>175</v>
      </c>
      <c r="E635" s="160" t="s">
        <v>1</v>
      </c>
      <c r="F635" s="161" t="s">
        <v>688</v>
      </c>
      <c r="H635" s="162">
        <v>-19.030999999999999</v>
      </c>
      <c r="I635" s="163"/>
      <c r="L635" s="159"/>
      <c r="M635" s="164"/>
      <c r="N635" s="165"/>
      <c r="O635" s="165"/>
      <c r="P635" s="165"/>
      <c r="Q635" s="165"/>
      <c r="R635" s="165"/>
      <c r="S635" s="165"/>
      <c r="T635" s="166"/>
      <c r="AT635" s="160" t="s">
        <v>175</v>
      </c>
      <c r="AU635" s="160" t="s">
        <v>169</v>
      </c>
      <c r="AV635" s="12" t="s">
        <v>169</v>
      </c>
      <c r="AW635" s="12" t="s">
        <v>32</v>
      </c>
      <c r="AX635" s="12" t="s">
        <v>71</v>
      </c>
      <c r="AY635" s="160" t="s">
        <v>162</v>
      </c>
    </row>
    <row r="636" spans="2:65" s="12" customFormat="1">
      <c r="B636" s="159"/>
      <c r="D636" s="152" t="s">
        <v>175</v>
      </c>
      <c r="E636" s="160" t="s">
        <v>1</v>
      </c>
      <c r="F636" s="161" t="s">
        <v>689</v>
      </c>
      <c r="H636" s="162">
        <v>-11.25</v>
      </c>
      <c r="I636" s="163"/>
      <c r="L636" s="159"/>
      <c r="M636" s="164"/>
      <c r="N636" s="165"/>
      <c r="O636" s="165"/>
      <c r="P636" s="165"/>
      <c r="Q636" s="165"/>
      <c r="R636" s="165"/>
      <c r="S636" s="165"/>
      <c r="T636" s="166"/>
      <c r="AT636" s="160" t="s">
        <v>175</v>
      </c>
      <c r="AU636" s="160" t="s">
        <v>169</v>
      </c>
      <c r="AV636" s="12" t="s">
        <v>169</v>
      </c>
      <c r="AW636" s="12" t="s">
        <v>32</v>
      </c>
      <c r="AX636" s="12" t="s">
        <v>71</v>
      </c>
      <c r="AY636" s="160" t="s">
        <v>162</v>
      </c>
    </row>
    <row r="637" spans="2:65" s="11" customFormat="1">
      <c r="B637" s="151"/>
      <c r="D637" s="152" t="s">
        <v>175</v>
      </c>
      <c r="E637" s="153" t="s">
        <v>1</v>
      </c>
      <c r="F637" s="154" t="s">
        <v>669</v>
      </c>
      <c r="H637" s="153" t="s">
        <v>1</v>
      </c>
      <c r="I637" s="155"/>
      <c r="L637" s="151"/>
      <c r="M637" s="156"/>
      <c r="N637" s="157"/>
      <c r="O637" s="157"/>
      <c r="P637" s="157"/>
      <c r="Q637" s="157"/>
      <c r="R637" s="157"/>
      <c r="S637" s="157"/>
      <c r="T637" s="158"/>
      <c r="AT637" s="153" t="s">
        <v>175</v>
      </c>
      <c r="AU637" s="153" t="s">
        <v>169</v>
      </c>
      <c r="AV637" s="11" t="s">
        <v>79</v>
      </c>
      <c r="AW637" s="11" t="s">
        <v>32</v>
      </c>
      <c r="AX637" s="11" t="s">
        <v>71</v>
      </c>
      <c r="AY637" s="153" t="s">
        <v>162</v>
      </c>
    </row>
    <row r="638" spans="2:65" s="12" customFormat="1">
      <c r="B638" s="159"/>
      <c r="D638" s="152" t="s">
        <v>175</v>
      </c>
      <c r="E638" s="160" t="s">
        <v>1</v>
      </c>
      <c r="F638" s="161" t="s">
        <v>682</v>
      </c>
      <c r="H638" s="162">
        <v>118.22</v>
      </c>
      <c r="I638" s="163"/>
      <c r="L638" s="159"/>
      <c r="M638" s="164"/>
      <c r="N638" s="165"/>
      <c r="O638" s="165"/>
      <c r="P638" s="165"/>
      <c r="Q638" s="165"/>
      <c r="R638" s="165"/>
      <c r="S638" s="165"/>
      <c r="T638" s="166"/>
      <c r="AT638" s="160" t="s">
        <v>175</v>
      </c>
      <c r="AU638" s="160" t="s">
        <v>169</v>
      </c>
      <c r="AV638" s="12" t="s">
        <v>169</v>
      </c>
      <c r="AW638" s="12" t="s">
        <v>32</v>
      </c>
      <c r="AX638" s="12" t="s">
        <v>71</v>
      </c>
      <c r="AY638" s="160" t="s">
        <v>162</v>
      </c>
    </row>
    <row r="639" spans="2:65" s="12" customFormat="1">
      <c r="B639" s="159"/>
      <c r="D639" s="152" t="s">
        <v>175</v>
      </c>
      <c r="E639" s="160" t="s">
        <v>1</v>
      </c>
      <c r="F639" s="161" t="s">
        <v>690</v>
      </c>
      <c r="H639" s="162">
        <v>-29.471</v>
      </c>
      <c r="I639" s="163"/>
      <c r="L639" s="159"/>
      <c r="M639" s="164"/>
      <c r="N639" s="165"/>
      <c r="O639" s="165"/>
      <c r="P639" s="165"/>
      <c r="Q639" s="165"/>
      <c r="R639" s="165"/>
      <c r="S639" s="165"/>
      <c r="T639" s="166"/>
      <c r="AT639" s="160" t="s">
        <v>175</v>
      </c>
      <c r="AU639" s="160" t="s">
        <v>169</v>
      </c>
      <c r="AV639" s="12" t="s">
        <v>169</v>
      </c>
      <c r="AW639" s="12" t="s">
        <v>32</v>
      </c>
      <c r="AX639" s="12" t="s">
        <v>71</v>
      </c>
      <c r="AY639" s="160" t="s">
        <v>162</v>
      </c>
    </row>
    <row r="640" spans="2:65" s="12" customFormat="1">
      <c r="B640" s="159"/>
      <c r="D640" s="152" t="s">
        <v>175</v>
      </c>
      <c r="E640" s="160" t="s">
        <v>1</v>
      </c>
      <c r="F640" s="161" t="s">
        <v>691</v>
      </c>
      <c r="H640" s="162">
        <v>-12</v>
      </c>
      <c r="I640" s="163"/>
      <c r="L640" s="159"/>
      <c r="M640" s="164"/>
      <c r="N640" s="165"/>
      <c r="O640" s="165"/>
      <c r="P640" s="165"/>
      <c r="Q640" s="165"/>
      <c r="R640" s="165"/>
      <c r="S640" s="165"/>
      <c r="T640" s="166"/>
      <c r="AT640" s="160" t="s">
        <v>175</v>
      </c>
      <c r="AU640" s="160" t="s">
        <v>169</v>
      </c>
      <c r="AV640" s="12" t="s">
        <v>169</v>
      </c>
      <c r="AW640" s="12" t="s">
        <v>32</v>
      </c>
      <c r="AX640" s="12" t="s">
        <v>71</v>
      </c>
      <c r="AY640" s="160" t="s">
        <v>162</v>
      </c>
    </row>
    <row r="641" spans="2:65" s="11" customFormat="1">
      <c r="B641" s="151"/>
      <c r="D641" s="152" t="s">
        <v>175</v>
      </c>
      <c r="E641" s="153" t="s">
        <v>1</v>
      </c>
      <c r="F641" s="154" t="s">
        <v>671</v>
      </c>
      <c r="H641" s="153" t="s">
        <v>1</v>
      </c>
      <c r="I641" s="155"/>
      <c r="L641" s="151"/>
      <c r="M641" s="156"/>
      <c r="N641" s="157"/>
      <c r="O641" s="157"/>
      <c r="P641" s="157"/>
      <c r="Q641" s="157"/>
      <c r="R641" s="157"/>
      <c r="S641" s="157"/>
      <c r="T641" s="158"/>
      <c r="AT641" s="153" t="s">
        <v>175</v>
      </c>
      <c r="AU641" s="153" t="s">
        <v>169</v>
      </c>
      <c r="AV641" s="11" t="s">
        <v>79</v>
      </c>
      <c r="AW641" s="11" t="s">
        <v>32</v>
      </c>
      <c r="AX641" s="11" t="s">
        <v>71</v>
      </c>
      <c r="AY641" s="153" t="s">
        <v>162</v>
      </c>
    </row>
    <row r="642" spans="2:65" s="12" customFormat="1">
      <c r="B642" s="159"/>
      <c r="D642" s="152" t="s">
        <v>175</v>
      </c>
      <c r="E642" s="160" t="s">
        <v>1</v>
      </c>
      <c r="F642" s="161" t="s">
        <v>685</v>
      </c>
      <c r="H642" s="162">
        <v>89.629000000000005</v>
      </c>
      <c r="I642" s="163"/>
      <c r="L642" s="159"/>
      <c r="M642" s="164"/>
      <c r="N642" s="165"/>
      <c r="O642" s="165"/>
      <c r="P642" s="165"/>
      <c r="Q642" s="165"/>
      <c r="R642" s="165"/>
      <c r="S642" s="165"/>
      <c r="T642" s="166"/>
      <c r="AT642" s="160" t="s">
        <v>175</v>
      </c>
      <c r="AU642" s="160" t="s">
        <v>169</v>
      </c>
      <c r="AV642" s="12" t="s">
        <v>169</v>
      </c>
      <c r="AW642" s="12" t="s">
        <v>32</v>
      </c>
      <c r="AX642" s="12" t="s">
        <v>71</v>
      </c>
      <c r="AY642" s="160" t="s">
        <v>162</v>
      </c>
    </row>
    <row r="643" spans="2:65" s="12" customFormat="1">
      <c r="B643" s="159"/>
      <c r="D643" s="152" t="s">
        <v>175</v>
      </c>
      <c r="E643" s="160" t="s">
        <v>1</v>
      </c>
      <c r="F643" s="161" t="s">
        <v>687</v>
      </c>
      <c r="H643" s="162">
        <v>20.768000000000001</v>
      </c>
      <c r="I643" s="163"/>
      <c r="L643" s="159"/>
      <c r="M643" s="164"/>
      <c r="N643" s="165"/>
      <c r="O643" s="165"/>
      <c r="P643" s="165"/>
      <c r="Q643" s="165"/>
      <c r="R643" s="165"/>
      <c r="S643" s="165"/>
      <c r="T643" s="166"/>
      <c r="AT643" s="160" t="s">
        <v>175</v>
      </c>
      <c r="AU643" s="160" t="s">
        <v>169</v>
      </c>
      <c r="AV643" s="12" t="s">
        <v>169</v>
      </c>
      <c r="AW643" s="12" t="s">
        <v>32</v>
      </c>
      <c r="AX643" s="12" t="s">
        <v>71</v>
      </c>
      <c r="AY643" s="160" t="s">
        <v>162</v>
      </c>
    </row>
    <row r="644" spans="2:65" s="12" customFormat="1">
      <c r="B644" s="159"/>
      <c r="D644" s="152" t="s">
        <v>175</v>
      </c>
      <c r="E644" s="160" t="s">
        <v>1</v>
      </c>
      <c r="F644" s="161" t="s">
        <v>692</v>
      </c>
      <c r="H644" s="162">
        <v>-4.8</v>
      </c>
      <c r="I644" s="163"/>
      <c r="L644" s="159"/>
      <c r="M644" s="164"/>
      <c r="N644" s="165"/>
      <c r="O644" s="165"/>
      <c r="P644" s="165"/>
      <c r="Q644" s="165"/>
      <c r="R644" s="165"/>
      <c r="S644" s="165"/>
      <c r="T644" s="166"/>
      <c r="AT644" s="160" t="s">
        <v>175</v>
      </c>
      <c r="AU644" s="160" t="s">
        <v>169</v>
      </c>
      <c r="AV644" s="12" t="s">
        <v>169</v>
      </c>
      <c r="AW644" s="12" t="s">
        <v>32</v>
      </c>
      <c r="AX644" s="12" t="s">
        <v>71</v>
      </c>
      <c r="AY644" s="160" t="s">
        <v>162</v>
      </c>
    </row>
    <row r="645" spans="2:65" s="13" customFormat="1">
      <c r="B645" s="167"/>
      <c r="D645" s="152" t="s">
        <v>175</v>
      </c>
      <c r="E645" s="168" t="s">
        <v>1</v>
      </c>
      <c r="F645" s="169" t="s">
        <v>183</v>
      </c>
      <c r="H645" s="170">
        <v>357.089</v>
      </c>
      <c r="I645" s="171"/>
      <c r="L645" s="167"/>
      <c r="M645" s="172"/>
      <c r="N645" s="173"/>
      <c r="O645" s="173"/>
      <c r="P645" s="173"/>
      <c r="Q645" s="173"/>
      <c r="R645" s="173"/>
      <c r="S645" s="173"/>
      <c r="T645" s="174"/>
      <c r="AT645" s="168" t="s">
        <v>175</v>
      </c>
      <c r="AU645" s="168" t="s">
        <v>169</v>
      </c>
      <c r="AV645" s="13" t="s">
        <v>184</v>
      </c>
      <c r="AW645" s="13" t="s">
        <v>32</v>
      </c>
      <c r="AX645" s="13" t="s">
        <v>71</v>
      </c>
      <c r="AY645" s="168" t="s">
        <v>162</v>
      </c>
    </row>
    <row r="646" spans="2:65" s="12" customFormat="1">
      <c r="B646" s="159"/>
      <c r="D646" s="152" t="s">
        <v>175</v>
      </c>
      <c r="E646" s="160" t="s">
        <v>1</v>
      </c>
      <c r="F646" s="161" t="s">
        <v>693</v>
      </c>
      <c r="H646" s="162">
        <v>-17.852</v>
      </c>
      <c r="I646" s="163"/>
      <c r="L646" s="159"/>
      <c r="M646" s="164"/>
      <c r="N646" s="165"/>
      <c r="O646" s="165"/>
      <c r="P646" s="165"/>
      <c r="Q646" s="165"/>
      <c r="R646" s="165"/>
      <c r="S646" s="165"/>
      <c r="T646" s="166"/>
      <c r="AT646" s="160" t="s">
        <v>175</v>
      </c>
      <c r="AU646" s="160" t="s">
        <v>169</v>
      </c>
      <c r="AV646" s="12" t="s">
        <v>169</v>
      </c>
      <c r="AW646" s="12" t="s">
        <v>32</v>
      </c>
      <c r="AX646" s="12" t="s">
        <v>71</v>
      </c>
      <c r="AY646" s="160" t="s">
        <v>162</v>
      </c>
    </row>
    <row r="647" spans="2:65" s="14" customFormat="1">
      <c r="B647" s="175"/>
      <c r="D647" s="152" t="s">
        <v>175</v>
      </c>
      <c r="E647" s="176" t="s">
        <v>1</v>
      </c>
      <c r="F647" s="177" t="s">
        <v>190</v>
      </c>
      <c r="H647" s="178">
        <v>339.23700000000002</v>
      </c>
      <c r="I647" s="179"/>
      <c r="L647" s="175"/>
      <c r="M647" s="180"/>
      <c r="N647" s="181"/>
      <c r="O647" s="181"/>
      <c r="P647" s="181"/>
      <c r="Q647" s="181"/>
      <c r="R647" s="181"/>
      <c r="S647" s="181"/>
      <c r="T647" s="182"/>
      <c r="AT647" s="176" t="s">
        <v>175</v>
      </c>
      <c r="AU647" s="176" t="s">
        <v>169</v>
      </c>
      <c r="AV647" s="14" t="s">
        <v>168</v>
      </c>
      <c r="AW647" s="14" t="s">
        <v>32</v>
      </c>
      <c r="AX647" s="14" t="s">
        <v>79</v>
      </c>
      <c r="AY647" s="176" t="s">
        <v>162</v>
      </c>
    </row>
    <row r="648" spans="2:65" s="1" customFormat="1" ht="16.5" customHeight="1">
      <c r="B648" s="139"/>
      <c r="C648" s="140" t="s">
        <v>694</v>
      </c>
      <c r="D648" s="140" t="s">
        <v>164</v>
      </c>
      <c r="E648" s="244" t="s">
        <v>695</v>
      </c>
      <c r="F648" s="243"/>
      <c r="G648" s="142" t="s">
        <v>274</v>
      </c>
      <c r="H648" s="143">
        <v>20.928000000000001</v>
      </c>
      <c r="I648" s="144"/>
      <c r="J648" s="143">
        <f>ROUND(I648*H648,3)</f>
        <v>0</v>
      </c>
      <c r="K648" s="141" t="s">
        <v>1</v>
      </c>
      <c r="L648" s="30"/>
      <c r="M648" s="145" t="s">
        <v>1</v>
      </c>
      <c r="N648" s="146" t="s">
        <v>43</v>
      </c>
      <c r="O648" s="49"/>
      <c r="P648" s="147">
        <f>O648*H648</f>
        <v>0</v>
      </c>
      <c r="Q648" s="147">
        <v>1.9574999999999999E-2</v>
      </c>
      <c r="R648" s="147">
        <f>Q648*H648</f>
        <v>0.40966559999999996</v>
      </c>
      <c r="S648" s="147">
        <v>0</v>
      </c>
      <c r="T648" s="148">
        <f>S648*H648</f>
        <v>0</v>
      </c>
      <c r="AR648" s="16" t="s">
        <v>168</v>
      </c>
      <c r="AT648" s="16" t="s">
        <v>164</v>
      </c>
      <c r="AU648" s="16" t="s">
        <v>169</v>
      </c>
      <c r="AY648" s="16" t="s">
        <v>162</v>
      </c>
      <c r="BE648" s="149">
        <f>IF(N648="základná",J648,0)</f>
        <v>0</v>
      </c>
      <c r="BF648" s="149">
        <f>IF(N648="znížená",J648,0)</f>
        <v>0</v>
      </c>
      <c r="BG648" s="149">
        <f>IF(N648="zákl. prenesená",J648,0)</f>
        <v>0</v>
      </c>
      <c r="BH648" s="149">
        <f>IF(N648="zníž. prenesená",J648,0)</f>
        <v>0</v>
      </c>
      <c r="BI648" s="149">
        <f>IF(N648="nulová",J648,0)</f>
        <v>0</v>
      </c>
      <c r="BJ648" s="16" t="s">
        <v>169</v>
      </c>
      <c r="BK648" s="150">
        <f>ROUND(I648*H648,3)</f>
        <v>0</v>
      </c>
      <c r="BL648" s="16" t="s">
        <v>168</v>
      </c>
      <c r="BM648" s="16" t="s">
        <v>696</v>
      </c>
    </row>
    <row r="649" spans="2:65" s="11" customFormat="1">
      <c r="B649" s="151"/>
      <c r="D649" s="152" t="s">
        <v>175</v>
      </c>
      <c r="E649" s="153" t="s">
        <v>1</v>
      </c>
      <c r="F649" s="154" t="s">
        <v>663</v>
      </c>
      <c r="H649" s="153" t="s">
        <v>1</v>
      </c>
      <c r="I649" s="155"/>
      <c r="L649" s="151"/>
      <c r="M649" s="156"/>
      <c r="N649" s="157"/>
      <c r="O649" s="157"/>
      <c r="P649" s="157"/>
      <c r="Q649" s="157"/>
      <c r="R649" s="157"/>
      <c r="S649" s="157"/>
      <c r="T649" s="158"/>
      <c r="AT649" s="153" t="s">
        <v>175</v>
      </c>
      <c r="AU649" s="153" t="s">
        <v>169</v>
      </c>
      <c r="AV649" s="11" t="s">
        <v>79</v>
      </c>
      <c r="AW649" s="11" t="s">
        <v>32</v>
      </c>
      <c r="AX649" s="11" t="s">
        <v>71</v>
      </c>
      <c r="AY649" s="153" t="s">
        <v>162</v>
      </c>
    </row>
    <row r="650" spans="2:65" s="12" customFormat="1">
      <c r="B650" s="159"/>
      <c r="D650" s="152" t="s">
        <v>175</v>
      </c>
      <c r="E650" s="160" t="s">
        <v>1</v>
      </c>
      <c r="F650" s="161" t="s">
        <v>697</v>
      </c>
      <c r="H650" s="162">
        <v>0.76200000000000001</v>
      </c>
      <c r="I650" s="163"/>
      <c r="L650" s="159"/>
      <c r="M650" s="164"/>
      <c r="N650" s="165"/>
      <c r="O650" s="165"/>
      <c r="P650" s="165"/>
      <c r="Q650" s="165"/>
      <c r="R650" s="165"/>
      <c r="S650" s="165"/>
      <c r="T650" s="166"/>
      <c r="AT650" s="160" t="s">
        <v>175</v>
      </c>
      <c r="AU650" s="160" t="s">
        <v>169</v>
      </c>
      <c r="AV650" s="12" t="s">
        <v>169</v>
      </c>
      <c r="AW650" s="12" t="s">
        <v>32</v>
      </c>
      <c r="AX650" s="12" t="s">
        <v>71</v>
      </c>
      <c r="AY650" s="160" t="s">
        <v>162</v>
      </c>
    </row>
    <row r="651" spans="2:65" s="12" customFormat="1">
      <c r="B651" s="159"/>
      <c r="D651" s="152" t="s">
        <v>175</v>
      </c>
      <c r="E651" s="160" t="s">
        <v>1</v>
      </c>
      <c r="F651" s="161" t="s">
        <v>698</v>
      </c>
      <c r="H651" s="162">
        <v>0.70199999999999996</v>
      </c>
      <c r="I651" s="163"/>
      <c r="L651" s="159"/>
      <c r="M651" s="164"/>
      <c r="N651" s="165"/>
      <c r="O651" s="165"/>
      <c r="P651" s="165"/>
      <c r="Q651" s="165"/>
      <c r="R651" s="165"/>
      <c r="S651" s="165"/>
      <c r="T651" s="166"/>
      <c r="AT651" s="160" t="s">
        <v>175</v>
      </c>
      <c r="AU651" s="160" t="s">
        <v>169</v>
      </c>
      <c r="AV651" s="12" t="s">
        <v>169</v>
      </c>
      <c r="AW651" s="12" t="s">
        <v>32</v>
      </c>
      <c r="AX651" s="12" t="s">
        <v>71</v>
      </c>
      <c r="AY651" s="160" t="s">
        <v>162</v>
      </c>
    </row>
    <row r="652" spans="2:65" s="12" customFormat="1">
      <c r="B652" s="159"/>
      <c r="D652" s="152" t="s">
        <v>175</v>
      </c>
      <c r="E652" s="160" t="s">
        <v>1</v>
      </c>
      <c r="F652" s="161" t="s">
        <v>699</v>
      </c>
      <c r="H652" s="162">
        <v>0.84</v>
      </c>
      <c r="I652" s="163"/>
      <c r="L652" s="159"/>
      <c r="M652" s="164"/>
      <c r="N652" s="165"/>
      <c r="O652" s="165"/>
      <c r="P652" s="165"/>
      <c r="Q652" s="165"/>
      <c r="R652" s="165"/>
      <c r="S652" s="165"/>
      <c r="T652" s="166"/>
      <c r="AT652" s="160" t="s">
        <v>175</v>
      </c>
      <c r="AU652" s="160" t="s">
        <v>169</v>
      </c>
      <c r="AV652" s="12" t="s">
        <v>169</v>
      </c>
      <c r="AW652" s="12" t="s">
        <v>32</v>
      </c>
      <c r="AX652" s="12" t="s">
        <v>71</v>
      </c>
      <c r="AY652" s="160" t="s">
        <v>162</v>
      </c>
    </row>
    <row r="653" spans="2:65" s="12" customFormat="1">
      <c r="B653" s="159"/>
      <c r="D653" s="152" t="s">
        <v>175</v>
      </c>
      <c r="E653" s="160" t="s">
        <v>1</v>
      </c>
      <c r="F653" s="161" t="s">
        <v>700</v>
      </c>
      <c r="H653" s="162">
        <v>1.56</v>
      </c>
      <c r="I653" s="163"/>
      <c r="L653" s="159"/>
      <c r="M653" s="164"/>
      <c r="N653" s="165"/>
      <c r="O653" s="165"/>
      <c r="P653" s="165"/>
      <c r="Q653" s="165"/>
      <c r="R653" s="165"/>
      <c r="S653" s="165"/>
      <c r="T653" s="166"/>
      <c r="AT653" s="160" t="s">
        <v>175</v>
      </c>
      <c r="AU653" s="160" t="s">
        <v>169</v>
      </c>
      <c r="AV653" s="12" t="s">
        <v>169</v>
      </c>
      <c r="AW653" s="12" t="s">
        <v>32</v>
      </c>
      <c r="AX653" s="12" t="s">
        <v>71</v>
      </c>
      <c r="AY653" s="160" t="s">
        <v>162</v>
      </c>
    </row>
    <row r="654" spans="2:65" s="12" customFormat="1">
      <c r="B654" s="159"/>
      <c r="D654" s="152" t="s">
        <v>175</v>
      </c>
      <c r="E654" s="160" t="s">
        <v>1</v>
      </c>
      <c r="F654" s="161" t="s">
        <v>701</v>
      </c>
      <c r="H654" s="162">
        <v>0.71399999999999997</v>
      </c>
      <c r="I654" s="163"/>
      <c r="L654" s="159"/>
      <c r="M654" s="164"/>
      <c r="N654" s="165"/>
      <c r="O654" s="165"/>
      <c r="P654" s="165"/>
      <c r="Q654" s="165"/>
      <c r="R654" s="165"/>
      <c r="S654" s="165"/>
      <c r="T654" s="166"/>
      <c r="AT654" s="160" t="s">
        <v>175</v>
      </c>
      <c r="AU654" s="160" t="s">
        <v>169</v>
      </c>
      <c r="AV654" s="12" t="s">
        <v>169</v>
      </c>
      <c r="AW654" s="12" t="s">
        <v>32</v>
      </c>
      <c r="AX654" s="12" t="s">
        <v>71</v>
      </c>
      <c r="AY654" s="160" t="s">
        <v>162</v>
      </c>
    </row>
    <row r="655" spans="2:65" s="13" customFormat="1">
      <c r="B655" s="167"/>
      <c r="D655" s="152" t="s">
        <v>175</v>
      </c>
      <c r="E655" s="168" t="s">
        <v>1</v>
      </c>
      <c r="F655" s="169" t="s">
        <v>183</v>
      </c>
      <c r="H655" s="170">
        <v>4.5779999999999994</v>
      </c>
      <c r="I655" s="171"/>
      <c r="L655" s="167"/>
      <c r="M655" s="172"/>
      <c r="N655" s="173"/>
      <c r="O655" s="173"/>
      <c r="P655" s="173"/>
      <c r="Q655" s="173"/>
      <c r="R655" s="173"/>
      <c r="S655" s="173"/>
      <c r="T655" s="174"/>
      <c r="AT655" s="168" t="s">
        <v>175</v>
      </c>
      <c r="AU655" s="168" t="s">
        <v>169</v>
      </c>
      <c r="AV655" s="13" t="s">
        <v>184</v>
      </c>
      <c r="AW655" s="13" t="s">
        <v>32</v>
      </c>
      <c r="AX655" s="13" t="s">
        <v>71</v>
      </c>
      <c r="AY655" s="168" t="s">
        <v>162</v>
      </c>
    </row>
    <row r="656" spans="2:65" s="11" customFormat="1">
      <c r="B656" s="151"/>
      <c r="D656" s="152" t="s">
        <v>175</v>
      </c>
      <c r="E656" s="153" t="s">
        <v>1</v>
      </c>
      <c r="F656" s="154" t="s">
        <v>666</v>
      </c>
      <c r="H656" s="153" t="s">
        <v>1</v>
      </c>
      <c r="I656" s="155"/>
      <c r="L656" s="151"/>
      <c r="M656" s="156"/>
      <c r="N656" s="157"/>
      <c r="O656" s="157"/>
      <c r="P656" s="157"/>
      <c r="Q656" s="157"/>
      <c r="R656" s="157"/>
      <c r="S656" s="157"/>
      <c r="T656" s="158"/>
      <c r="AT656" s="153" t="s">
        <v>175</v>
      </c>
      <c r="AU656" s="153" t="s">
        <v>169</v>
      </c>
      <c r="AV656" s="11" t="s">
        <v>79</v>
      </c>
      <c r="AW656" s="11" t="s">
        <v>32</v>
      </c>
      <c r="AX656" s="11" t="s">
        <v>71</v>
      </c>
      <c r="AY656" s="153" t="s">
        <v>162</v>
      </c>
    </row>
    <row r="657" spans="2:65" s="12" customFormat="1">
      <c r="B657" s="159"/>
      <c r="D657" s="152" t="s">
        <v>175</v>
      </c>
      <c r="E657" s="160" t="s">
        <v>1</v>
      </c>
      <c r="F657" s="161" t="s">
        <v>702</v>
      </c>
      <c r="H657" s="162">
        <v>1.554</v>
      </c>
      <c r="I657" s="163"/>
      <c r="L657" s="159"/>
      <c r="M657" s="164"/>
      <c r="N657" s="165"/>
      <c r="O657" s="165"/>
      <c r="P657" s="165"/>
      <c r="Q657" s="165"/>
      <c r="R657" s="165"/>
      <c r="S657" s="165"/>
      <c r="T657" s="166"/>
      <c r="AT657" s="160" t="s">
        <v>175</v>
      </c>
      <c r="AU657" s="160" t="s">
        <v>169</v>
      </c>
      <c r="AV657" s="12" t="s">
        <v>169</v>
      </c>
      <c r="AW657" s="12" t="s">
        <v>32</v>
      </c>
      <c r="AX657" s="12" t="s">
        <v>71</v>
      </c>
      <c r="AY657" s="160" t="s">
        <v>162</v>
      </c>
    </row>
    <row r="658" spans="2:65" s="12" customFormat="1">
      <c r="B658" s="159"/>
      <c r="D658" s="152" t="s">
        <v>175</v>
      </c>
      <c r="E658" s="160" t="s">
        <v>1</v>
      </c>
      <c r="F658" s="161" t="s">
        <v>703</v>
      </c>
      <c r="H658" s="162">
        <v>2.1059999999999999</v>
      </c>
      <c r="I658" s="163"/>
      <c r="L658" s="159"/>
      <c r="M658" s="164"/>
      <c r="N658" s="165"/>
      <c r="O658" s="165"/>
      <c r="P658" s="165"/>
      <c r="Q658" s="165"/>
      <c r="R658" s="165"/>
      <c r="S658" s="165"/>
      <c r="T658" s="166"/>
      <c r="AT658" s="160" t="s">
        <v>175</v>
      </c>
      <c r="AU658" s="160" t="s">
        <v>169</v>
      </c>
      <c r="AV658" s="12" t="s">
        <v>169</v>
      </c>
      <c r="AW658" s="12" t="s">
        <v>32</v>
      </c>
      <c r="AX658" s="12" t="s">
        <v>71</v>
      </c>
      <c r="AY658" s="160" t="s">
        <v>162</v>
      </c>
    </row>
    <row r="659" spans="2:65" s="12" customFormat="1">
      <c r="B659" s="159"/>
      <c r="D659" s="152" t="s">
        <v>175</v>
      </c>
      <c r="E659" s="160" t="s">
        <v>1</v>
      </c>
      <c r="F659" s="161" t="s">
        <v>704</v>
      </c>
      <c r="H659" s="162">
        <v>2.34</v>
      </c>
      <c r="I659" s="163"/>
      <c r="L659" s="159"/>
      <c r="M659" s="164"/>
      <c r="N659" s="165"/>
      <c r="O659" s="165"/>
      <c r="P659" s="165"/>
      <c r="Q659" s="165"/>
      <c r="R659" s="165"/>
      <c r="S659" s="165"/>
      <c r="T659" s="166"/>
      <c r="AT659" s="160" t="s">
        <v>175</v>
      </c>
      <c r="AU659" s="160" t="s">
        <v>169</v>
      </c>
      <c r="AV659" s="12" t="s">
        <v>169</v>
      </c>
      <c r="AW659" s="12" t="s">
        <v>32</v>
      </c>
      <c r="AX659" s="12" t="s">
        <v>71</v>
      </c>
      <c r="AY659" s="160" t="s">
        <v>162</v>
      </c>
    </row>
    <row r="660" spans="2:65" s="13" customFormat="1">
      <c r="B660" s="167"/>
      <c r="D660" s="152" t="s">
        <v>175</v>
      </c>
      <c r="E660" s="168" t="s">
        <v>1</v>
      </c>
      <c r="F660" s="169" t="s">
        <v>183</v>
      </c>
      <c r="H660" s="170">
        <v>6</v>
      </c>
      <c r="I660" s="171"/>
      <c r="L660" s="167"/>
      <c r="M660" s="172"/>
      <c r="N660" s="173"/>
      <c r="O660" s="173"/>
      <c r="P660" s="173"/>
      <c r="Q660" s="173"/>
      <c r="R660" s="173"/>
      <c r="S660" s="173"/>
      <c r="T660" s="174"/>
      <c r="AT660" s="168" t="s">
        <v>175</v>
      </c>
      <c r="AU660" s="168" t="s">
        <v>169</v>
      </c>
      <c r="AV660" s="13" t="s">
        <v>184</v>
      </c>
      <c r="AW660" s="13" t="s">
        <v>32</v>
      </c>
      <c r="AX660" s="13" t="s">
        <v>71</v>
      </c>
      <c r="AY660" s="168" t="s">
        <v>162</v>
      </c>
    </row>
    <row r="661" spans="2:65" s="11" customFormat="1">
      <c r="B661" s="151"/>
      <c r="D661" s="152" t="s">
        <v>175</v>
      </c>
      <c r="E661" s="153" t="s">
        <v>1</v>
      </c>
      <c r="F661" s="154" t="s">
        <v>669</v>
      </c>
      <c r="H661" s="153" t="s">
        <v>1</v>
      </c>
      <c r="I661" s="155"/>
      <c r="L661" s="151"/>
      <c r="M661" s="156"/>
      <c r="N661" s="157"/>
      <c r="O661" s="157"/>
      <c r="P661" s="157"/>
      <c r="Q661" s="157"/>
      <c r="R661" s="157"/>
      <c r="S661" s="157"/>
      <c r="T661" s="158"/>
      <c r="AT661" s="153" t="s">
        <v>175</v>
      </c>
      <c r="AU661" s="153" t="s">
        <v>169</v>
      </c>
      <c r="AV661" s="11" t="s">
        <v>79</v>
      </c>
      <c r="AW661" s="11" t="s">
        <v>32</v>
      </c>
      <c r="AX661" s="11" t="s">
        <v>71</v>
      </c>
      <c r="AY661" s="153" t="s">
        <v>162</v>
      </c>
    </row>
    <row r="662" spans="2:65" s="12" customFormat="1">
      <c r="B662" s="159"/>
      <c r="D662" s="152" t="s">
        <v>175</v>
      </c>
      <c r="E662" s="160" t="s">
        <v>1</v>
      </c>
      <c r="F662" s="161" t="s">
        <v>703</v>
      </c>
      <c r="H662" s="162">
        <v>2.1059999999999999</v>
      </c>
      <c r="I662" s="163"/>
      <c r="L662" s="159"/>
      <c r="M662" s="164"/>
      <c r="N662" s="165"/>
      <c r="O662" s="165"/>
      <c r="P662" s="165"/>
      <c r="Q662" s="165"/>
      <c r="R662" s="165"/>
      <c r="S662" s="165"/>
      <c r="T662" s="166"/>
      <c r="AT662" s="160" t="s">
        <v>175</v>
      </c>
      <c r="AU662" s="160" t="s">
        <v>169</v>
      </c>
      <c r="AV662" s="12" t="s">
        <v>169</v>
      </c>
      <c r="AW662" s="12" t="s">
        <v>32</v>
      </c>
      <c r="AX662" s="12" t="s">
        <v>71</v>
      </c>
      <c r="AY662" s="160" t="s">
        <v>162</v>
      </c>
    </row>
    <row r="663" spans="2:65" s="12" customFormat="1">
      <c r="B663" s="159"/>
      <c r="D663" s="152" t="s">
        <v>175</v>
      </c>
      <c r="E663" s="160" t="s">
        <v>1</v>
      </c>
      <c r="F663" s="161" t="s">
        <v>705</v>
      </c>
      <c r="H663" s="162">
        <v>1.9139999999999999</v>
      </c>
      <c r="I663" s="163"/>
      <c r="L663" s="159"/>
      <c r="M663" s="164"/>
      <c r="N663" s="165"/>
      <c r="O663" s="165"/>
      <c r="P663" s="165"/>
      <c r="Q663" s="165"/>
      <c r="R663" s="165"/>
      <c r="S663" s="165"/>
      <c r="T663" s="166"/>
      <c r="AT663" s="160" t="s">
        <v>175</v>
      </c>
      <c r="AU663" s="160" t="s">
        <v>169</v>
      </c>
      <c r="AV663" s="12" t="s">
        <v>169</v>
      </c>
      <c r="AW663" s="12" t="s">
        <v>32</v>
      </c>
      <c r="AX663" s="12" t="s">
        <v>71</v>
      </c>
      <c r="AY663" s="160" t="s">
        <v>162</v>
      </c>
    </row>
    <row r="664" spans="2:65" s="12" customFormat="1">
      <c r="B664" s="159"/>
      <c r="D664" s="152" t="s">
        <v>175</v>
      </c>
      <c r="E664" s="160" t="s">
        <v>1</v>
      </c>
      <c r="F664" s="161" t="s">
        <v>706</v>
      </c>
      <c r="H664" s="162">
        <v>1.476</v>
      </c>
      <c r="I664" s="163"/>
      <c r="L664" s="159"/>
      <c r="M664" s="164"/>
      <c r="N664" s="165"/>
      <c r="O664" s="165"/>
      <c r="P664" s="165"/>
      <c r="Q664" s="165"/>
      <c r="R664" s="165"/>
      <c r="S664" s="165"/>
      <c r="T664" s="166"/>
      <c r="AT664" s="160" t="s">
        <v>175</v>
      </c>
      <c r="AU664" s="160" t="s">
        <v>169</v>
      </c>
      <c r="AV664" s="12" t="s">
        <v>169</v>
      </c>
      <c r="AW664" s="12" t="s">
        <v>32</v>
      </c>
      <c r="AX664" s="12" t="s">
        <v>71</v>
      </c>
      <c r="AY664" s="160" t="s">
        <v>162</v>
      </c>
    </row>
    <row r="665" spans="2:65" s="12" customFormat="1">
      <c r="B665" s="159"/>
      <c r="D665" s="152" t="s">
        <v>175</v>
      </c>
      <c r="E665" s="160" t="s">
        <v>1</v>
      </c>
      <c r="F665" s="161" t="s">
        <v>707</v>
      </c>
      <c r="H665" s="162">
        <v>1.95</v>
      </c>
      <c r="I665" s="163"/>
      <c r="L665" s="159"/>
      <c r="M665" s="164"/>
      <c r="N665" s="165"/>
      <c r="O665" s="165"/>
      <c r="P665" s="165"/>
      <c r="Q665" s="165"/>
      <c r="R665" s="165"/>
      <c r="S665" s="165"/>
      <c r="T665" s="166"/>
      <c r="AT665" s="160" t="s">
        <v>175</v>
      </c>
      <c r="AU665" s="160" t="s">
        <v>169</v>
      </c>
      <c r="AV665" s="12" t="s">
        <v>169</v>
      </c>
      <c r="AW665" s="12" t="s">
        <v>32</v>
      </c>
      <c r="AX665" s="12" t="s">
        <v>71</v>
      </c>
      <c r="AY665" s="160" t="s">
        <v>162</v>
      </c>
    </row>
    <row r="666" spans="2:65" s="12" customFormat="1">
      <c r="B666" s="159"/>
      <c r="D666" s="152" t="s">
        <v>175</v>
      </c>
      <c r="E666" s="160" t="s">
        <v>1</v>
      </c>
      <c r="F666" s="161" t="s">
        <v>708</v>
      </c>
      <c r="H666" s="162">
        <v>1.4159999999999999</v>
      </c>
      <c r="I666" s="163"/>
      <c r="L666" s="159"/>
      <c r="M666" s="164"/>
      <c r="N666" s="165"/>
      <c r="O666" s="165"/>
      <c r="P666" s="165"/>
      <c r="Q666" s="165"/>
      <c r="R666" s="165"/>
      <c r="S666" s="165"/>
      <c r="T666" s="166"/>
      <c r="AT666" s="160" t="s">
        <v>175</v>
      </c>
      <c r="AU666" s="160" t="s">
        <v>169</v>
      </c>
      <c r="AV666" s="12" t="s">
        <v>169</v>
      </c>
      <c r="AW666" s="12" t="s">
        <v>32</v>
      </c>
      <c r="AX666" s="12" t="s">
        <v>71</v>
      </c>
      <c r="AY666" s="160" t="s">
        <v>162</v>
      </c>
    </row>
    <row r="667" spans="2:65" s="13" customFormat="1">
      <c r="B667" s="167"/>
      <c r="D667" s="152" t="s">
        <v>175</v>
      </c>
      <c r="E667" s="168" t="s">
        <v>1</v>
      </c>
      <c r="F667" s="169" t="s">
        <v>183</v>
      </c>
      <c r="H667" s="170">
        <v>8.8620000000000001</v>
      </c>
      <c r="I667" s="171"/>
      <c r="L667" s="167"/>
      <c r="M667" s="172"/>
      <c r="N667" s="173"/>
      <c r="O667" s="173"/>
      <c r="P667" s="173"/>
      <c r="Q667" s="173"/>
      <c r="R667" s="173"/>
      <c r="S667" s="173"/>
      <c r="T667" s="174"/>
      <c r="AT667" s="168" t="s">
        <v>175</v>
      </c>
      <c r="AU667" s="168" t="s">
        <v>169</v>
      </c>
      <c r="AV667" s="13" t="s">
        <v>184</v>
      </c>
      <c r="AW667" s="13" t="s">
        <v>32</v>
      </c>
      <c r="AX667" s="13" t="s">
        <v>71</v>
      </c>
      <c r="AY667" s="168" t="s">
        <v>162</v>
      </c>
    </row>
    <row r="668" spans="2:65" s="11" customFormat="1">
      <c r="B668" s="151"/>
      <c r="D668" s="152" t="s">
        <v>175</v>
      </c>
      <c r="E668" s="153" t="s">
        <v>1</v>
      </c>
      <c r="F668" s="154" t="s">
        <v>671</v>
      </c>
      <c r="H668" s="153" t="s">
        <v>1</v>
      </c>
      <c r="I668" s="155"/>
      <c r="L668" s="151"/>
      <c r="M668" s="156"/>
      <c r="N668" s="157"/>
      <c r="O668" s="157"/>
      <c r="P668" s="157"/>
      <c r="Q668" s="157"/>
      <c r="R668" s="157"/>
      <c r="S668" s="157"/>
      <c r="T668" s="158"/>
      <c r="AT668" s="153" t="s">
        <v>175</v>
      </c>
      <c r="AU668" s="153" t="s">
        <v>169</v>
      </c>
      <c r="AV668" s="11" t="s">
        <v>79</v>
      </c>
      <c r="AW668" s="11" t="s">
        <v>32</v>
      </c>
      <c r="AX668" s="11" t="s">
        <v>71</v>
      </c>
      <c r="AY668" s="153" t="s">
        <v>162</v>
      </c>
    </row>
    <row r="669" spans="2:65" s="12" customFormat="1">
      <c r="B669" s="159"/>
      <c r="D669" s="152" t="s">
        <v>175</v>
      </c>
      <c r="E669" s="160" t="s">
        <v>1</v>
      </c>
      <c r="F669" s="161" t="s">
        <v>709</v>
      </c>
      <c r="H669" s="162">
        <v>1.488</v>
      </c>
      <c r="I669" s="163"/>
      <c r="L669" s="159"/>
      <c r="M669" s="164"/>
      <c r="N669" s="165"/>
      <c r="O669" s="165"/>
      <c r="P669" s="165"/>
      <c r="Q669" s="165"/>
      <c r="R669" s="165"/>
      <c r="S669" s="165"/>
      <c r="T669" s="166"/>
      <c r="AT669" s="160" t="s">
        <v>175</v>
      </c>
      <c r="AU669" s="160" t="s">
        <v>169</v>
      </c>
      <c r="AV669" s="12" t="s">
        <v>169</v>
      </c>
      <c r="AW669" s="12" t="s">
        <v>32</v>
      </c>
      <c r="AX669" s="12" t="s">
        <v>71</v>
      </c>
      <c r="AY669" s="160" t="s">
        <v>162</v>
      </c>
    </row>
    <row r="670" spans="2:65" s="14" customFormat="1">
      <c r="B670" s="175"/>
      <c r="D670" s="152" t="s">
        <v>175</v>
      </c>
      <c r="E670" s="176" t="s">
        <v>1</v>
      </c>
      <c r="F670" s="177" t="s">
        <v>190</v>
      </c>
      <c r="H670" s="178">
        <v>20.927999999999997</v>
      </c>
      <c r="I670" s="179"/>
      <c r="L670" s="175"/>
      <c r="M670" s="180"/>
      <c r="N670" s="181"/>
      <c r="O670" s="181"/>
      <c r="P670" s="181"/>
      <c r="Q670" s="181"/>
      <c r="R670" s="181"/>
      <c r="S670" s="181"/>
      <c r="T670" s="182"/>
      <c r="AT670" s="176" t="s">
        <v>175</v>
      </c>
      <c r="AU670" s="176" t="s">
        <v>169</v>
      </c>
      <c r="AV670" s="14" t="s">
        <v>168</v>
      </c>
      <c r="AW670" s="14" t="s">
        <v>32</v>
      </c>
      <c r="AX670" s="14" t="s">
        <v>79</v>
      </c>
      <c r="AY670" s="176" t="s">
        <v>162</v>
      </c>
    </row>
    <row r="671" spans="2:65" s="1" customFormat="1" ht="22.5" customHeight="1">
      <c r="B671" s="139"/>
      <c r="C671" s="140" t="s">
        <v>710</v>
      </c>
      <c r="D671" s="140" t="s">
        <v>164</v>
      </c>
      <c r="E671" s="244" t="s">
        <v>711</v>
      </c>
      <c r="F671" s="243"/>
      <c r="G671" s="142" t="s">
        <v>712</v>
      </c>
      <c r="H671" s="143">
        <v>99.18</v>
      </c>
      <c r="I671" s="144"/>
      <c r="J671" s="143">
        <f>ROUND(I671*H671,3)</f>
        <v>0</v>
      </c>
      <c r="K671" s="141" t="s">
        <v>1</v>
      </c>
      <c r="L671" s="30"/>
      <c r="M671" s="145" t="s">
        <v>1</v>
      </c>
      <c r="N671" s="146" t="s">
        <v>43</v>
      </c>
      <c r="O671" s="49"/>
      <c r="P671" s="147">
        <f>O671*H671</f>
        <v>0</v>
      </c>
      <c r="Q671" s="147">
        <v>1.8630000000000001E-2</v>
      </c>
      <c r="R671" s="147">
        <f>Q671*H671</f>
        <v>1.8477234000000002</v>
      </c>
      <c r="S671" s="147">
        <v>0</v>
      </c>
      <c r="T671" s="148">
        <f>S671*H671</f>
        <v>0</v>
      </c>
      <c r="AR671" s="16" t="s">
        <v>168</v>
      </c>
      <c r="AT671" s="16" t="s">
        <v>164</v>
      </c>
      <c r="AU671" s="16" t="s">
        <v>169</v>
      </c>
      <c r="AY671" s="16" t="s">
        <v>162</v>
      </c>
      <c r="BE671" s="149">
        <f>IF(N671="základná",J671,0)</f>
        <v>0</v>
      </c>
      <c r="BF671" s="149">
        <f>IF(N671="znížená",J671,0)</f>
        <v>0</v>
      </c>
      <c r="BG671" s="149">
        <f>IF(N671="zákl. prenesená",J671,0)</f>
        <v>0</v>
      </c>
      <c r="BH671" s="149">
        <f>IF(N671="zníž. prenesená",J671,0)</f>
        <v>0</v>
      </c>
      <c r="BI671" s="149">
        <f>IF(N671="nulová",J671,0)</f>
        <v>0</v>
      </c>
      <c r="BJ671" s="16" t="s">
        <v>169</v>
      </c>
      <c r="BK671" s="150">
        <f>ROUND(I671*H671,3)</f>
        <v>0</v>
      </c>
      <c r="BL671" s="16" t="s">
        <v>168</v>
      </c>
      <c r="BM671" s="16" t="s">
        <v>713</v>
      </c>
    </row>
    <row r="672" spans="2:65" s="11" customFormat="1">
      <c r="B672" s="151"/>
      <c r="D672" s="152" t="s">
        <v>175</v>
      </c>
      <c r="E672" s="153" t="s">
        <v>1</v>
      </c>
      <c r="F672" s="154" t="s">
        <v>669</v>
      </c>
      <c r="H672" s="153" t="s">
        <v>1</v>
      </c>
      <c r="I672" s="155"/>
      <c r="L672" s="151"/>
      <c r="M672" s="156"/>
      <c r="N672" s="157"/>
      <c r="O672" s="157"/>
      <c r="P672" s="157"/>
      <c r="Q672" s="157"/>
      <c r="R672" s="157"/>
      <c r="S672" s="157"/>
      <c r="T672" s="158"/>
      <c r="AT672" s="153" t="s">
        <v>175</v>
      </c>
      <c r="AU672" s="153" t="s">
        <v>169</v>
      </c>
      <c r="AV672" s="11" t="s">
        <v>79</v>
      </c>
      <c r="AW672" s="11" t="s">
        <v>32</v>
      </c>
      <c r="AX672" s="11" t="s">
        <v>71</v>
      </c>
      <c r="AY672" s="153" t="s">
        <v>162</v>
      </c>
    </row>
    <row r="673" spans="2:65" s="12" customFormat="1">
      <c r="B673" s="159"/>
      <c r="D673" s="152" t="s">
        <v>175</v>
      </c>
      <c r="E673" s="160" t="s">
        <v>1</v>
      </c>
      <c r="F673" s="161" t="s">
        <v>714</v>
      </c>
      <c r="H673" s="162">
        <v>32.61</v>
      </c>
      <c r="I673" s="163"/>
      <c r="L673" s="159"/>
      <c r="M673" s="164"/>
      <c r="N673" s="165"/>
      <c r="O673" s="165"/>
      <c r="P673" s="165"/>
      <c r="Q673" s="165"/>
      <c r="R673" s="165"/>
      <c r="S673" s="165"/>
      <c r="T673" s="166"/>
      <c r="AT673" s="160" t="s">
        <v>175</v>
      </c>
      <c r="AU673" s="160" t="s">
        <v>169</v>
      </c>
      <c r="AV673" s="12" t="s">
        <v>169</v>
      </c>
      <c r="AW673" s="12" t="s">
        <v>32</v>
      </c>
      <c r="AX673" s="12" t="s">
        <v>71</v>
      </c>
      <c r="AY673" s="160" t="s">
        <v>162</v>
      </c>
    </row>
    <row r="674" spans="2:65" s="11" customFormat="1">
      <c r="B674" s="151"/>
      <c r="D674" s="152" t="s">
        <v>175</v>
      </c>
      <c r="E674" s="153" t="s">
        <v>1</v>
      </c>
      <c r="F674" s="154" t="s">
        <v>671</v>
      </c>
      <c r="H674" s="153" t="s">
        <v>1</v>
      </c>
      <c r="I674" s="155"/>
      <c r="L674" s="151"/>
      <c r="M674" s="156"/>
      <c r="N674" s="157"/>
      <c r="O674" s="157"/>
      <c r="P674" s="157"/>
      <c r="Q674" s="157"/>
      <c r="R674" s="157"/>
      <c r="S674" s="157"/>
      <c r="T674" s="158"/>
      <c r="AT674" s="153" t="s">
        <v>175</v>
      </c>
      <c r="AU674" s="153" t="s">
        <v>169</v>
      </c>
      <c r="AV674" s="11" t="s">
        <v>79</v>
      </c>
      <c r="AW674" s="11" t="s">
        <v>32</v>
      </c>
      <c r="AX674" s="11" t="s">
        <v>71</v>
      </c>
      <c r="AY674" s="153" t="s">
        <v>162</v>
      </c>
    </row>
    <row r="675" spans="2:65" s="12" customFormat="1">
      <c r="B675" s="159"/>
      <c r="D675" s="152" t="s">
        <v>175</v>
      </c>
      <c r="E675" s="160" t="s">
        <v>1</v>
      </c>
      <c r="F675" s="161" t="s">
        <v>715</v>
      </c>
      <c r="H675" s="162">
        <v>27.13</v>
      </c>
      <c r="I675" s="163"/>
      <c r="L675" s="159"/>
      <c r="M675" s="164"/>
      <c r="N675" s="165"/>
      <c r="O675" s="165"/>
      <c r="P675" s="165"/>
      <c r="Q675" s="165"/>
      <c r="R675" s="165"/>
      <c r="S675" s="165"/>
      <c r="T675" s="166"/>
      <c r="AT675" s="160" t="s">
        <v>175</v>
      </c>
      <c r="AU675" s="160" t="s">
        <v>169</v>
      </c>
      <c r="AV675" s="12" t="s">
        <v>169</v>
      </c>
      <c r="AW675" s="12" t="s">
        <v>32</v>
      </c>
      <c r="AX675" s="12" t="s">
        <v>71</v>
      </c>
      <c r="AY675" s="160" t="s">
        <v>162</v>
      </c>
    </row>
    <row r="676" spans="2:65" s="11" customFormat="1">
      <c r="B676" s="151"/>
      <c r="D676" s="152" t="s">
        <v>175</v>
      </c>
      <c r="E676" s="153" t="s">
        <v>1</v>
      </c>
      <c r="F676" s="154" t="s">
        <v>666</v>
      </c>
      <c r="H676" s="153" t="s">
        <v>1</v>
      </c>
      <c r="I676" s="155"/>
      <c r="L676" s="151"/>
      <c r="M676" s="156"/>
      <c r="N676" s="157"/>
      <c r="O676" s="157"/>
      <c r="P676" s="157"/>
      <c r="Q676" s="157"/>
      <c r="R676" s="157"/>
      <c r="S676" s="157"/>
      <c r="T676" s="158"/>
      <c r="AT676" s="153" t="s">
        <v>175</v>
      </c>
      <c r="AU676" s="153" t="s">
        <v>169</v>
      </c>
      <c r="AV676" s="11" t="s">
        <v>79</v>
      </c>
      <c r="AW676" s="11" t="s">
        <v>32</v>
      </c>
      <c r="AX676" s="11" t="s">
        <v>71</v>
      </c>
      <c r="AY676" s="153" t="s">
        <v>162</v>
      </c>
    </row>
    <row r="677" spans="2:65" s="12" customFormat="1">
      <c r="B677" s="159"/>
      <c r="D677" s="152" t="s">
        <v>175</v>
      </c>
      <c r="E677" s="160" t="s">
        <v>1</v>
      </c>
      <c r="F677" s="161" t="s">
        <v>716</v>
      </c>
      <c r="H677" s="162">
        <v>19.96</v>
      </c>
      <c r="I677" s="163"/>
      <c r="L677" s="159"/>
      <c r="M677" s="164"/>
      <c r="N677" s="165"/>
      <c r="O677" s="165"/>
      <c r="P677" s="165"/>
      <c r="Q677" s="165"/>
      <c r="R677" s="165"/>
      <c r="S677" s="165"/>
      <c r="T677" s="166"/>
      <c r="AT677" s="160" t="s">
        <v>175</v>
      </c>
      <c r="AU677" s="160" t="s">
        <v>169</v>
      </c>
      <c r="AV677" s="12" t="s">
        <v>169</v>
      </c>
      <c r="AW677" s="12" t="s">
        <v>32</v>
      </c>
      <c r="AX677" s="12" t="s">
        <v>71</v>
      </c>
      <c r="AY677" s="160" t="s">
        <v>162</v>
      </c>
    </row>
    <row r="678" spans="2:65" s="11" customFormat="1">
      <c r="B678" s="151"/>
      <c r="D678" s="152" t="s">
        <v>175</v>
      </c>
      <c r="E678" s="153" t="s">
        <v>1</v>
      </c>
      <c r="F678" s="154" t="s">
        <v>663</v>
      </c>
      <c r="H678" s="153" t="s">
        <v>1</v>
      </c>
      <c r="I678" s="155"/>
      <c r="L678" s="151"/>
      <c r="M678" s="156"/>
      <c r="N678" s="157"/>
      <c r="O678" s="157"/>
      <c r="P678" s="157"/>
      <c r="Q678" s="157"/>
      <c r="R678" s="157"/>
      <c r="S678" s="157"/>
      <c r="T678" s="158"/>
      <c r="AT678" s="153" t="s">
        <v>175</v>
      </c>
      <c r="AU678" s="153" t="s">
        <v>169</v>
      </c>
      <c r="AV678" s="11" t="s">
        <v>79</v>
      </c>
      <c r="AW678" s="11" t="s">
        <v>32</v>
      </c>
      <c r="AX678" s="11" t="s">
        <v>71</v>
      </c>
      <c r="AY678" s="153" t="s">
        <v>162</v>
      </c>
    </row>
    <row r="679" spans="2:65" s="12" customFormat="1">
      <c r="B679" s="159"/>
      <c r="D679" s="152" t="s">
        <v>175</v>
      </c>
      <c r="E679" s="160" t="s">
        <v>1</v>
      </c>
      <c r="F679" s="161" t="s">
        <v>717</v>
      </c>
      <c r="H679" s="162">
        <v>19.48</v>
      </c>
      <c r="I679" s="163"/>
      <c r="L679" s="159"/>
      <c r="M679" s="164"/>
      <c r="N679" s="165"/>
      <c r="O679" s="165"/>
      <c r="P679" s="165"/>
      <c r="Q679" s="165"/>
      <c r="R679" s="165"/>
      <c r="S679" s="165"/>
      <c r="T679" s="166"/>
      <c r="AT679" s="160" t="s">
        <v>175</v>
      </c>
      <c r="AU679" s="160" t="s">
        <v>169</v>
      </c>
      <c r="AV679" s="12" t="s">
        <v>169</v>
      </c>
      <c r="AW679" s="12" t="s">
        <v>32</v>
      </c>
      <c r="AX679" s="12" t="s">
        <v>71</v>
      </c>
      <c r="AY679" s="160" t="s">
        <v>162</v>
      </c>
    </row>
    <row r="680" spans="2:65" s="14" customFormat="1">
      <c r="B680" s="175"/>
      <c r="D680" s="152" t="s">
        <v>175</v>
      </c>
      <c r="E680" s="176" t="s">
        <v>1</v>
      </c>
      <c r="F680" s="177" t="s">
        <v>190</v>
      </c>
      <c r="H680" s="178">
        <v>99.179999999999993</v>
      </c>
      <c r="I680" s="179"/>
      <c r="L680" s="175"/>
      <c r="M680" s="180"/>
      <c r="N680" s="181"/>
      <c r="O680" s="181"/>
      <c r="P680" s="181"/>
      <c r="Q680" s="181"/>
      <c r="R680" s="181"/>
      <c r="S680" s="181"/>
      <c r="T680" s="182"/>
      <c r="AT680" s="176" t="s">
        <v>175</v>
      </c>
      <c r="AU680" s="176" t="s">
        <v>169</v>
      </c>
      <c r="AV680" s="14" t="s">
        <v>168</v>
      </c>
      <c r="AW680" s="14" t="s">
        <v>32</v>
      </c>
      <c r="AX680" s="14" t="s">
        <v>79</v>
      </c>
      <c r="AY680" s="176" t="s">
        <v>162</v>
      </c>
    </row>
    <row r="681" spans="2:65" s="1" customFormat="1" ht="16.5" customHeight="1">
      <c r="B681" s="139"/>
      <c r="C681" s="140" t="s">
        <v>718</v>
      </c>
      <c r="D681" s="140" t="s">
        <v>164</v>
      </c>
      <c r="E681" s="242" t="s">
        <v>719</v>
      </c>
      <c r="F681" s="243"/>
      <c r="G681" s="142" t="s">
        <v>712</v>
      </c>
      <c r="H681" s="143">
        <v>341.4</v>
      </c>
      <c r="I681" s="144"/>
      <c r="J681" s="143">
        <f>ROUND(I681*H681,3)</f>
        <v>0</v>
      </c>
      <c r="K681" s="141" t="s">
        <v>167</v>
      </c>
      <c r="L681" s="30"/>
      <c r="M681" s="145" t="s">
        <v>1</v>
      </c>
      <c r="N681" s="146" t="s">
        <v>43</v>
      </c>
      <c r="O681" s="49"/>
      <c r="P681" s="147">
        <f>O681*H681</f>
        <v>0</v>
      </c>
      <c r="Q681" s="147">
        <v>7.3999999999999999E-4</v>
      </c>
      <c r="R681" s="147">
        <f>Q681*H681</f>
        <v>0.25263599999999997</v>
      </c>
      <c r="S681" s="147">
        <v>0</v>
      </c>
      <c r="T681" s="148">
        <f>S681*H681</f>
        <v>0</v>
      </c>
      <c r="AR681" s="16" t="s">
        <v>168</v>
      </c>
      <c r="AT681" s="16" t="s">
        <v>164</v>
      </c>
      <c r="AU681" s="16" t="s">
        <v>169</v>
      </c>
      <c r="AY681" s="16" t="s">
        <v>162</v>
      </c>
      <c r="BE681" s="149">
        <f>IF(N681="základná",J681,0)</f>
        <v>0</v>
      </c>
      <c r="BF681" s="149">
        <f>IF(N681="znížená",J681,0)</f>
        <v>0</v>
      </c>
      <c r="BG681" s="149">
        <f>IF(N681="zákl. prenesená",J681,0)</f>
        <v>0</v>
      </c>
      <c r="BH681" s="149">
        <f>IF(N681="zníž. prenesená",J681,0)</f>
        <v>0</v>
      </c>
      <c r="BI681" s="149">
        <f>IF(N681="nulová",J681,0)</f>
        <v>0</v>
      </c>
      <c r="BJ681" s="16" t="s">
        <v>169</v>
      </c>
      <c r="BK681" s="150">
        <f>ROUND(I681*H681,3)</f>
        <v>0</v>
      </c>
      <c r="BL681" s="16" t="s">
        <v>168</v>
      </c>
      <c r="BM681" s="16" t="s">
        <v>720</v>
      </c>
    </row>
    <row r="682" spans="2:65" s="11" customFormat="1">
      <c r="B682" s="151"/>
      <c r="D682" s="152" t="s">
        <v>175</v>
      </c>
      <c r="E682" s="153" t="s">
        <v>1</v>
      </c>
      <c r="F682" s="154" t="s">
        <v>721</v>
      </c>
      <c r="H682" s="153" t="s">
        <v>1</v>
      </c>
      <c r="I682" s="155"/>
      <c r="L682" s="151"/>
      <c r="M682" s="156"/>
      <c r="N682" s="157"/>
      <c r="O682" s="157"/>
      <c r="P682" s="157"/>
      <c r="Q682" s="157"/>
      <c r="R682" s="157"/>
      <c r="S682" s="157"/>
      <c r="T682" s="158"/>
      <c r="AT682" s="153" t="s">
        <v>175</v>
      </c>
      <c r="AU682" s="153" t="s">
        <v>169</v>
      </c>
      <c r="AV682" s="11" t="s">
        <v>79</v>
      </c>
      <c r="AW682" s="11" t="s">
        <v>32</v>
      </c>
      <c r="AX682" s="11" t="s">
        <v>71</v>
      </c>
      <c r="AY682" s="153" t="s">
        <v>162</v>
      </c>
    </row>
    <row r="683" spans="2:65" s="12" customFormat="1">
      <c r="B683" s="159"/>
      <c r="D683" s="152" t="s">
        <v>175</v>
      </c>
      <c r="E683" s="160" t="s">
        <v>1</v>
      </c>
      <c r="F683" s="161" t="s">
        <v>722</v>
      </c>
      <c r="H683" s="162">
        <v>341.4</v>
      </c>
      <c r="I683" s="163"/>
      <c r="L683" s="159"/>
      <c r="M683" s="164"/>
      <c r="N683" s="165"/>
      <c r="O683" s="165"/>
      <c r="P683" s="165"/>
      <c r="Q683" s="165"/>
      <c r="R683" s="165"/>
      <c r="S683" s="165"/>
      <c r="T683" s="166"/>
      <c r="AT683" s="160" t="s">
        <v>175</v>
      </c>
      <c r="AU683" s="160" t="s">
        <v>169</v>
      </c>
      <c r="AV683" s="12" t="s">
        <v>169</v>
      </c>
      <c r="AW683" s="12" t="s">
        <v>32</v>
      </c>
      <c r="AX683" s="12" t="s">
        <v>79</v>
      </c>
      <c r="AY683" s="160" t="s">
        <v>162</v>
      </c>
    </row>
    <row r="684" spans="2:65" s="1" customFormat="1" ht="16.5" customHeight="1">
      <c r="B684" s="139"/>
      <c r="C684" s="140" t="s">
        <v>723</v>
      </c>
      <c r="D684" s="140" t="s">
        <v>164</v>
      </c>
      <c r="E684" s="242" t="s">
        <v>724</v>
      </c>
      <c r="F684" s="243"/>
      <c r="G684" s="142" t="s">
        <v>172</v>
      </c>
      <c r="H684" s="143">
        <v>18.488</v>
      </c>
      <c r="I684" s="144"/>
      <c r="J684" s="143">
        <f>ROUND(I684*H684,3)</f>
        <v>0</v>
      </c>
      <c r="K684" s="141" t="s">
        <v>167</v>
      </c>
      <c r="L684" s="30"/>
      <c r="M684" s="145" t="s">
        <v>1</v>
      </c>
      <c r="N684" s="146" t="s">
        <v>43</v>
      </c>
      <c r="O684" s="49"/>
      <c r="P684" s="147">
        <f>O684*H684</f>
        <v>0</v>
      </c>
      <c r="Q684" s="147">
        <v>2.2404799999999998</v>
      </c>
      <c r="R684" s="147">
        <f>Q684*H684</f>
        <v>41.421994239999997</v>
      </c>
      <c r="S684" s="147">
        <v>0</v>
      </c>
      <c r="T684" s="148">
        <f>S684*H684</f>
        <v>0</v>
      </c>
      <c r="AR684" s="16" t="s">
        <v>168</v>
      </c>
      <c r="AT684" s="16" t="s">
        <v>164</v>
      </c>
      <c r="AU684" s="16" t="s">
        <v>169</v>
      </c>
      <c r="AY684" s="16" t="s">
        <v>162</v>
      </c>
      <c r="BE684" s="149">
        <f>IF(N684="základná",J684,0)</f>
        <v>0</v>
      </c>
      <c r="BF684" s="149">
        <f>IF(N684="znížená",J684,0)</f>
        <v>0</v>
      </c>
      <c r="BG684" s="149">
        <f>IF(N684="zákl. prenesená",J684,0)</f>
        <v>0</v>
      </c>
      <c r="BH684" s="149">
        <f>IF(N684="zníž. prenesená",J684,0)</f>
        <v>0</v>
      </c>
      <c r="BI684" s="149">
        <f>IF(N684="nulová",J684,0)</f>
        <v>0</v>
      </c>
      <c r="BJ684" s="16" t="s">
        <v>169</v>
      </c>
      <c r="BK684" s="150">
        <f>ROUND(I684*H684,3)</f>
        <v>0</v>
      </c>
      <c r="BL684" s="16" t="s">
        <v>168</v>
      </c>
      <c r="BM684" s="16" t="s">
        <v>725</v>
      </c>
    </row>
    <row r="685" spans="2:65" s="12" customFormat="1">
      <c r="B685" s="159"/>
      <c r="D685" s="152" t="s">
        <v>175</v>
      </c>
      <c r="E685" s="160" t="s">
        <v>1</v>
      </c>
      <c r="F685" s="161" t="s">
        <v>726</v>
      </c>
      <c r="H685" s="162">
        <v>9.58</v>
      </c>
      <c r="I685" s="163"/>
      <c r="L685" s="159"/>
      <c r="M685" s="164"/>
      <c r="N685" s="165"/>
      <c r="O685" s="165"/>
      <c r="P685" s="165"/>
      <c r="Q685" s="165"/>
      <c r="R685" s="165"/>
      <c r="S685" s="165"/>
      <c r="T685" s="166"/>
      <c r="AT685" s="160" t="s">
        <v>175</v>
      </c>
      <c r="AU685" s="160" t="s">
        <v>169</v>
      </c>
      <c r="AV685" s="12" t="s">
        <v>169</v>
      </c>
      <c r="AW685" s="12" t="s">
        <v>32</v>
      </c>
      <c r="AX685" s="12" t="s">
        <v>71</v>
      </c>
      <c r="AY685" s="160" t="s">
        <v>162</v>
      </c>
    </row>
    <row r="686" spans="2:65" s="12" customFormat="1">
      <c r="B686" s="159"/>
      <c r="D686" s="152" t="s">
        <v>175</v>
      </c>
      <c r="E686" s="160" t="s">
        <v>1</v>
      </c>
      <c r="F686" s="161" t="s">
        <v>727</v>
      </c>
      <c r="H686" s="162">
        <v>0.48399999999999999</v>
      </c>
      <c r="I686" s="163"/>
      <c r="L686" s="159"/>
      <c r="M686" s="164"/>
      <c r="N686" s="165"/>
      <c r="O686" s="165"/>
      <c r="P686" s="165"/>
      <c r="Q686" s="165"/>
      <c r="R686" s="165"/>
      <c r="S686" s="165"/>
      <c r="T686" s="166"/>
      <c r="AT686" s="160" t="s">
        <v>175</v>
      </c>
      <c r="AU686" s="160" t="s">
        <v>169</v>
      </c>
      <c r="AV686" s="12" t="s">
        <v>169</v>
      </c>
      <c r="AW686" s="12" t="s">
        <v>32</v>
      </c>
      <c r="AX686" s="12" t="s">
        <v>71</v>
      </c>
      <c r="AY686" s="160" t="s">
        <v>162</v>
      </c>
    </row>
    <row r="687" spans="2:65" s="12" customFormat="1">
      <c r="B687" s="159"/>
      <c r="D687" s="152" t="s">
        <v>175</v>
      </c>
      <c r="E687" s="160" t="s">
        <v>1</v>
      </c>
      <c r="F687" s="161" t="s">
        <v>728</v>
      </c>
      <c r="H687" s="162">
        <v>8.4239999999999995</v>
      </c>
      <c r="I687" s="163"/>
      <c r="L687" s="159"/>
      <c r="M687" s="164"/>
      <c r="N687" s="165"/>
      <c r="O687" s="165"/>
      <c r="P687" s="165"/>
      <c r="Q687" s="165"/>
      <c r="R687" s="165"/>
      <c r="S687" s="165"/>
      <c r="T687" s="166"/>
      <c r="AT687" s="160" t="s">
        <v>175</v>
      </c>
      <c r="AU687" s="160" t="s">
        <v>169</v>
      </c>
      <c r="AV687" s="12" t="s">
        <v>169</v>
      </c>
      <c r="AW687" s="12" t="s">
        <v>32</v>
      </c>
      <c r="AX687" s="12" t="s">
        <v>71</v>
      </c>
      <c r="AY687" s="160" t="s">
        <v>162</v>
      </c>
    </row>
    <row r="688" spans="2:65" s="14" customFormat="1">
      <c r="B688" s="175"/>
      <c r="D688" s="152" t="s">
        <v>175</v>
      </c>
      <c r="E688" s="176" t="s">
        <v>1</v>
      </c>
      <c r="F688" s="177" t="s">
        <v>190</v>
      </c>
      <c r="H688" s="178">
        <v>18.488</v>
      </c>
      <c r="I688" s="179"/>
      <c r="L688" s="175"/>
      <c r="M688" s="180"/>
      <c r="N688" s="181"/>
      <c r="O688" s="181"/>
      <c r="P688" s="181"/>
      <c r="Q688" s="181"/>
      <c r="R688" s="181"/>
      <c r="S688" s="181"/>
      <c r="T688" s="182"/>
      <c r="AT688" s="176" t="s">
        <v>175</v>
      </c>
      <c r="AU688" s="176" t="s">
        <v>169</v>
      </c>
      <c r="AV688" s="14" t="s">
        <v>168</v>
      </c>
      <c r="AW688" s="14" t="s">
        <v>32</v>
      </c>
      <c r="AX688" s="14" t="s">
        <v>79</v>
      </c>
      <c r="AY688" s="176" t="s">
        <v>162</v>
      </c>
    </row>
    <row r="689" spans="2:65" s="1" customFormat="1" ht="16.5" customHeight="1">
      <c r="B689" s="139"/>
      <c r="C689" s="140" t="s">
        <v>729</v>
      </c>
      <c r="D689" s="140" t="s">
        <v>164</v>
      </c>
      <c r="E689" s="242" t="s">
        <v>730</v>
      </c>
      <c r="F689" s="243"/>
      <c r="G689" s="142" t="s">
        <v>256</v>
      </c>
      <c r="H689" s="143">
        <v>1.298</v>
      </c>
      <c r="I689" s="144"/>
      <c r="J689" s="143">
        <f>ROUND(I689*H689,3)</f>
        <v>0</v>
      </c>
      <c r="K689" s="141" t="s">
        <v>167</v>
      </c>
      <c r="L689" s="30"/>
      <c r="M689" s="145" t="s">
        <v>1</v>
      </c>
      <c r="N689" s="146" t="s">
        <v>43</v>
      </c>
      <c r="O689" s="49"/>
      <c r="P689" s="147">
        <f>O689*H689</f>
        <v>0</v>
      </c>
      <c r="Q689" s="147">
        <v>1.20296</v>
      </c>
      <c r="R689" s="147">
        <f>Q689*H689</f>
        <v>1.5614420800000002</v>
      </c>
      <c r="S689" s="147">
        <v>0</v>
      </c>
      <c r="T689" s="148">
        <f>S689*H689</f>
        <v>0</v>
      </c>
      <c r="AR689" s="16" t="s">
        <v>168</v>
      </c>
      <c r="AT689" s="16" t="s">
        <v>164</v>
      </c>
      <c r="AU689" s="16" t="s">
        <v>169</v>
      </c>
      <c r="AY689" s="16" t="s">
        <v>162</v>
      </c>
      <c r="BE689" s="149">
        <f>IF(N689="základná",J689,0)</f>
        <v>0</v>
      </c>
      <c r="BF689" s="149">
        <f>IF(N689="znížená",J689,0)</f>
        <v>0</v>
      </c>
      <c r="BG689" s="149">
        <f>IF(N689="zákl. prenesená",J689,0)</f>
        <v>0</v>
      </c>
      <c r="BH689" s="149">
        <f>IF(N689="zníž. prenesená",J689,0)</f>
        <v>0</v>
      </c>
      <c r="BI689" s="149">
        <f>IF(N689="nulová",J689,0)</f>
        <v>0</v>
      </c>
      <c r="BJ689" s="16" t="s">
        <v>169</v>
      </c>
      <c r="BK689" s="150">
        <f>ROUND(I689*H689,3)</f>
        <v>0</v>
      </c>
      <c r="BL689" s="16" t="s">
        <v>168</v>
      </c>
      <c r="BM689" s="16" t="s">
        <v>731</v>
      </c>
    </row>
    <row r="690" spans="2:65" s="11" customFormat="1">
      <c r="B690" s="151"/>
      <c r="D690" s="152" t="s">
        <v>175</v>
      </c>
      <c r="E690" s="153" t="s">
        <v>1</v>
      </c>
      <c r="F690" s="154" t="s">
        <v>732</v>
      </c>
      <c r="H690" s="153" t="s">
        <v>1</v>
      </c>
      <c r="I690" s="155"/>
      <c r="L690" s="151"/>
      <c r="M690" s="156"/>
      <c r="N690" s="157"/>
      <c r="O690" s="157"/>
      <c r="P690" s="157"/>
      <c r="Q690" s="157"/>
      <c r="R690" s="157"/>
      <c r="S690" s="157"/>
      <c r="T690" s="158"/>
      <c r="AT690" s="153" t="s">
        <v>175</v>
      </c>
      <c r="AU690" s="153" t="s">
        <v>169</v>
      </c>
      <c r="AV690" s="11" t="s">
        <v>79</v>
      </c>
      <c r="AW690" s="11" t="s">
        <v>32</v>
      </c>
      <c r="AX690" s="11" t="s">
        <v>71</v>
      </c>
      <c r="AY690" s="153" t="s">
        <v>162</v>
      </c>
    </row>
    <row r="691" spans="2:65" s="12" customFormat="1">
      <c r="B691" s="159"/>
      <c r="D691" s="152" t="s">
        <v>175</v>
      </c>
      <c r="E691" s="160" t="s">
        <v>1</v>
      </c>
      <c r="F691" s="161" t="s">
        <v>733</v>
      </c>
      <c r="H691" s="162">
        <v>0.69699999999999995</v>
      </c>
      <c r="I691" s="163"/>
      <c r="L691" s="159"/>
      <c r="M691" s="164"/>
      <c r="N691" s="165"/>
      <c r="O691" s="165"/>
      <c r="P691" s="165"/>
      <c r="Q691" s="165"/>
      <c r="R691" s="165"/>
      <c r="S691" s="165"/>
      <c r="T691" s="166"/>
      <c r="AT691" s="160" t="s">
        <v>175</v>
      </c>
      <c r="AU691" s="160" t="s">
        <v>169</v>
      </c>
      <c r="AV691" s="12" t="s">
        <v>169</v>
      </c>
      <c r="AW691" s="12" t="s">
        <v>32</v>
      </c>
      <c r="AX691" s="12" t="s">
        <v>71</v>
      </c>
      <c r="AY691" s="160" t="s">
        <v>162</v>
      </c>
    </row>
    <row r="692" spans="2:65" s="12" customFormat="1">
      <c r="B692" s="159"/>
      <c r="D692" s="152" t="s">
        <v>175</v>
      </c>
      <c r="E692" s="160" t="s">
        <v>1</v>
      </c>
      <c r="F692" s="161" t="s">
        <v>734</v>
      </c>
      <c r="H692" s="162">
        <v>2.3E-2</v>
      </c>
      <c r="I692" s="163"/>
      <c r="L692" s="159"/>
      <c r="M692" s="164"/>
      <c r="N692" s="165"/>
      <c r="O692" s="165"/>
      <c r="P692" s="165"/>
      <c r="Q692" s="165"/>
      <c r="R692" s="165"/>
      <c r="S692" s="165"/>
      <c r="T692" s="166"/>
      <c r="AT692" s="160" t="s">
        <v>175</v>
      </c>
      <c r="AU692" s="160" t="s">
        <v>169</v>
      </c>
      <c r="AV692" s="12" t="s">
        <v>169</v>
      </c>
      <c r="AW692" s="12" t="s">
        <v>32</v>
      </c>
      <c r="AX692" s="12" t="s">
        <v>71</v>
      </c>
      <c r="AY692" s="160" t="s">
        <v>162</v>
      </c>
    </row>
    <row r="693" spans="2:65" s="12" customFormat="1">
      <c r="B693" s="159"/>
      <c r="D693" s="152" t="s">
        <v>175</v>
      </c>
      <c r="E693" s="160" t="s">
        <v>1</v>
      </c>
      <c r="F693" s="161" t="s">
        <v>735</v>
      </c>
      <c r="H693" s="162">
        <v>0.57799999999999996</v>
      </c>
      <c r="I693" s="163"/>
      <c r="L693" s="159"/>
      <c r="M693" s="164"/>
      <c r="N693" s="165"/>
      <c r="O693" s="165"/>
      <c r="P693" s="165"/>
      <c r="Q693" s="165"/>
      <c r="R693" s="165"/>
      <c r="S693" s="165"/>
      <c r="T693" s="166"/>
      <c r="AT693" s="160" t="s">
        <v>175</v>
      </c>
      <c r="AU693" s="160" t="s">
        <v>169</v>
      </c>
      <c r="AV693" s="12" t="s">
        <v>169</v>
      </c>
      <c r="AW693" s="12" t="s">
        <v>32</v>
      </c>
      <c r="AX693" s="12" t="s">
        <v>71</v>
      </c>
      <c r="AY693" s="160" t="s">
        <v>162</v>
      </c>
    </row>
    <row r="694" spans="2:65" s="14" customFormat="1">
      <c r="B694" s="175"/>
      <c r="D694" s="152" t="s">
        <v>175</v>
      </c>
      <c r="E694" s="176" t="s">
        <v>1</v>
      </c>
      <c r="F694" s="177" t="s">
        <v>190</v>
      </c>
      <c r="H694" s="178">
        <v>1.298</v>
      </c>
      <c r="I694" s="179"/>
      <c r="L694" s="175"/>
      <c r="M694" s="180"/>
      <c r="N694" s="181"/>
      <c r="O694" s="181"/>
      <c r="P694" s="181"/>
      <c r="Q694" s="181"/>
      <c r="R694" s="181"/>
      <c r="S694" s="181"/>
      <c r="T694" s="182"/>
      <c r="AT694" s="176" t="s">
        <v>175</v>
      </c>
      <c r="AU694" s="176" t="s">
        <v>169</v>
      </c>
      <c r="AV694" s="14" t="s">
        <v>168</v>
      </c>
      <c r="AW694" s="14" t="s">
        <v>32</v>
      </c>
      <c r="AX694" s="14" t="s">
        <v>79</v>
      </c>
      <c r="AY694" s="176" t="s">
        <v>162</v>
      </c>
    </row>
    <row r="695" spans="2:65" s="1" customFormat="1" ht="16.5" customHeight="1">
      <c r="B695" s="139"/>
      <c r="C695" s="140" t="s">
        <v>736</v>
      </c>
      <c r="D695" s="140" t="s">
        <v>164</v>
      </c>
      <c r="E695" s="242" t="s">
        <v>737</v>
      </c>
      <c r="F695" s="243"/>
      <c r="G695" s="142" t="s">
        <v>172</v>
      </c>
      <c r="H695" s="143">
        <v>9.0619999999999994</v>
      </c>
      <c r="I695" s="144"/>
      <c r="J695" s="143">
        <f>ROUND(I695*H695,3)</f>
        <v>0</v>
      </c>
      <c r="K695" s="141" t="s">
        <v>167</v>
      </c>
      <c r="L695" s="30"/>
      <c r="M695" s="145" t="s">
        <v>1</v>
      </c>
      <c r="N695" s="146" t="s">
        <v>43</v>
      </c>
      <c r="O695" s="49"/>
      <c r="P695" s="147">
        <f>O695*H695</f>
        <v>0</v>
      </c>
      <c r="Q695" s="147">
        <v>1.837</v>
      </c>
      <c r="R695" s="147">
        <f>Q695*H695</f>
        <v>16.646894</v>
      </c>
      <c r="S695" s="147">
        <v>0</v>
      </c>
      <c r="T695" s="148">
        <f>S695*H695</f>
        <v>0</v>
      </c>
      <c r="AR695" s="16" t="s">
        <v>168</v>
      </c>
      <c r="AT695" s="16" t="s">
        <v>164</v>
      </c>
      <c r="AU695" s="16" t="s">
        <v>169</v>
      </c>
      <c r="AY695" s="16" t="s">
        <v>162</v>
      </c>
      <c r="BE695" s="149">
        <f>IF(N695="základná",J695,0)</f>
        <v>0</v>
      </c>
      <c r="BF695" s="149">
        <f>IF(N695="znížená",J695,0)</f>
        <v>0</v>
      </c>
      <c r="BG695" s="149">
        <f>IF(N695="zákl. prenesená",J695,0)</f>
        <v>0</v>
      </c>
      <c r="BH695" s="149">
        <f>IF(N695="zníž. prenesená",J695,0)</f>
        <v>0</v>
      </c>
      <c r="BI695" s="149">
        <f>IF(N695="nulová",J695,0)</f>
        <v>0</v>
      </c>
      <c r="BJ695" s="16" t="s">
        <v>169</v>
      </c>
      <c r="BK695" s="150">
        <f>ROUND(I695*H695,3)</f>
        <v>0</v>
      </c>
      <c r="BL695" s="16" t="s">
        <v>168</v>
      </c>
      <c r="BM695" s="16" t="s">
        <v>738</v>
      </c>
    </row>
    <row r="696" spans="2:65" s="11" customFormat="1">
      <c r="B696" s="151"/>
      <c r="D696" s="152" t="s">
        <v>175</v>
      </c>
      <c r="E696" s="153" t="s">
        <v>1</v>
      </c>
      <c r="F696" s="154" t="s">
        <v>739</v>
      </c>
      <c r="H696" s="153" t="s">
        <v>1</v>
      </c>
      <c r="I696" s="155"/>
      <c r="L696" s="151"/>
      <c r="M696" s="156"/>
      <c r="N696" s="157"/>
      <c r="O696" s="157"/>
      <c r="P696" s="157"/>
      <c r="Q696" s="157"/>
      <c r="R696" s="157"/>
      <c r="S696" s="157"/>
      <c r="T696" s="158"/>
      <c r="AT696" s="153" t="s">
        <v>175</v>
      </c>
      <c r="AU696" s="153" t="s">
        <v>169</v>
      </c>
      <c r="AV696" s="11" t="s">
        <v>79</v>
      </c>
      <c r="AW696" s="11" t="s">
        <v>32</v>
      </c>
      <c r="AX696" s="11" t="s">
        <v>71</v>
      </c>
      <c r="AY696" s="153" t="s">
        <v>162</v>
      </c>
    </row>
    <row r="697" spans="2:65" s="12" customFormat="1">
      <c r="B697" s="159"/>
      <c r="D697" s="152" t="s">
        <v>175</v>
      </c>
      <c r="E697" s="160" t="s">
        <v>1</v>
      </c>
      <c r="F697" s="161" t="s">
        <v>740</v>
      </c>
      <c r="H697" s="162">
        <v>9.0619999999999994</v>
      </c>
      <c r="I697" s="163"/>
      <c r="L697" s="159"/>
      <c r="M697" s="164"/>
      <c r="N697" s="165"/>
      <c r="O697" s="165"/>
      <c r="P697" s="165"/>
      <c r="Q697" s="165"/>
      <c r="R697" s="165"/>
      <c r="S697" s="165"/>
      <c r="T697" s="166"/>
      <c r="AT697" s="160" t="s">
        <v>175</v>
      </c>
      <c r="AU697" s="160" t="s">
        <v>169</v>
      </c>
      <c r="AV697" s="12" t="s">
        <v>169</v>
      </c>
      <c r="AW697" s="12" t="s">
        <v>32</v>
      </c>
      <c r="AX697" s="12" t="s">
        <v>79</v>
      </c>
      <c r="AY697" s="160" t="s">
        <v>162</v>
      </c>
    </row>
    <row r="698" spans="2:65" s="1" customFormat="1" ht="16.5" customHeight="1">
      <c r="B698" s="139"/>
      <c r="C698" s="140" t="s">
        <v>741</v>
      </c>
      <c r="D698" s="140" t="s">
        <v>164</v>
      </c>
      <c r="E698" s="242" t="s">
        <v>742</v>
      </c>
      <c r="F698" s="243"/>
      <c r="G698" s="142" t="s">
        <v>274</v>
      </c>
      <c r="H698" s="143">
        <v>350.54</v>
      </c>
      <c r="I698" s="144"/>
      <c r="J698" s="143">
        <f>ROUND(I698*H698,3)</f>
        <v>0</v>
      </c>
      <c r="K698" s="141" t="s">
        <v>167</v>
      </c>
      <c r="L698" s="30"/>
      <c r="M698" s="145" t="s">
        <v>1</v>
      </c>
      <c r="N698" s="146" t="s">
        <v>43</v>
      </c>
      <c r="O698" s="49"/>
      <c r="P698" s="147">
        <f>O698*H698</f>
        <v>0</v>
      </c>
      <c r="Q698" s="147">
        <v>5.3600000000000002E-3</v>
      </c>
      <c r="R698" s="147">
        <f>Q698*H698</f>
        <v>1.8788944000000001</v>
      </c>
      <c r="S698" s="147">
        <v>0</v>
      </c>
      <c r="T698" s="148">
        <f>S698*H698</f>
        <v>0</v>
      </c>
      <c r="AR698" s="16" t="s">
        <v>168</v>
      </c>
      <c r="AT698" s="16" t="s">
        <v>164</v>
      </c>
      <c r="AU698" s="16" t="s">
        <v>169</v>
      </c>
      <c r="AY698" s="16" t="s">
        <v>162</v>
      </c>
      <c r="BE698" s="149">
        <f>IF(N698="základná",J698,0)</f>
        <v>0</v>
      </c>
      <c r="BF698" s="149">
        <f>IF(N698="znížená",J698,0)</f>
        <v>0</v>
      </c>
      <c r="BG698" s="149">
        <f>IF(N698="zákl. prenesená",J698,0)</f>
        <v>0</v>
      </c>
      <c r="BH698" s="149">
        <f>IF(N698="zníž. prenesená",J698,0)</f>
        <v>0</v>
      </c>
      <c r="BI698" s="149">
        <f>IF(N698="nulová",J698,0)</f>
        <v>0</v>
      </c>
      <c r="BJ698" s="16" t="s">
        <v>169</v>
      </c>
      <c r="BK698" s="150">
        <f>ROUND(I698*H698,3)</f>
        <v>0</v>
      </c>
      <c r="BL698" s="16" t="s">
        <v>168</v>
      </c>
      <c r="BM698" s="16" t="s">
        <v>743</v>
      </c>
    </row>
    <row r="699" spans="2:65" s="11" customFormat="1">
      <c r="B699" s="151"/>
      <c r="D699" s="152" t="s">
        <v>175</v>
      </c>
      <c r="E699" s="153" t="s">
        <v>1</v>
      </c>
      <c r="F699" s="154" t="s">
        <v>744</v>
      </c>
      <c r="H699" s="153" t="s">
        <v>1</v>
      </c>
      <c r="I699" s="155"/>
      <c r="L699" s="151"/>
      <c r="M699" s="156"/>
      <c r="N699" s="157"/>
      <c r="O699" s="157"/>
      <c r="P699" s="157"/>
      <c r="Q699" s="157"/>
      <c r="R699" s="157"/>
      <c r="S699" s="157"/>
      <c r="T699" s="158"/>
      <c r="AT699" s="153" t="s">
        <v>175</v>
      </c>
      <c r="AU699" s="153" t="s">
        <v>169</v>
      </c>
      <c r="AV699" s="11" t="s">
        <v>79</v>
      </c>
      <c r="AW699" s="11" t="s">
        <v>32</v>
      </c>
      <c r="AX699" s="11" t="s">
        <v>71</v>
      </c>
      <c r="AY699" s="153" t="s">
        <v>162</v>
      </c>
    </row>
    <row r="700" spans="2:65" s="12" customFormat="1">
      <c r="B700" s="159"/>
      <c r="D700" s="152" t="s">
        <v>175</v>
      </c>
      <c r="E700" s="160" t="s">
        <v>1</v>
      </c>
      <c r="F700" s="161" t="s">
        <v>745</v>
      </c>
      <c r="H700" s="162">
        <v>168.79</v>
      </c>
      <c r="I700" s="163"/>
      <c r="L700" s="159"/>
      <c r="M700" s="164"/>
      <c r="N700" s="165"/>
      <c r="O700" s="165"/>
      <c r="P700" s="165"/>
      <c r="Q700" s="165"/>
      <c r="R700" s="165"/>
      <c r="S700" s="165"/>
      <c r="T700" s="166"/>
      <c r="AT700" s="160" t="s">
        <v>175</v>
      </c>
      <c r="AU700" s="160" t="s">
        <v>169</v>
      </c>
      <c r="AV700" s="12" t="s">
        <v>169</v>
      </c>
      <c r="AW700" s="12" t="s">
        <v>32</v>
      </c>
      <c r="AX700" s="12" t="s">
        <v>71</v>
      </c>
      <c r="AY700" s="160" t="s">
        <v>162</v>
      </c>
    </row>
    <row r="701" spans="2:65" s="12" customFormat="1">
      <c r="B701" s="159"/>
      <c r="D701" s="152" t="s">
        <v>175</v>
      </c>
      <c r="E701" s="160" t="s">
        <v>1</v>
      </c>
      <c r="F701" s="161" t="s">
        <v>746</v>
      </c>
      <c r="H701" s="162">
        <v>22.81</v>
      </c>
      <c r="I701" s="163"/>
      <c r="L701" s="159"/>
      <c r="M701" s="164"/>
      <c r="N701" s="165"/>
      <c r="O701" s="165"/>
      <c r="P701" s="165"/>
      <c r="Q701" s="165"/>
      <c r="R701" s="165"/>
      <c r="S701" s="165"/>
      <c r="T701" s="166"/>
      <c r="AT701" s="160" t="s">
        <v>175</v>
      </c>
      <c r="AU701" s="160" t="s">
        <v>169</v>
      </c>
      <c r="AV701" s="12" t="s">
        <v>169</v>
      </c>
      <c r="AW701" s="12" t="s">
        <v>32</v>
      </c>
      <c r="AX701" s="12" t="s">
        <v>71</v>
      </c>
      <c r="AY701" s="160" t="s">
        <v>162</v>
      </c>
    </row>
    <row r="702" spans="2:65" s="12" customFormat="1">
      <c r="B702" s="159"/>
      <c r="D702" s="152" t="s">
        <v>175</v>
      </c>
      <c r="E702" s="160" t="s">
        <v>1</v>
      </c>
      <c r="F702" s="161" t="s">
        <v>747</v>
      </c>
      <c r="H702" s="162">
        <v>145.26</v>
      </c>
      <c r="I702" s="163"/>
      <c r="L702" s="159"/>
      <c r="M702" s="164"/>
      <c r="N702" s="165"/>
      <c r="O702" s="165"/>
      <c r="P702" s="165"/>
      <c r="Q702" s="165"/>
      <c r="R702" s="165"/>
      <c r="S702" s="165"/>
      <c r="T702" s="166"/>
      <c r="AT702" s="160" t="s">
        <v>175</v>
      </c>
      <c r="AU702" s="160" t="s">
        <v>169</v>
      </c>
      <c r="AV702" s="12" t="s">
        <v>169</v>
      </c>
      <c r="AW702" s="12" t="s">
        <v>32</v>
      </c>
      <c r="AX702" s="12" t="s">
        <v>71</v>
      </c>
      <c r="AY702" s="160" t="s">
        <v>162</v>
      </c>
    </row>
    <row r="703" spans="2:65" s="12" customFormat="1">
      <c r="B703" s="159"/>
      <c r="D703" s="152" t="s">
        <v>175</v>
      </c>
      <c r="E703" s="160" t="s">
        <v>1</v>
      </c>
      <c r="F703" s="161" t="s">
        <v>748</v>
      </c>
      <c r="H703" s="162">
        <v>13.68</v>
      </c>
      <c r="I703" s="163"/>
      <c r="L703" s="159"/>
      <c r="M703" s="164"/>
      <c r="N703" s="165"/>
      <c r="O703" s="165"/>
      <c r="P703" s="165"/>
      <c r="Q703" s="165"/>
      <c r="R703" s="165"/>
      <c r="S703" s="165"/>
      <c r="T703" s="166"/>
      <c r="AT703" s="160" t="s">
        <v>175</v>
      </c>
      <c r="AU703" s="160" t="s">
        <v>169</v>
      </c>
      <c r="AV703" s="12" t="s">
        <v>169</v>
      </c>
      <c r="AW703" s="12" t="s">
        <v>32</v>
      </c>
      <c r="AX703" s="12" t="s">
        <v>71</v>
      </c>
      <c r="AY703" s="160" t="s">
        <v>162</v>
      </c>
    </row>
    <row r="704" spans="2:65" s="14" customFormat="1">
      <c r="B704" s="175"/>
      <c r="D704" s="152" t="s">
        <v>175</v>
      </c>
      <c r="E704" s="176" t="s">
        <v>1</v>
      </c>
      <c r="F704" s="177" t="s">
        <v>190</v>
      </c>
      <c r="H704" s="178">
        <v>350.54</v>
      </c>
      <c r="I704" s="179"/>
      <c r="L704" s="175"/>
      <c r="M704" s="180"/>
      <c r="N704" s="181"/>
      <c r="O704" s="181"/>
      <c r="P704" s="181"/>
      <c r="Q704" s="181"/>
      <c r="R704" s="181"/>
      <c r="S704" s="181"/>
      <c r="T704" s="182"/>
      <c r="AT704" s="176" t="s">
        <v>175</v>
      </c>
      <c r="AU704" s="176" t="s">
        <v>169</v>
      </c>
      <c r="AV704" s="14" t="s">
        <v>168</v>
      </c>
      <c r="AW704" s="14" t="s">
        <v>32</v>
      </c>
      <c r="AX704" s="14" t="s">
        <v>79</v>
      </c>
      <c r="AY704" s="176" t="s">
        <v>162</v>
      </c>
    </row>
    <row r="705" spans="2:65" s="1" customFormat="1" ht="16.5" customHeight="1">
      <c r="B705" s="139"/>
      <c r="C705" s="140" t="s">
        <v>749</v>
      </c>
      <c r="D705" s="140" t="s">
        <v>164</v>
      </c>
      <c r="E705" s="242" t="s">
        <v>750</v>
      </c>
      <c r="F705" s="243"/>
      <c r="G705" s="142" t="s">
        <v>274</v>
      </c>
      <c r="H705" s="143">
        <v>15.688000000000001</v>
      </c>
      <c r="I705" s="144"/>
      <c r="J705" s="143">
        <f>ROUND(I705*H705,3)</f>
        <v>0</v>
      </c>
      <c r="K705" s="141" t="s">
        <v>167</v>
      </c>
      <c r="L705" s="30"/>
      <c r="M705" s="145" t="s">
        <v>1</v>
      </c>
      <c r="N705" s="146" t="s">
        <v>43</v>
      </c>
      <c r="O705" s="49"/>
      <c r="P705" s="147">
        <f>O705*H705</f>
        <v>0</v>
      </c>
      <c r="Q705" s="147">
        <v>8.9300000000000004E-3</v>
      </c>
      <c r="R705" s="147">
        <f>Q705*H705</f>
        <v>0.14009384000000003</v>
      </c>
      <c r="S705" s="147">
        <v>0</v>
      </c>
      <c r="T705" s="148">
        <f>S705*H705</f>
        <v>0</v>
      </c>
      <c r="AR705" s="16" t="s">
        <v>168</v>
      </c>
      <c r="AT705" s="16" t="s">
        <v>164</v>
      </c>
      <c r="AU705" s="16" t="s">
        <v>169</v>
      </c>
      <c r="AY705" s="16" t="s">
        <v>162</v>
      </c>
      <c r="BE705" s="149">
        <f>IF(N705="základná",J705,0)</f>
        <v>0</v>
      </c>
      <c r="BF705" s="149">
        <f>IF(N705="znížená",J705,0)</f>
        <v>0</v>
      </c>
      <c r="BG705" s="149">
        <f>IF(N705="zákl. prenesená",J705,0)</f>
        <v>0</v>
      </c>
      <c r="BH705" s="149">
        <f>IF(N705="zníž. prenesená",J705,0)</f>
        <v>0</v>
      </c>
      <c r="BI705" s="149">
        <f>IF(N705="nulová",J705,0)</f>
        <v>0</v>
      </c>
      <c r="BJ705" s="16" t="s">
        <v>169</v>
      </c>
      <c r="BK705" s="150">
        <f>ROUND(I705*H705,3)</f>
        <v>0</v>
      </c>
      <c r="BL705" s="16" t="s">
        <v>168</v>
      </c>
      <c r="BM705" s="16" t="s">
        <v>751</v>
      </c>
    </row>
    <row r="706" spans="2:65" s="11" customFormat="1">
      <c r="B706" s="151"/>
      <c r="D706" s="152" t="s">
        <v>175</v>
      </c>
      <c r="E706" s="153" t="s">
        <v>1</v>
      </c>
      <c r="F706" s="154" t="s">
        <v>752</v>
      </c>
      <c r="H706" s="153" t="s">
        <v>1</v>
      </c>
      <c r="I706" s="155"/>
      <c r="L706" s="151"/>
      <c r="M706" s="156"/>
      <c r="N706" s="157"/>
      <c r="O706" s="157"/>
      <c r="P706" s="157"/>
      <c r="Q706" s="157"/>
      <c r="R706" s="157"/>
      <c r="S706" s="157"/>
      <c r="T706" s="158"/>
      <c r="AT706" s="153" t="s">
        <v>175</v>
      </c>
      <c r="AU706" s="153" t="s">
        <v>169</v>
      </c>
      <c r="AV706" s="11" t="s">
        <v>79</v>
      </c>
      <c r="AW706" s="11" t="s">
        <v>32</v>
      </c>
      <c r="AX706" s="11" t="s">
        <v>71</v>
      </c>
      <c r="AY706" s="153" t="s">
        <v>162</v>
      </c>
    </row>
    <row r="707" spans="2:65" s="12" customFormat="1">
      <c r="B707" s="159"/>
      <c r="D707" s="152" t="s">
        <v>175</v>
      </c>
      <c r="E707" s="160" t="s">
        <v>1</v>
      </c>
      <c r="F707" s="161" t="s">
        <v>753</v>
      </c>
      <c r="H707" s="162">
        <v>3.875</v>
      </c>
      <c r="I707" s="163"/>
      <c r="L707" s="159"/>
      <c r="M707" s="164"/>
      <c r="N707" s="165"/>
      <c r="O707" s="165"/>
      <c r="P707" s="165"/>
      <c r="Q707" s="165"/>
      <c r="R707" s="165"/>
      <c r="S707" s="165"/>
      <c r="T707" s="166"/>
      <c r="AT707" s="160" t="s">
        <v>175</v>
      </c>
      <c r="AU707" s="160" t="s">
        <v>169</v>
      </c>
      <c r="AV707" s="12" t="s">
        <v>169</v>
      </c>
      <c r="AW707" s="12" t="s">
        <v>32</v>
      </c>
      <c r="AX707" s="12" t="s">
        <v>71</v>
      </c>
      <c r="AY707" s="160" t="s">
        <v>162</v>
      </c>
    </row>
    <row r="708" spans="2:65" s="12" customFormat="1">
      <c r="B708" s="159"/>
      <c r="D708" s="152" t="s">
        <v>175</v>
      </c>
      <c r="E708" s="160" t="s">
        <v>1</v>
      </c>
      <c r="F708" s="161" t="s">
        <v>754</v>
      </c>
      <c r="H708" s="162">
        <v>11.813000000000001</v>
      </c>
      <c r="I708" s="163"/>
      <c r="L708" s="159"/>
      <c r="M708" s="164"/>
      <c r="N708" s="165"/>
      <c r="O708" s="165"/>
      <c r="P708" s="165"/>
      <c r="Q708" s="165"/>
      <c r="R708" s="165"/>
      <c r="S708" s="165"/>
      <c r="T708" s="166"/>
      <c r="AT708" s="160" t="s">
        <v>175</v>
      </c>
      <c r="AU708" s="160" t="s">
        <v>169</v>
      </c>
      <c r="AV708" s="12" t="s">
        <v>169</v>
      </c>
      <c r="AW708" s="12" t="s">
        <v>32</v>
      </c>
      <c r="AX708" s="12" t="s">
        <v>71</v>
      </c>
      <c r="AY708" s="160" t="s">
        <v>162</v>
      </c>
    </row>
    <row r="709" spans="2:65" s="14" customFormat="1">
      <c r="B709" s="175"/>
      <c r="D709" s="152" t="s">
        <v>175</v>
      </c>
      <c r="E709" s="176" t="s">
        <v>1</v>
      </c>
      <c r="F709" s="177" t="s">
        <v>190</v>
      </c>
      <c r="H709" s="178">
        <v>15.688000000000001</v>
      </c>
      <c r="I709" s="179"/>
      <c r="L709" s="175"/>
      <c r="M709" s="180"/>
      <c r="N709" s="181"/>
      <c r="O709" s="181"/>
      <c r="P709" s="181"/>
      <c r="Q709" s="181"/>
      <c r="R709" s="181"/>
      <c r="S709" s="181"/>
      <c r="T709" s="182"/>
      <c r="AT709" s="176" t="s">
        <v>175</v>
      </c>
      <c r="AU709" s="176" t="s">
        <v>169</v>
      </c>
      <c r="AV709" s="14" t="s">
        <v>168</v>
      </c>
      <c r="AW709" s="14" t="s">
        <v>32</v>
      </c>
      <c r="AX709" s="14" t="s">
        <v>79</v>
      </c>
      <c r="AY709" s="176" t="s">
        <v>162</v>
      </c>
    </row>
    <row r="710" spans="2:65" s="1" customFormat="1" ht="16.5" customHeight="1">
      <c r="B710" s="139"/>
      <c r="C710" s="140" t="s">
        <v>755</v>
      </c>
      <c r="D710" s="140" t="s">
        <v>164</v>
      </c>
      <c r="E710" s="242" t="s">
        <v>756</v>
      </c>
      <c r="F710" s="243"/>
      <c r="G710" s="142" t="s">
        <v>274</v>
      </c>
      <c r="H710" s="143">
        <v>23.5</v>
      </c>
      <c r="I710" s="144"/>
      <c r="J710" s="143">
        <f>ROUND(I710*H710,3)</f>
        <v>0</v>
      </c>
      <c r="K710" s="141" t="s">
        <v>1</v>
      </c>
      <c r="L710" s="30"/>
      <c r="M710" s="145" t="s">
        <v>1</v>
      </c>
      <c r="N710" s="146" t="s">
        <v>43</v>
      </c>
      <c r="O710" s="49"/>
      <c r="P710" s="147">
        <f>O710*H710</f>
        <v>0</v>
      </c>
      <c r="Q710" s="147">
        <v>0.27503</v>
      </c>
      <c r="R710" s="147">
        <f>Q710*H710</f>
        <v>6.4632050000000003</v>
      </c>
      <c r="S710" s="147">
        <v>0</v>
      </c>
      <c r="T710" s="148">
        <f>S710*H710</f>
        <v>0</v>
      </c>
      <c r="AR710" s="16" t="s">
        <v>168</v>
      </c>
      <c r="AT710" s="16" t="s">
        <v>164</v>
      </c>
      <c r="AU710" s="16" t="s">
        <v>169</v>
      </c>
      <c r="AY710" s="16" t="s">
        <v>162</v>
      </c>
      <c r="BE710" s="149">
        <f>IF(N710="základná",J710,0)</f>
        <v>0</v>
      </c>
      <c r="BF710" s="149">
        <f>IF(N710="znížená",J710,0)</f>
        <v>0</v>
      </c>
      <c r="BG710" s="149">
        <f>IF(N710="zákl. prenesená",J710,0)</f>
        <v>0</v>
      </c>
      <c r="BH710" s="149">
        <f>IF(N710="zníž. prenesená",J710,0)</f>
        <v>0</v>
      </c>
      <c r="BI710" s="149">
        <f>IF(N710="nulová",J710,0)</f>
        <v>0</v>
      </c>
      <c r="BJ710" s="16" t="s">
        <v>169</v>
      </c>
      <c r="BK710" s="150">
        <f>ROUND(I710*H710,3)</f>
        <v>0</v>
      </c>
      <c r="BL710" s="16" t="s">
        <v>168</v>
      </c>
      <c r="BM710" s="16" t="s">
        <v>757</v>
      </c>
    </row>
    <row r="711" spans="2:65" s="11" customFormat="1">
      <c r="B711" s="151"/>
      <c r="D711" s="152" t="s">
        <v>175</v>
      </c>
      <c r="E711" s="153" t="s">
        <v>1</v>
      </c>
      <c r="F711" s="154" t="s">
        <v>758</v>
      </c>
      <c r="H711" s="153" t="s">
        <v>1</v>
      </c>
      <c r="I711" s="155"/>
      <c r="L711" s="151"/>
      <c r="M711" s="156"/>
      <c r="N711" s="157"/>
      <c r="O711" s="157"/>
      <c r="P711" s="157"/>
      <c r="Q711" s="157"/>
      <c r="R711" s="157"/>
      <c r="S711" s="157"/>
      <c r="T711" s="158"/>
      <c r="AT711" s="153" t="s">
        <v>175</v>
      </c>
      <c r="AU711" s="153" t="s">
        <v>169</v>
      </c>
      <c r="AV711" s="11" t="s">
        <v>79</v>
      </c>
      <c r="AW711" s="11" t="s">
        <v>32</v>
      </c>
      <c r="AX711" s="11" t="s">
        <v>71</v>
      </c>
      <c r="AY711" s="153" t="s">
        <v>162</v>
      </c>
    </row>
    <row r="712" spans="2:65" s="11" customFormat="1">
      <c r="B712" s="151"/>
      <c r="D712" s="152" t="s">
        <v>175</v>
      </c>
      <c r="E712" s="153" t="s">
        <v>1</v>
      </c>
      <c r="F712" s="154" t="s">
        <v>759</v>
      </c>
      <c r="H712" s="153" t="s">
        <v>1</v>
      </c>
      <c r="I712" s="155"/>
      <c r="L712" s="151"/>
      <c r="M712" s="156"/>
      <c r="N712" s="157"/>
      <c r="O712" s="157"/>
      <c r="P712" s="157"/>
      <c r="Q712" s="157"/>
      <c r="R712" s="157"/>
      <c r="S712" s="157"/>
      <c r="T712" s="158"/>
      <c r="AT712" s="153" t="s">
        <v>175</v>
      </c>
      <c r="AU712" s="153" t="s">
        <v>169</v>
      </c>
      <c r="AV712" s="11" t="s">
        <v>79</v>
      </c>
      <c r="AW712" s="11" t="s">
        <v>32</v>
      </c>
      <c r="AX712" s="11" t="s">
        <v>71</v>
      </c>
      <c r="AY712" s="153" t="s">
        <v>162</v>
      </c>
    </row>
    <row r="713" spans="2:65" s="11" customFormat="1">
      <c r="B713" s="151"/>
      <c r="D713" s="152" t="s">
        <v>175</v>
      </c>
      <c r="E713" s="153" t="s">
        <v>1</v>
      </c>
      <c r="F713" s="154" t="s">
        <v>760</v>
      </c>
      <c r="H713" s="153" t="s">
        <v>1</v>
      </c>
      <c r="I713" s="155"/>
      <c r="L713" s="151"/>
      <c r="M713" s="156"/>
      <c r="N713" s="157"/>
      <c r="O713" s="157"/>
      <c r="P713" s="157"/>
      <c r="Q713" s="157"/>
      <c r="R713" s="157"/>
      <c r="S713" s="157"/>
      <c r="T713" s="158"/>
      <c r="AT713" s="153" t="s">
        <v>175</v>
      </c>
      <c r="AU713" s="153" t="s">
        <v>169</v>
      </c>
      <c r="AV713" s="11" t="s">
        <v>79</v>
      </c>
      <c r="AW713" s="11" t="s">
        <v>32</v>
      </c>
      <c r="AX713" s="11" t="s">
        <v>71</v>
      </c>
      <c r="AY713" s="153" t="s">
        <v>162</v>
      </c>
    </row>
    <row r="714" spans="2:65" s="12" customFormat="1">
      <c r="B714" s="159"/>
      <c r="D714" s="152" t="s">
        <v>175</v>
      </c>
      <c r="E714" s="160" t="s">
        <v>1</v>
      </c>
      <c r="F714" s="161" t="s">
        <v>761</v>
      </c>
      <c r="H714" s="162">
        <v>23.5</v>
      </c>
      <c r="I714" s="163"/>
      <c r="L714" s="159"/>
      <c r="M714" s="164"/>
      <c r="N714" s="165"/>
      <c r="O714" s="165"/>
      <c r="P714" s="165"/>
      <c r="Q714" s="165"/>
      <c r="R714" s="165"/>
      <c r="S714" s="165"/>
      <c r="T714" s="166"/>
      <c r="AT714" s="160" t="s">
        <v>175</v>
      </c>
      <c r="AU714" s="160" t="s">
        <v>169</v>
      </c>
      <c r="AV714" s="12" t="s">
        <v>169</v>
      </c>
      <c r="AW714" s="12" t="s">
        <v>32</v>
      </c>
      <c r="AX714" s="12" t="s">
        <v>79</v>
      </c>
      <c r="AY714" s="160" t="s">
        <v>162</v>
      </c>
    </row>
    <row r="715" spans="2:65" s="1" customFormat="1" ht="16.5" customHeight="1">
      <c r="B715" s="139"/>
      <c r="C715" s="140" t="s">
        <v>762</v>
      </c>
      <c r="D715" s="140" t="s">
        <v>164</v>
      </c>
      <c r="E715" s="242" t="s">
        <v>763</v>
      </c>
      <c r="F715" s="243"/>
      <c r="G715" s="142" t="s">
        <v>395</v>
      </c>
      <c r="H715" s="143">
        <v>3</v>
      </c>
      <c r="I715" s="144"/>
      <c r="J715" s="143">
        <f>ROUND(I715*H715,3)</f>
        <v>0</v>
      </c>
      <c r="K715" s="141" t="s">
        <v>167</v>
      </c>
      <c r="L715" s="30"/>
      <c r="M715" s="145" t="s">
        <v>1</v>
      </c>
      <c r="N715" s="146" t="s">
        <v>43</v>
      </c>
      <c r="O715" s="49"/>
      <c r="P715" s="147">
        <f>O715*H715</f>
        <v>0</v>
      </c>
      <c r="Q715" s="147">
        <v>3.9640000000000002E-2</v>
      </c>
      <c r="R715" s="147">
        <f>Q715*H715</f>
        <v>0.11892</v>
      </c>
      <c r="S715" s="147">
        <v>0</v>
      </c>
      <c r="T715" s="148">
        <f>S715*H715</f>
        <v>0</v>
      </c>
      <c r="AR715" s="16" t="s">
        <v>168</v>
      </c>
      <c r="AT715" s="16" t="s">
        <v>164</v>
      </c>
      <c r="AU715" s="16" t="s">
        <v>169</v>
      </c>
      <c r="AY715" s="16" t="s">
        <v>162</v>
      </c>
      <c r="BE715" s="149">
        <f>IF(N715="základná",J715,0)</f>
        <v>0</v>
      </c>
      <c r="BF715" s="149">
        <f>IF(N715="znížená",J715,0)</f>
        <v>0</v>
      </c>
      <c r="BG715" s="149">
        <f>IF(N715="zákl. prenesená",J715,0)</f>
        <v>0</v>
      </c>
      <c r="BH715" s="149">
        <f>IF(N715="zníž. prenesená",J715,0)</f>
        <v>0</v>
      </c>
      <c r="BI715" s="149">
        <f>IF(N715="nulová",J715,0)</f>
        <v>0</v>
      </c>
      <c r="BJ715" s="16" t="s">
        <v>169</v>
      </c>
      <c r="BK715" s="150">
        <f>ROUND(I715*H715,3)</f>
        <v>0</v>
      </c>
      <c r="BL715" s="16" t="s">
        <v>168</v>
      </c>
      <c r="BM715" s="16" t="s">
        <v>764</v>
      </c>
    </row>
    <row r="716" spans="2:65" s="12" customFormat="1">
      <c r="B716" s="159"/>
      <c r="D716" s="152" t="s">
        <v>175</v>
      </c>
      <c r="E716" s="160" t="s">
        <v>1</v>
      </c>
      <c r="F716" s="161" t="s">
        <v>184</v>
      </c>
      <c r="H716" s="162">
        <v>3</v>
      </c>
      <c r="I716" s="163"/>
      <c r="L716" s="159"/>
      <c r="M716" s="164"/>
      <c r="N716" s="165"/>
      <c r="O716" s="165"/>
      <c r="P716" s="165"/>
      <c r="Q716" s="165"/>
      <c r="R716" s="165"/>
      <c r="S716" s="165"/>
      <c r="T716" s="166"/>
      <c r="AT716" s="160" t="s">
        <v>175</v>
      </c>
      <c r="AU716" s="160" t="s">
        <v>169</v>
      </c>
      <c r="AV716" s="12" t="s">
        <v>169</v>
      </c>
      <c r="AW716" s="12" t="s">
        <v>32</v>
      </c>
      <c r="AX716" s="12" t="s">
        <v>79</v>
      </c>
      <c r="AY716" s="160" t="s">
        <v>162</v>
      </c>
    </row>
    <row r="717" spans="2:65" s="1" customFormat="1" ht="22.5" customHeight="1">
      <c r="B717" s="139"/>
      <c r="C717" s="183" t="s">
        <v>765</v>
      </c>
      <c r="D717" s="183" t="s">
        <v>349</v>
      </c>
      <c r="E717" s="246" t="s">
        <v>2505</v>
      </c>
      <c r="F717" s="247"/>
      <c r="G717" s="185" t="s">
        <v>395</v>
      </c>
      <c r="H717" s="186">
        <v>3</v>
      </c>
      <c r="I717" s="187"/>
      <c r="J717" s="186">
        <f>ROUND(I717*H717,3)</f>
        <v>0</v>
      </c>
      <c r="K717" s="184" t="s">
        <v>450</v>
      </c>
      <c r="L717" s="188"/>
      <c r="M717" s="189" t="s">
        <v>1</v>
      </c>
      <c r="N717" s="190" t="s">
        <v>43</v>
      </c>
      <c r="O717" s="49"/>
      <c r="P717" s="147">
        <f>O717*H717</f>
        <v>0</v>
      </c>
      <c r="Q717" s="147">
        <v>0.01</v>
      </c>
      <c r="R717" s="147">
        <f>Q717*H717</f>
        <v>0.03</v>
      </c>
      <c r="S717" s="147">
        <v>0</v>
      </c>
      <c r="T717" s="148">
        <f>S717*H717</f>
        <v>0</v>
      </c>
      <c r="AR717" s="16" t="s">
        <v>223</v>
      </c>
      <c r="AT717" s="16" t="s">
        <v>349</v>
      </c>
      <c r="AU717" s="16" t="s">
        <v>169</v>
      </c>
      <c r="AY717" s="16" t="s">
        <v>162</v>
      </c>
      <c r="BE717" s="149">
        <f>IF(N717="základná",J717,0)</f>
        <v>0</v>
      </c>
      <c r="BF717" s="149">
        <f>IF(N717="znížená",J717,0)</f>
        <v>0</v>
      </c>
      <c r="BG717" s="149">
        <f>IF(N717="zákl. prenesená",J717,0)</f>
        <v>0</v>
      </c>
      <c r="BH717" s="149">
        <f>IF(N717="zníž. prenesená",J717,0)</f>
        <v>0</v>
      </c>
      <c r="BI717" s="149">
        <f>IF(N717="nulová",J717,0)</f>
        <v>0</v>
      </c>
      <c r="BJ717" s="16" t="s">
        <v>169</v>
      </c>
      <c r="BK717" s="150">
        <f>ROUND(I717*H717,3)</f>
        <v>0</v>
      </c>
      <c r="BL717" s="16" t="s">
        <v>168</v>
      </c>
      <c r="BM717" s="16" t="s">
        <v>766</v>
      </c>
    </row>
    <row r="718" spans="2:65" s="1" customFormat="1" ht="16.5" customHeight="1">
      <c r="B718" s="139"/>
      <c r="C718" s="140" t="s">
        <v>767</v>
      </c>
      <c r="D718" s="140" t="s">
        <v>164</v>
      </c>
      <c r="E718" s="242" t="s">
        <v>768</v>
      </c>
      <c r="F718" s="243"/>
      <c r="G718" s="142" t="s">
        <v>712</v>
      </c>
      <c r="H718" s="143">
        <v>1.5</v>
      </c>
      <c r="I718" s="144"/>
      <c r="J718" s="143">
        <f>ROUND(I718*H718,3)</f>
        <v>0</v>
      </c>
      <c r="K718" s="141" t="s">
        <v>167</v>
      </c>
      <c r="L718" s="30"/>
      <c r="M718" s="145" t="s">
        <v>1</v>
      </c>
      <c r="N718" s="146" t="s">
        <v>43</v>
      </c>
      <c r="O718" s="49"/>
      <c r="P718" s="147">
        <f>O718*H718</f>
        <v>0</v>
      </c>
      <c r="Q718" s="147">
        <v>7.9399999999999991E-3</v>
      </c>
      <c r="R718" s="147">
        <f>Q718*H718</f>
        <v>1.1909999999999999E-2</v>
      </c>
      <c r="S718" s="147">
        <v>0</v>
      </c>
      <c r="T718" s="148">
        <f>S718*H718</f>
        <v>0</v>
      </c>
      <c r="AR718" s="16" t="s">
        <v>168</v>
      </c>
      <c r="AT718" s="16" t="s">
        <v>164</v>
      </c>
      <c r="AU718" s="16" t="s">
        <v>169</v>
      </c>
      <c r="AY718" s="16" t="s">
        <v>162</v>
      </c>
      <c r="BE718" s="149">
        <f>IF(N718="základná",J718,0)</f>
        <v>0</v>
      </c>
      <c r="BF718" s="149">
        <f>IF(N718="znížená",J718,0)</f>
        <v>0</v>
      </c>
      <c r="BG718" s="149">
        <f>IF(N718="zákl. prenesená",J718,0)</f>
        <v>0</v>
      </c>
      <c r="BH718" s="149">
        <f>IF(N718="zníž. prenesená",J718,0)</f>
        <v>0</v>
      </c>
      <c r="BI718" s="149">
        <f>IF(N718="nulová",J718,0)</f>
        <v>0</v>
      </c>
      <c r="BJ718" s="16" t="s">
        <v>169</v>
      </c>
      <c r="BK718" s="150">
        <f>ROUND(I718*H718,3)</f>
        <v>0</v>
      </c>
      <c r="BL718" s="16" t="s">
        <v>168</v>
      </c>
      <c r="BM718" s="16" t="s">
        <v>769</v>
      </c>
    </row>
    <row r="719" spans="2:65" s="12" customFormat="1">
      <c r="B719" s="159"/>
      <c r="D719" s="152" t="s">
        <v>175</v>
      </c>
      <c r="E719" s="160" t="s">
        <v>1</v>
      </c>
      <c r="F719" s="161" t="s">
        <v>770</v>
      </c>
      <c r="H719" s="162">
        <v>1.5</v>
      </c>
      <c r="I719" s="163"/>
      <c r="L719" s="159"/>
      <c r="M719" s="164"/>
      <c r="N719" s="165"/>
      <c r="O719" s="165"/>
      <c r="P719" s="165"/>
      <c r="Q719" s="165"/>
      <c r="R719" s="165"/>
      <c r="S719" s="165"/>
      <c r="T719" s="166"/>
      <c r="AT719" s="160" t="s">
        <v>175</v>
      </c>
      <c r="AU719" s="160" t="s">
        <v>169</v>
      </c>
      <c r="AV719" s="12" t="s">
        <v>169</v>
      </c>
      <c r="AW719" s="12" t="s">
        <v>32</v>
      </c>
      <c r="AX719" s="12" t="s">
        <v>79</v>
      </c>
      <c r="AY719" s="160" t="s">
        <v>162</v>
      </c>
    </row>
    <row r="720" spans="2:65" s="1" customFormat="1" ht="16.5" customHeight="1">
      <c r="B720" s="139"/>
      <c r="C720" s="183" t="s">
        <v>771</v>
      </c>
      <c r="D720" s="183" t="s">
        <v>349</v>
      </c>
      <c r="E720" s="246" t="s">
        <v>772</v>
      </c>
      <c r="F720" s="247"/>
      <c r="G720" s="185" t="s">
        <v>712</v>
      </c>
      <c r="H720" s="186">
        <v>1.5</v>
      </c>
      <c r="I720" s="187"/>
      <c r="J720" s="186">
        <f>ROUND(I720*H720,3)</f>
        <v>0</v>
      </c>
      <c r="K720" s="184" t="s">
        <v>167</v>
      </c>
      <c r="L720" s="188"/>
      <c r="M720" s="189" t="s">
        <v>1</v>
      </c>
      <c r="N720" s="190" t="s">
        <v>43</v>
      </c>
      <c r="O720" s="49"/>
      <c r="P720" s="147">
        <f>O720*H720</f>
        <v>0</v>
      </c>
      <c r="Q720" s="147">
        <v>1.14E-3</v>
      </c>
      <c r="R720" s="147">
        <f>Q720*H720</f>
        <v>1.7099999999999999E-3</v>
      </c>
      <c r="S720" s="147">
        <v>0</v>
      </c>
      <c r="T720" s="148">
        <f>S720*H720</f>
        <v>0</v>
      </c>
      <c r="AR720" s="16" t="s">
        <v>223</v>
      </c>
      <c r="AT720" s="16" t="s">
        <v>349</v>
      </c>
      <c r="AU720" s="16" t="s">
        <v>169</v>
      </c>
      <c r="AY720" s="16" t="s">
        <v>162</v>
      </c>
      <c r="BE720" s="149">
        <f>IF(N720="základná",J720,0)</f>
        <v>0</v>
      </c>
      <c r="BF720" s="149">
        <f>IF(N720="znížená",J720,0)</f>
        <v>0</v>
      </c>
      <c r="BG720" s="149">
        <f>IF(N720="zákl. prenesená",J720,0)</f>
        <v>0</v>
      </c>
      <c r="BH720" s="149">
        <f>IF(N720="zníž. prenesená",J720,0)</f>
        <v>0</v>
      </c>
      <c r="BI720" s="149">
        <f>IF(N720="nulová",J720,0)</f>
        <v>0</v>
      </c>
      <c r="BJ720" s="16" t="s">
        <v>169</v>
      </c>
      <c r="BK720" s="150">
        <f>ROUND(I720*H720,3)</f>
        <v>0</v>
      </c>
      <c r="BL720" s="16" t="s">
        <v>168</v>
      </c>
      <c r="BM720" s="16" t="s">
        <v>773</v>
      </c>
    </row>
    <row r="721" spans="2:65" s="10" customFormat="1" ht="22.9" customHeight="1">
      <c r="B721" s="126"/>
      <c r="D721" s="127" t="s">
        <v>70</v>
      </c>
      <c r="E721" s="137" t="s">
        <v>226</v>
      </c>
      <c r="F721" s="137" t="s">
        <v>774</v>
      </c>
      <c r="I721" s="129"/>
      <c r="J721" s="138">
        <f>BK721</f>
        <v>0</v>
      </c>
      <c r="L721" s="126"/>
      <c r="M721" s="131"/>
      <c r="N721" s="132"/>
      <c r="O721" s="132"/>
      <c r="P721" s="133">
        <f>SUM(P722:P774)</f>
        <v>0</v>
      </c>
      <c r="Q721" s="132"/>
      <c r="R721" s="133">
        <f>SUM(R722:R774)</f>
        <v>47.663591059999995</v>
      </c>
      <c r="S721" s="132"/>
      <c r="T721" s="134">
        <f>SUM(T722:T774)</f>
        <v>0</v>
      </c>
      <c r="AR721" s="127" t="s">
        <v>79</v>
      </c>
      <c r="AT721" s="135" t="s">
        <v>70</v>
      </c>
      <c r="AU721" s="135" t="s">
        <v>79</v>
      </c>
      <c r="AY721" s="127" t="s">
        <v>162</v>
      </c>
      <c r="BK721" s="136">
        <f>SUM(BK722:BK774)</f>
        <v>0</v>
      </c>
    </row>
    <row r="722" spans="2:65" s="1" customFormat="1" ht="16.5" customHeight="1">
      <c r="B722" s="139"/>
      <c r="C722" s="140" t="s">
        <v>775</v>
      </c>
      <c r="D722" s="140" t="s">
        <v>164</v>
      </c>
      <c r="E722" s="242" t="s">
        <v>776</v>
      </c>
      <c r="F722" s="243"/>
      <c r="G722" s="142" t="s">
        <v>712</v>
      </c>
      <c r="H722" s="143">
        <v>84.56</v>
      </c>
      <c r="I722" s="144"/>
      <c r="J722" s="143">
        <f>ROUND(I722*H722,3)</f>
        <v>0</v>
      </c>
      <c r="K722" s="141" t="s">
        <v>167</v>
      </c>
      <c r="L722" s="30"/>
      <c r="M722" s="145" t="s">
        <v>1</v>
      </c>
      <c r="N722" s="146" t="s">
        <v>43</v>
      </c>
      <c r="O722" s="49"/>
      <c r="P722" s="147">
        <f>O722*H722</f>
        <v>0</v>
      </c>
      <c r="Q722" s="147">
        <v>9.8530000000000006E-2</v>
      </c>
      <c r="R722" s="147">
        <f>Q722*H722</f>
        <v>8.3316968000000013</v>
      </c>
      <c r="S722" s="147">
        <v>0</v>
      </c>
      <c r="T722" s="148">
        <f>S722*H722</f>
        <v>0</v>
      </c>
      <c r="AR722" s="16" t="s">
        <v>168</v>
      </c>
      <c r="AT722" s="16" t="s">
        <v>164</v>
      </c>
      <c r="AU722" s="16" t="s">
        <v>169</v>
      </c>
      <c r="AY722" s="16" t="s">
        <v>162</v>
      </c>
      <c r="BE722" s="149">
        <f>IF(N722="základná",J722,0)</f>
        <v>0</v>
      </c>
      <c r="BF722" s="149">
        <f>IF(N722="znížená",J722,0)</f>
        <v>0</v>
      </c>
      <c r="BG722" s="149">
        <f>IF(N722="zákl. prenesená",J722,0)</f>
        <v>0</v>
      </c>
      <c r="BH722" s="149">
        <f>IF(N722="zníž. prenesená",J722,0)</f>
        <v>0</v>
      </c>
      <c r="BI722" s="149">
        <f>IF(N722="nulová",J722,0)</f>
        <v>0</v>
      </c>
      <c r="BJ722" s="16" t="s">
        <v>169</v>
      </c>
      <c r="BK722" s="150">
        <f>ROUND(I722*H722,3)</f>
        <v>0</v>
      </c>
      <c r="BL722" s="16" t="s">
        <v>168</v>
      </c>
      <c r="BM722" s="16" t="s">
        <v>777</v>
      </c>
    </row>
    <row r="723" spans="2:65" s="11" customFormat="1">
      <c r="B723" s="151"/>
      <c r="D723" s="152" t="s">
        <v>175</v>
      </c>
      <c r="E723" s="153" t="s">
        <v>1</v>
      </c>
      <c r="F723" s="154" t="s">
        <v>778</v>
      </c>
      <c r="H723" s="153" t="s">
        <v>1</v>
      </c>
      <c r="I723" s="155"/>
      <c r="L723" s="151"/>
      <c r="M723" s="156"/>
      <c r="N723" s="157"/>
      <c r="O723" s="157"/>
      <c r="P723" s="157"/>
      <c r="Q723" s="157"/>
      <c r="R723" s="157"/>
      <c r="S723" s="157"/>
      <c r="T723" s="158"/>
      <c r="AT723" s="153" t="s">
        <v>175</v>
      </c>
      <c r="AU723" s="153" t="s">
        <v>169</v>
      </c>
      <c r="AV723" s="11" t="s">
        <v>79</v>
      </c>
      <c r="AW723" s="11" t="s">
        <v>32</v>
      </c>
      <c r="AX723" s="11" t="s">
        <v>71</v>
      </c>
      <c r="AY723" s="153" t="s">
        <v>162</v>
      </c>
    </row>
    <row r="724" spans="2:65" s="12" customFormat="1">
      <c r="B724" s="159"/>
      <c r="D724" s="152" t="s">
        <v>175</v>
      </c>
      <c r="E724" s="160" t="s">
        <v>1</v>
      </c>
      <c r="F724" s="161" t="s">
        <v>779</v>
      </c>
      <c r="H724" s="162">
        <v>84.56</v>
      </c>
      <c r="I724" s="163"/>
      <c r="L724" s="159"/>
      <c r="M724" s="164"/>
      <c r="N724" s="165"/>
      <c r="O724" s="165"/>
      <c r="P724" s="165"/>
      <c r="Q724" s="165"/>
      <c r="R724" s="165"/>
      <c r="S724" s="165"/>
      <c r="T724" s="166"/>
      <c r="AT724" s="160" t="s">
        <v>175</v>
      </c>
      <c r="AU724" s="160" t="s">
        <v>169</v>
      </c>
      <c r="AV724" s="12" t="s">
        <v>169</v>
      </c>
      <c r="AW724" s="12" t="s">
        <v>32</v>
      </c>
      <c r="AX724" s="12" t="s">
        <v>79</v>
      </c>
      <c r="AY724" s="160" t="s">
        <v>162</v>
      </c>
    </row>
    <row r="725" spans="2:65" s="1" customFormat="1" ht="16.5" customHeight="1">
      <c r="B725" s="139"/>
      <c r="C725" s="183" t="s">
        <v>780</v>
      </c>
      <c r="D725" s="183" t="s">
        <v>349</v>
      </c>
      <c r="E725" s="246" t="s">
        <v>781</v>
      </c>
      <c r="F725" s="247"/>
      <c r="G725" s="185" t="s">
        <v>395</v>
      </c>
      <c r="H725" s="186">
        <v>85.406000000000006</v>
      </c>
      <c r="I725" s="187"/>
      <c r="J725" s="186">
        <f>ROUND(I725*H725,3)</f>
        <v>0</v>
      </c>
      <c r="K725" s="184" t="s">
        <v>167</v>
      </c>
      <c r="L725" s="188"/>
      <c r="M725" s="189" t="s">
        <v>1</v>
      </c>
      <c r="N725" s="190" t="s">
        <v>43</v>
      </c>
      <c r="O725" s="49"/>
      <c r="P725" s="147">
        <f>O725*H725</f>
        <v>0</v>
      </c>
      <c r="Q725" s="147">
        <v>2.3E-2</v>
      </c>
      <c r="R725" s="147">
        <f>Q725*H725</f>
        <v>1.9643380000000001</v>
      </c>
      <c r="S725" s="147">
        <v>0</v>
      </c>
      <c r="T725" s="148">
        <f>S725*H725</f>
        <v>0</v>
      </c>
      <c r="AR725" s="16" t="s">
        <v>223</v>
      </c>
      <c r="AT725" s="16" t="s">
        <v>349</v>
      </c>
      <c r="AU725" s="16" t="s">
        <v>169</v>
      </c>
      <c r="AY725" s="16" t="s">
        <v>162</v>
      </c>
      <c r="BE725" s="149">
        <f>IF(N725="základná",J725,0)</f>
        <v>0</v>
      </c>
      <c r="BF725" s="149">
        <f>IF(N725="znížená",J725,0)</f>
        <v>0</v>
      </c>
      <c r="BG725" s="149">
        <f>IF(N725="zákl. prenesená",J725,0)</f>
        <v>0</v>
      </c>
      <c r="BH725" s="149">
        <f>IF(N725="zníž. prenesená",J725,0)</f>
        <v>0</v>
      </c>
      <c r="BI725" s="149">
        <f>IF(N725="nulová",J725,0)</f>
        <v>0</v>
      </c>
      <c r="BJ725" s="16" t="s">
        <v>169</v>
      </c>
      <c r="BK725" s="150">
        <f>ROUND(I725*H725,3)</f>
        <v>0</v>
      </c>
      <c r="BL725" s="16" t="s">
        <v>168</v>
      </c>
      <c r="BM725" s="16" t="s">
        <v>782</v>
      </c>
    </row>
    <row r="726" spans="2:65" s="12" customFormat="1">
      <c r="B726" s="159"/>
      <c r="D726" s="152" t="s">
        <v>175</v>
      </c>
      <c r="F726" s="161" t="s">
        <v>783</v>
      </c>
      <c r="H726" s="162">
        <v>85.406000000000006</v>
      </c>
      <c r="I726" s="163"/>
      <c r="L726" s="159"/>
      <c r="M726" s="164"/>
      <c r="N726" s="165"/>
      <c r="O726" s="165"/>
      <c r="P726" s="165"/>
      <c r="Q726" s="165"/>
      <c r="R726" s="165"/>
      <c r="S726" s="165"/>
      <c r="T726" s="166"/>
      <c r="AT726" s="160" t="s">
        <v>175</v>
      </c>
      <c r="AU726" s="160" t="s">
        <v>169</v>
      </c>
      <c r="AV726" s="12" t="s">
        <v>169</v>
      </c>
      <c r="AW726" s="12" t="s">
        <v>3</v>
      </c>
      <c r="AX726" s="12" t="s">
        <v>79</v>
      </c>
      <c r="AY726" s="160" t="s">
        <v>162</v>
      </c>
    </row>
    <row r="727" spans="2:65" s="1" customFormat="1" ht="16.5" customHeight="1">
      <c r="B727" s="139"/>
      <c r="C727" s="140" t="s">
        <v>784</v>
      </c>
      <c r="D727" s="140" t="s">
        <v>164</v>
      </c>
      <c r="E727" s="242" t="s">
        <v>785</v>
      </c>
      <c r="F727" s="243"/>
      <c r="G727" s="142" t="s">
        <v>172</v>
      </c>
      <c r="H727" s="143">
        <v>4.2279999999999998</v>
      </c>
      <c r="I727" s="144"/>
      <c r="J727" s="143">
        <f>ROUND(I727*H727,3)</f>
        <v>0</v>
      </c>
      <c r="K727" s="141" t="s">
        <v>167</v>
      </c>
      <c r="L727" s="30"/>
      <c r="M727" s="145" t="s">
        <v>1</v>
      </c>
      <c r="N727" s="146" t="s">
        <v>43</v>
      </c>
      <c r="O727" s="49"/>
      <c r="P727" s="147">
        <f>O727*H727</f>
        <v>0</v>
      </c>
      <c r="Q727" s="147">
        <v>2.2151299999999998</v>
      </c>
      <c r="R727" s="147">
        <f>Q727*H727</f>
        <v>9.3655696399999986</v>
      </c>
      <c r="S727" s="147">
        <v>0</v>
      </c>
      <c r="T727" s="148">
        <f>S727*H727</f>
        <v>0</v>
      </c>
      <c r="AR727" s="16" t="s">
        <v>168</v>
      </c>
      <c r="AT727" s="16" t="s">
        <v>164</v>
      </c>
      <c r="AU727" s="16" t="s">
        <v>169</v>
      </c>
      <c r="AY727" s="16" t="s">
        <v>162</v>
      </c>
      <c r="BE727" s="149">
        <f>IF(N727="základná",J727,0)</f>
        <v>0</v>
      </c>
      <c r="BF727" s="149">
        <f>IF(N727="znížená",J727,0)</f>
        <v>0</v>
      </c>
      <c r="BG727" s="149">
        <f>IF(N727="zákl. prenesená",J727,0)</f>
        <v>0</v>
      </c>
      <c r="BH727" s="149">
        <f>IF(N727="zníž. prenesená",J727,0)</f>
        <v>0</v>
      </c>
      <c r="BI727" s="149">
        <f>IF(N727="nulová",J727,0)</f>
        <v>0</v>
      </c>
      <c r="BJ727" s="16" t="s">
        <v>169</v>
      </c>
      <c r="BK727" s="150">
        <f>ROUND(I727*H727,3)</f>
        <v>0</v>
      </c>
      <c r="BL727" s="16" t="s">
        <v>168</v>
      </c>
      <c r="BM727" s="16" t="s">
        <v>786</v>
      </c>
    </row>
    <row r="728" spans="2:65" s="12" customFormat="1">
      <c r="B728" s="159"/>
      <c r="D728" s="152" t="s">
        <v>175</v>
      </c>
      <c r="E728" s="160" t="s">
        <v>1</v>
      </c>
      <c r="F728" s="161" t="s">
        <v>787</v>
      </c>
      <c r="H728" s="162">
        <v>4.2279999999999998</v>
      </c>
      <c r="I728" s="163"/>
      <c r="L728" s="159"/>
      <c r="M728" s="164"/>
      <c r="N728" s="165"/>
      <c r="O728" s="165"/>
      <c r="P728" s="165"/>
      <c r="Q728" s="165"/>
      <c r="R728" s="165"/>
      <c r="S728" s="165"/>
      <c r="T728" s="166"/>
      <c r="AT728" s="160" t="s">
        <v>175</v>
      </c>
      <c r="AU728" s="160" t="s">
        <v>169</v>
      </c>
      <c r="AV728" s="12" t="s">
        <v>169</v>
      </c>
      <c r="AW728" s="12" t="s">
        <v>32</v>
      </c>
      <c r="AX728" s="12" t="s">
        <v>79</v>
      </c>
      <c r="AY728" s="160" t="s">
        <v>162</v>
      </c>
    </row>
    <row r="729" spans="2:65" s="1" customFormat="1" ht="16.5" customHeight="1">
      <c r="B729" s="139"/>
      <c r="C729" s="140" t="s">
        <v>788</v>
      </c>
      <c r="D729" s="140" t="s">
        <v>164</v>
      </c>
      <c r="E729" s="242" t="s">
        <v>789</v>
      </c>
      <c r="F729" s="243"/>
      <c r="G729" s="142" t="s">
        <v>274</v>
      </c>
      <c r="H729" s="143">
        <v>518.16499999999996</v>
      </c>
      <c r="I729" s="144"/>
      <c r="J729" s="143">
        <f>ROUND(I729*H729,3)</f>
        <v>0</v>
      </c>
      <c r="K729" s="141" t="s">
        <v>167</v>
      </c>
      <c r="L729" s="30"/>
      <c r="M729" s="145" t="s">
        <v>1</v>
      </c>
      <c r="N729" s="146" t="s">
        <v>43</v>
      </c>
      <c r="O729" s="49"/>
      <c r="P729" s="147">
        <f>O729*H729</f>
        <v>0</v>
      </c>
      <c r="Q729" s="147">
        <v>2.572E-2</v>
      </c>
      <c r="R729" s="147">
        <f>Q729*H729</f>
        <v>13.327203799999999</v>
      </c>
      <c r="S729" s="147">
        <v>0</v>
      </c>
      <c r="T729" s="148">
        <f>S729*H729</f>
        <v>0</v>
      </c>
      <c r="AR729" s="16" t="s">
        <v>168</v>
      </c>
      <c r="AT729" s="16" t="s">
        <v>164</v>
      </c>
      <c r="AU729" s="16" t="s">
        <v>169</v>
      </c>
      <c r="AY729" s="16" t="s">
        <v>162</v>
      </c>
      <c r="BE729" s="149">
        <f>IF(N729="základná",J729,0)</f>
        <v>0</v>
      </c>
      <c r="BF729" s="149">
        <f>IF(N729="znížená",J729,0)</f>
        <v>0</v>
      </c>
      <c r="BG729" s="149">
        <f>IF(N729="zákl. prenesená",J729,0)</f>
        <v>0</v>
      </c>
      <c r="BH729" s="149">
        <f>IF(N729="zníž. prenesená",J729,0)</f>
        <v>0</v>
      </c>
      <c r="BI729" s="149">
        <f>IF(N729="nulová",J729,0)</f>
        <v>0</v>
      </c>
      <c r="BJ729" s="16" t="s">
        <v>169</v>
      </c>
      <c r="BK729" s="150">
        <f>ROUND(I729*H729,3)</f>
        <v>0</v>
      </c>
      <c r="BL729" s="16" t="s">
        <v>168</v>
      </c>
      <c r="BM729" s="16" t="s">
        <v>790</v>
      </c>
    </row>
    <row r="730" spans="2:65" s="11" customFormat="1">
      <c r="B730" s="151"/>
      <c r="D730" s="152" t="s">
        <v>175</v>
      </c>
      <c r="E730" s="153" t="s">
        <v>1</v>
      </c>
      <c r="F730" s="154" t="s">
        <v>791</v>
      </c>
      <c r="H730" s="153" t="s">
        <v>1</v>
      </c>
      <c r="I730" s="155"/>
      <c r="L730" s="151"/>
      <c r="M730" s="156"/>
      <c r="N730" s="157"/>
      <c r="O730" s="157"/>
      <c r="P730" s="157"/>
      <c r="Q730" s="157"/>
      <c r="R730" s="157"/>
      <c r="S730" s="157"/>
      <c r="T730" s="158"/>
      <c r="AT730" s="153" t="s">
        <v>175</v>
      </c>
      <c r="AU730" s="153" t="s">
        <v>169</v>
      </c>
      <c r="AV730" s="11" t="s">
        <v>79</v>
      </c>
      <c r="AW730" s="11" t="s">
        <v>32</v>
      </c>
      <c r="AX730" s="11" t="s">
        <v>71</v>
      </c>
      <c r="AY730" s="153" t="s">
        <v>162</v>
      </c>
    </row>
    <row r="731" spans="2:65" s="12" customFormat="1">
      <c r="B731" s="159"/>
      <c r="D731" s="152" t="s">
        <v>175</v>
      </c>
      <c r="E731" s="160" t="s">
        <v>1</v>
      </c>
      <c r="F731" s="161" t="s">
        <v>792</v>
      </c>
      <c r="H731" s="162">
        <v>279.48</v>
      </c>
      <c r="I731" s="163"/>
      <c r="L731" s="159"/>
      <c r="M731" s="164"/>
      <c r="N731" s="165"/>
      <c r="O731" s="165"/>
      <c r="P731" s="165"/>
      <c r="Q731" s="165"/>
      <c r="R731" s="165"/>
      <c r="S731" s="165"/>
      <c r="T731" s="166"/>
      <c r="AT731" s="160" t="s">
        <v>175</v>
      </c>
      <c r="AU731" s="160" t="s">
        <v>169</v>
      </c>
      <c r="AV731" s="12" t="s">
        <v>169</v>
      </c>
      <c r="AW731" s="12" t="s">
        <v>32</v>
      </c>
      <c r="AX731" s="12" t="s">
        <v>71</v>
      </c>
      <c r="AY731" s="160" t="s">
        <v>162</v>
      </c>
    </row>
    <row r="732" spans="2:65" s="11" customFormat="1">
      <c r="B732" s="151"/>
      <c r="D732" s="152" t="s">
        <v>175</v>
      </c>
      <c r="E732" s="153" t="s">
        <v>1</v>
      </c>
      <c r="F732" s="154" t="s">
        <v>793</v>
      </c>
      <c r="H732" s="153" t="s">
        <v>1</v>
      </c>
      <c r="I732" s="155"/>
      <c r="L732" s="151"/>
      <c r="M732" s="156"/>
      <c r="N732" s="157"/>
      <c r="O732" s="157"/>
      <c r="P732" s="157"/>
      <c r="Q732" s="157"/>
      <c r="R732" s="157"/>
      <c r="S732" s="157"/>
      <c r="T732" s="158"/>
      <c r="AT732" s="153" t="s">
        <v>175</v>
      </c>
      <c r="AU732" s="153" t="s">
        <v>169</v>
      </c>
      <c r="AV732" s="11" t="s">
        <v>79</v>
      </c>
      <c r="AW732" s="11" t="s">
        <v>32</v>
      </c>
      <c r="AX732" s="11" t="s">
        <v>71</v>
      </c>
      <c r="AY732" s="153" t="s">
        <v>162</v>
      </c>
    </row>
    <row r="733" spans="2:65" s="12" customFormat="1">
      <c r="B733" s="159"/>
      <c r="D733" s="152" t="s">
        <v>175</v>
      </c>
      <c r="E733" s="160" t="s">
        <v>1</v>
      </c>
      <c r="F733" s="161" t="s">
        <v>794</v>
      </c>
      <c r="H733" s="162">
        <v>191.11500000000001</v>
      </c>
      <c r="I733" s="163"/>
      <c r="L733" s="159"/>
      <c r="M733" s="164"/>
      <c r="N733" s="165"/>
      <c r="O733" s="165"/>
      <c r="P733" s="165"/>
      <c r="Q733" s="165"/>
      <c r="R733" s="165"/>
      <c r="S733" s="165"/>
      <c r="T733" s="166"/>
      <c r="AT733" s="160" t="s">
        <v>175</v>
      </c>
      <c r="AU733" s="160" t="s">
        <v>169</v>
      </c>
      <c r="AV733" s="12" t="s">
        <v>169</v>
      </c>
      <c r="AW733" s="12" t="s">
        <v>32</v>
      </c>
      <c r="AX733" s="12" t="s">
        <v>71</v>
      </c>
      <c r="AY733" s="160" t="s">
        <v>162</v>
      </c>
    </row>
    <row r="734" spans="2:65" s="12" customFormat="1">
      <c r="B734" s="159"/>
      <c r="D734" s="152" t="s">
        <v>175</v>
      </c>
      <c r="E734" s="160" t="s">
        <v>1</v>
      </c>
      <c r="F734" s="161" t="s">
        <v>795</v>
      </c>
      <c r="H734" s="162">
        <v>47.57</v>
      </c>
      <c r="I734" s="163"/>
      <c r="L734" s="159"/>
      <c r="M734" s="164"/>
      <c r="N734" s="165"/>
      <c r="O734" s="165"/>
      <c r="P734" s="165"/>
      <c r="Q734" s="165"/>
      <c r="R734" s="165"/>
      <c r="S734" s="165"/>
      <c r="T734" s="166"/>
      <c r="AT734" s="160" t="s">
        <v>175</v>
      </c>
      <c r="AU734" s="160" t="s">
        <v>169</v>
      </c>
      <c r="AV734" s="12" t="s">
        <v>169</v>
      </c>
      <c r="AW734" s="12" t="s">
        <v>32</v>
      </c>
      <c r="AX734" s="12" t="s">
        <v>71</v>
      </c>
      <c r="AY734" s="160" t="s">
        <v>162</v>
      </c>
    </row>
    <row r="735" spans="2:65" s="14" customFormat="1">
      <c r="B735" s="175"/>
      <c r="D735" s="152" t="s">
        <v>175</v>
      </c>
      <c r="E735" s="176" t="s">
        <v>1</v>
      </c>
      <c r="F735" s="177" t="s">
        <v>190</v>
      </c>
      <c r="H735" s="178">
        <v>518.16500000000008</v>
      </c>
      <c r="I735" s="179"/>
      <c r="L735" s="175"/>
      <c r="M735" s="180"/>
      <c r="N735" s="181"/>
      <c r="O735" s="181"/>
      <c r="P735" s="181"/>
      <c r="Q735" s="181"/>
      <c r="R735" s="181"/>
      <c r="S735" s="181"/>
      <c r="T735" s="182"/>
      <c r="AT735" s="176" t="s">
        <v>175</v>
      </c>
      <c r="AU735" s="176" t="s">
        <v>169</v>
      </c>
      <c r="AV735" s="14" t="s">
        <v>168</v>
      </c>
      <c r="AW735" s="14" t="s">
        <v>32</v>
      </c>
      <c r="AX735" s="14" t="s">
        <v>79</v>
      </c>
      <c r="AY735" s="176" t="s">
        <v>162</v>
      </c>
    </row>
    <row r="736" spans="2:65" s="1" customFormat="1" ht="22.5" customHeight="1">
      <c r="B736" s="139"/>
      <c r="C736" s="140" t="s">
        <v>796</v>
      </c>
      <c r="D736" s="140" t="s">
        <v>164</v>
      </c>
      <c r="E736" s="242" t="s">
        <v>797</v>
      </c>
      <c r="F736" s="243"/>
      <c r="G736" s="142" t="s">
        <v>274</v>
      </c>
      <c r="H736" s="143">
        <v>518.16499999999996</v>
      </c>
      <c r="I736" s="144"/>
      <c r="J736" s="143">
        <f>ROUND(I736*H736,3)</f>
        <v>0</v>
      </c>
      <c r="K736" s="141" t="s">
        <v>167</v>
      </c>
      <c r="L736" s="30"/>
      <c r="M736" s="145" t="s">
        <v>1</v>
      </c>
      <c r="N736" s="146" t="s">
        <v>43</v>
      </c>
      <c r="O736" s="49"/>
      <c r="P736" s="147">
        <f>O736*H736</f>
        <v>0</v>
      </c>
      <c r="Q736" s="147">
        <v>0</v>
      </c>
      <c r="R736" s="147">
        <f>Q736*H736</f>
        <v>0</v>
      </c>
      <c r="S736" s="147">
        <v>0</v>
      </c>
      <c r="T736" s="148">
        <f>S736*H736</f>
        <v>0</v>
      </c>
      <c r="AR736" s="16" t="s">
        <v>168</v>
      </c>
      <c r="AT736" s="16" t="s">
        <v>164</v>
      </c>
      <c r="AU736" s="16" t="s">
        <v>169</v>
      </c>
      <c r="AY736" s="16" t="s">
        <v>162</v>
      </c>
      <c r="BE736" s="149">
        <f>IF(N736="základná",J736,0)</f>
        <v>0</v>
      </c>
      <c r="BF736" s="149">
        <f>IF(N736="znížená",J736,0)</f>
        <v>0</v>
      </c>
      <c r="BG736" s="149">
        <f>IF(N736="zákl. prenesená",J736,0)</f>
        <v>0</v>
      </c>
      <c r="BH736" s="149">
        <f>IF(N736="zníž. prenesená",J736,0)</f>
        <v>0</v>
      </c>
      <c r="BI736" s="149">
        <f>IF(N736="nulová",J736,0)</f>
        <v>0</v>
      </c>
      <c r="BJ736" s="16" t="s">
        <v>169</v>
      </c>
      <c r="BK736" s="150">
        <f>ROUND(I736*H736,3)</f>
        <v>0</v>
      </c>
      <c r="BL736" s="16" t="s">
        <v>168</v>
      </c>
      <c r="BM736" s="16" t="s">
        <v>798</v>
      </c>
    </row>
    <row r="737" spans="2:65" s="1" customFormat="1" ht="16.5" customHeight="1">
      <c r="B737" s="139"/>
      <c r="C737" s="140" t="s">
        <v>799</v>
      </c>
      <c r="D737" s="140" t="s">
        <v>164</v>
      </c>
      <c r="E737" s="242" t="s">
        <v>800</v>
      </c>
      <c r="F737" s="243"/>
      <c r="G737" s="142" t="s">
        <v>274</v>
      </c>
      <c r="H737" s="143">
        <v>518.16499999999996</v>
      </c>
      <c r="I737" s="144"/>
      <c r="J737" s="143">
        <f>ROUND(I737*H737,3)</f>
        <v>0</v>
      </c>
      <c r="K737" s="141" t="s">
        <v>167</v>
      </c>
      <c r="L737" s="30"/>
      <c r="M737" s="145" t="s">
        <v>1</v>
      </c>
      <c r="N737" s="146" t="s">
        <v>43</v>
      </c>
      <c r="O737" s="49"/>
      <c r="P737" s="147">
        <f>O737*H737</f>
        <v>0</v>
      </c>
      <c r="Q737" s="147">
        <v>2.572E-2</v>
      </c>
      <c r="R737" s="147">
        <f>Q737*H737</f>
        <v>13.327203799999999</v>
      </c>
      <c r="S737" s="147">
        <v>0</v>
      </c>
      <c r="T737" s="148">
        <f>S737*H737</f>
        <v>0</v>
      </c>
      <c r="AR737" s="16" t="s">
        <v>168</v>
      </c>
      <c r="AT737" s="16" t="s">
        <v>164</v>
      </c>
      <c r="AU737" s="16" t="s">
        <v>169</v>
      </c>
      <c r="AY737" s="16" t="s">
        <v>162</v>
      </c>
      <c r="BE737" s="149">
        <f>IF(N737="základná",J737,0)</f>
        <v>0</v>
      </c>
      <c r="BF737" s="149">
        <f>IF(N737="znížená",J737,0)</f>
        <v>0</v>
      </c>
      <c r="BG737" s="149">
        <f>IF(N737="zákl. prenesená",J737,0)</f>
        <v>0</v>
      </c>
      <c r="BH737" s="149">
        <f>IF(N737="zníž. prenesená",J737,0)</f>
        <v>0</v>
      </c>
      <c r="BI737" s="149">
        <f>IF(N737="nulová",J737,0)</f>
        <v>0</v>
      </c>
      <c r="BJ737" s="16" t="s">
        <v>169</v>
      </c>
      <c r="BK737" s="150">
        <f>ROUND(I737*H737,3)</f>
        <v>0</v>
      </c>
      <c r="BL737" s="16" t="s">
        <v>168</v>
      </c>
      <c r="BM737" s="16" t="s">
        <v>801</v>
      </c>
    </row>
    <row r="738" spans="2:65" s="1" customFormat="1" ht="16.5" customHeight="1">
      <c r="B738" s="139"/>
      <c r="C738" s="140" t="s">
        <v>802</v>
      </c>
      <c r="D738" s="140" t="s">
        <v>164</v>
      </c>
      <c r="E738" s="242" t="s">
        <v>803</v>
      </c>
      <c r="F738" s="243"/>
      <c r="G738" s="142" t="s">
        <v>172</v>
      </c>
      <c r="H738" s="143">
        <v>127.36199999999999</v>
      </c>
      <c r="I738" s="144"/>
      <c r="J738" s="143">
        <f>ROUND(I738*H738,3)</f>
        <v>0</v>
      </c>
      <c r="K738" s="141" t="s">
        <v>167</v>
      </c>
      <c r="L738" s="30"/>
      <c r="M738" s="145" t="s">
        <v>1</v>
      </c>
      <c r="N738" s="146" t="s">
        <v>43</v>
      </c>
      <c r="O738" s="49"/>
      <c r="P738" s="147">
        <f>O738*H738</f>
        <v>0</v>
      </c>
      <c r="Q738" s="147">
        <v>0</v>
      </c>
      <c r="R738" s="147">
        <f>Q738*H738</f>
        <v>0</v>
      </c>
      <c r="S738" s="147">
        <v>0</v>
      </c>
      <c r="T738" s="148">
        <f>S738*H738</f>
        <v>0</v>
      </c>
      <c r="AR738" s="16" t="s">
        <v>168</v>
      </c>
      <c r="AT738" s="16" t="s">
        <v>164</v>
      </c>
      <c r="AU738" s="16" t="s">
        <v>169</v>
      </c>
      <c r="AY738" s="16" t="s">
        <v>162</v>
      </c>
      <c r="BE738" s="149">
        <f>IF(N738="základná",J738,0)</f>
        <v>0</v>
      </c>
      <c r="BF738" s="149">
        <f>IF(N738="znížená",J738,0)</f>
        <v>0</v>
      </c>
      <c r="BG738" s="149">
        <f>IF(N738="zákl. prenesená",J738,0)</f>
        <v>0</v>
      </c>
      <c r="BH738" s="149">
        <f>IF(N738="zníž. prenesená",J738,0)</f>
        <v>0</v>
      </c>
      <c r="BI738" s="149">
        <f>IF(N738="nulová",J738,0)</f>
        <v>0</v>
      </c>
      <c r="BJ738" s="16" t="s">
        <v>169</v>
      </c>
      <c r="BK738" s="150">
        <f>ROUND(I738*H738,3)</f>
        <v>0</v>
      </c>
      <c r="BL738" s="16" t="s">
        <v>168</v>
      </c>
      <c r="BM738" s="16" t="s">
        <v>804</v>
      </c>
    </row>
    <row r="739" spans="2:65" s="11" customFormat="1">
      <c r="B739" s="151"/>
      <c r="D739" s="152" t="s">
        <v>175</v>
      </c>
      <c r="E739" s="153" t="s">
        <v>1</v>
      </c>
      <c r="F739" s="154" t="s">
        <v>805</v>
      </c>
      <c r="H739" s="153" t="s">
        <v>1</v>
      </c>
      <c r="I739" s="155"/>
      <c r="L739" s="151"/>
      <c r="M739" s="156"/>
      <c r="N739" s="157"/>
      <c r="O739" s="157"/>
      <c r="P739" s="157"/>
      <c r="Q739" s="157"/>
      <c r="R739" s="157"/>
      <c r="S739" s="157"/>
      <c r="T739" s="158"/>
      <c r="AT739" s="153" t="s">
        <v>175</v>
      </c>
      <c r="AU739" s="153" t="s">
        <v>169</v>
      </c>
      <c r="AV739" s="11" t="s">
        <v>79</v>
      </c>
      <c r="AW739" s="11" t="s">
        <v>32</v>
      </c>
      <c r="AX739" s="11" t="s">
        <v>71</v>
      </c>
      <c r="AY739" s="153" t="s">
        <v>162</v>
      </c>
    </row>
    <row r="740" spans="2:65" s="12" customFormat="1">
      <c r="B740" s="159"/>
      <c r="D740" s="152" t="s">
        <v>175</v>
      </c>
      <c r="E740" s="160" t="s">
        <v>1</v>
      </c>
      <c r="F740" s="161" t="s">
        <v>806</v>
      </c>
      <c r="H740" s="162">
        <v>127.36199999999999</v>
      </c>
      <c r="I740" s="163"/>
      <c r="L740" s="159"/>
      <c r="M740" s="164"/>
      <c r="N740" s="165"/>
      <c r="O740" s="165"/>
      <c r="P740" s="165"/>
      <c r="Q740" s="165"/>
      <c r="R740" s="165"/>
      <c r="S740" s="165"/>
      <c r="T740" s="166"/>
      <c r="AT740" s="160" t="s">
        <v>175</v>
      </c>
      <c r="AU740" s="160" t="s">
        <v>169</v>
      </c>
      <c r="AV740" s="12" t="s">
        <v>169</v>
      </c>
      <c r="AW740" s="12" t="s">
        <v>32</v>
      </c>
      <c r="AX740" s="12" t="s">
        <v>79</v>
      </c>
      <c r="AY740" s="160" t="s">
        <v>162</v>
      </c>
    </row>
    <row r="741" spans="2:65" s="1" customFormat="1" ht="22.5" customHeight="1">
      <c r="B741" s="139"/>
      <c r="C741" s="140" t="s">
        <v>807</v>
      </c>
      <c r="D741" s="140" t="s">
        <v>164</v>
      </c>
      <c r="E741" s="242" t="s">
        <v>808</v>
      </c>
      <c r="F741" s="243"/>
      <c r="G741" s="142" t="s">
        <v>172</v>
      </c>
      <c r="H741" s="143">
        <v>127.36199999999999</v>
      </c>
      <c r="I741" s="144"/>
      <c r="J741" s="143">
        <f>ROUND(I741*H741,3)</f>
        <v>0</v>
      </c>
      <c r="K741" s="141" t="s">
        <v>167</v>
      </c>
      <c r="L741" s="30"/>
      <c r="M741" s="145" t="s">
        <v>1</v>
      </c>
      <c r="N741" s="146" t="s">
        <v>43</v>
      </c>
      <c r="O741" s="49"/>
      <c r="P741" s="147">
        <f>O741*H741</f>
        <v>0</v>
      </c>
      <c r="Q741" s="147">
        <v>2.1000000000000001E-4</v>
      </c>
      <c r="R741" s="147">
        <f>Q741*H741</f>
        <v>2.6746019999999999E-2</v>
      </c>
      <c r="S741" s="147">
        <v>0</v>
      </c>
      <c r="T741" s="148">
        <f>S741*H741</f>
        <v>0</v>
      </c>
      <c r="AR741" s="16" t="s">
        <v>168</v>
      </c>
      <c r="AT741" s="16" t="s">
        <v>164</v>
      </c>
      <c r="AU741" s="16" t="s">
        <v>169</v>
      </c>
      <c r="AY741" s="16" t="s">
        <v>162</v>
      </c>
      <c r="BE741" s="149">
        <f>IF(N741="základná",J741,0)</f>
        <v>0</v>
      </c>
      <c r="BF741" s="149">
        <f>IF(N741="znížená",J741,0)</f>
        <v>0</v>
      </c>
      <c r="BG741" s="149">
        <f>IF(N741="zákl. prenesená",J741,0)</f>
        <v>0</v>
      </c>
      <c r="BH741" s="149">
        <f>IF(N741="zníž. prenesená",J741,0)</f>
        <v>0</v>
      </c>
      <c r="BI741" s="149">
        <f>IF(N741="nulová",J741,0)</f>
        <v>0</v>
      </c>
      <c r="BJ741" s="16" t="s">
        <v>169</v>
      </c>
      <c r="BK741" s="150">
        <f>ROUND(I741*H741,3)</f>
        <v>0</v>
      </c>
      <c r="BL741" s="16" t="s">
        <v>168</v>
      </c>
      <c r="BM741" s="16" t="s">
        <v>809</v>
      </c>
    </row>
    <row r="742" spans="2:65" s="1" customFormat="1" ht="16.5" customHeight="1">
      <c r="B742" s="139"/>
      <c r="C742" s="140" t="s">
        <v>810</v>
      </c>
      <c r="D742" s="140" t="s">
        <v>164</v>
      </c>
      <c r="E742" s="242" t="s">
        <v>811</v>
      </c>
      <c r="F742" s="243"/>
      <c r="G742" s="142" t="s">
        <v>172</v>
      </c>
      <c r="H742" s="143">
        <v>127.36199999999999</v>
      </c>
      <c r="I742" s="144"/>
      <c r="J742" s="143">
        <f>ROUND(I742*H742,3)</f>
        <v>0</v>
      </c>
      <c r="K742" s="141" t="s">
        <v>167</v>
      </c>
      <c r="L742" s="30"/>
      <c r="M742" s="145" t="s">
        <v>1</v>
      </c>
      <c r="N742" s="146" t="s">
        <v>43</v>
      </c>
      <c r="O742" s="49"/>
      <c r="P742" s="147">
        <f>O742*H742</f>
        <v>0</v>
      </c>
      <c r="Q742" s="147">
        <v>0</v>
      </c>
      <c r="R742" s="147">
        <f>Q742*H742</f>
        <v>0</v>
      </c>
      <c r="S742" s="147">
        <v>0</v>
      </c>
      <c r="T742" s="148">
        <f>S742*H742</f>
        <v>0</v>
      </c>
      <c r="AR742" s="16" t="s">
        <v>168</v>
      </c>
      <c r="AT742" s="16" t="s">
        <v>164</v>
      </c>
      <c r="AU742" s="16" t="s">
        <v>169</v>
      </c>
      <c r="AY742" s="16" t="s">
        <v>162</v>
      </c>
      <c r="BE742" s="149">
        <f>IF(N742="základná",J742,0)</f>
        <v>0</v>
      </c>
      <c r="BF742" s="149">
        <f>IF(N742="znížená",J742,0)</f>
        <v>0</v>
      </c>
      <c r="BG742" s="149">
        <f>IF(N742="zákl. prenesená",J742,0)</f>
        <v>0</v>
      </c>
      <c r="BH742" s="149">
        <f>IF(N742="zníž. prenesená",J742,0)</f>
        <v>0</v>
      </c>
      <c r="BI742" s="149">
        <f>IF(N742="nulová",J742,0)</f>
        <v>0</v>
      </c>
      <c r="BJ742" s="16" t="s">
        <v>169</v>
      </c>
      <c r="BK742" s="150">
        <f>ROUND(I742*H742,3)</f>
        <v>0</v>
      </c>
      <c r="BL742" s="16" t="s">
        <v>168</v>
      </c>
      <c r="BM742" s="16" t="s">
        <v>812</v>
      </c>
    </row>
    <row r="743" spans="2:65" s="1" customFormat="1" ht="16.5" customHeight="1">
      <c r="B743" s="139"/>
      <c r="C743" s="140" t="s">
        <v>813</v>
      </c>
      <c r="D743" s="140" t="s">
        <v>164</v>
      </c>
      <c r="E743" s="242" t="s">
        <v>814</v>
      </c>
      <c r="F743" s="243"/>
      <c r="G743" s="142" t="s">
        <v>274</v>
      </c>
      <c r="H743" s="143">
        <v>42.524999999999999</v>
      </c>
      <c r="I743" s="144"/>
      <c r="J743" s="143">
        <f>ROUND(I743*H743,3)</f>
        <v>0</v>
      </c>
      <c r="K743" s="141" t="s">
        <v>167</v>
      </c>
      <c r="L743" s="30"/>
      <c r="M743" s="145" t="s">
        <v>1</v>
      </c>
      <c r="N743" s="146" t="s">
        <v>43</v>
      </c>
      <c r="O743" s="49"/>
      <c r="P743" s="147">
        <f>O743*H743</f>
        <v>0</v>
      </c>
      <c r="Q743" s="147">
        <v>0</v>
      </c>
      <c r="R743" s="147">
        <f>Q743*H743</f>
        <v>0</v>
      </c>
      <c r="S743" s="147">
        <v>0</v>
      </c>
      <c r="T743" s="148">
        <f>S743*H743</f>
        <v>0</v>
      </c>
      <c r="AR743" s="16" t="s">
        <v>168</v>
      </c>
      <c r="AT743" s="16" t="s">
        <v>164</v>
      </c>
      <c r="AU743" s="16" t="s">
        <v>169</v>
      </c>
      <c r="AY743" s="16" t="s">
        <v>162</v>
      </c>
      <c r="BE743" s="149">
        <f>IF(N743="základná",J743,0)</f>
        <v>0</v>
      </c>
      <c r="BF743" s="149">
        <f>IF(N743="znížená",J743,0)</f>
        <v>0</v>
      </c>
      <c r="BG743" s="149">
        <f>IF(N743="zákl. prenesená",J743,0)</f>
        <v>0</v>
      </c>
      <c r="BH743" s="149">
        <f>IF(N743="zníž. prenesená",J743,0)</f>
        <v>0</v>
      </c>
      <c r="BI743" s="149">
        <f>IF(N743="nulová",J743,0)</f>
        <v>0</v>
      </c>
      <c r="BJ743" s="16" t="s">
        <v>169</v>
      </c>
      <c r="BK743" s="150">
        <f>ROUND(I743*H743,3)</f>
        <v>0</v>
      </c>
      <c r="BL743" s="16" t="s">
        <v>168</v>
      </c>
      <c r="BM743" s="16" t="s">
        <v>815</v>
      </c>
    </row>
    <row r="744" spans="2:65" s="12" customFormat="1">
      <c r="B744" s="159"/>
      <c r="D744" s="152" t="s">
        <v>175</v>
      </c>
      <c r="E744" s="160" t="s">
        <v>1</v>
      </c>
      <c r="F744" s="161" t="s">
        <v>816</v>
      </c>
      <c r="H744" s="162">
        <v>42.524999999999999</v>
      </c>
      <c r="I744" s="163"/>
      <c r="L744" s="159"/>
      <c r="M744" s="164"/>
      <c r="N744" s="165"/>
      <c r="O744" s="165"/>
      <c r="P744" s="165"/>
      <c r="Q744" s="165"/>
      <c r="R744" s="165"/>
      <c r="S744" s="165"/>
      <c r="T744" s="166"/>
      <c r="AT744" s="160" t="s">
        <v>175</v>
      </c>
      <c r="AU744" s="160" t="s">
        <v>169</v>
      </c>
      <c r="AV744" s="12" t="s">
        <v>169</v>
      </c>
      <c r="AW744" s="12" t="s">
        <v>32</v>
      </c>
      <c r="AX744" s="12" t="s">
        <v>79</v>
      </c>
      <c r="AY744" s="160" t="s">
        <v>162</v>
      </c>
    </row>
    <row r="745" spans="2:65" s="1" customFormat="1" ht="16.5" customHeight="1">
      <c r="B745" s="139"/>
      <c r="C745" s="140" t="s">
        <v>817</v>
      </c>
      <c r="D745" s="140" t="s">
        <v>164</v>
      </c>
      <c r="E745" s="242" t="s">
        <v>818</v>
      </c>
      <c r="F745" s="243"/>
      <c r="G745" s="142" t="s">
        <v>274</v>
      </c>
      <c r="H745" s="143">
        <v>42.524999999999999</v>
      </c>
      <c r="I745" s="144"/>
      <c r="J745" s="143">
        <f>ROUND(I745*H745,3)</f>
        <v>0</v>
      </c>
      <c r="K745" s="141" t="s">
        <v>167</v>
      </c>
      <c r="L745" s="30"/>
      <c r="M745" s="145" t="s">
        <v>1</v>
      </c>
      <c r="N745" s="146" t="s">
        <v>43</v>
      </c>
      <c r="O745" s="49"/>
      <c r="P745" s="147">
        <f>O745*H745</f>
        <v>0</v>
      </c>
      <c r="Q745" s="147">
        <v>1.7899999999999999E-3</v>
      </c>
      <c r="R745" s="147">
        <f>Q745*H745</f>
        <v>7.611975E-2</v>
      </c>
      <c r="S745" s="147">
        <v>0</v>
      </c>
      <c r="T745" s="148">
        <f>S745*H745</f>
        <v>0</v>
      </c>
      <c r="AR745" s="16" t="s">
        <v>168</v>
      </c>
      <c r="AT745" s="16" t="s">
        <v>164</v>
      </c>
      <c r="AU745" s="16" t="s">
        <v>169</v>
      </c>
      <c r="AY745" s="16" t="s">
        <v>162</v>
      </c>
      <c r="BE745" s="149">
        <f>IF(N745="základná",J745,0)</f>
        <v>0</v>
      </c>
      <c r="BF745" s="149">
        <f>IF(N745="znížená",J745,0)</f>
        <v>0</v>
      </c>
      <c r="BG745" s="149">
        <f>IF(N745="zákl. prenesená",J745,0)</f>
        <v>0</v>
      </c>
      <c r="BH745" s="149">
        <f>IF(N745="zníž. prenesená",J745,0)</f>
        <v>0</v>
      </c>
      <c r="BI745" s="149">
        <f>IF(N745="nulová",J745,0)</f>
        <v>0</v>
      </c>
      <c r="BJ745" s="16" t="s">
        <v>169</v>
      </c>
      <c r="BK745" s="150">
        <f>ROUND(I745*H745,3)</f>
        <v>0</v>
      </c>
      <c r="BL745" s="16" t="s">
        <v>168</v>
      </c>
      <c r="BM745" s="16" t="s">
        <v>819</v>
      </c>
    </row>
    <row r="746" spans="2:65" s="1" customFormat="1" ht="16.5" customHeight="1">
      <c r="B746" s="139"/>
      <c r="C746" s="140" t="s">
        <v>820</v>
      </c>
      <c r="D746" s="140" t="s">
        <v>164</v>
      </c>
      <c r="E746" s="242" t="s">
        <v>821</v>
      </c>
      <c r="F746" s="243"/>
      <c r="G746" s="142" t="s">
        <v>274</v>
      </c>
      <c r="H746" s="143">
        <v>42.524999999999999</v>
      </c>
      <c r="I746" s="144"/>
      <c r="J746" s="143">
        <f>ROUND(I746*H746,3)</f>
        <v>0</v>
      </c>
      <c r="K746" s="141" t="s">
        <v>167</v>
      </c>
      <c r="L746" s="30"/>
      <c r="M746" s="145" t="s">
        <v>1</v>
      </c>
      <c r="N746" s="146" t="s">
        <v>43</v>
      </c>
      <c r="O746" s="49"/>
      <c r="P746" s="147">
        <f>O746*H746</f>
        <v>0</v>
      </c>
      <c r="Q746" s="147">
        <v>2.743E-2</v>
      </c>
      <c r="R746" s="147">
        <f>Q746*H746</f>
        <v>1.1664607499999999</v>
      </c>
      <c r="S746" s="147">
        <v>0</v>
      </c>
      <c r="T746" s="148">
        <f>S746*H746</f>
        <v>0</v>
      </c>
      <c r="AR746" s="16" t="s">
        <v>168</v>
      </c>
      <c r="AT746" s="16" t="s">
        <v>164</v>
      </c>
      <c r="AU746" s="16" t="s">
        <v>169</v>
      </c>
      <c r="AY746" s="16" t="s">
        <v>162</v>
      </c>
      <c r="BE746" s="149">
        <f>IF(N746="základná",J746,0)</f>
        <v>0</v>
      </c>
      <c r="BF746" s="149">
        <f>IF(N746="znížená",J746,0)</f>
        <v>0</v>
      </c>
      <c r="BG746" s="149">
        <f>IF(N746="zákl. prenesená",J746,0)</f>
        <v>0</v>
      </c>
      <c r="BH746" s="149">
        <f>IF(N746="zníž. prenesená",J746,0)</f>
        <v>0</v>
      </c>
      <c r="BI746" s="149">
        <f>IF(N746="nulová",J746,0)</f>
        <v>0</v>
      </c>
      <c r="BJ746" s="16" t="s">
        <v>169</v>
      </c>
      <c r="BK746" s="150">
        <f>ROUND(I746*H746,3)</f>
        <v>0</v>
      </c>
      <c r="BL746" s="16" t="s">
        <v>168</v>
      </c>
      <c r="BM746" s="16" t="s">
        <v>822</v>
      </c>
    </row>
    <row r="747" spans="2:65" s="1" customFormat="1" ht="16.5" customHeight="1">
      <c r="B747" s="139"/>
      <c r="C747" s="140" t="s">
        <v>823</v>
      </c>
      <c r="D747" s="140" t="s">
        <v>164</v>
      </c>
      <c r="E747" s="242" t="s">
        <v>824</v>
      </c>
      <c r="F747" s="243"/>
      <c r="G747" s="142" t="s">
        <v>274</v>
      </c>
      <c r="H747" s="143">
        <v>367.3</v>
      </c>
      <c r="I747" s="144"/>
      <c r="J747" s="143">
        <f>ROUND(I747*H747,3)</f>
        <v>0</v>
      </c>
      <c r="K747" s="141" t="s">
        <v>167</v>
      </c>
      <c r="L747" s="30"/>
      <c r="M747" s="145" t="s">
        <v>1</v>
      </c>
      <c r="N747" s="146" t="s">
        <v>43</v>
      </c>
      <c r="O747" s="49"/>
      <c r="P747" s="147">
        <f>O747*H747</f>
        <v>0</v>
      </c>
      <c r="Q747" s="147">
        <v>5.0000000000000002E-5</v>
      </c>
      <c r="R747" s="147">
        <f>Q747*H747</f>
        <v>1.8365000000000003E-2</v>
      </c>
      <c r="S747" s="147">
        <v>0</v>
      </c>
      <c r="T747" s="148">
        <f>S747*H747</f>
        <v>0</v>
      </c>
      <c r="AR747" s="16" t="s">
        <v>168</v>
      </c>
      <c r="AT747" s="16" t="s">
        <v>164</v>
      </c>
      <c r="AU747" s="16" t="s">
        <v>169</v>
      </c>
      <c r="AY747" s="16" t="s">
        <v>162</v>
      </c>
      <c r="BE747" s="149">
        <f>IF(N747="základná",J747,0)</f>
        <v>0</v>
      </c>
      <c r="BF747" s="149">
        <f>IF(N747="znížená",J747,0)</f>
        <v>0</v>
      </c>
      <c r="BG747" s="149">
        <f>IF(N747="zákl. prenesená",J747,0)</f>
        <v>0</v>
      </c>
      <c r="BH747" s="149">
        <f>IF(N747="zníž. prenesená",J747,0)</f>
        <v>0</v>
      </c>
      <c r="BI747" s="149">
        <f>IF(N747="nulová",J747,0)</f>
        <v>0</v>
      </c>
      <c r="BJ747" s="16" t="s">
        <v>169</v>
      </c>
      <c r="BK747" s="150">
        <f>ROUND(I747*H747,3)</f>
        <v>0</v>
      </c>
      <c r="BL747" s="16" t="s">
        <v>168</v>
      </c>
      <c r="BM747" s="16" t="s">
        <v>825</v>
      </c>
    </row>
    <row r="748" spans="2:65" s="11" customFormat="1">
      <c r="B748" s="151"/>
      <c r="D748" s="152" t="s">
        <v>175</v>
      </c>
      <c r="E748" s="153" t="s">
        <v>1</v>
      </c>
      <c r="F748" s="154" t="s">
        <v>614</v>
      </c>
      <c r="H748" s="153" t="s">
        <v>1</v>
      </c>
      <c r="I748" s="155"/>
      <c r="L748" s="151"/>
      <c r="M748" s="156"/>
      <c r="N748" s="157"/>
      <c r="O748" s="157"/>
      <c r="P748" s="157"/>
      <c r="Q748" s="157"/>
      <c r="R748" s="157"/>
      <c r="S748" s="157"/>
      <c r="T748" s="158"/>
      <c r="AT748" s="153" t="s">
        <v>175</v>
      </c>
      <c r="AU748" s="153" t="s">
        <v>169</v>
      </c>
      <c r="AV748" s="11" t="s">
        <v>79</v>
      </c>
      <c r="AW748" s="11" t="s">
        <v>32</v>
      </c>
      <c r="AX748" s="11" t="s">
        <v>71</v>
      </c>
      <c r="AY748" s="153" t="s">
        <v>162</v>
      </c>
    </row>
    <row r="749" spans="2:65" s="12" customFormat="1">
      <c r="B749" s="159"/>
      <c r="D749" s="152" t="s">
        <v>175</v>
      </c>
      <c r="E749" s="160" t="s">
        <v>1</v>
      </c>
      <c r="F749" s="161" t="s">
        <v>826</v>
      </c>
      <c r="H749" s="162">
        <v>208.36</v>
      </c>
      <c r="I749" s="163"/>
      <c r="L749" s="159"/>
      <c r="M749" s="164"/>
      <c r="N749" s="165"/>
      <c r="O749" s="165"/>
      <c r="P749" s="165"/>
      <c r="Q749" s="165"/>
      <c r="R749" s="165"/>
      <c r="S749" s="165"/>
      <c r="T749" s="166"/>
      <c r="AT749" s="160" t="s">
        <v>175</v>
      </c>
      <c r="AU749" s="160" t="s">
        <v>169</v>
      </c>
      <c r="AV749" s="12" t="s">
        <v>169</v>
      </c>
      <c r="AW749" s="12" t="s">
        <v>32</v>
      </c>
      <c r="AX749" s="12" t="s">
        <v>71</v>
      </c>
      <c r="AY749" s="160" t="s">
        <v>162</v>
      </c>
    </row>
    <row r="750" spans="2:65" s="11" customFormat="1">
      <c r="B750" s="151"/>
      <c r="D750" s="152" t="s">
        <v>175</v>
      </c>
      <c r="E750" s="153" t="s">
        <v>1</v>
      </c>
      <c r="F750" s="154" t="s">
        <v>635</v>
      </c>
      <c r="H750" s="153" t="s">
        <v>1</v>
      </c>
      <c r="I750" s="155"/>
      <c r="L750" s="151"/>
      <c r="M750" s="156"/>
      <c r="N750" s="157"/>
      <c r="O750" s="157"/>
      <c r="P750" s="157"/>
      <c r="Q750" s="157"/>
      <c r="R750" s="157"/>
      <c r="S750" s="157"/>
      <c r="T750" s="158"/>
      <c r="AT750" s="153" t="s">
        <v>175</v>
      </c>
      <c r="AU750" s="153" t="s">
        <v>169</v>
      </c>
      <c r="AV750" s="11" t="s">
        <v>79</v>
      </c>
      <c r="AW750" s="11" t="s">
        <v>32</v>
      </c>
      <c r="AX750" s="11" t="s">
        <v>71</v>
      </c>
      <c r="AY750" s="153" t="s">
        <v>162</v>
      </c>
    </row>
    <row r="751" spans="2:65" s="12" customFormat="1">
      <c r="B751" s="159"/>
      <c r="D751" s="152" t="s">
        <v>175</v>
      </c>
      <c r="E751" s="160" t="s">
        <v>1</v>
      </c>
      <c r="F751" s="161" t="s">
        <v>827</v>
      </c>
      <c r="H751" s="162">
        <v>158.94</v>
      </c>
      <c r="I751" s="163"/>
      <c r="L751" s="159"/>
      <c r="M751" s="164"/>
      <c r="N751" s="165"/>
      <c r="O751" s="165"/>
      <c r="P751" s="165"/>
      <c r="Q751" s="165"/>
      <c r="R751" s="165"/>
      <c r="S751" s="165"/>
      <c r="T751" s="166"/>
      <c r="AT751" s="160" t="s">
        <v>175</v>
      </c>
      <c r="AU751" s="160" t="s">
        <v>169</v>
      </c>
      <c r="AV751" s="12" t="s">
        <v>169</v>
      </c>
      <c r="AW751" s="12" t="s">
        <v>32</v>
      </c>
      <c r="AX751" s="12" t="s">
        <v>71</v>
      </c>
      <c r="AY751" s="160" t="s">
        <v>162</v>
      </c>
    </row>
    <row r="752" spans="2:65" s="14" customFormat="1">
      <c r="B752" s="175"/>
      <c r="D752" s="152" t="s">
        <v>175</v>
      </c>
      <c r="E752" s="176" t="s">
        <v>1</v>
      </c>
      <c r="F752" s="177" t="s">
        <v>190</v>
      </c>
      <c r="H752" s="178">
        <v>367.3</v>
      </c>
      <c r="I752" s="179"/>
      <c r="L752" s="175"/>
      <c r="M752" s="180"/>
      <c r="N752" s="181"/>
      <c r="O752" s="181"/>
      <c r="P752" s="181"/>
      <c r="Q752" s="181"/>
      <c r="R752" s="181"/>
      <c r="S752" s="181"/>
      <c r="T752" s="182"/>
      <c r="AT752" s="176" t="s">
        <v>175</v>
      </c>
      <c r="AU752" s="176" t="s">
        <v>169</v>
      </c>
      <c r="AV752" s="14" t="s">
        <v>168</v>
      </c>
      <c r="AW752" s="14" t="s">
        <v>32</v>
      </c>
      <c r="AX752" s="14" t="s">
        <v>79</v>
      </c>
      <c r="AY752" s="176" t="s">
        <v>162</v>
      </c>
    </row>
    <row r="753" spans="2:65" s="1" customFormat="1" ht="16.5" customHeight="1">
      <c r="B753" s="139"/>
      <c r="C753" s="140" t="s">
        <v>828</v>
      </c>
      <c r="D753" s="140" t="s">
        <v>164</v>
      </c>
      <c r="E753" s="242" t="s">
        <v>829</v>
      </c>
      <c r="F753" s="243"/>
      <c r="G753" s="142" t="s">
        <v>712</v>
      </c>
      <c r="H753" s="143">
        <v>165.65</v>
      </c>
      <c r="I753" s="144"/>
      <c r="J753" s="143">
        <f>ROUND(I753*H753,3)</f>
        <v>0</v>
      </c>
      <c r="K753" s="141" t="s">
        <v>167</v>
      </c>
      <c r="L753" s="30"/>
      <c r="M753" s="145" t="s">
        <v>1</v>
      </c>
      <c r="N753" s="146" t="s">
        <v>43</v>
      </c>
      <c r="O753" s="49"/>
      <c r="P753" s="147">
        <f>O753*H753</f>
        <v>0</v>
      </c>
      <c r="Q753" s="147">
        <v>3.0000000000000001E-5</v>
      </c>
      <c r="R753" s="147">
        <f>Q753*H753</f>
        <v>4.9695E-3</v>
      </c>
      <c r="S753" s="147">
        <v>0</v>
      </c>
      <c r="T753" s="148">
        <f>S753*H753</f>
        <v>0</v>
      </c>
      <c r="AR753" s="16" t="s">
        <v>168</v>
      </c>
      <c r="AT753" s="16" t="s">
        <v>164</v>
      </c>
      <c r="AU753" s="16" t="s">
        <v>169</v>
      </c>
      <c r="AY753" s="16" t="s">
        <v>162</v>
      </c>
      <c r="BE753" s="149">
        <f>IF(N753="základná",J753,0)</f>
        <v>0</v>
      </c>
      <c r="BF753" s="149">
        <f>IF(N753="znížená",J753,0)</f>
        <v>0</v>
      </c>
      <c r="BG753" s="149">
        <f>IF(N753="zákl. prenesená",J753,0)</f>
        <v>0</v>
      </c>
      <c r="BH753" s="149">
        <f>IF(N753="zníž. prenesená",J753,0)</f>
        <v>0</v>
      </c>
      <c r="BI753" s="149">
        <f>IF(N753="nulová",J753,0)</f>
        <v>0</v>
      </c>
      <c r="BJ753" s="16" t="s">
        <v>169</v>
      </c>
      <c r="BK753" s="150">
        <f>ROUND(I753*H753,3)</f>
        <v>0</v>
      </c>
      <c r="BL753" s="16" t="s">
        <v>168</v>
      </c>
      <c r="BM753" s="16" t="s">
        <v>830</v>
      </c>
    </row>
    <row r="754" spans="2:65" s="11" customFormat="1">
      <c r="B754" s="151"/>
      <c r="D754" s="152" t="s">
        <v>175</v>
      </c>
      <c r="E754" s="153" t="s">
        <v>1</v>
      </c>
      <c r="F754" s="154" t="s">
        <v>831</v>
      </c>
      <c r="H754" s="153" t="s">
        <v>1</v>
      </c>
      <c r="I754" s="155"/>
      <c r="L754" s="151"/>
      <c r="M754" s="156"/>
      <c r="N754" s="157"/>
      <c r="O754" s="157"/>
      <c r="P754" s="157"/>
      <c r="Q754" s="157"/>
      <c r="R754" s="157"/>
      <c r="S754" s="157"/>
      <c r="T754" s="158"/>
      <c r="AT754" s="153" t="s">
        <v>175</v>
      </c>
      <c r="AU754" s="153" t="s">
        <v>169</v>
      </c>
      <c r="AV754" s="11" t="s">
        <v>79</v>
      </c>
      <c r="AW754" s="11" t="s">
        <v>32</v>
      </c>
      <c r="AX754" s="11" t="s">
        <v>71</v>
      </c>
      <c r="AY754" s="153" t="s">
        <v>162</v>
      </c>
    </row>
    <row r="755" spans="2:65" s="12" customFormat="1">
      <c r="B755" s="159"/>
      <c r="D755" s="152" t="s">
        <v>175</v>
      </c>
      <c r="E755" s="160" t="s">
        <v>1</v>
      </c>
      <c r="F755" s="161" t="s">
        <v>832</v>
      </c>
      <c r="H755" s="162">
        <v>131.4</v>
      </c>
      <c r="I755" s="163"/>
      <c r="L755" s="159"/>
      <c r="M755" s="164"/>
      <c r="N755" s="165"/>
      <c r="O755" s="165"/>
      <c r="P755" s="165"/>
      <c r="Q755" s="165"/>
      <c r="R755" s="165"/>
      <c r="S755" s="165"/>
      <c r="T755" s="166"/>
      <c r="AT755" s="160" t="s">
        <v>175</v>
      </c>
      <c r="AU755" s="160" t="s">
        <v>169</v>
      </c>
      <c r="AV755" s="12" t="s">
        <v>169</v>
      </c>
      <c r="AW755" s="12" t="s">
        <v>32</v>
      </c>
      <c r="AX755" s="12" t="s">
        <v>71</v>
      </c>
      <c r="AY755" s="160" t="s">
        <v>162</v>
      </c>
    </row>
    <row r="756" spans="2:65" s="11" customFormat="1">
      <c r="B756" s="151"/>
      <c r="D756" s="152" t="s">
        <v>175</v>
      </c>
      <c r="E756" s="153" t="s">
        <v>1</v>
      </c>
      <c r="F756" s="154" t="s">
        <v>833</v>
      </c>
      <c r="H756" s="153" t="s">
        <v>1</v>
      </c>
      <c r="I756" s="155"/>
      <c r="L756" s="151"/>
      <c r="M756" s="156"/>
      <c r="N756" s="157"/>
      <c r="O756" s="157"/>
      <c r="P756" s="157"/>
      <c r="Q756" s="157"/>
      <c r="R756" s="157"/>
      <c r="S756" s="157"/>
      <c r="T756" s="158"/>
      <c r="AT756" s="153" t="s">
        <v>175</v>
      </c>
      <c r="AU756" s="153" t="s">
        <v>169</v>
      </c>
      <c r="AV756" s="11" t="s">
        <v>79</v>
      </c>
      <c r="AW756" s="11" t="s">
        <v>32</v>
      </c>
      <c r="AX756" s="11" t="s">
        <v>71</v>
      </c>
      <c r="AY756" s="153" t="s">
        <v>162</v>
      </c>
    </row>
    <row r="757" spans="2:65" s="12" customFormat="1">
      <c r="B757" s="159"/>
      <c r="D757" s="152" t="s">
        <v>175</v>
      </c>
      <c r="E757" s="160" t="s">
        <v>1</v>
      </c>
      <c r="F757" s="161" t="s">
        <v>834</v>
      </c>
      <c r="H757" s="162">
        <v>34.25</v>
      </c>
      <c r="I757" s="163"/>
      <c r="L757" s="159"/>
      <c r="M757" s="164"/>
      <c r="N757" s="165"/>
      <c r="O757" s="165"/>
      <c r="P757" s="165"/>
      <c r="Q757" s="165"/>
      <c r="R757" s="165"/>
      <c r="S757" s="165"/>
      <c r="T757" s="166"/>
      <c r="AT757" s="160" t="s">
        <v>175</v>
      </c>
      <c r="AU757" s="160" t="s">
        <v>169</v>
      </c>
      <c r="AV757" s="12" t="s">
        <v>169</v>
      </c>
      <c r="AW757" s="12" t="s">
        <v>32</v>
      </c>
      <c r="AX757" s="12" t="s">
        <v>71</v>
      </c>
      <c r="AY757" s="160" t="s">
        <v>162</v>
      </c>
    </row>
    <row r="758" spans="2:65" s="14" customFormat="1">
      <c r="B758" s="175"/>
      <c r="D758" s="152" t="s">
        <v>175</v>
      </c>
      <c r="E758" s="176" t="s">
        <v>1</v>
      </c>
      <c r="F758" s="177" t="s">
        <v>190</v>
      </c>
      <c r="H758" s="178">
        <v>165.65</v>
      </c>
      <c r="I758" s="179"/>
      <c r="L758" s="175"/>
      <c r="M758" s="180"/>
      <c r="N758" s="181"/>
      <c r="O758" s="181"/>
      <c r="P758" s="181"/>
      <c r="Q758" s="181"/>
      <c r="R758" s="181"/>
      <c r="S758" s="181"/>
      <c r="T758" s="182"/>
      <c r="AT758" s="176" t="s">
        <v>175</v>
      </c>
      <c r="AU758" s="176" t="s">
        <v>169</v>
      </c>
      <c r="AV758" s="14" t="s">
        <v>168</v>
      </c>
      <c r="AW758" s="14" t="s">
        <v>32</v>
      </c>
      <c r="AX758" s="14" t="s">
        <v>79</v>
      </c>
      <c r="AY758" s="176" t="s">
        <v>162</v>
      </c>
    </row>
    <row r="759" spans="2:65" s="1" customFormat="1" ht="16.5" customHeight="1">
      <c r="B759" s="139"/>
      <c r="C759" s="140" t="s">
        <v>835</v>
      </c>
      <c r="D759" s="140" t="s">
        <v>164</v>
      </c>
      <c r="E759" s="242" t="s">
        <v>836</v>
      </c>
      <c r="F759" s="243"/>
      <c r="G759" s="142" t="s">
        <v>712</v>
      </c>
      <c r="H759" s="143">
        <v>47.7</v>
      </c>
      <c r="I759" s="144"/>
      <c r="J759" s="143">
        <f>ROUND(I759*H759,3)</f>
        <v>0</v>
      </c>
      <c r="K759" s="141" t="s">
        <v>167</v>
      </c>
      <c r="L759" s="30"/>
      <c r="M759" s="145" t="s">
        <v>1</v>
      </c>
      <c r="N759" s="146" t="s">
        <v>43</v>
      </c>
      <c r="O759" s="49"/>
      <c r="P759" s="147">
        <f>O759*H759</f>
        <v>0</v>
      </c>
      <c r="Q759" s="147">
        <v>1E-4</v>
      </c>
      <c r="R759" s="147">
        <f>Q759*H759</f>
        <v>4.7700000000000008E-3</v>
      </c>
      <c r="S759" s="147">
        <v>0</v>
      </c>
      <c r="T759" s="148">
        <f>S759*H759</f>
        <v>0</v>
      </c>
      <c r="AR759" s="16" t="s">
        <v>168</v>
      </c>
      <c r="AT759" s="16" t="s">
        <v>164</v>
      </c>
      <c r="AU759" s="16" t="s">
        <v>169</v>
      </c>
      <c r="AY759" s="16" t="s">
        <v>162</v>
      </c>
      <c r="BE759" s="149">
        <f>IF(N759="základná",J759,0)</f>
        <v>0</v>
      </c>
      <c r="BF759" s="149">
        <f>IF(N759="znížená",J759,0)</f>
        <v>0</v>
      </c>
      <c r="BG759" s="149">
        <f>IF(N759="zákl. prenesená",J759,0)</f>
        <v>0</v>
      </c>
      <c r="BH759" s="149">
        <f>IF(N759="zníž. prenesená",J759,0)</f>
        <v>0</v>
      </c>
      <c r="BI759" s="149">
        <f>IF(N759="nulová",J759,0)</f>
        <v>0</v>
      </c>
      <c r="BJ759" s="16" t="s">
        <v>169</v>
      </c>
      <c r="BK759" s="150">
        <f>ROUND(I759*H759,3)</f>
        <v>0</v>
      </c>
      <c r="BL759" s="16" t="s">
        <v>168</v>
      </c>
      <c r="BM759" s="16" t="s">
        <v>837</v>
      </c>
    </row>
    <row r="760" spans="2:65" s="12" customFormat="1">
      <c r="B760" s="159"/>
      <c r="D760" s="152" t="s">
        <v>175</v>
      </c>
      <c r="E760" s="160" t="s">
        <v>1</v>
      </c>
      <c r="F760" s="161" t="s">
        <v>838</v>
      </c>
      <c r="H760" s="162">
        <v>47.7</v>
      </c>
      <c r="I760" s="163"/>
      <c r="L760" s="159"/>
      <c r="M760" s="164"/>
      <c r="N760" s="165"/>
      <c r="O760" s="165"/>
      <c r="P760" s="165"/>
      <c r="Q760" s="165"/>
      <c r="R760" s="165"/>
      <c r="S760" s="165"/>
      <c r="T760" s="166"/>
      <c r="AT760" s="160" t="s">
        <v>175</v>
      </c>
      <c r="AU760" s="160" t="s">
        <v>169</v>
      </c>
      <c r="AV760" s="12" t="s">
        <v>169</v>
      </c>
      <c r="AW760" s="12" t="s">
        <v>32</v>
      </c>
      <c r="AX760" s="12" t="s">
        <v>71</v>
      </c>
      <c r="AY760" s="160" t="s">
        <v>162</v>
      </c>
    </row>
    <row r="761" spans="2:65" s="14" customFormat="1">
      <c r="B761" s="175"/>
      <c r="D761" s="152" t="s">
        <v>175</v>
      </c>
      <c r="E761" s="176" t="s">
        <v>1</v>
      </c>
      <c r="F761" s="177" t="s">
        <v>190</v>
      </c>
      <c r="H761" s="178">
        <v>47.7</v>
      </c>
      <c r="I761" s="179"/>
      <c r="L761" s="175"/>
      <c r="M761" s="180"/>
      <c r="N761" s="181"/>
      <c r="O761" s="181"/>
      <c r="P761" s="181"/>
      <c r="Q761" s="181"/>
      <c r="R761" s="181"/>
      <c r="S761" s="181"/>
      <c r="T761" s="182"/>
      <c r="AT761" s="176" t="s">
        <v>175</v>
      </c>
      <c r="AU761" s="176" t="s">
        <v>169</v>
      </c>
      <c r="AV761" s="14" t="s">
        <v>168</v>
      </c>
      <c r="AW761" s="14" t="s">
        <v>32</v>
      </c>
      <c r="AX761" s="14" t="s">
        <v>79</v>
      </c>
      <c r="AY761" s="176" t="s">
        <v>162</v>
      </c>
    </row>
    <row r="762" spans="2:65" s="1" customFormat="1" ht="16.5" customHeight="1">
      <c r="B762" s="139"/>
      <c r="C762" s="140" t="s">
        <v>839</v>
      </c>
      <c r="D762" s="140" t="s">
        <v>164</v>
      </c>
      <c r="E762" s="242" t="s">
        <v>840</v>
      </c>
      <c r="F762" s="243"/>
      <c r="G762" s="142" t="s">
        <v>712</v>
      </c>
      <c r="H762" s="143">
        <v>179.1</v>
      </c>
      <c r="I762" s="144"/>
      <c r="J762" s="143">
        <f>ROUND(I762*H762,3)</f>
        <v>0</v>
      </c>
      <c r="K762" s="141" t="s">
        <v>167</v>
      </c>
      <c r="L762" s="30"/>
      <c r="M762" s="145" t="s">
        <v>1</v>
      </c>
      <c r="N762" s="146" t="s">
        <v>43</v>
      </c>
      <c r="O762" s="49"/>
      <c r="P762" s="147">
        <f>O762*H762</f>
        <v>0</v>
      </c>
      <c r="Q762" s="147">
        <v>2.1000000000000001E-4</v>
      </c>
      <c r="R762" s="147">
        <f>Q762*H762</f>
        <v>3.7610999999999999E-2</v>
      </c>
      <c r="S762" s="147">
        <v>0</v>
      </c>
      <c r="T762" s="148">
        <f>S762*H762</f>
        <v>0</v>
      </c>
      <c r="AR762" s="16" t="s">
        <v>168</v>
      </c>
      <c r="AT762" s="16" t="s">
        <v>164</v>
      </c>
      <c r="AU762" s="16" t="s">
        <v>169</v>
      </c>
      <c r="AY762" s="16" t="s">
        <v>162</v>
      </c>
      <c r="BE762" s="149">
        <f>IF(N762="základná",J762,0)</f>
        <v>0</v>
      </c>
      <c r="BF762" s="149">
        <f>IF(N762="znížená",J762,0)</f>
        <v>0</v>
      </c>
      <c r="BG762" s="149">
        <f>IF(N762="zákl. prenesená",J762,0)</f>
        <v>0</v>
      </c>
      <c r="BH762" s="149">
        <f>IF(N762="zníž. prenesená",J762,0)</f>
        <v>0</v>
      </c>
      <c r="BI762" s="149">
        <f>IF(N762="nulová",J762,0)</f>
        <v>0</v>
      </c>
      <c r="BJ762" s="16" t="s">
        <v>169</v>
      </c>
      <c r="BK762" s="150">
        <f>ROUND(I762*H762,3)</f>
        <v>0</v>
      </c>
      <c r="BL762" s="16" t="s">
        <v>168</v>
      </c>
      <c r="BM762" s="16" t="s">
        <v>841</v>
      </c>
    </row>
    <row r="763" spans="2:65" s="1" customFormat="1" ht="16.5" customHeight="1">
      <c r="B763" s="139"/>
      <c r="C763" s="140" t="s">
        <v>842</v>
      </c>
      <c r="D763" s="140" t="s">
        <v>164</v>
      </c>
      <c r="E763" s="242" t="s">
        <v>843</v>
      </c>
      <c r="F763" s="243"/>
      <c r="G763" s="142" t="s">
        <v>712</v>
      </c>
      <c r="H763" s="143">
        <v>179.1</v>
      </c>
      <c r="I763" s="144"/>
      <c r="J763" s="143">
        <f>ROUND(I763*H763,3)</f>
        <v>0</v>
      </c>
      <c r="K763" s="141" t="s">
        <v>167</v>
      </c>
      <c r="L763" s="30"/>
      <c r="M763" s="145" t="s">
        <v>1</v>
      </c>
      <c r="N763" s="146" t="s">
        <v>43</v>
      </c>
      <c r="O763" s="49"/>
      <c r="P763" s="147">
        <f>O763*H763</f>
        <v>0</v>
      </c>
      <c r="Q763" s="147">
        <v>6.9999999999999994E-5</v>
      </c>
      <c r="R763" s="147">
        <f>Q763*H763</f>
        <v>1.2536999999999998E-2</v>
      </c>
      <c r="S763" s="147">
        <v>0</v>
      </c>
      <c r="T763" s="148">
        <f>S763*H763</f>
        <v>0</v>
      </c>
      <c r="AR763" s="16" t="s">
        <v>168</v>
      </c>
      <c r="AT763" s="16" t="s">
        <v>164</v>
      </c>
      <c r="AU763" s="16" t="s">
        <v>169</v>
      </c>
      <c r="AY763" s="16" t="s">
        <v>162</v>
      </c>
      <c r="BE763" s="149">
        <f>IF(N763="základná",J763,0)</f>
        <v>0</v>
      </c>
      <c r="BF763" s="149">
        <f>IF(N763="znížená",J763,0)</f>
        <v>0</v>
      </c>
      <c r="BG763" s="149">
        <f>IF(N763="zákl. prenesená",J763,0)</f>
        <v>0</v>
      </c>
      <c r="BH763" s="149">
        <f>IF(N763="zníž. prenesená",J763,0)</f>
        <v>0</v>
      </c>
      <c r="BI763" s="149">
        <f>IF(N763="nulová",J763,0)</f>
        <v>0</v>
      </c>
      <c r="BJ763" s="16" t="s">
        <v>169</v>
      </c>
      <c r="BK763" s="150">
        <f>ROUND(I763*H763,3)</f>
        <v>0</v>
      </c>
      <c r="BL763" s="16" t="s">
        <v>168</v>
      </c>
      <c r="BM763" s="16" t="s">
        <v>844</v>
      </c>
    </row>
    <row r="764" spans="2:65" s="12" customFormat="1">
      <c r="B764" s="159"/>
      <c r="D764" s="152" t="s">
        <v>175</v>
      </c>
      <c r="E764" s="160" t="s">
        <v>1</v>
      </c>
      <c r="F764" s="161" t="s">
        <v>845</v>
      </c>
      <c r="H764" s="162">
        <v>14.25</v>
      </c>
      <c r="I764" s="163"/>
      <c r="L764" s="159"/>
      <c r="M764" s="164"/>
      <c r="N764" s="165"/>
      <c r="O764" s="165"/>
      <c r="P764" s="165"/>
      <c r="Q764" s="165"/>
      <c r="R764" s="165"/>
      <c r="S764" s="165"/>
      <c r="T764" s="166"/>
      <c r="AT764" s="160" t="s">
        <v>175</v>
      </c>
      <c r="AU764" s="160" t="s">
        <v>169</v>
      </c>
      <c r="AV764" s="12" t="s">
        <v>169</v>
      </c>
      <c r="AW764" s="12" t="s">
        <v>32</v>
      </c>
      <c r="AX764" s="12" t="s">
        <v>71</v>
      </c>
      <c r="AY764" s="160" t="s">
        <v>162</v>
      </c>
    </row>
    <row r="765" spans="2:65" s="12" customFormat="1">
      <c r="B765" s="159"/>
      <c r="D765" s="152" t="s">
        <v>175</v>
      </c>
      <c r="E765" s="160" t="s">
        <v>1</v>
      </c>
      <c r="F765" s="161" t="s">
        <v>846</v>
      </c>
      <c r="H765" s="162">
        <v>91</v>
      </c>
      <c r="I765" s="163"/>
      <c r="L765" s="159"/>
      <c r="M765" s="164"/>
      <c r="N765" s="165"/>
      <c r="O765" s="165"/>
      <c r="P765" s="165"/>
      <c r="Q765" s="165"/>
      <c r="R765" s="165"/>
      <c r="S765" s="165"/>
      <c r="T765" s="166"/>
      <c r="AT765" s="160" t="s">
        <v>175</v>
      </c>
      <c r="AU765" s="160" t="s">
        <v>169</v>
      </c>
      <c r="AV765" s="12" t="s">
        <v>169</v>
      </c>
      <c r="AW765" s="12" t="s">
        <v>32</v>
      </c>
      <c r="AX765" s="12" t="s">
        <v>71</v>
      </c>
      <c r="AY765" s="160" t="s">
        <v>162</v>
      </c>
    </row>
    <row r="766" spans="2:65" s="12" customFormat="1">
      <c r="B766" s="159"/>
      <c r="D766" s="152" t="s">
        <v>175</v>
      </c>
      <c r="E766" s="160" t="s">
        <v>1</v>
      </c>
      <c r="F766" s="161" t="s">
        <v>847</v>
      </c>
      <c r="H766" s="162">
        <v>23.6</v>
      </c>
      <c r="I766" s="163"/>
      <c r="L766" s="159"/>
      <c r="M766" s="164"/>
      <c r="N766" s="165"/>
      <c r="O766" s="165"/>
      <c r="P766" s="165"/>
      <c r="Q766" s="165"/>
      <c r="R766" s="165"/>
      <c r="S766" s="165"/>
      <c r="T766" s="166"/>
      <c r="AT766" s="160" t="s">
        <v>175</v>
      </c>
      <c r="AU766" s="160" t="s">
        <v>169</v>
      </c>
      <c r="AV766" s="12" t="s">
        <v>169</v>
      </c>
      <c r="AW766" s="12" t="s">
        <v>32</v>
      </c>
      <c r="AX766" s="12" t="s">
        <v>71</v>
      </c>
      <c r="AY766" s="160" t="s">
        <v>162</v>
      </c>
    </row>
    <row r="767" spans="2:65" s="12" customFormat="1">
      <c r="B767" s="159"/>
      <c r="D767" s="152" t="s">
        <v>175</v>
      </c>
      <c r="E767" s="160" t="s">
        <v>1</v>
      </c>
      <c r="F767" s="161" t="s">
        <v>848</v>
      </c>
      <c r="H767" s="162">
        <v>12.4</v>
      </c>
      <c r="I767" s="163"/>
      <c r="L767" s="159"/>
      <c r="M767" s="164"/>
      <c r="N767" s="165"/>
      <c r="O767" s="165"/>
      <c r="P767" s="165"/>
      <c r="Q767" s="165"/>
      <c r="R767" s="165"/>
      <c r="S767" s="165"/>
      <c r="T767" s="166"/>
      <c r="AT767" s="160" t="s">
        <v>175</v>
      </c>
      <c r="AU767" s="160" t="s">
        <v>169</v>
      </c>
      <c r="AV767" s="12" t="s">
        <v>169</v>
      </c>
      <c r="AW767" s="12" t="s">
        <v>32</v>
      </c>
      <c r="AX767" s="12" t="s">
        <v>71</v>
      </c>
      <c r="AY767" s="160" t="s">
        <v>162</v>
      </c>
    </row>
    <row r="768" spans="2:65" s="12" customFormat="1">
      <c r="B768" s="159"/>
      <c r="D768" s="152" t="s">
        <v>175</v>
      </c>
      <c r="E768" s="160" t="s">
        <v>1</v>
      </c>
      <c r="F768" s="161" t="s">
        <v>849</v>
      </c>
      <c r="H768" s="162">
        <v>14</v>
      </c>
      <c r="I768" s="163"/>
      <c r="L768" s="159"/>
      <c r="M768" s="164"/>
      <c r="N768" s="165"/>
      <c r="O768" s="165"/>
      <c r="P768" s="165"/>
      <c r="Q768" s="165"/>
      <c r="R768" s="165"/>
      <c r="S768" s="165"/>
      <c r="T768" s="166"/>
      <c r="AT768" s="160" t="s">
        <v>175</v>
      </c>
      <c r="AU768" s="160" t="s">
        <v>169</v>
      </c>
      <c r="AV768" s="12" t="s">
        <v>169</v>
      </c>
      <c r="AW768" s="12" t="s">
        <v>32</v>
      </c>
      <c r="AX768" s="12" t="s">
        <v>71</v>
      </c>
      <c r="AY768" s="160" t="s">
        <v>162</v>
      </c>
    </row>
    <row r="769" spans="2:65" s="12" customFormat="1">
      <c r="B769" s="159"/>
      <c r="D769" s="152" t="s">
        <v>175</v>
      </c>
      <c r="E769" s="160" t="s">
        <v>1</v>
      </c>
      <c r="F769" s="161" t="s">
        <v>850</v>
      </c>
      <c r="H769" s="162">
        <v>17.25</v>
      </c>
      <c r="I769" s="163"/>
      <c r="L769" s="159"/>
      <c r="M769" s="164"/>
      <c r="N769" s="165"/>
      <c r="O769" s="165"/>
      <c r="P769" s="165"/>
      <c r="Q769" s="165"/>
      <c r="R769" s="165"/>
      <c r="S769" s="165"/>
      <c r="T769" s="166"/>
      <c r="AT769" s="160" t="s">
        <v>175</v>
      </c>
      <c r="AU769" s="160" t="s">
        <v>169</v>
      </c>
      <c r="AV769" s="12" t="s">
        <v>169</v>
      </c>
      <c r="AW769" s="12" t="s">
        <v>32</v>
      </c>
      <c r="AX769" s="12" t="s">
        <v>71</v>
      </c>
      <c r="AY769" s="160" t="s">
        <v>162</v>
      </c>
    </row>
    <row r="770" spans="2:65" s="12" customFormat="1">
      <c r="B770" s="159"/>
      <c r="D770" s="152" t="s">
        <v>175</v>
      </c>
      <c r="E770" s="160" t="s">
        <v>1</v>
      </c>
      <c r="F770" s="161" t="s">
        <v>851</v>
      </c>
      <c r="H770" s="162">
        <v>6.6</v>
      </c>
      <c r="I770" s="163"/>
      <c r="L770" s="159"/>
      <c r="M770" s="164"/>
      <c r="N770" s="165"/>
      <c r="O770" s="165"/>
      <c r="P770" s="165"/>
      <c r="Q770" s="165"/>
      <c r="R770" s="165"/>
      <c r="S770" s="165"/>
      <c r="T770" s="166"/>
      <c r="AT770" s="160" t="s">
        <v>175</v>
      </c>
      <c r="AU770" s="160" t="s">
        <v>169</v>
      </c>
      <c r="AV770" s="12" t="s">
        <v>169</v>
      </c>
      <c r="AW770" s="12" t="s">
        <v>32</v>
      </c>
      <c r="AX770" s="12" t="s">
        <v>71</v>
      </c>
      <c r="AY770" s="160" t="s">
        <v>162</v>
      </c>
    </row>
    <row r="771" spans="2:65" s="14" customFormat="1">
      <c r="B771" s="175"/>
      <c r="D771" s="152" t="s">
        <v>175</v>
      </c>
      <c r="E771" s="176" t="s">
        <v>1</v>
      </c>
      <c r="F771" s="177" t="s">
        <v>190</v>
      </c>
      <c r="H771" s="178">
        <v>179.1</v>
      </c>
      <c r="I771" s="179"/>
      <c r="L771" s="175"/>
      <c r="M771" s="180"/>
      <c r="N771" s="181"/>
      <c r="O771" s="181"/>
      <c r="P771" s="181"/>
      <c r="Q771" s="181"/>
      <c r="R771" s="181"/>
      <c r="S771" s="181"/>
      <c r="T771" s="182"/>
      <c r="AT771" s="176" t="s">
        <v>175</v>
      </c>
      <c r="AU771" s="176" t="s">
        <v>169</v>
      </c>
      <c r="AV771" s="14" t="s">
        <v>168</v>
      </c>
      <c r="AW771" s="14" t="s">
        <v>32</v>
      </c>
      <c r="AX771" s="14" t="s">
        <v>79</v>
      </c>
      <c r="AY771" s="176" t="s">
        <v>162</v>
      </c>
    </row>
    <row r="772" spans="2:65" s="1" customFormat="1" ht="22.5" customHeight="1">
      <c r="B772" s="139"/>
      <c r="C772" s="140" t="s">
        <v>852</v>
      </c>
      <c r="D772" s="140" t="s">
        <v>164</v>
      </c>
      <c r="E772" s="242" t="s">
        <v>853</v>
      </c>
      <c r="F772" s="243"/>
      <c r="G772" s="142" t="s">
        <v>395</v>
      </c>
      <c r="H772" s="143">
        <v>1</v>
      </c>
      <c r="I772" s="144"/>
      <c r="J772" s="143">
        <f>ROUND(I772*H772,3)</f>
        <v>0</v>
      </c>
      <c r="K772" s="141" t="s">
        <v>1</v>
      </c>
      <c r="L772" s="30"/>
      <c r="M772" s="145" t="s">
        <v>1</v>
      </c>
      <c r="N772" s="146" t="s">
        <v>43</v>
      </c>
      <c r="O772" s="49"/>
      <c r="P772" s="147">
        <f>O772*H772</f>
        <v>0</v>
      </c>
      <c r="Q772" s="147">
        <v>0</v>
      </c>
      <c r="R772" s="147">
        <f>Q772*H772</f>
        <v>0</v>
      </c>
      <c r="S772" s="147">
        <v>0</v>
      </c>
      <c r="T772" s="148">
        <f>S772*H772</f>
        <v>0</v>
      </c>
      <c r="AR772" s="16" t="s">
        <v>168</v>
      </c>
      <c r="AT772" s="16" t="s">
        <v>164</v>
      </c>
      <c r="AU772" s="16" t="s">
        <v>169</v>
      </c>
      <c r="AY772" s="16" t="s">
        <v>162</v>
      </c>
      <c r="BE772" s="149">
        <f>IF(N772="základná",J772,0)</f>
        <v>0</v>
      </c>
      <c r="BF772" s="149">
        <f>IF(N772="znížená",J772,0)</f>
        <v>0</v>
      </c>
      <c r="BG772" s="149">
        <f>IF(N772="zákl. prenesená",J772,0)</f>
        <v>0</v>
      </c>
      <c r="BH772" s="149">
        <f>IF(N772="zníž. prenesená",J772,0)</f>
        <v>0</v>
      </c>
      <c r="BI772" s="149">
        <f>IF(N772="nulová",J772,0)</f>
        <v>0</v>
      </c>
      <c r="BJ772" s="16" t="s">
        <v>169</v>
      </c>
      <c r="BK772" s="150">
        <f>ROUND(I772*H772,3)</f>
        <v>0</v>
      </c>
      <c r="BL772" s="16" t="s">
        <v>168</v>
      </c>
      <c r="BM772" s="16" t="s">
        <v>854</v>
      </c>
    </row>
    <row r="773" spans="2:65" s="12" customFormat="1">
      <c r="B773" s="159"/>
      <c r="D773" s="152" t="s">
        <v>175</v>
      </c>
      <c r="E773" s="160" t="s">
        <v>1</v>
      </c>
      <c r="F773" s="161" t="s">
        <v>855</v>
      </c>
      <c r="H773" s="162">
        <v>1</v>
      </c>
      <c r="I773" s="163"/>
      <c r="L773" s="159"/>
      <c r="M773" s="164"/>
      <c r="N773" s="165"/>
      <c r="O773" s="165"/>
      <c r="P773" s="165"/>
      <c r="Q773" s="165"/>
      <c r="R773" s="165"/>
      <c r="S773" s="165"/>
      <c r="T773" s="166"/>
      <c r="AT773" s="160" t="s">
        <v>175</v>
      </c>
      <c r="AU773" s="160" t="s">
        <v>169</v>
      </c>
      <c r="AV773" s="12" t="s">
        <v>169</v>
      </c>
      <c r="AW773" s="12" t="s">
        <v>32</v>
      </c>
      <c r="AX773" s="12" t="s">
        <v>79</v>
      </c>
      <c r="AY773" s="160" t="s">
        <v>162</v>
      </c>
    </row>
    <row r="774" spans="2:65" s="1" customFormat="1" ht="16.5" customHeight="1">
      <c r="B774" s="139"/>
      <c r="C774" s="140" t="s">
        <v>856</v>
      </c>
      <c r="D774" s="140" t="s">
        <v>164</v>
      </c>
      <c r="E774" s="242" t="s">
        <v>857</v>
      </c>
      <c r="F774" s="243"/>
      <c r="G774" s="142" t="s">
        <v>166</v>
      </c>
      <c r="H774" s="143">
        <v>1</v>
      </c>
      <c r="I774" s="144"/>
      <c r="J774" s="143">
        <f>ROUND(I774*H774,3)</f>
        <v>0</v>
      </c>
      <c r="K774" s="141" t="s">
        <v>1</v>
      </c>
      <c r="L774" s="30"/>
      <c r="M774" s="145" t="s">
        <v>1</v>
      </c>
      <c r="N774" s="146" t="s">
        <v>43</v>
      </c>
      <c r="O774" s="49"/>
      <c r="P774" s="147">
        <f>O774*H774</f>
        <v>0</v>
      </c>
      <c r="Q774" s="147">
        <v>0</v>
      </c>
      <c r="R774" s="147">
        <f>Q774*H774</f>
        <v>0</v>
      </c>
      <c r="S774" s="147">
        <v>0</v>
      </c>
      <c r="T774" s="148">
        <f>S774*H774</f>
        <v>0</v>
      </c>
      <c r="AR774" s="16" t="s">
        <v>168</v>
      </c>
      <c r="AT774" s="16" t="s">
        <v>164</v>
      </c>
      <c r="AU774" s="16" t="s">
        <v>169</v>
      </c>
      <c r="AY774" s="16" t="s">
        <v>162</v>
      </c>
      <c r="BE774" s="149">
        <f>IF(N774="základná",J774,0)</f>
        <v>0</v>
      </c>
      <c r="BF774" s="149">
        <f>IF(N774="znížená",J774,0)</f>
        <v>0</v>
      </c>
      <c r="BG774" s="149">
        <f>IF(N774="zákl. prenesená",J774,0)</f>
        <v>0</v>
      </c>
      <c r="BH774" s="149">
        <f>IF(N774="zníž. prenesená",J774,0)</f>
        <v>0</v>
      </c>
      <c r="BI774" s="149">
        <f>IF(N774="nulová",J774,0)</f>
        <v>0</v>
      </c>
      <c r="BJ774" s="16" t="s">
        <v>169</v>
      </c>
      <c r="BK774" s="150">
        <f>ROUND(I774*H774,3)</f>
        <v>0</v>
      </c>
      <c r="BL774" s="16" t="s">
        <v>168</v>
      </c>
      <c r="BM774" s="16" t="s">
        <v>858</v>
      </c>
    </row>
    <row r="775" spans="2:65" s="10" customFormat="1" ht="22.9" customHeight="1">
      <c r="B775" s="126"/>
      <c r="D775" s="127" t="s">
        <v>70</v>
      </c>
      <c r="E775" s="137" t="s">
        <v>807</v>
      </c>
      <c r="F775" s="137" t="s">
        <v>859</v>
      </c>
      <c r="I775" s="129"/>
      <c r="J775" s="138">
        <f>BK775</f>
        <v>0</v>
      </c>
      <c r="L775" s="126"/>
      <c r="M775" s="131"/>
      <c r="N775" s="132"/>
      <c r="O775" s="132"/>
      <c r="P775" s="133">
        <f>P776</f>
        <v>0</v>
      </c>
      <c r="Q775" s="132"/>
      <c r="R775" s="133">
        <f>R776</f>
        <v>0</v>
      </c>
      <c r="S775" s="132"/>
      <c r="T775" s="134">
        <f>T776</f>
        <v>0</v>
      </c>
      <c r="AR775" s="127" t="s">
        <v>79</v>
      </c>
      <c r="AT775" s="135" t="s">
        <v>70</v>
      </c>
      <c r="AU775" s="135" t="s">
        <v>79</v>
      </c>
      <c r="AY775" s="127" t="s">
        <v>162</v>
      </c>
      <c r="BK775" s="136">
        <f>BK776</f>
        <v>0</v>
      </c>
    </row>
    <row r="776" spans="2:65" s="1" customFormat="1" ht="16.5" customHeight="1">
      <c r="B776" s="139"/>
      <c r="C776" s="140" t="s">
        <v>860</v>
      </c>
      <c r="D776" s="140" t="s">
        <v>164</v>
      </c>
      <c r="E776" s="242" t="s">
        <v>861</v>
      </c>
      <c r="F776" s="243"/>
      <c r="G776" s="142" t="s">
        <v>256</v>
      </c>
      <c r="H776" s="143">
        <v>725.33</v>
      </c>
      <c r="I776" s="144"/>
      <c r="J776" s="143">
        <f>ROUND(I776*H776,3)</f>
        <v>0</v>
      </c>
      <c r="K776" s="141" t="s">
        <v>167</v>
      </c>
      <c r="L776" s="30"/>
      <c r="M776" s="145" t="s">
        <v>1</v>
      </c>
      <c r="N776" s="146" t="s">
        <v>43</v>
      </c>
      <c r="O776" s="49"/>
      <c r="P776" s="147">
        <f>O776*H776</f>
        <v>0</v>
      </c>
      <c r="Q776" s="147">
        <v>0</v>
      </c>
      <c r="R776" s="147">
        <f>Q776*H776</f>
        <v>0</v>
      </c>
      <c r="S776" s="147">
        <v>0</v>
      </c>
      <c r="T776" s="148">
        <f>S776*H776</f>
        <v>0</v>
      </c>
      <c r="AR776" s="16" t="s">
        <v>168</v>
      </c>
      <c r="AT776" s="16" t="s">
        <v>164</v>
      </c>
      <c r="AU776" s="16" t="s">
        <v>169</v>
      </c>
      <c r="AY776" s="16" t="s">
        <v>162</v>
      </c>
      <c r="BE776" s="149">
        <f>IF(N776="základná",J776,0)</f>
        <v>0</v>
      </c>
      <c r="BF776" s="149">
        <f>IF(N776="znížená",J776,0)</f>
        <v>0</v>
      </c>
      <c r="BG776" s="149">
        <f>IF(N776="zákl. prenesená",J776,0)</f>
        <v>0</v>
      </c>
      <c r="BH776" s="149">
        <f>IF(N776="zníž. prenesená",J776,0)</f>
        <v>0</v>
      </c>
      <c r="BI776" s="149">
        <f>IF(N776="nulová",J776,0)</f>
        <v>0</v>
      </c>
      <c r="BJ776" s="16" t="s">
        <v>169</v>
      </c>
      <c r="BK776" s="150">
        <f>ROUND(I776*H776,3)</f>
        <v>0</v>
      </c>
      <c r="BL776" s="16" t="s">
        <v>168</v>
      </c>
      <c r="BM776" s="16" t="s">
        <v>862</v>
      </c>
    </row>
    <row r="777" spans="2:65" s="10" customFormat="1" ht="25.9" customHeight="1">
      <c r="B777" s="126"/>
      <c r="D777" s="127" t="s">
        <v>70</v>
      </c>
      <c r="E777" s="128" t="s">
        <v>863</v>
      </c>
      <c r="F777" s="128" t="s">
        <v>864</v>
      </c>
      <c r="I777" s="129"/>
      <c r="J777" s="130">
        <f>BK777</f>
        <v>0</v>
      </c>
      <c r="L777" s="126"/>
      <c r="M777" s="131"/>
      <c r="N777" s="132"/>
      <c r="O777" s="132"/>
      <c r="P777" s="133">
        <f>P778+P810+P857+P921+P923+P935+P937+P993+P1016+P1095+P1160+P1165+P1178+P1364</f>
        <v>0</v>
      </c>
      <c r="Q777" s="132"/>
      <c r="R777" s="133">
        <f>R778+R810+R857+R921+R923+R935+R937+R993+R1016+R1095+R1160+R1165+R1178+R1364</f>
        <v>26.071890310000001</v>
      </c>
      <c r="S777" s="132"/>
      <c r="T777" s="134">
        <f>T778+T810+T857+T921+T923+T935+T937+T993+T1016+T1095+T1160+T1165+T1178+T1364</f>
        <v>0</v>
      </c>
      <c r="AR777" s="127" t="s">
        <v>169</v>
      </c>
      <c r="AT777" s="135" t="s">
        <v>70</v>
      </c>
      <c r="AU777" s="135" t="s">
        <v>71</v>
      </c>
      <c r="AY777" s="127" t="s">
        <v>162</v>
      </c>
      <c r="BK777" s="136">
        <f>BK778+BK810+BK857+BK921+BK923+BK935+BK937+BK993+BK1016+BK1095+BK1160+BK1165+BK1178+BK1364</f>
        <v>0</v>
      </c>
    </row>
    <row r="778" spans="2:65" s="10" customFormat="1" ht="22.9" customHeight="1">
      <c r="B778" s="126"/>
      <c r="D778" s="127" t="s">
        <v>70</v>
      </c>
      <c r="E778" s="137" t="s">
        <v>865</v>
      </c>
      <c r="F778" s="137" t="s">
        <v>866</v>
      </c>
      <c r="I778" s="129"/>
      <c r="J778" s="138">
        <f>BK778</f>
        <v>0</v>
      </c>
      <c r="L778" s="126"/>
      <c r="M778" s="131"/>
      <c r="N778" s="132"/>
      <c r="O778" s="132"/>
      <c r="P778" s="133">
        <f>SUM(P779:P809)</f>
        <v>0</v>
      </c>
      <c r="Q778" s="132"/>
      <c r="R778" s="133">
        <f>SUM(R779:R809)</f>
        <v>1.1056365399999999</v>
      </c>
      <c r="S778" s="132"/>
      <c r="T778" s="134">
        <f>SUM(T779:T809)</f>
        <v>0</v>
      </c>
      <c r="AR778" s="127" t="s">
        <v>169</v>
      </c>
      <c r="AT778" s="135" t="s">
        <v>70</v>
      </c>
      <c r="AU778" s="135" t="s">
        <v>79</v>
      </c>
      <c r="AY778" s="127" t="s">
        <v>162</v>
      </c>
      <c r="BK778" s="136">
        <f>SUM(BK779:BK809)</f>
        <v>0</v>
      </c>
    </row>
    <row r="779" spans="2:65" s="1" customFormat="1" ht="16.5" customHeight="1">
      <c r="B779" s="139"/>
      <c r="C779" s="140" t="s">
        <v>867</v>
      </c>
      <c r="D779" s="140" t="s">
        <v>164</v>
      </c>
      <c r="E779" s="242" t="s">
        <v>868</v>
      </c>
      <c r="F779" s="243"/>
      <c r="G779" s="142" t="s">
        <v>274</v>
      </c>
      <c r="H779" s="143">
        <v>6.2</v>
      </c>
      <c r="I779" s="144"/>
      <c r="J779" s="143">
        <f>ROUND(I779*H779,3)</f>
        <v>0</v>
      </c>
      <c r="K779" s="141" t="s">
        <v>167</v>
      </c>
      <c r="L779" s="30"/>
      <c r="M779" s="145" t="s">
        <v>1</v>
      </c>
      <c r="N779" s="146" t="s">
        <v>43</v>
      </c>
      <c r="O779" s="49"/>
      <c r="P779" s="147">
        <f>O779*H779</f>
        <v>0</v>
      </c>
      <c r="Q779" s="147">
        <v>3.5000000000000001E-3</v>
      </c>
      <c r="R779" s="147">
        <f>Q779*H779</f>
        <v>2.1700000000000001E-2</v>
      </c>
      <c r="S779" s="147">
        <v>0</v>
      </c>
      <c r="T779" s="148">
        <f>S779*H779</f>
        <v>0</v>
      </c>
      <c r="AR779" s="16" t="s">
        <v>272</v>
      </c>
      <c r="AT779" s="16" t="s">
        <v>164</v>
      </c>
      <c r="AU779" s="16" t="s">
        <v>169</v>
      </c>
      <c r="AY779" s="16" t="s">
        <v>162</v>
      </c>
      <c r="BE779" s="149">
        <f>IF(N779="základná",J779,0)</f>
        <v>0</v>
      </c>
      <c r="BF779" s="149">
        <f>IF(N779="znížená",J779,0)</f>
        <v>0</v>
      </c>
      <c r="BG779" s="149">
        <f>IF(N779="zákl. prenesená",J779,0)</f>
        <v>0</v>
      </c>
      <c r="BH779" s="149">
        <f>IF(N779="zníž. prenesená",J779,0)</f>
        <v>0</v>
      </c>
      <c r="BI779" s="149">
        <f>IF(N779="nulová",J779,0)</f>
        <v>0</v>
      </c>
      <c r="BJ779" s="16" t="s">
        <v>169</v>
      </c>
      <c r="BK779" s="150">
        <f>ROUND(I779*H779,3)</f>
        <v>0</v>
      </c>
      <c r="BL779" s="16" t="s">
        <v>272</v>
      </c>
      <c r="BM779" s="16" t="s">
        <v>869</v>
      </c>
    </row>
    <row r="780" spans="2:65" s="12" customFormat="1">
      <c r="B780" s="159"/>
      <c r="D780" s="152" t="s">
        <v>175</v>
      </c>
      <c r="E780" s="160" t="s">
        <v>1</v>
      </c>
      <c r="F780" s="161" t="s">
        <v>870</v>
      </c>
      <c r="H780" s="162">
        <v>6.2</v>
      </c>
      <c r="I780" s="163"/>
      <c r="L780" s="159"/>
      <c r="M780" s="164"/>
      <c r="N780" s="165"/>
      <c r="O780" s="165"/>
      <c r="P780" s="165"/>
      <c r="Q780" s="165"/>
      <c r="R780" s="165"/>
      <c r="S780" s="165"/>
      <c r="T780" s="166"/>
      <c r="AT780" s="160" t="s">
        <v>175</v>
      </c>
      <c r="AU780" s="160" t="s">
        <v>169</v>
      </c>
      <c r="AV780" s="12" t="s">
        <v>169</v>
      </c>
      <c r="AW780" s="12" t="s">
        <v>32</v>
      </c>
      <c r="AX780" s="12" t="s">
        <v>79</v>
      </c>
      <c r="AY780" s="160" t="s">
        <v>162</v>
      </c>
    </row>
    <row r="781" spans="2:65" s="1" customFormat="1" ht="16.5" customHeight="1">
      <c r="B781" s="139"/>
      <c r="C781" s="140" t="s">
        <v>871</v>
      </c>
      <c r="D781" s="140" t="s">
        <v>164</v>
      </c>
      <c r="E781" s="242" t="s">
        <v>872</v>
      </c>
      <c r="F781" s="243"/>
      <c r="G781" s="142" t="s">
        <v>274</v>
      </c>
      <c r="H781" s="143">
        <v>1.425</v>
      </c>
      <c r="I781" s="144"/>
      <c r="J781" s="143">
        <f>ROUND(I781*H781,3)</f>
        <v>0</v>
      </c>
      <c r="K781" s="141" t="s">
        <v>167</v>
      </c>
      <c r="L781" s="30"/>
      <c r="M781" s="145" t="s">
        <v>1</v>
      </c>
      <c r="N781" s="146" t="s">
        <v>43</v>
      </c>
      <c r="O781" s="49"/>
      <c r="P781" s="147">
        <f>O781*H781</f>
        <v>0</v>
      </c>
      <c r="Q781" s="147">
        <v>3.5000000000000001E-3</v>
      </c>
      <c r="R781" s="147">
        <f>Q781*H781</f>
        <v>4.9875000000000006E-3</v>
      </c>
      <c r="S781" s="147">
        <v>0</v>
      </c>
      <c r="T781" s="148">
        <f>S781*H781</f>
        <v>0</v>
      </c>
      <c r="AR781" s="16" t="s">
        <v>272</v>
      </c>
      <c r="AT781" s="16" t="s">
        <v>164</v>
      </c>
      <c r="AU781" s="16" t="s">
        <v>169</v>
      </c>
      <c r="AY781" s="16" t="s">
        <v>162</v>
      </c>
      <c r="BE781" s="149">
        <f>IF(N781="základná",J781,0)</f>
        <v>0</v>
      </c>
      <c r="BF781" s="149">
        <f>IF(N781="znížená",J781,0)</f>
        <v>0</v>
      </c>
      <c r="BG781" s="149">
        <f>IF(N781="zákl. prenesená",J781,0)</f>
        <v>0</v>
      </c>
      <c r="BH781" s="149">
        <f>IF(N781="zníž. prenesená",J781,0)</f>
        <v>0</v>
      </c>
      <c r="BI781" s="149">
        <f>IF(N781="nulová",J781,0)</f>
        <v>0</v>
      </c>
      <c r="BJ781" s="16" t="s">
        <v>169</v>
      </c>
      <c r="BK781" s="150">
        <f>ROUND(I781*H781,3)</f>
        <v>0</v>
      </c>
      <c r="BL781" s="16" t="s">
        <v>272</v>
      </c>
      <c r="BM781" s="16" t="s">
        <v>873</v>
      </c>
    </row>
    <row r="782" spans="2:65" s="11" customFormat="1">
      <c r="B782" s="151"/>
      <c r="D782" s="152" t="s">
        <v>175</v>
      </c>
      <c r="E782" s="153" t="s">
        <v>1</v>
      </c>
      <c r="F782" s="154" t="s">
        <v>647</v>
      </c>
      <c r="H782" s="153" t="s">
        <v>1</v>
      </c>
      <c r="I782" s="155"/>
      <c r="L782" s="151"/>
      <c r="M782" s="156"/>
      <c r="N782" s="157"/>
      <c r="O782" s="157"/>
      <c r="P782" s="157"/>
      <c r="Q782" s="157"/>
      <c r="R782" s="157"/>
      <c r="S782" s="157"/>
      <c r="T782" s="158"/>
      <c r="AT782" s="153" t="s">
        <v>175</v>
      </c>
      <c r="AU782" s="153" t="s">
        <v>169</v>
      </c>
      <c r="AV782" s="11" t="s">
        <v>79</v>
      </c>
      <c r="AW782" s="11" t="s">
        <v>32</v>
      </c>
      <c r="AX782" s="11" t="s">
        <v>71</v>
      </c>
      <c r="AY782" s="153" t="s">
        <v>162</v>
      </c>
    </row>
    <row r="783" spans="2:65" s="12" customFormat="1">
      <c r="B783" s="159"/>
      <c r="D783" s="152" t="s">
        <v>175</v>
      </c>
      <c r="E783" s="160" t="s">
        <v>1</v>
      </c>
      <c r="F783" s="161" t="s">
        <v>874</v>
      </c>
      <c r="H783" s="162">
        <v>1.425</v>
      </c>
      <c r="I783" s="163"/>
      <c r="L783" s="159"/>
      <c r="M783" s="164"/>
      <c r="N783" s="165"/>
      <c r="O783" s="165"/>
      <c r="P783" s="165"/>
      <c r="Q783" s="165"/>
      <c r="R783" s="165"/>
      <c r="S783" s="165"/>
      <c r="T783" s="166"/>
      <c r="AT783" s="160" t="s">
        <v>175</v>
      </c>
      <c r="AU783" s="160" t="s">
        <v>169</v>
      </c>
      <c r="AV783" s="12" t="s">
        <v>169</v>
      </c>
      <c r="AW783" s="12" t="s">
        <v>32</v>
      </c>
      <c r="AX783" s="12" t="s">
        <v>71</v>
      </c>
      <c r="AY783" s="160" t="s">
        <v>162</v>
      </c>
    </row>
    <row r="784" spans="2:65" s="14" customFormat="1">
      <c r="B784" s="175"/>
      <c r="D784" s="152" t="s">
        <v>175</v>
      </c>
      <c r="E784" s="176" t="s">
        <v>1</v>
      </c>
      <c r="F784" s="177" t="s">
        <v>190</v>
      </c>
      <c r="H784" s="178">
        <v>1.425</v>
      </c>
      <c r="I784" s="179"/>
      <c r="L784" s="175"/>
      <c r="M784" s="180"/>
      <c r="N784" s="181"/>
      <c r="O784" s="181"/>
      <c r="P784" s="181"/>
      <c r="Q784" s="181"/>
      <c r="R784" s="181"/>
      <c r="S784" s="181"/>
      <c r="T784" s="182"/>
      <c r="AT784" s="176" t="s">
        <v>175</v>
      </c>
      <c r="AU784" s="176" t="s">
        <v>169</v>
      </c>
      <c r="AV784" s="14" t="s">
        <v>168</v>
      </c>
      <c r="AW784" s="14" t="s">
        <v>32</v>
      </c>
      <c r="AX784" s="14" t="s">
        <v>79</v>
      </c>
      <c r="AY784" s="176" t="s">
        <v>162</v>
      </c>
    </row>
    <row r="785" spans="2:65" s="1" customFormat="1" ht="16.5" customHeight="1">
      <c r="B785" s="139"/>
      <c r="C785" s="140" t="s">
        <v>875</v>
      </c>
      <c r="D785" s="140" t="s">
        <v>164</v>
      </c>
      <c r="E785" s="242" t="s">
        <v>876</v>
      </c>
      <c r="F785" s="243"/>
      <c r="G785" s="142" t="s">
        <v>274</v>
      </c>
      <c r="H785" s="143">
        <v>469.45600000000002</v>
      </c>
      <c r="I785" s="144"/>
      <c r="J785" s="143">
        <f>ROUND(I785*H785,3)</f>
        <v>0</v>
      </c>
      <c r="K785" s="141" t="s">
        <v>167</v>
      </c>
      <c r="L785" s="30"/>
      <c r="M785" s="145" t="s">
        <v>1</v>
      </c>
      <c r="N785" s="146" t="s">
        <v>43</v>
      </c>
      <c r="O785" s="49"/>
      <c r="P785" s="147">
        <f>O785*H785</f>
        <v>0</v>
      </c>
      <c r="Q785" s="147">
        <v>0</v>
      </c>
      <c r="R785" s="147">
        <f>Q785*H785</f>
        <v>0</v>
      </c>
      <c r="S785" s="147">
        <v>0</v>
      </c>
      <c r="T785" s="148">
        <f>S785*H785</f>
        <v>0</v>
      </c>
      <c r="AR785" s="16" t="s">
        <v>272</v>
      </c>
      <c r="AT785" s="16" t="s">
        <v>164</v>
      </c>
      <c r="AU785" s="16" t="s">
        <v>169</v>
      </c>
      <c r="AY785" s="16" t="s">
        <v>162</v>
      </c>
      <c r="BE785" s="149">
        <f>IF(N785="základná",J785,0)</f>
        <v>0</v>
      </c>
      <c r="BF785" s="149">
        <f>IF(N785="znížená",J785,0)</f>
        <v>0</v>
      </c>
      <c r="BG785" s="149">
        <f>IF(N785="zákl. prenesená",J785,0)</f>
        <v>0</v>
      </c>
      <c r="BH785" s="149">
        <f>IF(N785="zníž. prenesená",J785,0)</f>
        <v>0</v>
      </c>
      <c r="BI785" s="149">
        <f>IF(N785="nulová",J785,0)</f>
        <v>0</v>
      </c>
      <c r="BJ785" s="16" t="s">
        <v>169</v>
      </c>
      <c r="BK785" s="150">
        <f>ROUND(I785*H785,3)</f>
        <v>0</v>
      </c>
      <c r="BL785" s="16" t="s">
        <v>272</v>
      </c>
      <c r="BM785" s="16" t="s">
        <v>877</v>
      </c>
    </row>
    <row r="786" spans="2:65" s="11" customFormat="1">
      <c r="B786" s="151"/>
      <c r="D786" s="152" t="s">
        <v>175</v>
      </c>
      <c r="E786" s="153" t="s">
        <v>1</v>
      </c>
      <c r="F786" s="154" t="s">
        <v>878</v>
      </c>
      <c r="H786" s="153" t="s">
        <v>1</v>
      </c>
      <c r="I786" s="155"/>
      <c r="L786" s="151"/>
      <c r="M786" s="156"/>
      <c r="N786" s="157"/>
      <c r="O786" s="157"/>
      <c r="P786" s="157"/>
      <c r="Q786" s="157"/>
      <c r="R786" s="157"/>
      <c r="S786" s="157"/>
      <c r="T786" s="158"/>
      <c r="AT786" s="153" t="s">
        <v>175</v>
      </c>
      <c r="AU786" s="153" t="s">
        <v>169</v>
      </c>
      <c r="AV786" s="11" t="s">
        <v>79</v>
      </c>
      <c r="AW786" s="11" t="s">
        <v>32</v>
      </c>
      <c r="AX786" s="11" t="s">
        <v>71</v>
      </c>
      <c r="AY786" s="153" t="s">
        <v>162</v>
      </c>
    </row>
    <row r="787" spans="2:65" s="12" customFormat="1">
      <c r="B787" s="159"/>
      <c r="D787" s="152" t="s">
        <v>175</v>
      </c>
      <c r="E787" s="160" t="s">
        <v>1</v>
      </c>
      <c r="F787" s="161" t="s">
        <v>879</v>
      </c>
      <c r="H787" s="162">
        <v>469.45600000000002</v>
      </c>
      <c r="I787" s="163"/>
      <c r="L787" s="159"/>
      <c r="M787" s="164"/>
      <c r="N787" s="165"/>
      <c r="O787" s="165"/>
      <c r="P787" s="165"/>
      <c r="Q787" s="165"/>
      <c r="R787" s="165"/>
      <c r="S787" s="165"/>
      <c r="T787" s="166"/>
      <c r="AT787" s="160" t="s">
        <v>175</v>
      </c>
      <c r="AU787" s="160" t="s">
        <v>169</v>
      </c>
      <c r="AV787" s="12" t="s">
        <v>169</v>
      </c>
      <c r="AW787" s="12" t="s">
        <v>32</v>
      </c>
      <c r="AX787" s="12" t="s">
        <v>79</v>
      </c>
      <c r="AY787" s="160" t="s">
        <v>162</v>
      </c>
    </row>
    <row r="788" spans="2:65" s="1" customFormat="1" ht="16.5" customHeight="1">
      <c r="B788" s="139"/>
      <c r="C788" s="140" t="s">
        <v>880</v>
      </c>
      <c r="D788" s="140" t="s">
        <v>164</v>
      </c>
      <c r="E788" s="242" t="s">
        <v>881</v>
      </c>
      <c r="F788" s="243"/>
      <c r="G788" s="142" t="s">
        <v>274</v>
      </c>
      <c r="H788" s="143">
        <v>186.48</v>
      </c>
      <c r="I788" s="144"/>
      <c r="J788" s="143">
        <f>ROUND(I788*H788,3)</f>
        <v>0</v>
      </c>
      <c r="K788" s="141" t="s">
        <v>167</v>
      </c>
      <c r="L788" s="30"/>
      <c r="M788" s="145" t="s">
        <v>1</v>
      </c>
      <c r="N788" s="146" t="s">
        <v>43</v>
      </c>
      <c r="O788" s="49"/>
      <c r="P788" s="147">
        <f>O788*H788</f>
        <v>0</v>
      </c>
      <c r="Q788" s="147">
        <v>0</v>
      </c>
      <c r="R788" s="147">
        <f>Q788*H788</f>
        <v>0</v>
      </c>
      <c r="S788" s="147">
        <v>0</v>
      </c>
      <c r="T788" s="148">
        <f>S788*H788</f>
        <v>0</v>
      </c>
      <c r="AR788" s="16" t="s">
        <v>272</v>
      </c>
      <c r="AT788" s="16" t="s">
        <v>164</v>
      </c>
      <c r="AU788" s="16" t="s">
        <v>169</v>
      </c>
      <c r="AY788" s="16" t="s">
        <v>162</v>
      </c>
      <c r="BE788" s="149">
        <f>IF(N788="základná",J788,0)</f>
        <v>0</v>
      </c>
      <c r="BF788" s="149">
        <f>IF(N788="znížená",J788,0)</f>
        <v>0</v>
      </c>
      <c r="BG788" s="149">
        <f>IF(N788="zákl. prenesená",J788,0)</f>
        <v>0</v>
      </c>
      <c r="BH788" s="149">
        <f>IF(N788="zníž. prenesená",J788,0)</f>
        <v>0</v>
      </c>
      <c r="BI788" s="149">
        <f>IF(N788="nulová",J788,0)</f>
        <v>0</v>
      </c>
      <c r="BJ788" s="16" t="s">
        <v>169</v>
      </c>
      <c r="BK788" s="150">
        <f>ROUND(I788*H788,3)</f>
        <v>0</v>
      </c>
      <c r="BL788" s="16" t="s">
        <v>272</v>
      </c>
      <c r="BM788" s="16" t="s">
        <v>882</v>
      </c>
    </row>
    <row r="789" spans="2:65" s="11" customFormat="1">
      <c r="B789" s="151"/>
      <c r="D789" s="152" t="s">
        <v>175</v>
      </c>
      <c r="E789" s="153" t="s">
        <v>1</v>
      </c>
      <c r="F789" s="154" t="s">
        <v>883</v>
      </c>
      <c r="H789" s="153" t="s">
        <v>1</v>
      </c>
      <c r="I789" s="155"/>
      <c r="L789" s="151"/>
      <c r="M789" s="156"/>
      <c r="N789" s="157"/>
      <c r="O789" s="157"/>
      <c r="P789" s="157"/>
      <c r="Q789" s="157"/>
      <c r="R789" s="157"/>
      <c r="S789" s="157"/>
      <c r="T789" s="158"/>
      <c r="AT789" s="153" t="s">
        <v>175</v>
      </c>
      <c r="AU789" s="153" t="s">
        <v>169</v>
      </c>
      <c r="AV789" s="11" t="s">
        <v>79</v>
      </c>
      <c r="AW789" s="11" t="s">
        <v>32</v>
      </c>
      <c r="AX789" s="11" t="s">
        <v>71</v>
      </c>
      <c r="AY789" s="153" t="s">
        <v>162</v>
      </c>
    </row>
    <row r="790" spans="2:65" s="11" customFormat="1">
      <c r="B790" s="151"/>
      <c r="D790" s="152" t="s">
        <v>175</v>
      </c>
      <c r="E790" s="153" t="s">
        <v>1</v>
      </c>
      <c r="F790" s="154" t="s">
        <v>884</v>
      </c>
      <c r="H790" s="153" t="s">
        <v>1</v>
      </c>
      <c r="I790" s="155"/>
      <c r="L790" s="151"/>
      <c r="M790" s="156"/>
      <c r="N790" s="157"/>
      <c r="O790" s="157"/>
      <c r="P790" s="157"/>
      <c r="Q790" s="157"/>
      <c r="R790" s="157"/>
      <c r="S790" s="157"/>
      <c r="T790" s="158"/>
      <c r="AT790" s="153" t="s">
        <v>175</v>
      </c>
      <c r="AU790" s="153" t="s">
        <v>169</v>
      </c>
      <c r="AV790" s="11" t="s">
        <v>79</v>
      </c>
      <c r="AW790" s="11" t="s">
        <v>32</v>
      </c>
      <c r="AX790" s="11" t="s">
        <v>71</v>
      </c>
      <c r="AY790" s="153" t="s">
        <v>162</v>
      </c>
    </row>
    <row r="791" spans="2:65" s="12" customFormat="1">
      <c r="B791" s="159"/>
      <c r="D791" s="152" t="s">
        <v>175</v>
      </c>
      <c r="E791" s="160" t="s">
        <v>1</v>
      </c>
      <c r="F791" s="161" t="s">
        <v>885</v>
      </c>
      <c r="H791" s="162">
        <v>186.48</v>
      </c>
      <c r="I791" s="163"/>
      <c r="L791" s="159"/>
      <c r="M791" s="164"/>
      <c r="N791" s="165"/>
      <c r="O791" s="165"/>
      <c r="P791" s="165"/>
      <c r="Q791" s="165"/>
      <c r="R791" s="165"/>
      <c r="S791" s="165"/>
      <c r="T791" s="166"/>
      <c r="AT791" s="160" t="s">
        <v>175</v>
      </c>
      <c r="AU791" s="160" t="s">
        <v>169</v>
      </c>
      <c r="AV791" s="12" t="s">
        <v>169</v>
      </c>
      <c r="AW791" s="12" t="s">
        <v>32</v>
      </c>
      <c r="AX791" s="12" t="s">
        <v>71</v>
      </c>
      <c r="AY791" s="160" t="s">
        <v>162</v>
      </c>
    </row>
    <row r="792" spans="2:65" s="14" customFormat="1">
      <c r="B792" s="175"/>
      <c r="D792" s="152" t="s">
        <v>175</v>
      </c>
      <c r="E792" s="176" t="s">
        <v>1</v>
      </c>
      <c r="F792" s="177" t="s">
        <v>190</v>
      </c>
      <c r="H792" s="178">
        <v>186.48</v>
      </c>
      <c r="I792" s="179"/>
      <c r="L792" s="175"/>
      <c r="M792" s="180"/>
      <c r="N792" s="181"/>
      <c r="O792" s="181"/>
      <c r="P792" s="181"/>
      <c r="Q792" s="181"/>
      <c r="R792" s="181"/>
      <c r="S792" s="181"/>
      <c r="T792" s="182"/>
      <c r="AT792" s="176" t="s">
        <v>175</v>
      </c>
      <c r="AU792" s="176" t="s">
        <v>169</v>
      </c>
      <c r="AV792" s="14" t="s">
        <v>168</v>
      </c>
      <c r="AW792" s="14" t="s">
        <v>32</v>
      </c>
      <c r="AX792" s="14" t="s">
        <v>79</v>
      </c>
      <c r="AY792" s="176" t="s">
        <v>162</v>
      </c>
    </row>
    <row r="793" spans="2:65" s="1" customFormat="1" ht="16.5" customHeight="1">
      <c r="B793" s="139"/>
      <c r="C793" s="183" t="s">
        <v>886</v>
      </c>
      <c r="D793" s="183" t="s">
        <v>349</v>
      </c>
      <c r="E793" s="246" t="s">
        <v>2586</v>
      </c>
      <c r="F793" s="247"/>
      <c r="G793" s="185" t="s">
        <v>274</v>
      </c>
      <c r="H793" s="186">
        <v>763.65</v>
      </c>
      <c r="I793" s="187"/>
      <c r="J793" s="186">
        <f>ROUND(I793*H793,3)</f>
        <v>0</v>
      </c>
      <c r="K793" s="184" t="s">
        <v>167</v>
      </c>
      <c r="L793" s="188"/>
      <c r="M793" s="189" t="s">
        <v>1</v>
      </c>
      <c r="N793" s="190" t="s">
        <v>43</v>
      </c>
      <c r="O793" s="49"/>
      <c r="P793" s="147">
        <f>O793*H793</f>
        <v>0</v>
      </c>
      <c r="Q793" s="147">
        <v>4.0000000000000002E-4</v>
      </c>
      <c r="R793" s="147">
        <f>Q793*H793</f>
        <v>0.30546000000000001</v>
      </c>
      <c r="S793" s="147">
        <v>0</v>
      </c>
      <c r="T793" s="148">
        <f>S793*H793</f>
        <v>0</v>
      </c>
      <c r="AR793" s="16" t="s">
        <v>363</v>
      </c>
      <c r="AT793" s="16" t="s">
        <v>349</v>
      </c>
      <c r="AU793" s="16" t="s">
        <v>169</v>
      </c>
      <c r="AY793" s="16" t="s">
        <v>162</v>
      </c>
      <c r="BE793" s="149">
        <f>IF(N793="základná",J793,0)</f>
        <v>0</v>
      </c>
      <c r="BF793" s="149">
        <f>IF(N793="znížená",J793,0)</f>
        <v>0</v>
      </c>
      <c r="BG793" s="149">
        <f>IF(N793="zákl. prenesená",J793,0)</f>
        <v>0</v>
      </c>
      <c r="BH793" s="149">
        <f>IF(N793="zníž. prenesená",J793,0)</f>
        <v>0</v>
      </c>
      <c r="BI793" s="149">
        <f>IF(N793="nulová",J793,0)</f>
        <v>0</v>
      </c>
      <c r="BJ793" s="16" t="s">
        <v>169</v>
      </c>
      <c r="BK793" s="150">
        <f>ROUND(I793*H793,3)</f>
        <v>0</v>
      </c>
      <c r="BL793" s="16" t="s">
        <v>272</v>
      </c>
      <c r="BM793" s="16" t="s">
        <v>887</v>
      </c>
    </row>
    <row r="794" spans="2:65" s="12" customFormat="1">
      <c r="B794" s="159"/>
      <c r="D794" s="152" t="s">
        <v>175</v>
      </c>
      <c r="E794" s="160" t="s">
        <v>1</v>
      </c>
      <c r="F794" s="161" t="s">
        <v>888</v>
      </c>
      <c r="H794" s="162">
        <v>539.87400000000002</v>
      </c>
      <c r="I794" s="163"/>
      <c r="L794" s="159"/>
      <c r="M794" s="164"/>
      <c r="N794" s="165"/>
      <c r="O794" s="165"/>
      <c r="P794" s="165"/>
      <c r="Q794" s="165"/>
      <c r="R794" s="165"/>
      <c r="S794" s="165"/>
      <c r="T794" s="166"/>
      <c r="AT794" s="160" t="s">
        <v>175</v>
      </c>
      <c r="AU794" s="160" t="s">
        <v>169</v>
      </c>
      <c r="AV794" s="12" t="s">
        <v>169</v>
      </c>
      <c r="AW794" s="12" t="s">
        <v>32</v>
      </c>
      <c r="AX794" s="12" t="s">
        <v>71</v>
      </c>
      <c r="AY794" s="160" t="s">
        <v>162</v>
      </c>
    </row>
    <row r="795" spans="2:65" s="12" customFormat="1">
      <c r="B795" s="159"/>
      <c r="D795" s="152" t="s">
        <v>175</v>
      </c>
      <c r="E795" s="160" t="s">
        <v>1</v>
      </c>
      <c r="F795" s="161" t="s">
        <v>889</v>
      </c>
      <c r="H795" s="162">
        <v>223.77600000000001</v>
      </c>
      <c r="I795" s="163"/>
      <c r="L795" s="159"/>
      <c r="M795" s="164"/>
      <c r="N795" s="165"/>
      <c r="O795" s="165"/>
      <c r="P795" s="165"/>
      <c r="Q795" s="165"/>
      <c r="R795" s="165"/>
      <c r="S795" s="165"/>
      <c r="T795" s="166"/>
      <c r="AT795" s="160" t="s">
        <v>175</v>
      </c>
      <c r="AU795" s="160" t="s">
        <v>169</v>
      </c>
      <c r="AV795" s="12" t="s">
        <v>169</v>
      </c>
      <c r="AW795" s="12" t="s">
        <v>32</v>
      </c>
      <c r="AX795" s="12" t="s">
        <v>71</v>
      </c>
      <c r="AY795" s="160" t="s">
        <v>162</v>
      </c>
    </row>
    <row r="796" spans="2:65" s="14" customFormat="1">
      <c r="B796" s="175"/>
      <c r="D796" s="152" t="s">
        <v>175</v>
      </c>
      <c r="E796" s="176" t="s">
        <v>1</v>
      </c>
      <c r="F796" s="177" t="s">
        <v>190</v>
      </c>
      <c r="H796" s="178">
        <v>763.65000000000009</v>
      </c>
      <c r="I796" s="179"/>
      <c r="L796" s="175"/>
      <c r="M796" s="180"/>
      <c r="N796" s="181"/>
      <c r="O796" s="181"/>
      <c r="P796" s="181"/>
      <c r="Q796" s="181"/>
      <c r="R796" s="181"/>
      <c r="S796" s="181"/>
      <c r="T796" s="182"/>
      <c r="AT796" s="176" t="s">
        <v>175</v>
      </c>
      <c r="AU796" s="176" t="s">
        <v>169</v>
      </c>
      <c r="AV796" s="14" t="s">
        <v>168</v>
      </c>
      <c r="AW796" s="14" t="s">
        <v>32</v>
      </c>
      <c r="AX796" s="14" t="s">
        <v>79</v>
      </c>
      <c r="AY796" s="176" t="s">
        <v>162</v>
      </c>
    </row>
    <row r="797" spans="2:65" s="1" customFormat="1" ht="16.5" customHeight="1">
      <c r="B797" s="139"/>
      <c r="C797" s="140" t="s">
        <v>890</v>
      </c>
      <c r="D797" s="140" t="s">
        <v>164</v>
      </c>
      <c r="E797" s="242" t="s">
        <v>891</v>
      </c>
      <c r="F797" s="243"/>
      <c r="G797" s="142" t="s">
        <v>274</v>
      </c>
      <c r="H797" s="143">
        <v>234.72800000000001</v>
      </c>
      <c r="I797" s="144"/>
      <c r="J797" s="143">
        <f>ROUND(I797*H797,3)</f>
        <v>0</v>
      </c>
      <c r="K797" s="141" t="s">
        <v>167</v>
      </c>
      <c r="L797" s="30"/>
      <c r="M797" s="145" t="s">
        <v>1</v>
      </c>
      <c r="N797" s="146" t="s">
        <v>43</v>
      </c>
      <c r="O797" s="49"/>
      <c r="P797" s="147">
        <f>O797*H797</f>
        <v>0</v>
      </c>
      <c r="Q797" s="147">
        <v>3.0000000000000001E-5</v>
      </c>
      <c r="R797" s="147">
        <f>Q797*H797</f>
        <v>7.0418400000000006E-3</v>
      </c>
      <c r="S797" s="147">
        <v>0</v>
      </c>
      <c r="T797" s="148">
        <f>S797*H797</f>
        <v>0</v>
      </c>
      <c r="AR797" s="16" t="s">
        <v>272</v>
      </c>
      <c r="AT797" s="16" t="s">
        <v>164</v>
      </c>
      <c r="AU797" s="16" t="s">
        <v>169</v>
      </c>
      <c r="AY797" s="16" t="s">
        <v>162</v>
      </c>
      <c r="BE797" s="149">
        <f>IF(N797="základná",J797,0)</f>
        <v>0</v>
      </c>
      <c r="BF797" s="149">
        <f>IF(N797="znížená",J797,0)</f>
        <v>0</v>
      </c>
      <c r="BG797" s="149">
        <f>IF(N797="zákl. prenesená",J797,0)</f>
        <v>0</v>
      </c>
      <c r="BH797" s="149">
        <f>IF(N797="zníž. prenesená",J797,0)</f>
        <v>0</v>
      </c>
      <c r="BI797" s="149">
        <f>IF(N797="nulová",J797,0)</f>
        <v>0</v>
      </c>
      <c r="BJ797" s="16" t="s">
        <v>169</v>
      </c>
      <c r="BK797" s="150">
        <f>ROUND(I797*H797,3)</f>
        <v>0</v>
      </c>
      <c r="BL797" s="16" t="s">
        <v>272</v>
      </c>
      <c r="BM797" s="16" t="s">
        <v>892</v>
      </c>
    </row>
    <row r="798" spans="2:65" s="11" customFormat="1">
      <c r="B798" s="151"/>
      <c r="D798" s="152" t="s">
        <v>175</v>
      </c>
      <c r="E798" s="153" t="s">
        <v>1</v>
      </c>
      <c r="F798" s="154" t="s">
        <v>893</v>
      </c>
      <c r="H798" s="153" t="s">
        <v>1</v>
      </c>
      <c r="I798" s="155"/>
      <c r="L798" s="151"/>
      <c r="M798" s="156"/>
      <c r="N798" s="157"/>
      <c r="O798" s="157"/>
      <c r="P798" s="157"/>
      <c r="Q798" s="157"/>
      <c r="R798" s="157"/>
      <c r="S798" s="157"/>
      <c r="T798" s="158"/>
      <c r="AT798" s="153" t="s">
        <v>175</v>
      </c>
      <c r="AU798" s="153" t="s">
        <v>169</v>
      </c>
      <c r="AV798" s="11" t="s">
        <v>79</v>
      </c>
      <c r="AW798" s="11" t="s">
        <v>32</v>
      </c>
      <c r="AX798" s="11" t="s">
        <v>71</v>
      </c>
      <c r="AY798" s="153" t="s">
        <v>162</v>
      </c>
    </row>
    <row r="799" spans="2:65" s="12" customFormat="1">
      <c r="B799" s="159"/>
      <c r="D799" s="152" t="s">
        <v>175</v>
      </c>
      <c r="E799" s="160" t="s">
        <v>1</v>
      </c>
      <c r="F799" s="161" t="s">
        <v>894</v>
      </c>
      <c r="H799" s="162">
        <v>234.72800000000001</v>
      </c>
      <c r="I799" s="163"/>
      <c r="L799" s="159"/>
      <c r="M799" s="164"/>
      <c r="N799" s="165"/>
      <c r="O799" s="165"/>
      <c r="P799" s="165"/>
      <c r="Q799" s="165"/>
      <c r="R799" s="165"/>
      <c r="S799" s="165"/>
      <c r="T799" s="166"/>
      <c r="AT799" s="160" t="s">
        <v>175</v>
      </c>
      <c r="AU799" s="160" t="s">
        <v>169</v>
      </c>
      <c r="AV799" s="12" t="s">
        <v>169</v>
      </c>
      <c r="AW799" s="12" t="s">
        <v>32</v>
      </c>
      <c r="AX799" s="12" t="s">
        <v>71</v>
      </c>
      <c r="AY799" s="160" t="s">
        <v>162</v>
      </c>
    </row>
    <row r="800" spans="2:65" s="14" customFormat="1">
      <c r="B800" s="175"/>
      <c r="D800" s="152" t="s">
        <v>175</v>
      </c>
      <c r="E800" s="176" t="s">
        <v>1</v>
      </c>
      <c r="F800" s="177" t="s">
        <v>190</v>
      </c>
      <c r="H800" s="178">
        <v>234.72800000000001</v>
      </c>
      <c r="I800" s="179"/>
      <c r="L800" s="175"/>
      <c r="M800" s="180"/>
      <c r="N800" s="181"/>
      <c r="O800" s="181"/>
      <c r="P800" s="181"/>
      <c r="Q800" s="181"/>
      <c r="R800" s="181"/>
      <c r="S800" s="181"/>
      <c r="T800" s="182"/>
      <c r="AT800" s="176" t="s">
        <v>175</v>
      </c>
      <c r="AU800" s="176" t="s">
        <v>169</v>
      </c>
      <c r="AV800" s="14" t="s">
        <v>168</v>
      </c>
      <c r="AW800" s="14" t="s">
        <v>32</v>
      </c>
      <c r="AX800" s="14" t="s">
        <v>79</v>
      </c>
      <c r="AY800" s="176" t="s">
        <v>162</v>
      </c>
    </row>
    <row r="801" spans="2:65" s="1" customFormat="1" ht="16.5" customHeight="1">
      <c r="B801" s="139"/>
      <c r="C801" s="140" t="s">
        <v>895</v>
      </c>
      <c r="D801" s="140" t="s">
        <v>164</v>
      </c>
      <c r="E801" s="242" t="s">
        <v>896</v>
      </c>
      <c r="F801" s="243"/>
      <c r="G801" s="142" t="s">
        <v>274</v>
      </c>
      <c r="H801" s="143">
        <v>93.24</v>
      </c>
      <c r="I801" s="144"/>
      <c r="J801" s="143">
        <f>ROUND(I801*H801,3)</f>
        <v>0</v>
      </c>
      <c r="K801" s="141" t="s">
        <v>167</v>
      </c>
      <c r="L801" s="30"/>
      <c r="M801" s="145" t="s">
        <v>1</v>
      </c>
      <c r="N801" s="146" t="s">
        <v>43</v>
      </c>
      <c r="O801" s="49"/>
      <c r="P801" s="147">
        <f>O801*H801</f>
        <v>0</v>
      </c>
      <c r="Q801" s="147">
        <v>3.0000000000000001E-5</v>
      </c>
      <c r="R801" s="147">
        <f>Q801*H801</f>
        <v>2.7972000000000001E-3</v>
      </c>
      <c r="S801" s="147">
        <v>0</v>
      </c>
      <c r="T801" s="148">
        <f>S801*H801</f>
        <v>0</v>
      </c>
      <c r="AR801" s="16" t="s">
        <v>272</v>
      </c>
      <c r="AT801" s="16" t="s">
        <v>164</v>
      </c>
      <c r="AU801" s="16" t="s">
        <v>169</v>
      </c>
      <c r="AY801" s="16" t="s">
        <v>162</v>
      </c>
      <c r="BE801" s="149">
        <f>IF(N801="základná",J801,0)</f>
        <v>0</v>
      </c>
      <c r="BF801" s="149">
        <f>IF(N801="znížená",J801,0)</f>
        <v>0</v>
      </c>
      <c r="BG801" s="149">
        <f>IF(N801="zákl. prenesená",J801,0)</f>
        <v>0</v>
      </c>
      <c r="BH801" s="149">
        <f>IF(N801="zníž. prenesená",J801,0)</f>
        <v>0</v>
      </c>
      <c r="BI801" s="149">
        <f>IF(N801="nulová",J801,0)</f>
        <v>0</v>
      </c>
      <c r="BJ801" s="16" t="s">
        <v>169</v>
      </c>
      <c r="BK801" s="150">
        <f>ROUND(I801*H801,3)</f>
        <v>0</v>
      </c>
      <c r="BL801" s="16" t="s">
        <v>272</v>
      </c>
      <c r="BM801" s="16" t="s">
        <v>897</v>
      </c>
    </row>
    <row r="802" spans="2:65" s="11" customFormat="1">
      <c r="B802" s="151"/>
      <c r="D802" s="152" t="s">
        <v>175</v>
      </c>
      <c r="E802" s="153" t="s">
        <v>1</v>
      </c>
      <c r="F802" s="154" t="s">
        <v>898</v>
      </c>
      <c r="H802" s="153" t="s">
        <v>1</v>
      </c>
      <c r="I802" s="155"/>
      <c r="L802" s="151"/>
      <c r="M802" s="156"/>
      <c r="N802" s="157"/>
      <c r="O802" s="157"/>
      <c r="P802" s="157"/>
      <c r="Q802" s="157"/>
      <c r="R802" s="157"/>
      <c r="S802" s="157"/>
      <c r="T802" s="158"/>
      <c r="AT802" s="153" t="s">
        <v>175</v>
      </c>
      <c r="AU802" s="153" t="s">
        <v>169</v>
      </c>
      <c r="AV802" s="11" t="s">
        <v>79</v>
      </c>
      <c r="AW802" s="11" t="s">
        <v>32</v>
      </c>
      <c r="AX802" s="11" t="s">
        <v>71</v>
      </c>
      <c r="AY802" s="153" t="s">
        <v>162</v>
      </c>
    </row>
    <row r="803" spans="2:65" s="12" customFormat="1">
      <c r="B803" s="159"/>
      <c r="D803" s="152" t="s">
        <v>175</v>
      </c>
      <c r="E803" s="160" t="s">
        <v>1</v>
      </c>
      <c r="F803" s="161" t="s">
        <v>899</v>
      </c>
      <c r="H803" s="162">
        <v>93.24</v>
      </c>
      <c r="I803" s="163"/>
      <c r="L803" s="159"/>
      <c r="M803" s="164"/>
      <c r="N803" s="165"/>
      <c r="O803" s="165"/>
      <c r="P803" s="165"/>
      <c r="Q803" s="165"/>
      <c r="R803" s="165"/>
      <c r="S803" s="165"/>
      <c r="T803" s="166"/>
      <c r="AT803" s="160" t="s">
        <v>175</v>
      </c>
      <c r="AU803" s="160" t="s">
        <v>169</v>
      </c>
      <c r="AV803" s="12" t="s">
        <v>169</v>
      </c>
      <c r="AW803" s="12" t="s">
        <v>32</v>
      </c>
      <c r="AX803" s="12" t="s">
        <v>71</v>
      </c>
      <c r="AY803" s="160" t="s">
        <v>162</v>
      </c>
    </row>
    <row r="804" spans="2:65" s="14" customFormat="1">
      <c r="B804" s="175"/>
      <c r="D804" s="152" t="s">
        <v>175</v>
      </c>
      <c r="E804" s="176" t="s">
        <v>1</v>
      </c>
      <c r="F804" s="177" t="s">
        <v>190</v>
      </c>
      <c r="H804" s="178">
        <v>93.24</v>
      </c>
      <c r="I804" s="179"/>
      <c r="L804" s="175"/>
      <c r="M804" s="180"/>
      <c r="N804" s="181"/>
      <c r="O804" s="181"/>
      <c r="P804" s="181"/>
      <c r="Q804" s="181"/>
      <c r="R804" s="181"/>
      <c r="S804" s="181"/>
      <c r="T804" s="182"/>
      <c r="AT804" s="176" t="s">
        <v>175</v>
      </c>
      <c r="AU804" s="176" t="s">
        <v>169</v>
      </c>
      <c r="AV804" s="14" t="s">
        <v>168</v>
      </c>
      <c r="AW804" s="14" t="s">
        <v>32</v>
      </c>
      <c r="AX804" s="14" t="s">
        <v>79</v>
      </c>
      <c r="AY804" s="176" t="s">
        <v>162</v>
      </c>
    </row>
    <row r="805" spans="2:65" s="1" customFormat="1" ht="16.5" customHeight="1">
      <c r="B805" s="139"/>
      <c r="C805" s="183" t="s">
        <v>900</v>
      </c>
      <c r="D805" s="183" t="s">
        <v>349</v>
      </c>
      <c r="E805" s="246" t="s">
        <v>901</v>
      </c>
      <c r="F805" s="247"/>
      <c r="G805" s="185" t="s">
        <v>274</v>
      </c>
      <c r="H805" s="186">
        <v>381.82499999999999</v>
      </c>
      <c r="I805" s="187"/>
      <c r="J805" s="186">
        <f>ROUND(I805*H805,3)</f>
        <v>0</v>
      </c>
      <c r="K805" s="184" t="s">
        <v>167</v>
      </c>
      <c r="L805" s="188"/>
      <c r="M805" s="189" t="s">
        <v>1</v>
      </c>
      <c r="N805" s="190" t="s">
        <v>43</v>
      </c>
      <c r="O805" s="49"/>
      <c r="P805" s="147">
        <f>O805*H805</f>
        <v>0</v>
      </c>
      <c r="Q805" s="147">
        <v>2E-3</v>
      </c>
      <c r="R805" s="147">
        <f>Q805*H805</f>
        <v>0.76364999999999994</v>
      </c>
      <c r="S805" s="147">
        <v>0</v>
      </c>
      <c r="T805" s="148">
        <f>S805*H805</f>
        <v>0</v>
      </c>
      <c r="AR805" s="16" t="s">
        <v>363</v>
      </c>
      <c r="AT805" s="16" t="s">
        <v>349</v>
      </c>
      <c r="AU805" s="16" t="s">
        <v>169</v>
      </c>
      <c r="AY805" s="16" t="s">
        <v>162</v>
      </c>
      <c r="BE805" s="149">
        <f>IF(N805="základná",J805,0)</f>
        <v>0</v>
      </c>
      <c r="BF805" s="149">
        <f>IF(N805="znížená",J805,0)</f>
        <v>0</v>
      </c>
      <c r="BG805" s="149">
        <f>IF(N805="zákl. prenesená",J805,0)</f>
        <v>0</v>
      </c>
      <c r="BH805" s="149">
        <f>IF(N805="zníž. prenesená",J805,0)</f>
        <v>0</v>
      </c>
      <c r="BI805" s="149">
        <f>IF(N805="nulová",J805,0)</f>
        <v>0</v>
      </c>
      <c r="BJ805" s="16" t="s">
        <v>169</v>
      </c>
      <c r="BK805" s="150">
        <f>ROUND(I805*H805,3)</f>
        <v>0</v>
      </c>
      <c r="BL805" s="16" t="s">
        <v>272</v>
      </c>
      <c r="BM805" s="16" t="s">
        <v>902</v>
      </c>
    </row>
    <row r="806" spans="2:65" s="12" customFormat="1">
      <c r="B806" s="159"/>
      <c r="D806" s="152" t="s">
        <v>175</v>
      </c>
      <c r="E806" s="160" t="s">
        <v>1</v>
      </c>
      <c r="F806" s="161" t="s">
        <v>903</v>
      </c>
      <c r="H806" s="162">
        <v>269.93700000000001</v>
      </c>
      <c r="I806" s="163"/>
      <c r="L806" s="159"/>
      <c r="M806" s="164"/>
      <c r="N806" s="165"/>
      <c r="O806" s="165"/>
      <c r="P806" s="165"/>
      <c r="Q806" s="165"/>
      <c r="R806" s="165"/>
      <c r="S806" s="165"/>
      <c r="T806" s="166"/>
      <c r="AT806" s="160" t="s">
        <v>175</v>
      </c>
      <c r="AU806" s="160" t="s">
        <v>169</v>
      </c>
      <c r="AV806" s="12" t="s">
        <v>169</v>
      </c>
      <c r="AW806" s="12" t="s">
        <v>32</v>
      </c>
      <c r="AX806" s="12" t="s">
        <v>71</v>
      </c>
      <c r="AY806" s="160" t="s">
        <v>162</v>
      </c>
    </row>
    <row r="807" spans="2:65" s="12" customFormat="1">
      <c r="B807" s="159"/>
      <c r="D807" s="152" t="s">
        <v>175</v>
      </c>
      <c r="E807" s="160" t="s">
        <v>1</v>
      </c>
      <c r="F807" s="161" t="s">
        <v>904</v>
      </c>
      <c r="H807" s="162">
        <v>111.88800000000001</v>
      </c>
      <c r="I807" s="163"/>
      <c r="L807" s="159"/>
      <c r="M807" s="164"/>
      <c r="N807" s="165"/>
      <c r="O807" s="165"/>
      <c r="P807" s="165"/>
      <c r="Q807" s="165"/>
      <c r="R807" s="165"/>
      <c r="S807" s="165"/>
      <c r="T807" s="166"/>
      <c r="AT807" s="160" t="s">
        <v>175</v>
      </c>
      <c r="AU807" s="160" t="s">
        <v>169</v>
      </c>
      <c r="AV807" s="12" t="s">
        <v>169</v>
      </c>
      <c r="AW807" s="12" t="s">
        <v>32</v>
      </c>
      <c r="AX807" s="12" t="s">
        <v>71</v>
      </c>
      <c r="AY807" s="160" t="s">
        <v>162</v>
      </c>
    </row>
    <row r="808" spans="2:65" s="14" customFormat="1">
      <c r="B808" s="175"/>
      <c r="D808" s="152" t="s">
        <v>175</v>
      </c>
      <c r="E808" s="176" t="s">
        <v>1</v>
      </c>
      <c r="F808" s="177" t="s">
        <v>190</v>
      </c>
      <c r="H808" s="178">
        <v>381.82500000000005</v>
      </c>
      <c r="I808" s="179"/>
      <c r="L808" s="175"/>
      <c r="M808" s="180"/>
      <c r="N808" s="181"/>
      <c r="O808" s="181"/>
      <c r="P808" s="181"/>
      <c r="Q808" s="181"/>
      <c r="R808" s="181"/>
      <c r="S808" s="181"/>
      <c r="T808" s="182"/>
      <c r="AT808" s="176" t="s">
        <v>175</v>
      </c>
      <c r="AU808" s="176" t="s">
        <v>169</v>
      </c>
      <c r="AV808" s="14" t="s">
        <v>168</v>
      </c>
      <c r="AW808" s="14" t="s">
        <v>32</v>
      </c>
      <c r="AX808" s="14" t="s">
        <v>79</v>
      </c>
      <c r="AY808" s="176" t="s">
        <v>162</v>
      </c>
    </row>
    <row r="809" spans="2:65" s="1" customFormat="1" ht="16.5" customHeight="1">
      <c r="B809" s="139"/>
      <c r="C809" s="140" t="s">
        <v>905</v>
      </c>
      <c r="D809" s="140" t="s">
        <v>164</v>
      </c>
      <c r="E809" s="242" t="s">
        <v>906</v>
      </c>
      <c r="F809" s="243"/>
      <c r="G809" s="142" t="s">
        <v>907</v>
      </c>
      <c r="H809" s="144"/>
      <c r="I809" s="144"/>
      <c r="J809" s="143">
        <f>ROUND(I809*H809,3)</f>
        <v>0</v>
      </c>
      <c r="K809" s="141" t="s">
        <v>167</v>
      </c>
      <c r="L809" s="30"/>
      <c r="M809" s="145" t="s">
        <v>1</v>
      </c>
      <c r="N809" s="146" t="s">
        <v>43</v>
      </c>
      <c r="O809" s="49"/>
      <c r="P809" s="147">
        <f>O809*H809</f>
        <v>0</v>
      </c>
      <c r="Q809" s="147">
        <v>0</v>
      </c>
      <c r="R809" s="147">
        <f>Q809*H809</f>
        <v>0</v>
      </c>
      <c r="S809" s="147">
        <v>0</v>
      </c>
      <c r="T809" s="148">
        <f>S809*H809</f>
        <v>0</v>
      </c>
      <c r="AR809" s="16" t="s">
        <v>272</v>
      </c>
      <c r="AT809" s="16" t="s">
        <v>164</v>
      </c>
      <c r="AU809" s="16" t="s">
        <v>169</v>
      </c>
      <c r="AY809" s="16" t="s">
        <v>162</v>
      </c>
      <c r="BE809" s="149">
        <f>IF(N809="základná",J809,0)</f>
        <v>0</v>
      </c>
      <c r="BF809" s="149">
        <f>IF(N809="znížená",J809,0)</f>
        <v>0</v>
      </c>
      <c r="BG809" s="149">
        <f>IF(N809="zákl. prenesená",J809,0)</f>
        <v>0</v>
      </c>
      <c r="BH809" s="149">
        <f>IF(N809="zníž. prenesená",J809,0)</f>
        <v>0</v>
      </c>
      <c r="BI809" s="149">
        <f>IF(N809="nulová",J809,0)</f>
        <v>0</v>
      </c>
      <c r="BJ809" s="16" t="s">
        <v>169</v>
      </c>
      <c r="BK809" s="150">
        <f>ROUND(I809*H809,3)</f>
        <v>0</v>
      </c>
      <c r="BL809" s="16" t="s">
        <v>272</v>
      </c>
      <c r="BM809" s="16" t="s">
        <v>908</v>
      </c>
    </row>
    <row r="810" spans="2:65" s="10" customFormat="1" ht="22.9" customHeight="1">
      <c r="B810" s="126"/>
      <c r="D810" s="127" t="s">
        <v>70</v>
      </c>
      <c r="E810" s="137" t="s">
        <v>909</v>
      </c>
      <c r="F810" s="137" t="s">
        <v>910</v>
      </c>
      <c r="I810" s="129"/>
      <c r="J810" s="138">
        <f>BK810</f>
        <v>0</v>
      </c>
      <c r="L810" s="126"/>
      <c r="M810" s="131"/>
      <c r="N810" s="132"/>
      <c r="O810" s="132"/>
      <c r="P810" s="133">
        <f>SUM(P811:P856)</f>
        <v>0</v>
      </c>
      <c r="Q810" s="132"/>
      <c r="R810" s="133">
        <f>SUM(R811:R856)</f>
        <v>2.7552971600000005</v>
      </c>
      <c r="S810" s="132"/>
      <c r="T810" s="134">
        <f>SUM(T811:T856)</f>
        <v>0</v>
      </c>
      <c r="AR810" s="127" t="s">
        <v>169</v>
      </c>
      <c r="AT810" s="135" t="s">
        <v>70</v>
      </c>
      <c r="AU810" s="135" t="s">
        <v>79</v>
      </c>
      <c r="AY810" s="127" t="s">
        <v>162</v>
      </c>
      <c r="BK810" s="136">
        <f>SUM(BK811:BK856)</f>
        <v>0</v>
      </c>
    </row>
    <row r="811" spans="2:65" s="1" customFormat="1" ht="16.5" customHeight="1">
      <c r="B811" s="139"/>
      <c r="C811" s="140" t="s">
        <v>911</v>
      </c>
      <c r="D811" s="140" t="s">
        <v>164</v>
      </c>
      <c r="E811" s="242" t="s">
        <v>912</v>
      </c>
      <c r="F811" s="243"/>
      <c r="G811" s="142" t="s">
        <v>274</v>
      </c>
      <c r="H811" s="143">
        <v>541.63</v>
      </c>
      <c r="I811" s="144"/>
      <c r="J811" s="143">
        <f>ROUND(I811*H811,3)</f>
        <v>0</v>
      </c>
      <c r="K811" s="141" t="s">
        <v>167</v>
      </c>
      <c r="L811" s="30"/>
      <c r="M811" s="145" t="s">
        <v>1</v>
      </c>
      <c r="N811" s="146" t="s">
        <v>43</v>
      </c>
      <c r="O811" s="49"/>
      <c r="P811" s="147">
        <f>O811*H811</f>
        <v>0</v>
      </c>
      <c r="Q811" s="147">
        <v>0</v>
      </c>
      <c r="R811" s="147">
        <f>Q811*H811</f>
        <v>0</v>
      </c>
      <c r="S811" s="147">
        <v>0</v>
      </c>
      <c r="T811" s="148">
        <f>S811*H811</f>
        <v>0</v>
      </c>
      <c r="AR811" s="16" t="s">
        <v>272</v>
      </c>
      <c r="AT811" s="16" t="s">
        <v>164</v>
      </c>
      <c r="AU811" s="16" t="s">
        <v>169</v>
      </c>
      <c r="AY811" s="16" t="s">
        <v>162</v>
      </c>
      <c r="BE811" s="149">
        <f>IF(N811="základná",J811,0)</f>
        <v>0</v>
      </c>
      <c r="BF811" s="149">
        <f>IF(N811="znížená",J811,0)</f>
        <v>0</v>
      </c>
      <c r="BG811" s="149">
        <f>IF(N811="zákl. prenesená",J811,0)</f>
        <v>0</v>
      </c>
      <c r="BH811" s="149">
        <f>IF(N811="zníž. prenesená",J811,0)</f>
        <v>0</v>
      </c>
      <c r="BI811" s="149">
        <f>IF(N811="nulová",J811,0)</f>
        <v>0</v>
      </c>
      <c r="BJ811" s="16" t="s">
        <v>169</v>
      </c>
      <c r="BK811" s="150">
        <f>ROUND(I811*H811,3)</f>
        <v>0</v>
      </c>
      <c r="BL811" s="16" t="s">
        <v>272</v>
      </c>
      <c r="BM811" s="16" t="s">
        <v>913</v>
      </c>
    </row>
    <row r="812" spans="2:65" s="11" customFormat="1">
      <c r="B812" s="151"/>
      <c r="D812" s="152" t="s">
        <v>175</v>
      </c>
      <c r="E812" s="153" t="s">
        <v>1</v>
      </c>
      <c r="F812" s="154" t="s">
        <v>739</v>
      </c>
      <c r="H812" s="153" t="s">
        <v>1</v>
      </c>
      <c r="I812" s="155"/>
      <c r="L812" s="151"/>
      <c r="M812" s="156"/>
      <c r="N812" s="157"/>
      <c r="O812" s="157"/>
      <c r="P812" s="157"/>
      <c r="Q812" s="157"/>
      <c r="R812" s="157"/>
      <c r="S812" s="157"/>
      <c r="T812" s="158"/>
      <c r="AT812" s="153" t="s">
        <v>175</v>
      </c>
      <c r="AU812" s="153" t="s">
        <v>169</v>
      </c>
      <c r="AV812" s="11" t="s">
        <v>79</v>
      </c>
      <c r="AW812" s="11" t="s">
        <v>32</v>
      </c>
      <c r="AX812" s="11" t="s">
        <v>71</v>
      </c>
      <c r="AY812" s="153" t="s">
        <v>162</v>
      </c>
    </row>
    <row r="813" spans="2:65" s="12" customFormat="1">
      <c r="B813" s="159"/>
      <c r="D813" s="152" t="s">
        <v>175</v>
      </c>
      <c r="E813" s="160" t="s">
        <v>1</v>
      </c>
      <c r="F813" s="161" t="s">
        <v>914</v>
      </c>
      <c r="H813" s="162">
        <v>442.92</v>
      </c>
      <c r="I813" s="163"/>
      <c r="L813" s="159"/>
      <c r="M813" s="164"/>
      <c r="N813" s="165"/>
      <c r="O813" s="165"/>
      <c r="P813" s="165"/>
      <c r="Q813" s="165"/>
      <c r="R813" s="165"/>
      <c r="S813" s="165"/>
      <c r="T813" s="166"/>
      <c r="AT813" s="160" t="s">
        <v>175</v>
      </c>
      <c r="AU813" s="160" t="s">
        <v>169</v>
      </c>
      <c r="AV813" s="12" t="s">
        <v>169</v>
      </c>
      <c r="AW813" s="12" t="s">
        <v>32</v>
      </c>
      <c r="AX813" s="12" t="s">
        <v>71</v>
      </c>
      <c r="AY813" s="160" t="s">
        <v>162</v>
      </c>
    </row>
    <row r="814" spans="2:65" s="12" customFormat="1">
      <c r="B814" s="159"/>
      <c r="D814" s="152" t="s">
        <v>175</v>
      </c>
      <c r="E814" s="160" t="s">
        <v>1</v>
      </c>
      <c r="F814" s="161" t="s">
        <v>915</v>
      </c>
      <c r="H814" s="162">
        <v>98.71</v>
      </c>
      <c r="I814" s="163"/>
      <c r="L814" s="159"/>
      <c r="M814" s="164"/>
      <c r="N814" s="165"/>
      <c r="O814" s="165"/>
      <c r="P814" s="165"/>
      <c r="Q814" s="165"/>
      <c r="R814" s="165"/>
      <c r="S814" s="165"/>
      <c r="T814" s="166"/>
      <c r="AT814" s="160" t="s">
        <v>175</v>
      </c>
      <c r="AU814" s="160" t="s">
        <v>169</v>
      </c>
      <c r="AV814" s="12" t="s">
        <v>169</v>
      </c>
      <c r="AW814" s="12" t="s">
        <v>32</v>
      </c>
      <c r="AX814" s="12" t="s">
        <v>71</v>
      </c>
      <c r="AY814" s="160" t="s">
        <v>162</v>
      </c>
    </row>
    <row r="815" spans="2:65" s="14" customFormat="1">
      <c r="B815" s="175"/>
      <c r="D815" s="152" t="s">
        <v>175</v>
      </c>
      <c r="E815" s="176" t="s">
        <v>1</v>
      </c>
      <c r="F815" s="177" t="s">
        <v>190</v>
      </c>
      <c r="H815" s="178">
        <v>541.63</v>
      </c>
      <c r="I815" s="179"/>
      <c r="L815" s="175"/>
      <c r="M815" s="180"/>
      <c r="N815" s="181"/>
      <c r="O815" s="181"/>
      <c r="P815" s="181"/>
      <c r="Q815" s="181"/>
      <c r="R815" s="181"/>
      <c r="S815" s="181"/>
      <c r="T815" s="182"/>
      <c r="AT815" s="176" t="s">
        <v>175</v>
      </c>
      <c r="AU815" s="176" t="s">
        <v>169</v>
      </c>
      <c r="AV815" s="14" t="s">
        <v>168</v>
      </c>
      <c r="AW815" s="14" t="s">
        <v>32</v>
      </c>
      <c r="AX815" s="14" t="s">
        <v>79</v>
      </c>
      <c r="AY815" s="176" t="s">
        <v>162</v>
      </c>
    </row>
    <row r="816" spans="2:65" s="1" customFormat="1" ht="16.5" customHeight="1">
      <c r="B816" s="139"/>
      <c r="C816" s="183" t="s">
        <v>916</v>
      </c>
      <c r="D816" s="183" t="s">
        <v>349</v>
      </c>
      <c r="E816" s="246" t="s">
        <v>2586</v>
      </c>
      <c r="F816" s="247"/>
      <c r="G816" s="185" t="s">
        <v>274</v>
      </c>
      <c r="H816" s="186">
        <v>622.875</v>
      </c>
      <c r="I816" s="187"/>
      <c r="J816" s="186">
        <f>ROUND(I816*H816,3)</f>
        <v>0</v>
      </c>
      <c r="K816" s="184" t="s">
        <v>167</v>
      </c>
      <c r="L816" s="188"/>
      <c r="M816" s="189" t="s">
        <v>1</v>
      </c>
      <c r="N816" s="190" t="s">
        <v>43</v>
      </c>
      <c r="O816" s="49"/>
      <c r="P816" s="147">
        <f>O816*H816</f>
        <v>0</v>
      </c>
      <c r="Q816" s="147">
        <v>4.0000000000000002E-4</v>
      </c>
      <c r="R816" s="147">
        <f>Q816*H816</f>
        <v>0.24915000000000001</v>
      </c>
      <c r="S816" s="147">
        <v>0</v>
      </c>
      <c r="T816" s="148">
        <f>S816*H816</f>
        <v>0</v>
      </c>
      <c r="AR816" s="16" t="s">
        <v>363</v>
      </c>
      <c r="AT816" s="16" t="s">
        <v>349</v>
      </c>
      <c r="AU816" s="16" t="s">
        <v>169</v>
      </c>
      <c r="AY816" s="16" t="s">
        <v>162</v>
      </c>
      <c r="BE816" s="149">
        <f>IF(N816="základná",J816,0)</f>
        <v>0</v>
      </c>
      <c r="BF816" s="149">
        <f>IF(N816="znížená",J816,0)</f>
        <v>0</v>
      </c>
      <c r="BG816" s="149">
        <f>IF(N816="zákl. prenesená",J816,0)</f>
        <v>0</v>
      </c>
      <c r="BH816" s="149">
        <f>IF(N816="zníž. prenesená",J816,0)</f>
        <v>0</v>
      </c>
      <c r="BI816" s="149">
        <f>IF(N816="nulová",J816,0)</f>
        <v>0</v>
      </c>
      <c r="BJ816" s="16" t="s">
        <v>169</v>
      </c>
      <c r="BK816" s="150">
        <f>ROUND(I816*H816,3)</f>
        <v>0</v>
      </c>
      <c r="BL816" s="16" t="s">
        <v>272</v>
      </c>
      <c r="BM816" s="16" t="s">
        <v>917</v>
      </c>
    </row>
    <row r="817" spans="2:65" s="12" customFormat="1">
      <c r="B817" s="159"/>
      <c r="D817" s="152" t="s">
        <v>175</v>
      </c>
      <c r="E817" s="160" t="s">
        <v>1</v>
      </c>
      <c r="F817" s="161" t="s">
        <v>918</v>
      </c>
      <c r="H817" s="162">
        <v>622.875</v>
      </c>
      <c r="I817" s="163"/>
      <c r="L817" s="159"/>
      <c r="M817" s="164"/>
      <c r="N817" s="165"/>
      <c r="O817" s="165"/>
      <c r="P817" s="165"/>
      <c r="Q817" s="165"/>
      <c r="R817" s="165"/>
      <c r="S817" s="165"/>
      <c r="T817" s="166"/>
      <c r="AT817" s="160" t="s">
        <v>175</v>
      </c>
      <c r="AU817" s="160" t="s">
        <v>169</v>
      </c>
      <c r="AV817" s="12" t="s">
        <v>169</v>
      </c>
      <c r="AW817" s="12" t="s">
        <v>32</v>
      </c>
      <c r="AX817" s="12" t="s">
        <v>79</v>
      </c>
      <c r="AY817" s="160" t="s">
        <v>162</v>
      </c>
    </row>
    <row r="818" spans="2:65" s="1" customFormat="1" ht="16.5" customHeight="1">
      <c r="B818" s="139"/>
      <c r="C818" s="140" t="s">
        <v>919</v>
      </c>
      <c r="D818" s="140" t="s">
        <v>164</v>
      </c>
      <c r="E818" s="242" t="s">
        <v>920</v>
      </c>
      <c r="F818" s="243"/>
      <c r="G818" s="142" t="s">
        <v>274</v>
      </c>
      <c r="H818" s="143">
        <v>262.65899999999999</v>
      </c>
      <c r="I818" s="144"/>
      <c r="J818" s="143">
        <f>ROUND(I818*H818,3)</f>
        <v>0</v>
      </c>
      <c r="K818" s="141" t="s">
        <v>167</v>
      </c>
      <c r="L818" s="30"/>
      <c r="M818" s="145" t="s">
        <v>1</v>
      </c>
      <c r="N818" s="146" t="s">
        <v>43</v>
      </c>
      <c r="O818" s="49"/>
      <c r="P818" s="147">
        <f>O818*H818</f>
        <v>0</v>
      </c>
      <c r="Q818" s="147">
        <v>5.4000000000000001E-4</v>
      </c>
      <c r="R818" s="147">
        <f>Q818*H818</f>
        <v>0.14183586000000001</v>
      </c>
      <c r="S818" s="147">
        <v>0</v>
      </c>
      <c r="T818" s="148">
        <f>S818*H818</f>
        <v>0</v>
      </c>
      <c r="AR818" s="16" t="s">
        <v>272</v>
      </c>
      <c r="AT818" s="16" t="s">
        <v>164</v>
      </c>
      <c r="AU818" s="16" t="s">
        <v>169</v>
      </c>
      <c r="AY818" s="16" t="s">
        <v>162</v>
      </c>
      <c r="BE818" s="149">
        <f>IF(N818="základná",J818,0)</f>
        <v>0</v>
      </c>
      <c r="BF818" s="149">
        <f>IF(N818="znížená",J818,0)</f>
        <v>0</v>
      </c>
      <c r="BG818" s="149">
        <f>IF(N818="zákl. prenesená",J818,0)</f>
        <v>0</v>
      </c>
      <c r="BH818" s="149">
        <f>IF(N818="zníž. prenesená",J818,0)</f>
        <v>0</v>
      </c>
      <c r="BI818" s="149">
        <f>IF(N818="nulová",J818,0)</f>
        <v>0</v>
      </c>
      <c r="BJ818" s="16" t="s">
        <v>169</v>
      </c>
      <c r="BK818" s="150">
        <f>ROUND(I818*H818,3)</f>
        <v>0</v>
      </c>
      <c r="BL818" s="16" t="s">
        <v>272</v>
      </c>
      <c r="BM818" s="16" t="s">
        <v>921</v>
      </c>
    </row>
    <row r="819" spans="2:65" s="11" customFormat="1">
      <c r="B819" s="151"/>
      <c r="D819" s="152" t="s">
        <v>175</v>
      </c>
      <c r="E819" s="153" t="s">
        <v>1</v>
      </c>
      <c r="F819" s="154" t="s">
        <v>739</v>
      </c>
      <c r="H819" s="153" t="s">
        <v>1</v>
      </c>
      <c r="I819" s="155"/>
      <c r="L819" s="151"/>
      <c r="M819" s="156"/>
      <c r="N819" s="157"/>
      <c r="O819" s="157"/>
      <c r="P819" s="157"/>
      <c r="Q819" s="157"/>
      <c r="R819" s="157"/>
      <c r="S819" s="157"/>
      <c r="T819" s="158"/>
      <c r="AT819" s="153" t="s">
        <v>175</v>
      </c>
      <c r="AU819" s="153" t="s">
        <v>169</v>
      </c>
      <c r="AV819" s="11" t="s">
        <v>79</v>
      </c>
      <c r="AW819" s="11" t="s">
        <v>32</v>
      </c>
      <c r="AX819" s="11" t="s">
        <v>71</v>
      </c>
      <c r="AY819" s="153" t="s">
        <v>162</v>
      </c>
    </row>
    <row r="820" spans="2:65" s="12" customFormat="1">
      <c r="B820" s="159"/>
      <c r="D820" s="152" t="s">
        <v>175</v>
      </c>
      <c r="E820" s="160" t="s">
        <v>1</v>
      </c>
      <c r="F820" s="161" t="s">
        <v>922</v>
      </c>
      <c r="H820" s="162">
        <v>184.898</v>
      </c>
      <c r="I820" s="163"/>
      <c r="L820" s="159"/>
      <c r="M820" s="164"/>
      <c r="N820" s="165"/>
      <c r="O820" s="165"/>
      <c r="P820" s="165"/>
      <c r="Q820" s="165"/>
      <c r="R820" s="165"/>
      <c r="S820" s="165"/>
      <c r="T820" s="166"/>
      <c r="AT820" s="160" t="s">
        <v>175</v>
      </c>
      <c r="AU820" s="160" t="s">
        <v>169</v>
      </c>
      <c r="AV820" s="12" t="s">
        <v>169</v>
      </c>
      <c r="AW820" s="12" t="s">
        <v>32</v>
      </c>
      <c r="AX820" s="12" t="s">
        <v>71</v>
      </c>
      <c r="AY820" s="160" t="s">
        <v>162</v>
      </c>
    </row>
    <row r="821" spans="2:65" s="11" customFormat="1">
      <c r="B821" s="151"/>
      <c r="D821" s="152" t="s">
        <v>175</v>
      </c>
      <c r="E821" s="153" t="s">
        <v>1</v>
      </c>
      <c r="F821" s="154" t="s">
        <v>923</v>
      </c>
      <c r="H821" s="153" t="s">
        <v>1</v>
      </c>
      <c r="I821" s="155"/>
      <c r="L821" s="151"/>
      <c r="M821" s="156"/>
      <c r="N821" s="157"/>
      <c r="O821" s="157"/>
      <c r="P821" s="157"/>
      <c r="Q821" s="157"/>
      <c r="R821" s="157"/>
      <c r="S821" s="157"/>
      <c r="T821" s="158"/>
      <c r="AT821" s="153" t="s">
        <v>175</v>
      </c>
      <c r="AU821" s="153" t="s">
        <v>169</v>
      </c>
      <c r="AV821" s="11" t="s">
        <v>79</v>
      </c>
      <c r="AW821" s="11" t="s">
        <v>32</v>
      </c>
      <c r="AX821" s="11" t="s">
        <v>71</v>
      </c>
      <c r="AY821" s="153" t="s">
        <v>162</v>
      </c>
    </row>
    <row r="822" spans="2:65" s="12" customFormat="1">
      <c r="B822" s="159"/>
      <c r="D822" s="152" t="s">
        <v>175</v>
      </c>
      <c r="E822" s="160" t="s">
        <v>1</v>
      </c>
      <c r="F822" s="161" t="s">
        <v>924</v>
      </c>
      <c r="H822" s="162">
        <v>31.14</v>
      </c>
      <c r="I822" s="163"/>
      <c r="L822" s="159"/>
      <c r="M822" s="164"/>
      <c r="N822" s="165"/>
      <c r="O822" s="165"/>
      <c r="P822" s="165"/>
      <c r="Q822" s="165"/>
      <c r="R822" s="165"/>
      <c r="S822" s="165"/>
      <c r="T822" s="166"/>
      <c r="AT822" s="160" t="s">
        <v>175</v>
      </c>
      <c r="AU822" s="160" t="s">
        <v>169</v>
      </c>
      <c r="AV822" s="12" t="s">
        <v>169</v>
      </c>
      <c r="AW822" s="12" t="s">
        <v>32</v>
      </c>
      <c r="AX822" s="12" t="s">
        <v>71</v>
      </c>
      <c r="AY822" s="160" t="s">
        <v>162</v>
      </c>
    </row>
    <row r="823" spans="2:65" s="13" customFormat="1">
      <c r="B823" s="167"/>
      <c r="D823" s="152" t="s">
        <v>175</v>
      </c>
      <c r="E823" s="168" t="s">
        <v>1</v>
      </c>
      <c r="F823" s="169" t="s">
        <v>183</v>
      </c>
      <c r="H823" s="170">
        <v>216.03800000000001</v>
      </c>
      <c r="I823" s="171"/>
      <c r="L823" s="167"/>
      <c r="M823" s="172"/>
      <c r="N823" s="173"/>
      <c r="O823" s="173"/>
      <c r="P823" s="173"/>
      <c r="Q823" s="173"/>
      <c r="R823" s="173"/>
      <c r="S823" s="173"/>
      <c r="T823" s="174"/>
      <c r="AT823" s="168" t="s">
        <v>175</v>
      </c>
      <c r="AU823" s="168" t="s">
        <v>169</v>
      </c>
      <c r="AV823" s="13" t="s">
        <v>184</v>
      </c>
      <c r="AW823" s="13" t="s">
        <v>32</v>
      </c>
      <c r="AX823" s="13" t="s">
        <v>71</v>
      </c>
      <c r="AY823" s="168" t="s">
        <v>162</v>
      </c>
    </row>
    <row r="824" spans="2:65" s="11" customFormat="1">
      <c r="B824" s="151"/>
      <c r="D824" s="152" t="s">
        <v>175</v>
      </c>
      <c r="E824" s="153" t="s">
        <v>1</v>
      </c>
      <c r="F824" s="154" t="s">
        <v>925</v>
      </c>
      <c r="H824" s="153" t="s">
        <v>1</v>
      </c>
      <c r="I824" s="155"/>
      <c r="L824" s="151"/>
      <c r="M824" s="156"/>
      <c r="N824" s="157"/>
      <c r="O824" s="157"/>
      <c r="P824" s="157"/>
      <c r="Q824" s="157"/>
      <c r="R824" s="157"/>
      <c r="S824" s="157"/>
      <c r="T824" s="158"/>
      <c r="AT824" s="153" t="s">
        <v>175</v>
      </c>
      <c r="AU824" s="153" t="s">
        <v>169</v>
      </c>
      <c r="AV824" s="11" t="s">
        <v>79</v>
      </c>
      <c r="AW824" s="11" t="s">
        <v>32</v>
      </c>
      <c r="AX824" s="11" t="s">
        <v>71</v>
      </c>
      <c r="AY824" s="153" t="s">
        <v>162</v>
      </c>
    </row>
    <row r="825" spans="2:65" s="12" customFormat="1">
      <c r="B825" s="159"/>
      <c r="D825" s="152" t="s">
        <v>175</v>
      </c>
      <c r="E825" s="160" t="s">
        <v>1</v>
      </c>
      <c r="F825" s="161" t="s">
        <v>926</v>
      </c>
      <c r="H825" s="162">
        <v>37.604999999999997</v>
      </c>
      <c r="I825" s="163"/>
      <c r="L825" s="159"/>
      <c r="M825" s="164"/>
      <c r="N825" s="165"/>
      <c r="O825" s="165"/>
      <c r="P825" s="165"/>
      <c r="Q825" s="165"/>
      <c r="R825" s="165"/>
      <c r="S825" s="165"/>
      <c r="T825" s="166"/>
      <c r="AT825" s="160" t="s">
        <v>175</v>
      </c>
      <c r="AU825" s="160" t="s">
        <v>169</v>
      </c>
      <c r="AV825" s="12" t="s">
        <v>169</v>
      </c>
      <c r="AW825" s="12" t="s">
        <v>32</v>
      </c>
      <c r="AX825" s="12" t="s">
        <v>71</v>
      </c>
      <c r="AY825" s="160" t="s">
        <v>162</v>
      </c>
    </row>
    <row r="826" spans="2:65" s="11" customFormat="1">
      <c r="B826" s="151"/>
      <c r="D826" s="152" t="s">
        <v>175</v>
      </c>
      <c r="E826" s="153" t="s">
        <v>1</v>
      </c>
      <c r="F826" s="154" t="s">
        <v>923</v>
      </c>
      <c r="H826" s="153" t="s">
        <v>1</v>
      </c>
      <c r="I826" s="155"/>
      <c r="L826" s="151"/>
      <c r="M826" s="156"/>
      <c r="N826" s="157"/>
      <c r="O826" s="157"/>
      <c r="P826" s="157"/>
      <c r="Q826" s="157"/>
      <c r="R826" s="157"/>
      <c r="S826" s="157"/>
      <c r="T826" s="158"/>
      <c r="AT826" s="153" t="s">
        <v>175</v>
      </c>
      <c r="AU826" s="153" t="s">
        <v>169</v>
      </c>
      <c r="AV826" s="11" t="s">
        <v>79</v>
      </c>
      <c r="AW826" s="11" t="s">
        <v>32</v>
      </c>
      <c r="AX826" s="11" t="s">
        <v>71</v>
      </c>
      <c r="AY826" s="153" t="s">
        <v>162</v>
      </c>
    </row>
    <row r="827" spans="2:65" s="12" customFormat="1">
      <c r="B827" s="159"/>
      <c r="D827" s="152" t="s">
        <v>175</v>
      </c>
      <c r="E827" s="160" t="s">
        <v>1</v>
      </c>
      <c r="F827" s="161" t="s">
        <v>927</v>
      </c>
      <c r="H827" s="162">
        <v>9.016</v>
      </c>
      <c r="I827" s="163"/>
      <c r="L827" s="159"/>
      <c r="M827" s="164"/>
      <c r="N827" s="165"/>
      <c r="O827" s="165"/>
      <c r="P827" s="165"/>
      <c r="Q827" s="165"/>
      <c r="R827" s="165"/>
      <c r="S827" s="165"/>
      <c r="T827" s="166"/>
      <c r="AT827" s="160" t="s">
        <v>175</v>
      </c>
      <c r="AU827" s="160" t="s">
        <v>169</v>
      </c>
      <c r="AV827" s="12" t="s">
        <v>169</v>
      </c>
      <c r="AW827" s="12" t="s">
        <v>32</v>
      </c>
      <c r="AX827" s="12" t="s">
        <v>71</v>
      </c>
      <c r="AY827" s="160" t="s">
        <v>162</v>
      </c>
    </row>
    <row r="828" spans="2:65" s="13" customFormat="1">
      <c r="B828" s="167"/>
      <c r="D828" s="152" t="s">
        <v>175</v>
      </c>
      <c r="E828" s="168" t="s">
        <v>1</v>
      </c>
      <c r="F828" s="169" t="s">
        <v>183</v>
      </c>
      <c r="H828" s="170">
        <v>46.620999999999995</v>
      </c>
      <c r="I828" s="171"/>
      <c r="L828" s="167"/>
      <c r="M828" s="172"/>
      <c r="N828" s="173"/>
      <c r="O828" s="173"/>
      <c r="P828" s="173"/>
      <c r="Q828" s="173"/>
      <c r="R828" s="173"/>
      <c r="S828" s="173"/>
      <c r="T828" s="174"/>
      <c r="AT828" s="168" t="s">
        <v>175</v>
      </c>
      <c r="AU828" s="168" t="s">
        <v>169</v>
      </c>
      <c r="AV828" s="13" t="s">
        <v>184</v>
      </c>
      <c r="AW828" s="13" t="s">
        <v>32</v>
      </c>
      <c r="AX828" s="13" t="s">
        <v>71</v>
      </c>
      <c r="AY828" s="168" t="s">
        <v>162</v>
      </c>
    </row>
    <row r="829" spans="2:65" s="14" customFormat="1">
      <c r="B829" s="175"/>
      <c r="D829" s="152" t="s">
        <v>175</v>
      </c>
      <c r="E829" s="176" t="s">
        <v>1</v>
      </c>
      <c r="F829" s="177" t="s">
        <v>190</v>
      </c>
      <c r="H829" s="178">
        <v>262.65899999999999</v>
      </c>
      <c r="I829" s="179"/>
      <c r="L829" s="175"/>
      <c r="M829" s="180"/>
      <c r="N829" s="181"/>
      <c r="O829" s="181"/>
      <c r="P829" s="181"/>
      <c r="Q829" s="181"/>
      <c r="R829" s="181"/>
      <c r="S829" s="181"/>
      <c r="T829" s="182"/>
      <c r="AT829" s="176" t="s">
        <v>175</v>
      </c>
      <c r="AU829" s="176" t="s">
        <v>169</v>
      </c>
      <c r="AV829" s="14" t="s">
        <v>168</v>
      </c>
      <c r="AW829" s="14" t="s">
        <v>32</v>
      </c>
      <c r="AX829" s="14" t="s">
        <v>79</v>
      </c>
      <c r="AY829" s="176" t="s">
        <v>162</v>
      </c>
    </row>
    <row r="830" spans="2:65" s="1" customFormat="1" ht="16.5" customHeight="1">
      <c r="B830" s="139"/>
      <c r="C830" s="183" t="s">
        <v>928</v>
      </c>
      <c r="D830" s="183" t="s">
        <v>349</v>
      </c>
      <c r="E830" s="246" t="s">
        <v>929</v>
      </c>
      <c r="F830" s="247"/>
      <c r="G830" s="185" t="s">
        <v>274</v>
      </c>
      <c r="H830" s="186">
        <v>302.05799999999999</v>
      </c>
      <c r="I830" s="187"/>
      <c r="J830" s="186">
        <f>ROUND(I830*H830,3)</f>
        <v>0</v>
      </c>
      <c r="K830" s="184" t="s">
        <v>167</v>
      </c>
      <c r="L830" s="188"/>
      <c r="M830" s="189" t="s">
        <v>1</v>
      </c>
      <c r="N830" s="190" t="s">
        <v>43</v>
      </c>
      <c r="O830" s="49"/>
      <c r="P830" s="147">
        <f>O830*H830</f>
        <v>0</v>
      </c>
      <c r="Q830" s="147">
        <v>4.2500000000000003E-3</v>
      </c>
      <c r="R830" s="147">
        <f>Q830*H830</f>
        <v>1.2837465000000001</v>
      </c>
      <c r="S830" s="147">
        <v>0</v>
      </c>
      <c r="T830" s="148">
        <f>S830*H830</f>
        <v>0</v>
      </c>
      <c r="AR830" s="16" t="s">
        <v>363</v>
      </c>
      <c r="AT830" s="16" t="s">
        <v>349</v>
      </c>
      <c r="AU830" s="16" t="s">
        <v>169</v>
      </c>
      <c r="AY830" s="16" t="s">
        <v>162</v>
      </c>
      <c r="BE830" s="149">
        <f>IF(N830="základná",J830,0)</f>
        <v>0</v>
      </c>
      <c r="BF830" s="149">
        <f>IF(N830="znížená",J830,0)</f>
        <v>0</v>
      </c>
      <c r="BG830" s="149">
        <f>IF(N830="zákl. prenesená",J830,0)</f>
        <v>0</v>
      </c>
      <c r="BH830" s="149">
        <f>IF(N830="zníž. prenesená",J830,0)</f>
        <v>0</v>
      </c>
      <c r="BI830" s="149">
        <f>IF(N830="nulová",J830,0)</f>
        <v>0</v>
      </c>
      <c r="BJ830" s="16" t="s">
        <v>169</v>
      </c>
      <c r="BK830" s="150">
        <f>ROUND(I830*H830,3)</f>
        <v>0</v>
      </c>
      <c r="BL830" s="16" t="s">
        <v>272</v>
      </c>
      <c r="BM830" s="16" t="s">
        <v>930</v>
      </c>
    </row>
    <row r="831" spans="2:65" s="12" customFormat="1">
      <c r="B831" s="159"/>
      <c r="D831" s="152" t="s">
        <v>175</v>
      </c>
      <c r="E831" s="160" t="s">
        <v>1</v>
      </c>
      <c r="F831" s="161" t="s">
        <v>931</v>
      </c>
      <c r="H831" s="162">
        <v>302.05799999999999</v>
      </c>
      <c r="I831" s="163"/>
      <c r="L831" s="159"/>
      <c r="M831" s="164"/>
      <c r="N831" s="165"/>
      <c r="O831" s="165"/>
      <c r="P831" s="165"/>
      <c r="Q831" s="165"/>
      <c r="R831" s="165"/>
      <c r="S831" s="165"/>
      <c r="T831" s="166"/>
      <c r="AT831" s="160" t="s">
        <v>175</v>
      </c>
      <c r="AU831" s="160" t="s">
        <v>169</v>
      </c>
      <c r="AV831" s="12" t="s">
        <v>169</v>
      </c>
      <c r="AW831" s="12" t="s">
        <v>32</v>
      </c>
      <c r="AX831" s="12" t="s">
        <v>79</v>
      </c>
      <c r="AY831" s="160" t="s">
        <v>162</v>
      </c>
    </row>
    <row r="832" spans="2:65" s="1" customFormat="1" ht="16.5" customHeight="1">
      <c r="B832" s="139"/>
      <c r="C832" s="140" t="s">
        <v>932</v>
      </c>
      <c r="D832" s="140" t="s">
        <v>164</v>
      </c>
      <c r="E832" s="242" t="s">
        <v>933</v>
      </c>
      <c r="F832" s="243"/>
      <c r="G832" s="142" t="s">
        <v>274</v>
      </c>
      <c r="H832" s="143">
        <v>270.815</v>
      </c>
      <c r="I832" s="144"/>
      <c r="J832" s="143">
        <f>ROUND(I832*H832,3)</f>
        <v>0</v>
      </c>
      <c r="K832" s="141" t="s">
        <v>167</v>
      </c>
      <c r="L832" s="30"/>
      <c r="M832" s="145" t="s">
        <v>1</v>
      </c>
      <c r="N832" s="146" t="s">
        <v>43</v>
      </c>
      <c r="O832" s="49"/>
      <c r="P832" s="147">
        <f>O832*H832</f>
        <v>0</v>
      </c>
      <c r="Q832" s="147">
        <v>0</v>
      </c>
      <c r="R832" s="147">
        <f>Q832*H832</f>
        <v>0</v>
      </c>
      <c r="S832" s="147">
        <v>0</v>
      </c>
      <c r="T832" s="148">
        <f>S832*H832</f>
        <v>0</v>
      </c>
      <c r="AR832" s="16" t="s">
        <v>272</v>
      </c>
      <c r="AT832" s="16" t="s">
        <v>164</v>
      </c>
      <c r="AU832" s="16" t="s">
        <v>169</v>
      </c>
      <c r="AY832" s="16" t="s">
        <v>162</v>
      </c>
      <c r="BE832" s="149">
        <f>IF(N832="základná",J832,0)</f>
        <v>0</v>
      </c>
      <c r="BF832" s="149">
        <f>IF(N832="znížená",J832,0)</f>
        <v>0</v>
      </c>
      <c r="BG832" s="149">
        <f>IF(N832="zákl. prenesená",J832,0)</f>
        <v>0</v>
      </c>
      <c r="BH832" s="149">
        <f>IF(N832="zníž. prenesená",J832,0)</f>
        <v>0</v>
      </c>
      <c r="BI832" s="149">
        <f>IF(N832="nulová",J832,0)</f>
        <v>0</v>
      </c>
      <c r="BJ832" s="16" t="s">
        <v>169</v>
      </c>
      <c r="BK832" s="150">
        <f>ROUND(I832*H832,3)</f>
        <v>0</v>
      </c>
      <c r="BL832" s="16" t="s">
        <v>272</v>
      </c>
      <c r="BM832" s="16" t="s">
        <v>934</v>
      </c>
    </row>
    <row r="833" spans="2:65" s="11" customFormat="1">
      <c r="B833" s="151"/>
      <c r="D833" s="152" t="s">
        <v>175</v>
      </c>
      <c r="E833" s="153" t="s">
        <v>1</v>
      </c>
      <c r="F833" s="154" t="s">
        <v>739</v>
      </c>
      <c r="H833" s="153" t="s">
        <v>1</v>
      </c>
      <c r="I833" s="155"/>
      <c r="L833" s="151"/>
      <c r="M833" s="156"/>
      <c r="N833" s="157"/>
      <c r="O833" s="157"/>
      <c r="P833" s="157"/>
      <c r="Q833" s="157"/>
      <c r="R833" s="157"/>
      <c r="S833" s="157"/>
      <c r="T833" s="158"/>
      <c r="AT833" s="153" t="s">
        <v>175</v>
      </c>
      <c r="AU833" s="153" t="s">
        <v>169</v>
      </c>
      <c r="AV833" s="11" t="s">
        <v>79</v>
      </c>
      <c r="AW833" s="11" t="s">
        <v>32</v>
      </c>
      <c r="AX833" s="11" t="s">
        <v>71</v>
      </c>
      <c r="AY833" s="153" t="s">
        <v>162</v>
      </c>
    </row>
    <row r="834" spans="2:65" s="12" customFormat="1">
      <c r="B834" s="159"/>
      <c r="D834" s="152" t="s">
        <v>175</v>
      </c>
      <c r="E834" s="160" t="s">
        <v>1</v>
      </c>
      <c r="F834" s="161" t="s">
        <v>935</v>
      </c>
      <c r="H834" s="162">
        <v>181.238</v>
      </c>
      <c r="I834" s="163"/>
      <c r="L834" s="159"/>
      <c r="M834" s="164"/>
      <c r="N834" s="165"/>
      <c r="O834" s="165"/>
      <c r="P834" s="165"/>
      <c r="Q834" s="165"/>
      <c r="R834" s="165"/>
      <c r="S834" s="165"/>
      <c r="T834" s="166"/>
      <c r="AT834" s="160" t="s">
        <v>175</v>
      </c>
      <c r="AU834" s="160" t="s">
        <v>169</v>
      </c>
      <c r="AV834" s="12" t="s">
        <v>169</v>
      </c>
      <c r="AW834" s="12" t="s">
        <v>32</v>
      </c>
      <c r="AX834" s="12" t="s">
        <v>71</v>
      </c>
      <c r="AY834" s="160" t="s">
        <v>162</v>
      </c>
    </row>
    <row r="835" spans="2:65" s="11" customFormat="1">
      <c r="B835" s="151"/>
      <c r="D835" s="152" t="s">
        <v>175</v>
      </c>
      <c r="E835" s="153" t="s">
        <v>1</v>
      </c>
      <c r="F835" s="154" t="s">
        <v>936</v>
      </c>
      <c r="H835" s="153" t="s">
        <v>1</v>
      </c>
      <c r="I835" s="155"/>
      <c r="L835" s="151"/>
      <c r="M835" s="156"/>
      <c r="N835" s="157"/>
      <c r="O835" s="157"/>
      <c r="P835" s="157"/>
      <c r="Q835" s="157"/>
      <c r="R835" s="157"/>
      <c r="S835" s="157"/>
      <c r="T835" s="158"/>
      <c r="AT835" s="153" t="s">
        <v>175</v>
      </c>
      <c r="AU835" s="153" t="s">
        <v>169</v>
      </c>
      <c r="AV835" s="11" t="s">
        <v>79</v>
      </c>
      <c r="AW835" s="11" t="s">
        <v>32</v>
      </c>
      <c r="AX835" s="11" t="s">
        <v>71</v>
      </c>
      <c r="AY835" s="153" t="s">
        <v>162</v>
      </c>
    </row>
    <row r="836" spans="2:65" s="12" customFormat="1">
      <c r="B836" s="159"/>
      <c r="D836" s="152" t="s">
        <v>175</v>
      </c>
      <c r="E836" s="160" t="s">
        <v>1</v>
      </c>
      <c r="F836" s="161" t="s">
        <v>937</v>
      </c>
      <c r="H836" s="162">
        <v>40.222000000000001</v>
      </c>
      <c r="I836" s="163"/>
      <c r="L836" s="159"/>
      <c r="M836" s="164"/>
      <c r="N836" s="165"/>
      <c r="O836" s="165"/>
      <c r="P836" s="165"/>
      <c r="Q836" s="165"/>
      <c r="R836" s="165"/>
      <c r="S836" s="165"/>
      <c r="T836" s="166"/>
      <c r="AT836" s="160" t="s">
        <v>175</v>
      </c>
      <c r="AU836" s="160" t="s">
        <v>169</v>
      </c>
      <c r="AV836" s="12" t="s">
        <v>169</v>
      </c>
      <c r="AW836" s="12" t="s">
        <v>32</v>
      </c>
      <c r="AX836" s="12" t="s">
        <v>71</v>
      </c>
      <c r="AY836" s="160" t="s">
        <v>162</v>
      </c>
    </row>
    <row r="837" spans="2:65" s="13" customFormat="1">
      <c r="B837" s="167"/>
      <c r="D837" s="152" t="s">
        <v>175</v>
      </c>
      <c r="E837" s="168" t="s">
        <v>1</v>
      </c>
      <c r="F837" s="169" t="s">
        <v>183</v>
      </c>
      <c r="H837" s="170">
        <v>221.46</v>
      </c>
      <c r="I837" s="171"/>
      <c r="L837" s="167"/>
      <c r="M837" s="172"/>
      <c r="N837" s="173"/>
      <c r="O837" s="173"/>
      <c r="P837" s="173"/>
      <c r="Q837" s="173"/>
      <c r="R837" s="173"/>
      <c r="S837" s="173"/>
      <c r="T837" s="174"/>
      <c r="AT837" s="168" t="s">
        <v>175</v>
      </c>
      <c r="AU837" s="168" t="s">
        <v>169</v>
      </c>
      <c r="AV837" s="13" t="s">
        <v>184</v>
      </c>
      <c r="AW837" s="13" t="s">
        <v>32</v>
      </c>
      <c r="AX837" s="13" t="s">
        <v>71</v>
      </c>
      <c r="AY837" s="168" t="s">
        <v>162</v>
      </c>
    </row>
    <row r="838" spans="2:65" s="11" customFormat="1">
      <c r="B838" s="151"/>
      <c r="D838" s="152" t="s">
        <v>175</v>
      </c>
      <c r="E838" s="153" t="s">
        <v>1</v>
      </c>
      <c r="F838" s="154" t="s">
        <v>925</v>
      </c>
      <c r="H838" s="153" t="s">
        <v>1</v>
      </c>
      <c r="I838" s="155"/>
      <c r="L838" s="151"/>
      <c r="M838" s="156"/>
      <c r="N838" s="157"/>
      <c r="O838" s="157"/>
      <c r="P838" s="157"/>
      <c r="Q838" s="157"/>
      <c r="R838" s="157"/>
      <c r="S838" s="157"/>
      <c r="T838" s="158"/>
      <c r="AT838" s="153" t="s">
        <v>175</v>
      </c>
      <c r="AU838" s="153" t="s">
        <v>169</v>
      </c>
      <c r="AV838" s="11" t="s">
        <v>79</v>
      </c>
      <c r="AW838" s="11" t="s">
        <v>32</v>
      </c>
      <c r="AX838" s="11" t="s">
        <v>71</v>
      </c>
      <c r="AY838" s="153" t="s">
        <v>162</v>
      </c>
    </row>
    <row r="839" spans="2:65" s="12" customFormat="1">
      <c r="B839" s="159"/>
      <c r="D839" s="152" t="s">
        <v>175</v>
      </c>
      <c r="E839" s="160" t="s">
        <v>1</v>
      </c>
      <c r="F839" s="161" t="s">
        <v>938</v>
      </c>
      <c r="H839" s="162">
        <v>36.380000000000003</v>
      </c>
      <c r="I839" s="163"/>
      <c r="L839" s="159"/>
      <c r="M839" s="164"/>
      <c r="N839" s="165"/>
      <c r="O839" s="165"/>
      <c r="P839" s="165"/>
      <c r="Q839" s="165"/>
      <c r="R839" s="165"/>
      <c r="S839" s="165"/>
      <c r="T839" s="166"/>
      <c r="AT839" s="160" t="s">
        <v>175</v>
      </c>
      <c r="AU839" s="160" t="s">
        <v>169</v>
      </c>
      <c r="AV839" s="12" t="s">
        <v>169</v>
      </c>
      <c r="AW839" s="12" t="s">
        <v>32</v>
      </c>
      <c r="AX839" s="12" t="s">
        <v>71</v>
      </c>
      <c r="AY839" s="160" t="s">
        <v>162</v>
      </c>
    </row>
    <row r="840" spans="2:65" s="11" customFormat="1">
      <c r="B840" s="151"/>
      <c r="D840" s="152" t="s">
        <v>175</v>
      </c>
      <c r="E840" s="153" t="s">
        <v>1</v>
      </c>
      <c r="F840" s="154" t="s">
        <v>936</v>
      </c>
      <c r="H840" s="153" t="s">
        <v>1</v>
      </c>
      <c r="I840" s="155"/>
      <c r="L840" s="151"/>
      <c r="M840" s="156"/>
      <c r="N840" s="157"/>
      <c r="O840" s="157"/>
      <c r="P840" s="157"/>
      <c r="Q840" s="157"/>
      <c r="R840" s="157"/>
      <c r="S840" s="157"/>
      <c r="T840" s="158"/>
      <c r="AT840" s="153" t="s">
        <v>175</v>
      </c>
      <c r="AU840" s="153" t="s">
        <v>169</v>
      </c>
      <c r="AV840" s="11" t="s">
        <v>79</v>
      </c>
      <c r="AW840" s="11" t="s">
        <v>32</v>
      </c>
      <c r="AX840" s="11" t="s">
        <v>71</v>
      </c>
      <c r="AY840" s="153" t="s">
        <v>162</v>
      </c>
    </row>
    <row r="841" spans="2:65" s="12" customFormat="1">
      <c r="B841" s="159"/>
      <c r="D841" s="152" t="s">
        <v>175</v>
      </c>
      <c r="E841" s="160" t="s">
        <v>1</v>
      </c>
      <c r="F841" s="161" t="s">
        <v>939</v>
      </c>
      <c r="H841" s="162">
        <v>11.37</v>
      </c>
      <c r="I841" s="163"/>
      <c r="L841" s="159"/>
      <c r="M841" s="164"/>
      <c r="N841" s="165"/>
      <c r="O841" s="165"/>
      <c r="P841" s="165"/>
      <c r="Q841" s="165"/>
      <c r="R841" s="165"/>
      <c r="S841" s="165"/>
      <c r="T841" s="166"/>
      <c r="AT841" s="160" t="s">
        <v>175</v>
      </c>
      <c r="AU841" s="160" t="s">
        <v>169</v>
      </c>
      <c r="AV841" s="12" t="s">
        <v>169</v>
      </c>
      <c r="AW841" s="12" t="s">
        <v>32</v>
      </c>
      <c r="AX841" s="12" t="s">
        <v>71</v>
      </c>
      <c r="AY841" s="160" t="s">
        <v>162</v>
      </c>
    </row>
    <row r="842" spans="2:65" s="12" customFormat="1">
      <c r="B842" s="159"/>
      <c r="D842" s="152" t="s">
        <v>175</v>
      </c>
      <c r="E842" s="160" t="s">
        <v>1</v>
      </c>
      <c r="F842" s="161" t="s">
        <v>940</v>
      </c>
      <c r="H842" s="162">
        <v>1.605</v>
      </c>
      <c r="I842" s="163"/>
      <c r="L842" s="159"/>
      <c r="M842" s="164"/>
      <c r="N842" s="165"/>
      <c r="O842" s="165"/>
      <c r="P842" s="165"/>
      <c r="Q842" s="165"/>
      <c r="R842" s="165"/>
      <c r="S842" s="165"/>
      <c r="T842" s="166"/>
      <c r="AT842" s="160" t="s">
        <v>175</v>
      </c>
      <c r="AU842" s="160" t="s">
        <v>169</v>
      </c>
      <c r="AV842" s="12" t="s">
        <v>169</v>
      </c>
      <c r="AW842" s="12" t="s">
        <v>32</v>
      </c>
      <c r="AX842" s="12" t="s">
        <v>71</v>
      </c>
      <c r="AY842" s="160" t="s">
        <v>162</v>
      </c>
    </row>
    <row r="843" spans="2:65" s="13" customFormat="1">
      <c r="B843" s="167"/>
      <c r="D843" s="152" t="s">
        <v>175</v>
      </c>
      <c r="E843" s="168" t="s">
        <v>1</v>
      </c>
      <c r="F843" s="169" t="s">
        <v>183</v>
      </c>
      <c r="H843" s="170">
        <v>49.354999999999997</v>
      </c>
      <c r="I843" s="171"/>
      <c r="L843" s="167"/>
      <c r="M843" s="172"/>
      <c r="N843" s="173"/>
      <c r="O843" s="173"/>
      <c r="P843" s="173"/>
      <c r="Q843" s="173"/>
      <c r="R843" s="173"/>
      <c r="S843" s="173"/>
      <c r="T843" s="174"/>
      <c r="AT843" s="168" t="s">
        <v>175</v>
      </c>
      <c r="AU843" s="168" t="s">
        <v>169</v>
      </c>
      <c r="AV843" s="13" t="s">
        <v>184</v>
      </c>
      <c r="AW843" s="13" t="s">
        <v>32</v>
      </c>
      <c r="AX843" s="13" t="s">
        <v>71</v>
      </c>
      <c r="AY843" s="168" t="s">
        <v>162</v>
      </c>
    </row>
    <row r="844" spans="2:65" s="14" customFormat="1">
      <c r="B844" s="175"/>
      <c r="D844" s="152" t="s">
        <v>175</v>
      </c>
      <c r="E844" s="176" t="s">
        <v>1</v>
      </c>
      <c r="F844" s="177" t="s">
        <v>190</v>
      </c>
      <c r="H844" s="178">
        <v>270.81500000000005</v>
      </c>
      <c r="I844" s="179"/>
      <c r="L844" s="175"/>
      <c r="M844" s="180"/>
      <c r="N844" s="181"/>
      <c r="O844" s="181"/>
      <c r="P844" s="181"/>
      <c r="Q844" s="181"/>
      <c r="R844" s="181"/>
      <c r="S844" s="181"/>
      <c r="T844" s="182"/>
      <c r="AT844" s="176" t="s">
        <v>175</v>
      </c>
      <c r="AU844" s="176" t="s">
        <v>169</v>
      </c>
      <c r="AV844" s="14" t="s">
        <v>168</v>
      </c>
      <c r="AW844" s="14" t="s">
        <v>32</v>
      </c>
      <c r="AX844" s="14" t="s">
        <v>79</v>
      </c>
      <c r="AY844" s="176" t="s">
        <v>162</v>
      </c>
    </row>
    <row r="845" spans="2:65" s="1" customFormat="1" ht="16.5" customHeight="1">
      <c r="B845" s="139"/>
      <c r="C845" s="183" t="s">
        <v>941</v>
      </c>
      <c r="D845" s="183" t="s">
        <v>349</v>
      </c>
      <c r="E845" s="246" t="s">
        <v>2587</v>
      </c>
      <c r="F845" s="247"/>
      <c r="G845" s="185" t="s">
        <v>274</v>
      </c>
      <c r="H845" s="186">
        <v>311.43700000000001</v>
      </c>
      <c r="I845" s="187"/>
      <c r="J845" s="186">
        <f>ROUND(I845*H845,3)</f>
        <v>0</v>
      </c>
      <c r="K845" s="184" t="s">
        <v>167</v>
      </c>
      <c r="L845" s="188"/>
      <c r="M845" s="189" t="s">
        <v>1</v>
      </c>
      <c r="N845" s="190" t="s">
        <v>43</v>
      </c>
      <c r="O845" s="49"/>
      <c r="P845" s="147">
        <f>O845*H845</f>
        <v>0</v>
      </c>
      <c r="Q845" s="147">
        <v>1.9E-3</v>
      </c>
      <c r="R845" s="147">
        <f>Q845*H845</f>
        <v>0.59173030000000004</v>
      </c>
      <c r="S845" s="147">
        <v>0</v>
      </c>
      <c r="T845" s="148">
        <f>S845*H845</f>
        <v>0</v>
      </c>
      <c r="AR845" s="16" t="s">
        <v>363</v>
      </c>
      <c r="AT845" s="16" t="s">
        <v>349</v>
      </c>
      <c r="AU845" s="16" t="s">
        <v>169</v>
      </c>
      <c r="AY845" s="16" t="s">
        <v>162</v>
      </c>
      <c r="BE845" s="149">
        <f>IF(N845="základná",J845,0)</f>
        <v>0</v>
      </c>
      <c r="BF845" s="149">
        <f>IF(N845="znížená",J845,0)</f>
        <v>0</v>
      </c>
      <c r="BG845" s="149">
        <f>IF(N845="zákl. prenesená",J845,0)</f>
        <v>0</v>
      </c>
      <c r="BH845" s="149">
        <f>IF(N845="zníž. prenesená",J845,0)</f>
        <v>0</v>
      </c>
      <c r="BI845" s="149">
        <f>IF(N845="nulová",J845,0)</f>
        <v>0</v>
      </c>
      <c r="BJ845" s="16" t="s">
        <v>169</v>
      </c>
      <c r="BK845" s="150">
        <f>ROUND(I845*H845,3)</f>
        <v>0</v>
      </c>
      <c r="BL845" s="16" t="s">
        <v>272</v>
      </c>
      <c r="BM845" s="16" t="s">
        <v>942</v>
      </c>
    </row>
    <row r="846" spans="2:65" s="12" customFormat="1">
      <c r="B846" s="159"/>
      <c r="D846" s="152" t="s">
        <v>175</v>
      </c>
      <c r="E846" s="160" t="s">
        <v>1</v>
      </c>
      <c r="F846" s="161" t="s">
        <v>943</v>
      </c>
      <c r="H846" s="162">
        <v>311.43700000000001</v>
      </c>
      <c r="I846" s="163"/>
      <c r="L846" s="159"/>
      <c r="M846" s="164"/>
      <c r="N846" s="165"/>
      <c r="O846" s="165"/>
      <c r="P846" s="165"/>
      <c r="Q846" s="165"/>
      <c r="R846" s="165"/>
      <c r="S846" s="165"/>
      <c r="T846" s="166"/>
      <c r="AT846" s="160" t="s">
        <v>175</v>
      </c>
      <c r="AU846" s="160" t="s">
        <v>169</v>
      </c>
      <c r="AV846" s="12" t="s">
        <v>169</v>
      </c>
      <c r="AW846" s="12" t="s">
        <v>32</v>
      </c>
      <c r="AX846" s="12" t="s">
        <v>79</v>
      </c>
      <c r="AY846" s="160" t="s">
        <v>162</v>
      </c>
    </row>
    <row r="847" spans="2:65" s="1" customFormat="1" ht="16.5" customHeight="1">
      <c r="B847" s="139"/>
      <c r="C847" s="140" t="s">
        <v>944</v>
      </c>
      <c r="D847" s="140" t="s">
        <v>164</v>
      </c>
      <c r="E847" s="242" t="s">
        <v>945</v>
      </c>
      <c r="F847" s="243"/>
      <c r="G847" s="142" t="s">
        <v>395</v>
      </c>
      <c r="H847" s="143">
        <v>5</v>
      </c>
      <c r="I847" s="144"/>
      <c r="J847" s="143">
        <f>ROUND(I847*H847,3)</f>
        <v>0</v>
      </c>
      <c r="K847" s="141" t="s">
        <v>167</v>
      </c>
      <c r="L847" s="30"/>
      <c r="M847" s="145" t="s">
        <v>1</v>
      </c>
      <c r="N847" s="146" t="s">
        <v>43</v>
      </c>
      <c r="O847" s="49"/>
      <c r="P847" s="147">
        <f>O847*H847</f>
        <v>0</v>
      </c>
      <c r="Q847" s="147">
        <v>9.0000000000000006E-5</v>
      </c>
      <c r="R847" s="147">
        <f>Q847*H847</f>
        <v>4.5000000000000004E-4</v>
      </c>
      <c r="S847" s="147">
        <v>0</v>
      </c>
      <c r="T847" s="148">
        <f>S847*H847</f>
        <v>0</v>
      </c>
      <c r="AR847" s="16" t="s">
        <v>272</v>
      </c>
      <c r="AT847" s="16" t="s">
        <v>164</v>
      </c>
      <c r="AU847" s="16" t="s">
        <v>169</v>
      </c>
      <c r="AY847" s="16" t="s">
        <v>162</v>
      </c>
      <c r="BE847" s="149">
        <f>IF(N847="základná",J847,0)</f>
        <v>0</v>
      </c>
      <c r="BF847" s="149">
        <f>IF(N847="znížená",J847,0)</f>
        <v>0</v>
      </c>
      <c r="BG847" s="149">
        <f>IF(N847="zákl. prenesená",J847,0)</f>
        <v>0</v>
      </c>
      <c r="BH847" s="149">
        <f>IF(N847="zníž. prenesená",J847,0)</f>
        <v>0</v>
      </c>
      <c r="BI847" s="149">
        <f>IF(N847="nulová",J847,0)</f>
        <v>0</v>
      </c>
      <c r="BJ847" s="16" t="s">
        <v>169</v>
      </c>
      <c r="BK847" s="150">
        <f>ROUND(I847*H847,3)</f>
        <v>0</v>
      </c>
      <c r="BL847" s="16" t="s">
        <v>272</v>
      </c>
      <c r="BM847" s="16" t="s">
        <v>946</v>
      </c>
    </row>
    <row r="848" spans="2:65" s="1" customFormat="1" ht="16.5" customHeight="1">
      <c r="B848" s="139"/>
      <c r="C848" s="183" t="s">
        <v>947</v>
      </c>
      <c r="D848" s="183" t="s">
        <v>349</v>
      </c>
      <c r="E848" s="246" t="s">
        <v>2587</v>
      </c>
      <c r="F848" s="247"/>
      <c r="G848" s="185" t="s">
        <v>274</v>
      </c>
      <c r="H848" s="186">
        <v>0.57499999999999996</v>
      </c>
      <c r="I848" s="187"/>
      <c r="J848" s="186">
        <f>ROUND(I848*H848,3)</f>
        <v>0</v>
      </c>
      <c r="K848" s="184" t="s">
        <v>167</v>
      </c>
      <c r="L848" s="188"/>
      <c r="M848" s="189" t="s">
        <v>1</v>
      </c>
      <c r="N848" s="190" t="s">
        <v>43</v>
      </c>
      <c r="O848" s="49"/>
      <c r="P848" s="147">
        <f>O848*H848</f>
        <v>0</v>
      </c>
      <c r="Q848" s="147">
        <v>1.9E-3</v>
      </c>
      <c r="R848" s="147">
        <f>Q848*H848</f>
        <v>1.0924999999999999E-3</v>
      </c>
      <c r="S848" s="147">
        <v>0</v>
      </c>
      <c r="T848" s="148">
        <f>S848*H848</f>
        <v>0</v>
      </c>
      <c r="AR848" s="16" t="s">
        <v>363</v>
      </c>
      <c r="AT848" s="16" t="s">
        <v>349</v>
      </c>
      <c r="AU848" s="16" t="s">
        <v>169</v>
      </c>
      <c r="AY848" s="16" t="s">
        <v>162</v>
      </c>
      <c r="BE848" s="149">
        <f>IF(N848="základná",J848,0)</f>
        <v>0</v>
      </c>
      <c r="BF848" s="149">
        <f>IF(N848="znížená",J848,0)</f>
        <v>0</v>
      </c>
      <c r="BG848" s="149">
        <f>IF(N848="zákl. prenesená",J848,0)</f>
        <v>0</v>
      </c>
      <c r="BH848" s="149">
        <f>IF(N848="zníž. prenesená",J848,0)</f>
        <v>0</v>
      </c>
      <c r="BI848" s="149">
        <f>IF(N848="nulová",J848,0)</f>
        <v>0</v>
      </c>
      <c r="BJ848" s="16" t="s">
        <v>169</v>
      </c>
      <c r="BK848" s="150">
        <f>ROUND(I848*H848,3)</f>
        <v>0</v>
      </c>
      <c r="BL848" s="16" t="s">
        <v>272</v>
      </c>
      <c r="BM848" s="16" t="s">
        <v>948</v>
      </c>
    </row>
    <row r="849" spans="2:65" s="12" customFormat="1">
      <c r="B849" s="159"/>
      <c r="D849" s="152" t="s">
        <v>175</v>
      </c>
      <c r="E849" s="160" t="s">
        <v>1</v>
      </c>
      <c r="F849" s="161" t="s">
        <v>949</v>
      </c>
      <c r="H849" s="162">
        <v>0.57499999999999996</v>
      </c>
      <c r="I849" s="163"/>
      <c r="L849" s="159"/>
      <c r="M849" s="164"/>
      <c r="N849" s="165"/>
      <c r="O849" s="165"/>
      <c r="P849" s="165"/>
      <c r="Q849" s="165"/>
      <c r="R849" s="165"/>
      <c r="S849" s="165"/>
      <c r="T849" s="166"/>
      <c r="AT849" s="160" t="s">
        <v>175</v>
      </c>
      <c r="AU849" s="160" t="s">
        <v>169</v>
      </c>
      <c r="AV849" s="12" t="s">
        <v>169</v>
      </c>
      <c r="AW849" s="12" t="s">
        <v>32</v>
      </c>
      <c r="AX849" s="12" t="s">
        <v>79</v>
      </c>
      <c r="AY849" s="160" t="s">
        <v>162</v>
      </c>
    </row>
    <row r="850" spans="2:65" s="1" customFormat="1" ht="16.5" customHeight="1">
      <c r="B850" s="139"/>
      <c r="C850" s="140" t="s">
        <v>950</v>
      </c>
      <c r="D850" s="140" t="s">
        <v>164</v>
      </c>
      <c r="E850" s="242" t="s">
        <v>951</v>
      </c>
      <c r="F850" s="243"/>
      <c r="G850" s="142" t="s">
        <v>395</v>
      </c>
      <c r="H850" s="143">
        <v>10</v>
      </c>
      <c r="I850" s="144"/>
      <c r="J850" s="143">
        <f>ROUND(I850*H850,3)</f>
        <v>0</v>
      </c>
      <c r="K850" s="141" t="s">
        <v>167</v>
      </c>
      <c r="L850" s="30"/>
      <c r="M850" s="145" t="s">
        <v>1</v>
      </c>
      <c r="N850" s="146" t="s">
        <v>43</v>
      </c>
      <c r="O850" s="49"/>
      <c r="P850" s="147">
        <f>O850*H850</f>
        <v>0</v>
      </c>
      <c r="Q850" s="147">
        <v>1.0000000000000001E-5</v>
      </c>
      <c r="R850" s="147">
        <f>Q850*H850</f>
        <v>1E-4</v>
      </c>
      <c r="S850" s="147">
        <v>0</v>
      </c>
      <c r="T850" s="148">
        <f>S850*H850</f>
        <v>0</v>
      </c>
      <c r="AR850" s="16" t="s">
        <v>272</v>
      </c>
      <c r="AT850" s="16" t="s">
        <v>164</v>
      </c>
      <c r="AU850" s="16" t="s">
        <v>169</v>
      </c>
      <c r="AY850" s="16" t="s">
        <v>162</v>
      </c>
      <c r="BE850" s="149">
        <f>IF(N850="základná",J850,0)</f>
        <v>0</v>
      </c>
      <c r="BF850" s="149">
        <f>IF(N850="znížená",J850,0)</f>
        <v>0</v>
      </c>
      <c r="BG850" s="149">
        <f>IF(N850="zákl. prenesená",J850,0)</f>
        <v>0</v>
      </c>
      <c r="BH850" s="149">
        <f>IF(N850="zníž. prenesená",J850,0)</f>
        <v>0</v>
      </c>
      <c r="BI850" s="149">
        <f>IF(N850="nulová",J850,0)</f>
        <v>0</v>
      </c>
      <c r="BJ850" s="16" t="s">
        <v>169</v>
      </c>
      <c r="BK850" s="150">
        <f>ROUND(I850*H850,3)</f>
        <v>0</v>
      </c>
      <c r="BL850" s="16" t="s">
        <v>272</v>
      </c>
      <c r="BM850" s="16" t="s">
        <v>952</v>
      </c>
    </row>
    <row r="851" spans="2:65" s="1" customFormat="1" ht="25.5" customHeight="1">
      <c r="B851" s="139"/>
      <c r="C851" s="183" t="s">
        <v>953</v>
      </c>
      <c r="D851" s="183" t="s">
        <v>349</v>
      </c>
      <c r="E851" s="246" t="s">
        <v>2588</v>
      </c>
      <c r="F851" s="247"/>
      <c r="G851" s="185" t="s">
        <v>274</v>
      </c>
      <c r="H851" s="186">
        <v>0.4</v>
      </c>
      <c r="I851" s="187"/>
      <c r="J851" s="186">
        <f>ROUND(I851*H851,3)</f>
        <v>0</v>
      </c>
      <c r="K851" s="184" t="s">
        <v>1</v>
      </c>
      <c r="L851" s="188"/>
      <c r="M851" s="189" t="s">
        <v>1</v>
      </c>
      <c r="N851" s="190" t="s">
        <v>43</v>
      </c>
      <c r="O851" s="49"/>
      <c r="P851" s="147">
        <f>O851*H851</f>
        <v>0</v>
      </c>
      <c r="Q851" s="147">
        <v>2.5400000000000002E-3</v>
      </c>
      <c r="R851" s="147">
        <f>Q851*H851</f>
        <v>1.0160000000000002E-3</v>
      </c>
      <c r="S851" s="147">
        <v>0</v>
      </c>
      <c r="T851" s="148">
        <f>S851*H851</f>
        <v>0</v>
      </c>
      <c r="AR851" s="16" t="s">
        <v>363</v>
      </c>
      <c r="AT851" s="16" t="s">
        <v>349</v>
      </c>
      <c r="AU851" s="16" t="s">
        <v>169</v>
      </c>
      <c r="AY851" s="16" t="s">
        <v>162</v>
      </c>
      <c r="BE851" s="149">
        <f>IF(N851="základná",J851,0)</f>
        <v>0</v>
      </c>
      <c r="BF851" s="149">
        <f>IF(N851="znížená",J851,0)</f>
        <v>0</v>
      </c>
      <c r="BG851" s="149">
        <f>IF(N851="zákl. prenesená",J851,0)</f>
        <v>0</v>
      </c>
      <c r="BH851" s="149">
        <f>IF(N851="zníž. prenesená",J851,0)</f>
        <v>0</v>
      </c>
      <c r="BI851" s="149">
        <f>IF(N851="nulová",J851,0)</f>
        <v>0</v>
      </c>
      <c r="BJ851" s="16" t="s">
        <v>169</v>
      </c>
      <c r="BK851" s="150">
        <f>ROUND(I851*H851,3)</f>
        <v>0</v>
      </c>
      <c r="BL851" s="16" t="s">
        <v>272</v>
      </c>
      <c r="BM851" s="16" t="s">
        <v>954</v>
      </c>
    </row>
    <row r="852" spans="2:65" s="12" customFormat="1">
      <c r="B852" s="159"/>
      <c r="D852" s="152" t="s">
        <v>175</v>
      </c>
      <c r="E852" s="160" t="s">
        <v>1</v>
      </c>
      <c r="F852" s="161" t="s">
        <v>955</v>
      </c>
      <c r="H852" s="162">
        <v>0.4</v>
      </c>
      <c r="I852" s="163"/>
      <c r="L852" s="159"/>
      <c r="M852" s="164"/>
      <c r="N852" s="165"/>
      <c r="O852" s="165"/>
      <c r="P852" s="165"/>
      <c r="Q852" s="165"/>
      <c r="R852" s="165"/>
      <c r="S852" s="165"/>
      <c r="T852" s="166"/>
      <c r="AT852" s="160" t="s">
        <v>175</v>
      </c>
      <c r="AU852" s="160" t="s">
        <v>169</v>
      </c>
      <c r="AV852" s="12" t="s">
        <v>169</v>
      </c>
      <c r="AW852" s="12" t="s">
        <v>32</v>
      </c>
      <c r="AX852" s="12" t="s">
        <v>79</v>
      </c>
      <c r="AY852" s="160" t="s">
        <v>162</v>
      </c>
    </row>
    <row r="853" spans="2:65" s="1" customFormat="1" ht="16.5" customHeight="1">
      <c r="B853" s="139"/>
      <c r="C853" s="140" t="s">
        <v>956</v>
      </c>
      <c r="D853" s="140" t="s">
        <v>164</v>
      </c>
      <c r="E853" s="242" t="s">
        <v>957</v>
      </c>
      <c r="F853" s="243"/>
      <c r="G853" s="142" t="s">
        <v>712</v>
      </c>
      <c r="H853" s="143">
        <v>80</v>
      </c>
      <c r="I853" s="144"/>
      <c r="J853" s="143">
        <f>ROUND(I853*H853,3)</f>
        <v>0</v>
      </c>
      <c r="K853" s="141" t="s">
        <v>167</v>
      </c>
      <c r="L853" s="30"/>
      <c r="M853" s="145" t="s">
        <v>1</v>
      </c>
      <c r="N853" s="146" t="s">
        <v>43</v>
      </c>
      <c r="O853" s="49"/>
      <c r="P853" s="147">
        <f>O853*H853</f>
        <v>0</v>
      </c>
      <c r="Q853" s="147">
        <v>3.0000000000000001E-5</v>
      </c>
      <c r="R853" s="147">
        <f>Q853*H853</f>
        <v>2.4000000000000002E-3</v>
      </c>
      <c r="S853" s="147">
        <v>0</v>
      </c>
      <c r="T853" s="148">
        <f>S853*H853</f>
        <v>0</v>
      </c>
      <c r="AR853" s="16" t="s">
        <v>272</v>
      </c>
      <c r="AT853" s="16" t="s">
        <v>164</v>
      </c>
      <c r="AU853" s="16" t="s">
        <v>169</v>
      </c>
      <c r="AY853" s="16" t="s">
        <v>162</v>
      </c>
      <c r="BE853" s="149">
        <f>IF(N853="základná",J853,0)</f>
        <v>0</v>
      </c>
      <c r="BF853" s="149">
        <f>IF(N853="znížená",J853,0)</f>
        <v>0</v>
      </c>
      <c r="BG853" s="149">
        <f>IF(N853="zákl. prenesená",J853,0)</f>
        <v>0</v>
      </c>
      <c r="BH853" s="149">
        <f>IF(N853="zníž. prenesená",J853,0)</f>
        <v>0</v>
      </c>
      <c r="BI853" s="149">
        <f>IF(N853="nulová",J853,0)</f>
        <v>0</v>
      </c>
      <c r="BJ853" s="16" t="s">
        <v>169</v>
      </c>
      <c r="BK853" s="150">
        <f>ROUND(I853*H853,3)</f>
        <v>0</v>
      </c>
      <c r="BL853" s="16" t="s">
        <v>272</v>
      </c>
      <c r="BM853" s="16" t="s">
        <v>958</v>
      </c>
    </row>
    <row r="854" spans="2:65" s="1" customFormat="1" ht="16.5" customHeight="1">
      <c r="B854" s="139"/>
      <c r="C854" s="183" t="s">
        <v>959</v>
      </c>
      <c r="D854" s="183" t="s">
        <v>349</v>
      </c>
      <c r="E854" s="246" t="s">
        <v>960</v>
      </c>
      <c r="F854" s="247"/>
      <c r="G854" s="185" t="s">
        <v>395</v>
      </c>
      <c r="H854" s="186">
        <v>640</v>
      </c>
      <c r="I854" s="187"/>
      <c r="J854" s="186">
        <f>ROUND(I854*H854,3)</f>
        <v>0</v>
      </c>
      <c r="K854" s="184" t="s">
        <v>167</v>
      </c>
      <c r="L854" s="188"/>
      <c r="M854" s="189" t="s">
        <v>1</v>
      </c>
      <c r="N854" s="190" t="s">
        <v>43</v>
      </c>
      <c r="O854" s="49"/>
      <c r="P854" s="147">
        <f>O854*H854</f>
        <v>0</v>
      </c>
      <c r="Q854" s="147">
        <v>3.5E-4</v>
      </c>
      <c r="R854" s="147">
        <f>Q854*H854</f>
        <v>0.224</v>
      </c>
      <c r="S854" s="147">
        <v>0</v>
      </c>
      <c r="T854" s="148">
        <f>S854*H854</f>
        <v>0</v>
      </c>
      <c r="AR854" s="16" t="s">
        <v>363</v>
      </c>
      <c r="AT854" s="16" t="s">
        <v>349</v>
      </c>
      <c r="AU854" s="16" t="s">
        <v>169</v>
      </c>
      <c r="AY854" s="16" t="s">
        <v>162</v>
      </c>
      <c r="BE854" s="149">
        <f>IF(N854="základná",J854,0)</f>
        <v>0</v>
      </c>
      <c r="BF854" s="149">
        <f>IF(N854="znížená",J854,0)</f>
        <v>0</v>
      </c>
      <c r="BG854" s="149">
        <f>IF(N854="zákl. prenesená",J854,0)</f>
        <v>0</v>
      </c>
      <c r="BH854" s="149">
        <f>IF(N854="zníž. prenesená",J854,0)</f>
        <v>0</v>
      </c>
      <c r="BI854" s="149">
        <f>IF(N854="nulová",J854,0)</f>
        <v>0</v>
      </c>
      <c r="BJ854" s="16" t="s">
        <v>169</v>
      </c>
      <c r="BK854" s="150">
        <f>ROUND(I854*H854,3)</f>
        <v>0</v>
      </c>
      <c r="BL854" s="16" t="s">
        <v>272</v>
      </c>
      <c r="BM854" s="16" t="s">
        <v>961</v>
      </c>
    </row>
    <row r="855" spans="2:65" s="1" customFormat="1" ht="16.5" customHeight="1">
      <c r="B855" s="139"/>
      <c r="C855" s="183" t="s">
        <v>962</v>
      </c>
      <c r="D855" s="183" t="s">
        <v>349</v>
      </c>
      <c r="E855" s="246" t="s">
        <v>2498</v>
      </c>
      <c r="F855" s="247"/>
      <c r="G855" s="185" t="s">
        <v>274</v>
      </c>
      <c r="H855" s="186">
        <v>32.799999999999997</v>
      </c>
      <c r="I855" s="187"/>
      <c r="J855" s="186">
        <f>ROUND(I855*H855,3)</f>
        <v>0</v>
      </c>
      <c r="K855" s="184" t="s">
        <v>167</v>
      </c>
      <c r="L855" s="188"/>
      <c r="M855" s="189" t="s">
        <v>1</v>
      </c>
      <c r="N855" s="190" t="s">
        <v>43</v>
      </c>
      <c r="O855" s="49"/>
      <c r="P855" s="147">
        <f>O855*H855</f>
        <v>0</v>
      </c>
      <c r="Q855" s="147">
        <v>7.92E-3</v>
      </c>
      <c r="R855" s="147">
        <f>Q855*H855</f>
        <v>0.25977599999999995</v>
      </c>
      <c r="S855" s="147">
        <v>0</v>
      </c>
      <c r="T855" s="148">
        <f>S855*H855</f>
        <v>0</v>
      </c>
      <c r="AR855" s="16" t="s">
        <v>363</v>
      </c>
      <c r="AT855" s="16" t="s">
        <v>349</v>
      </c>
      <c r="AU855" s="16" t="s">
        <v>169</v>
      </c>
      <c r="AY855" s="16" t="s">
        <v>162</v>
      </c>
      <c r="BE855" s="149">
        <f>IF(N855="základná",J855,0)</f>
        <v>0</v>
      </c>
      <c r="BF855" s="149">
        <f>IF(N855="znížená",J855,0)</f>
        <v>0</v>
      </c>
      <c r="BG855" s="149">
        <f>IF(N855="zákl. prenesená",J855,0)</f>
        <v>0</v>
      </c>
      <c r="BH855" s="149">
        <f>IF(N855="zníž. prenesená",J855,0)</f>
        <v>0</v>
      </c>
      <c r="BI855" s="149">
        <f>IF(N855="nulová",J855,0)</f>
        <v>0</v>
      </c>
      <c r="BJ855" s="16" t="s">
        <v>169</v>
      </c>
      <c r="BK855" s="150">
        <f>ROUND(I855*H855,3)</f>
        <v>0</v>
      </c>
      <c r="BL855" s="16" t="s">
        <v>272</v>
      </c>
      <c r="BM855" s="16" t="s">
        <v>963</v>
      </c>
    </row>
    <row r="856" spans="2:65" s="1" customFormat="1" ht="16.5" customHeight="1">
      <c r="B856" s="139"/>
      <c r="C856" s="140" t="s">
        <v>964</v>
      </c>
      <c r="D856" s="140" t="s">
        <v>164</v>
      </c>
      <c r="E856" s="242" t="s">
        <v>965</v>
      </c>
      <c r="F856" s="243"/>
      <c r="G856" s="142" t="s">
        <v>907</v>
      </c>
      <c r="H856" s="144"/>
      <c r="I856" s="144"/>
      <c r="J856" s="143">
        <f>ROUND(I856*H856,3)</f>
        <v>0</v>
      </c>
      <c r="K856" s="141" t="s">
        <v>167</v>
      </c>
      <c r="L856" s="30"/>
      <c r="M856" s="145" t="s">
        <v>1</v>
      </c>
      <c r="N856" s="146" t="s">
        <v>43</v>
      </c>
      <c r="O856" s="49"/>
      <c r="P856" s="147">
        <f>O856*H856</f>
        <v>0</v>
      </c>
      <c r="Q856" s="147">
        <v>0</v>
      </c>
      <c r="R856" s="147">
        <f>Q856*H856</f>
        <v>0</v>
      </c>
      <c r="S856" s="147">
        <v>0</v>
      </c>
      <c r="T856" s="148">
        <f>S856*H856</f>
        <v>0</v>
      </c>
      <c r="AR856" s="16" t="s">
        <v>272</v>
      </c>
      <c r="AT856" s="16" t="s">
        <v>164</v>
      </c>
      <c r="AU856" s="16" t="s">
        <v>169</v>
      </c>
      <c r="AY856" s="16" t="s">
        <v>162</v>
      </c>
      <c r="BE856" s="149">
        <f>IF(N856="základná",J856,0)</f>
        <v>0</v>
      </c>
      <c r="BF856" s="149">
        <f>IF(N856="znížená",J856,0)</f>
        <v>0</v>
      </c>
      <c r="BG856" s="149">
        <f>IF(N856="zákl. prenesená",J856,0)</f>
        <v>0</v>
      </c>
      <c r="BH856" s="149">
        <f>IF(N856="zníž. prenesená",J856,0)</f>
        <v>0</v>
      </c>
      <c r="BI856" s="149">
        <f>IF(N856="nulová",J856,0)</f>
        <v>0</v>
      </c>
      <c r="BJ856" s="16" t="s">
        <v>169</v>
      </c>
      <c r="BK856" s="150">
        <f>ROUND(I856*H856,3)</f>
        <v>0</v>
      </c>
      <c r="BL856" s="16" t="s">
        <v>272</v>
      </c>
      <c r="BM856" s="16" t="s">
        <v>966</v>
      </c>
    </row>
    <row r="857" spans="2:65" s="10" customFormat="1" ht="22.9" customHeight="1">
      <c r="B857" s="126"/>
      <c r="D857" s="127" t="s">
        <v>70</v>
      </c>
      <c r="E857" s="137" t="s">
        <v>967</v>
      </c>
      <c r="F857" s="137" t="s">
        <v>968</v>
      </c>
      <c r="I857" s="129"/>
      <c r="J857" s="138">
        <f>BK857</f>
        <v>0</v>
      </c>
      <c r="L857" s="126"/>
      <c r="M857" s="131"/>
      <c r="N857" s="132"/>
      <c r="O857" s="132"/>
      <c r="P857" s="133">
        <f>SUM(P858:P920)</f>
        <v>0</v>
      </c>
      <c r="Q857" s="132"/>
      <c r="R857" s="133">
        <f>SUM(R858:R920)</f>
        <v>9.0007990299999996</v>
      </c>
      <c r="S857" s="132"/>
      <c r="T857" s="134">
        <f>SUM(T858:T920)</f>
        <v>0</v>
      </c>
      <c r="AR857" s="127" t="s">
        <v>169</v>
      </c>
      <c r="AT857" s="135" t="s">
        <v>70</v>
      </c>
      <c r="AU857" s="135" t="s">
        <v>79</v>
      </c>
      <c r="AY857" s="127" t="s">
        <v>162</v>
      </c>
      <c r="BK857" s="136">
        <f>SUM(BK858:BK920)</f>
        <v>0</v>
      </c>
    </row>
    <row r="858" spans="2:65" s="1" customFormat="1" ht="16.5" customHeight="1">
      <c r="B858" s="139"/>
      <c r="C858" s="140" t="s">
        <v>969</v>
      </c>
      <c r="D858" s="140" t="s">
        <v>164</v>
      </c>
      <c r="E858" s="242" t="s">
        <v>970</v>
      </c>
      <c r="F858" s="243"/>
      <c r="G858" s="142" t="s">
        <v>274</v>
      </c>
      <c r="H858" s="143">
        <v>356.74</v>
      </c>
      <c r="I858" s="144"/>
      <c r="J858" s="143">
        <f>ROUND(I858*H858,3)</f>
        <v>0</v>
      </c>
      <c r="K858" s="141" t="s">
        <v>167</v>
      </c>
      <c r="L858" s="30"/>
      <c r="M858" s="145" t="s">
        <v>1</v>
      </c>
      <c r="N858" s="146" t="s">
        <v>43</v>
      </c>
      <c r="O858" s="49"/>
      <c r="P858" s="147">
        <f>O858*H858</f>
        <v>0</v>
      </c>
      <c r="Q858" s="147">
        <v>0</v>
      </c>
      <c r="R858" s="147">
        <f>Q858*H858</f>
        <v>0</v>
      </c>
      <c r="S858" s="147">
        <v>0</v>
      </c>
      <c r="T858" s="148">
        <f>S858*H858</f>
        <v>0</v>
      </c>
      <c r="AR858" s="16" t="s">
        <v>272</v>
      </c>
      <c r="AT858" s="16" t="s">
        <v>164</v>
      </c>
      <c r="AU858" s="16" t="s">
        <v>169</v>
      </c>
      <c r="AY858" s="16" t="s">
        <v>162</v>
      </c>
      <c r="BE858" s="149">
        <f>IF(N858="základná",J858,0)</f>
        <v>0</v>
      </c>
      <c r="BF858" s="149">
        <f>IF(N858="znížená",J858,0)</f>
        <v>0</v>
      </c>
      <c r="BG858" s="149">
        <f>IF(N858="zákl. prenesená",J858,0)</f>
        <v>0</v>
      </c>
      <c r="BH858" s="149">
        <f>IF(N858="zníž. prenesená",J858,0)</f>
        <v>0</v>
      </c>
      <c r="BI858" s="149">
        <f>IF(N858="nulová",J858,0)</f>
        <v>0</v>
      </c>
      <c r="BJ858" s="16" t="s">
        <v>169</v>
      </c>
      <c r="BK858" s="150">
        <f>ROUND(I858*H858,3)</f>
        <v>0</v>
      </c>
      <c r="BL858" s="16" t="s">
        <v>272</v>
      </c>
      <c r="BM858" s="16" t="s">
        <v>971</v>
      </c>
    </row>
    <row r="859" spans="2:65" s="12" customFormat="1">
      <c r="B859" s="159"/>
      <c r="D859" s="152" t="s">
        <v>175</v>
      </c>
      <c r="E859" s="160" t="s">
        <v>1</v>
      </c>
      <c r="F859" s="161" t="s">
        <v>972</v>
      </c>
      <c r="H859" s="162">
        <v>197.8</v>
      </c>
      <c r="I859" s="163"/>
      <c r="L859" s="159"/>
      <c r="M859" s="164"/>
      <c r="N859" s="165"/>
      <c r="O859" s="165"/>
      <c r="P859" s="165"/>
      <c r="Q859" s="165"/>
      <c r="R859" s="165"/>
      <c r="S859" s="165"/>
      <c r="T859" s="166"/>
      <c r="AT859" s="160" t="s">
        <v>175</v>
      </c>
      <c r="AU859" s="160" t="s">
        <v>169</v>
      </c>
      <c r="AV859" s="12" t="s">
        <v>169</v>
      </c>
      <c r="AW859" s="12" t="s">
        <v>32</v>
      </c>
      <c r="AX859" s="12" t="s">
        <v>71</v>
      </c>
      <c r="AY859" s="160" t="s">
        <v>162</v>
      </c>
    </row>
    <row r="860" spans="2:65" s="12" customFormat="1">
      <c r="B860" s="159"/>
      <c r="D860" s="152" t="s">
        <v>175</v>
      </c>
      <c r="E860" s="160" t="s">
        <v>1</v>
      </c>
      <c r="F860" s="161" t="s">
        <v>973</v>
      </c>
      <c r="H860" s="162">
        <v>158.94</v>
      </c>
      <c r="I860" s="163"/>
      <c r="L860" s="159"/>
      <c r="M860" s="164"/>
      <c r="N860" s="165"/>
      <c r="O860" s="165"/>
      <c r="P860" s="165"/>
      <c r="Q860" s="165"/>
      <c r="R860" s="165"/>
      <c r="S860" s="165"/>
      <c r="T860" s="166"/>
      <c r="AT860" s="160" t="s">
        <v>175</v>
      </c>
      <c r="AU860" s="160" t="s">
        <v>169</v>
      </c>
      <c r="AV860" s="12" t="s">
        <v>169</v>
      </c>
      <c r="AW860" s="12" t="s">
        <v>32</v>
      </c>
      <c r="AX860" s="12" t="s">
        <v>71</v>
      </c>
      <c r="AY860" s="160" t="s">
        <v>162</v>
      </c>
    </row>
    <row r="861" spans="2:65" s="14" customFormat="1">
      <c r="B861" s="175"/>
      <c r="D861" s="152" t="s">
        <v>175</v>
      </c>
      <c r="E861" s="176" t="s">
        <v>1</v>
      </c>
      <c r="F861" s="177" t="s">
        <v>190</v>
      </c>
      <c r="H861" s="178">
        <v>356.74</v>
      </c>
      <c r="I861" s="179"/>
      <c r="L861" s="175"/>
      <c r="M861" s="180"/>
      <c r="N861" s="181"/>
      <c r="O861" s="181"/>
      <c r="P861" s="181"/>
      <c r="Q861" s="181"/>
      <c r="R861" s="181"/>
      <c r="S861" s="181"/>
      <c r="T861" s="182"/>
      <c r="AT861" s="176" t="s">
        <v>175</v>
      </c>
      <c r="AU861" s="176" t="s">
        <v>169</v>
      </c>
      <c r="AV861" s="14" t="s">
        <v>168</v>
      </c>
      <c r="AW861" s="14" t="s">
        <v>32</v>
      </c>
      <c r="AX861" s="14" t="s">
        <v>79</v>
      </c>
      <c r="AY861" s="176" t="s">
        <v>162</v>
      </c>
    </row>
    <row r="862" spans="2:65" s="1" customFormat="1" ht="16.5" customHeight="1">
      <c r="B862" s="139"/>
      <c r="C862" s="183" t="s">
        <v>974</v>
      </c>
      <c r="D862" s="183" t="s">
        <v>349</v>
      </c>
      <c r="E862" s="246" t="s">
        <v>975</v>
      </c>
      <c r="F862" s="247"/>
      <c r="G862" s="185" t="s">
        <v>274</v>
      </c>
      <c r="H862" s="186">
        <v>410.25099999999998</v>
      </c>
      <c r="I862" s="187"/>
      <c r="J862" s="186">
        <f>ROUND(I862*H862,3)</f>
        <v>0</v>
      </c>
      <c r="K862" s="184" t="s">
        <v>167</v>
      </c>
      <c r="L862" s="188"/>
      <c r="M862" s="189" t="s">
        <v>1</v>
      </c>
      <c r="N862" s="190" t="s">
        <v>43</v>
      </c>
      <c r="O862" s="49"/>
      <c r="P862" s="147">
        <f>O862*H862</f>
        <v>0</v>
      </c>
      <c r="Q862" s="147">
        <v>1E-4</v>
      </c>
      <c r="R862" s="147">
        <f>Q862*H862</f>
        <v>4.1025100000000002E-2</v>
      </c>
      <c r="S862" s="147">
        <v>0</v>
      </c>
      <c r="T862" s="148">
        <f>S862*H862</f>
        <v>0</v>
      </c>
      <c r="AR862" s="16" t="s">
        <v>363</v>
      </c>
      <c r="AT862" s="16" t="s">
        <v>349</v>
      </c>
      <c r="AU862" s="16" t="s">
        <v>169</v>
      </c>
      <c r="AY862" s="16" t="s">
        <v>162</v>
      </c>
      <c r="BE862" s="149">
        <f>IF(N862="základná",J862,0)</f>
        <v>0</v>
      </c>
      <c r="BF862" s="149">
        <f>IF(N862="znížená",J862,0)</f>
        <v>0</v>
      </c>
      <c r="BG862" s="149">
        <f>IF(N862="zákl. prenesená",J862,0)</f>
        <v>0</v>
      </c>
      <c r="BH862" s="149">
        <f>IF(N862="zníž. prenesená",J862,0)</f>
        <v>0</v>
      </c>
      <c r="BI862" s="149">
        <f>IF(N862="nulová",J862,0)</f>
        <v>0</v>
      </c>
      <c r="BJ862" s="16" t="s">
        <v>169</v>
      </c>
      <c r="BK862" s="150">
        <f>ROUND(I862*H862,3)</f>
        <v>0</v>
      </c>
      <c r="BL862" s="16" t="s">
        <v>272</v>
      </c>
      <c r="BM862" s="16" t="s">
        <v>976</v>
      </c>
    </row>
    <row r="863" spans="2:65" s="12" customFormat="1">
      <c r="B863" s="159"/>
      <c r="D863" s="152" t="s">
        <v>175</v>
      </c>
      <c r="E863" s="160" t="s">
        <v>1</v>
      </c>
      <c r="F863" s="161" t="s">
        <v>977</v>
      </c>
      <c r="H863" s="162">
        <v>410.25099999999998</v>
      </c>
      <c r="I863" s="163"/>
      <c r="L863" s="159"/>
      <c r="M863" s="164"/>
      <c r="N863" s="165"/>
      <c r="O863" s="165"/>
      <c r="P863" s="165"/>
      <c r="Q863" s="165"/>
      <c r="R863" s="165"/>
      <c r="S863" s="165"/>
      <c r="T863" s="166"/>
      <c r="AT863" s="160" t="s">
        <v>175</v>
      </c>
      <c r="AU863" s="160" t="s">
        <v>169</v>
      </c>
      <c r="AV863" s="12" t="s">
        <v>169</v>
      </c>
      <c r="AW863" s="12" t="s">
        <v>32</v>
      </c>
      <c r="AX863" s="12" t="s">
        <v>79</v>
      </c>
      <c r="AY863" s="160" t="s">
        <v>162</v>
      </c>
    </row>
    <row r="864" spans="2:65" s="1" customFormat="1" ht="16.5" customHeight="1">
      <c r="B864" s="139"/>
      <c r="C864" s="140" t="s">
        <v>978</v>
      </c>
      <c r="D864" s="140" t="s">
        <v>164</v>
      </c>
      <c r="E864" s="242" t="s">
        <v>979</v>
      </c>
      <c r="F864" s="243"/>
      <c r="G864" s="142" t="s">
        <v>274</v>
      </c>
      <c r="H864" s="143">
        <v>356.74</v>
      </c>
      <c r="I864" s="144"/>
      <c r="J864" s="143">
        <f>ROUND(I864*H864,3)</f>
        <v>0</v>
      </c>
      <c r="K864" s="141" t="s">
        <v>167</v>
      </c>
      <c r="L864" s="30"/>
      <c r="M864" s="145" t="s">
        <v>1</v>
      </c>
      <c r="N864" s="146" t="s">
        <v>43</v>
      </c>
      <c r="O864" s="49"/>
      <c r="P864" s="147">
        <f>O864*H864</f>
        <v>0</v>
      </c>
      <c r="Q864" s="147">
        <v>0</v>
      </c>
      <c r="R864" s="147">
        <f>Q864*H864</f>
        <v>0</v>
      </c>
      <c r="S864" s="147">
        <v>0</v>
      </c>
      <c r="T864" s="148">
        <f>S864*H864</f>
        <v>0</v>
      </c>
      <c r="AR864" s="16" t="s">
        <v>272</v>
      </c>
      <c r="AT864" s="16" t="s">
        <v>164</v>
      </c>
      <c r="AU864" s="16" t="s">
        <v>169</v>
      </c>
      <c r="AY864" s="16" t="s">
        <v>162</v>
      </c>
      <c r="BE864" s="149">
        <f>IF(N864="základná",J864,0)</f>
        <v>0</v>
      </c>
      <c r="BF864" s="149">
        <f>IF(N864="znížená",J864,0)</f>
        <v>0</v>
      </c>
      <c r="BG864" s="149">
        <f>IF(N864="zákl. prenesená",J864,0)</f>
        <v>0</v>
      </c>
      <c r="BH864" s="149">
        <f>IF(N864="zníž. prenesená",J864,0)</f>
        <v>0</v>
      </c>
      <c r="BI864" s="149">
        <f>IF(N864="nulová",J864,0)</f>
        <v>0</v>
      </c>
      <c r="BJ864" s="16" t="s">
        <v>169</v>
      </c>
      <c r="BK864" s="150">
        <f>ROUND(I864*H864,3)</f>
        <v>0</v>
      </c>
      <c r="BL864" s="16" t="s">
        <v>272</v>
      </c>
      <c r="BM864" s="16" t="s">
        <v>980</v>
      </c>
    </row>
    <row r="865" spans="2:65" s="11" customFormat="1">
      <c r="B865" s="151"/>
      <c r="D865" s="152" t="s">
        <v>175</v>
      </c>
      <c r="E865" s="153" t="s">
        <v>1</v>
      </c>
      <c r="F865" s="154" t="s">
        <v>981</v>
      </c>
      <c r="H865" s="153" t="s">
        <v>1</v>
      </c>
      <c r="I865" s="155"/>
      <c r="L865" s="151"/>
      <c r="M865" s="156"/>
      <c r="N865" s="157"/>
      <c r="O865" s="157"/>
      <c r="P865" s="157"/>
      <c r="Q865" s="157"/>
      <c r="R865" s="157"/>
      <c r="S865" s="157"/>
      <c r="T865" s="158"/>
      <c r="AT865" s="153" t="s">
        <v>175</v>
      </c>
      <c r="AU865" s="153" t="s">
        <v>169</v>
      </c>
      <c r="AV865" s="11" t="s">
        <v>79</v>
      </c>
      <c r="AW865" s="11" t="s">
        <v>32</v>
      </c>
      <c r="AX865" s="11" t="s">
        <v>71</v>
      </c>
      <c r="AY865" s="153" t="s">
        <v>162</v>
      </c>
    </row>
    <row r="866" spans="2:65" s="12" customFormat="1">
      <c r="B866" s="159"/>
      <c r="D866" s="152" t="s">
        <v>175</v>
      </c>
      <c r="E866" s="160" t="s">
        <v>1</v>
      </c>
      <c r="F866" s="161" t="s">
        <v>972</v>
      </c>
      <c r="H866" s="162">
        <v>197.8</v>
      </c>
      <c r="I866" s="163"/>
      <c r="L866" s="159"/>
      <c r="M866" s="164"/>
      <c r="N866" s="165"/>
      <c r="O866" s="165"/>
      <c r="P866" s="165"/>
      <c r="Q866" s="165"/>
      <c r="R866" s="165"/>
      <c r="S866" s="165"/>
      <c r="T866" s="166"/>
      <c r="AT866" s="160" t="s">
        <v>175</v>
      </c>
      <c r="AU866" s="160" t="s">
        <v>169</v>
      </c>
      <c r="AV866" s="12" t="s">
        <v>169</v>
      </c>
      <c r="AW866" s="12" t="s">
        <v>32</v>
      </c>
      <c r="AX866" s="12" t="s">
        <v>71</v>
      </c>
      <c r="AY866" s="160" t="s">
        <v>162</v>
      </c>
    </row>
    <row r="867" spans="2:65" s="11" customFormat="1">
      <c r="B867" s="151"/>
      <c r="D867" s="152" t="s">
        <v>175</v>
      </c>
      <c r="E867" s="153" t="s">
        <v>1</v>
      </c>
      <c r="F867" s="154" t="s">
        <v>2574</v>
      </c>
      <c r="H867" s="153" t="s">
        <v>1</v>
      </c>
      <c r="I867" s="155"/>
      <c r="L867" s="151"/>
      <c r="M867" s="156"/>
      <c r="N867" s="157"/>
      <c r="O867" s="157"/>
      <c r="P867" s="157"/>
      <c r="Q867" s="157"/>
      <c r="R867" s="157"/>
      <c r="S867" s="157"/>
      <c r="T867" s="158"/>
      <c r="AT867" s="153" t="s">
        <v>175</v>
      </c>
      <c r="AU867" s="153" t="s">
        <v>169</v>
      </c>
      <c r="AV867" s="11" t="s">
        <v>79</v>
      </c>
      <c r="AW867" s="11" t="s">
        <v>32</v>
      </c>
      <c r="AX867" s="11" t="s">
        <v>71</v>
      </c>
      <c r="AY867" s="153" t="s">
        <v>162</v>
      </c>
    </row>
    <row r="868" spans="2:65" s="12" customFormat="1">
      <c r="B868" s="159"/>
      <c r="D868" s="152" t="s">
        <v>175</v>
      </c>
      <c r="E868" s="160" t="s">
        <v>1</v>
      </c>
      <c r="F868" s="161" t="s">
        <v>973</v>
      </c>
      <c r="H868" s="162">
        <v>158.94</v>
      </c>
      <c r="I868" s="163"/>
      <c r="L868" s="159"/>
      <c r="M868" s="164"/>
      <c r="N868" s="165"/>
      <c r="O868" s="165"/>
      <c r="P868" s="165"/>
      <c r="Q868" s="165"/>
      <c r="R868" s="165"/>
      <c r="S868" s="165"/>
      <c r="T868" s="166"/>
      <c r="AT868" s="160" t="s">
        <v>175</v>
      </c>
      <c r="AU868" s="160" t="s">
        <v>169</v>
      </c>
      <c r="AV868" s="12" t="s">
        <v>169</v>
      </c>
      <c r="AW868" s="12" t="s">
        <v>32</v>
      </c>
      <c r="AX868" s="12" t="s">
        <v>71</v>
      </c>
      <c r="AY868" s="160" t="s">
        <v>162</v>
      </c>
    </row>
    <row r="869" spans="2:65" s="14" customFormat="1">
      <c r="B869" s="175"/>
      <c r="D869" s="152" t="s">
        <v>175</v>
      </c>
      <c r="E869" s="176" t="s">
        <v>1</v>
      </c>
      <c r="F869" s="177" t="s">
        <v>190</v>
      </c>
      <c r="H869" s="178">
        <v>356.74</v>
      </c>
      <c r="I869" s="179"/>
      <c r="L869" s="175"/>
      <c r="M869" s="180"/>
      <c r="N869" s="181"/>
      <c r="O869" s="181"/>
      <c r="P869" s="181"/>
      <c r="Q869" s="181"/>
      <c r="R869" s="181"/>
      <c r="S869" s="181"/>
      <c r="T869" s="182"/>
      <c r="AT869" s="176" t="s">
        <v>175</v>
      </c>
      <c r="AU869" s="176" t="s">
        <v>169</v>
      </c>
      <c r="AV869" s="14" t="s">
        <v>168</v>
      </c>
      <c r="AW869" s="14" t="s">
        <v>32</v>
      </c>
      <c r="AX869" s="14" t="s">
        <v>79</v>
      </c>
      <c r="AY869" s="176" t="s">
        <v>162</v>
      </c>
    </row>
    <row r="870" spans="2:65" s="1" customFormat="1" ht="16.5" customHeight="1">
      <c r="B870" s="139"/>
      <c r="C870" s="183" t="s">
        <v>982</v>
      </c>
      <c r="D870" s="183" t="s">
        <v>349</v>
      </c>
      <c r="E870" s="246" t="s">
        <v>2499</v>
      </c>
      <c r="F870" s="247"/>
      <c r="G870" s="185" t="s">
        <v>274</v>
      </c>
      <c r="H870" s="186">
        <v>162.119</v>
      </c>
      <c r="I870" s="187"/>
      <c r="J870" s="186">
        <f>ROUND(I870*H870,3)</f>
        <v>0</v>
      </c>
      <c r="K870" s="184" t="s">
        <v>167</v>
      </c>
      <c r="L870" s="188"/>
      <c r="M870" s="189" t="s">
        <v>1</v>
      </c>
      <c r="N870" s="190" t="s">
        <v>43</v>
      </c>
      <c r="O870" s="49"/>
      <c r="P870" s="147">
        <f>O870*H870</f>
        <v>0</v>
      </c>
      <c r="Q870" s="147">
        <v>2.9999999999999997E-4</v>
      </c>
      <c r="R870" s="147">
        <f>Q870*H870</f>
        <v>4.8635699999999997E-2</v>
      </c>
      <c r="S870" s="147">
        <v>0</v>
      </c>
      <c r="T870" s="148">
        <f>S870*H870</f>
        <v>0</v>
      </c>
      <c r="AR870" s="16" t="s">
        <v>363</v>
      </c>
      <c r="AT870" s="16" t="s">
        <v>349</v>
      </c>
      <c r="AU870" s="16" t="s">
        <v>169</v>
      </c>
      <c r="AY870" s="16" t="s">
        <v>162</v>
      </c>
      <c r="BE870" s="149">
        <f>IF(N870="základná",J870,0)</f>
        <v>0</v>
      </c>
      <c r="BF870" s="149">
        <f>IF(N870="znížená",J870,0)</f>
        <v>0</v>
      </c>
      <c r="BG870" s="149">
        <f>IF(N870="zákl. prenesená",J870,0)</f>
        <v>0</v>
      </c>
      <c r="BH870" s="149">
        <f>IF(N870="zníž. prenesená",J870,0)</f>
        <v>0</v>
      </c>
      <c r="BI870" s="149">
        <f>IF(N870="nulová",J870,0)</f>
        <v>0</v>
      </c>
      <c r="BJ870" s="16" t="s">
        <v>169</v>
      </c>
      <c r="BK870" s="150">
        <f>ROUND(I870*H870,3)</f>
        <v>0</v>
      </c>
      <c r="BL870" s="16" t="s">
        <v>272</v>
      </c>
      <c r="BM870" s="16" t="s">
        <v>983</v>
      </c>
    </row>
    <row r="871" spans="2:65" s="12" customFormat="1">
      <c r="B871" s="159"/>
      <c r="D871" s="152" t="s">
        <v>175</v>
      </c>
      <c r="E871" s="160" t="s">
        <v>1</v>
      </c>
      <c r="F871" s="161" t="s">
        <v>984</v>
      </c>
      <c r="H871" s="162">
        <v>162.119</v>
      </c>
      <c r="I871" s="163"/>
      <c r="L871" s="159"/>
      <c r="M871" s="164"/>
      <c r="N871" s="165"/>
      <c r="O871" s="165"/>
      <c r="P871" s="165"/>
      <c r="Q871" s="165"/>
      <c r="R871" s="165"/>
      <c r="S871" s="165"/>
      <c r="T871" s="166"/>
      <c r="AT871" s="160" t="s">
        <v>175</v>
      </c>
      <c r="AU871" s="160" t="s">
        <v>169</v>
      </c>
      <c r="AV871" s="12" t="s">
        <v>169</v>
      </c>
      <c r="AW871" s="12" t="s">
        <v>32</v>
      </c>
      <c r="AX871" s="12" t="s">
        <v>79</v>
      </c>
      <c r="AY871" s="160" t="s">
        <v>162</v>
      </c>
    </row>
    <row r="872" spans="2:65" s="1" customFormat="1" ht="22.5">
      <c r="B872" s="139"/>
      <c r="C872" s="183" t="s">
        <v>985</v>
      </c>
      <c r="D872" s="183" t="s">
        <v>349</v>
      </c>
      <c r="E872" s="246" t="s">
        <v>2501</v>
      </c>
      <c r="F872" s="247"/>
      <c r="G872" s="185" t="s">
        <v>274</v>
      </c>
      <c r="H872" s="186">
        <v>201.756</v>
      </c>
      <c r="I872" s="187"/>
      <c r="J872" s="186">
        <f>ROUND(I872*H872,3)</f>
        <v>0</v>
      </c>
      <c r="K872" s="184" t="s">
        <v>167</v>
      </c>
      <c r="L872" s="188"/>
      <c r="M872" s="189" t="s">
        <v>1</v>
      </c>
      <c r="N872" s="190" t="s">
        <v>43</v>
      </c>
      <c r="O872" s="49"/>
      <c r="P872" s="147">
        <f>O872*H872</f>
        <v>0</v>
      </c>
      <c r="Q872" s="147">
        <v>1.6000000000000001E-3</v>
      </c>
      <c r="R872" s="147">
        <f>Q872*H872</f>
        <v>0.32280960000000003</v>
      </c>
      <c r="S872" s="147">
        <v>0</v>
      </c>
      <c r="T872" s="148">
        <f>S872*H872</f>
        <v>0</v>
      </c>
      <c r="AR872" s="16" t="s">
        <v>363</v>
      </c>
      <c r="AT872" s="16" t="s">
        <v>349</v>
      </c>
      <c r="AU872" s="16" t="s">
        <v>169</v>
      </c>
      <c r="AY872" s="16" t="s">
        <v>162</v>
      </c>
      <c r="BE872" s="149">
        <f>IF(N872="základná",J872,0)</f>
        <v>0</v>
      </c>
      <c r="BF872" s="149">
        <f>IF(N872="znížená",J872,0)</f>
        <v>0</v>
      </c>
      <c r="BG872" s="149">
        <f>IF(N872="zákl. prenesená",J872,0)</f>
        <v>0</v>
      </c>
      <c r="BH872" s="149">
        <f>IF(N872="zníž. prenesená",J872,0)</f>
        <v>0</v>
      </c>
      <c r="BI872" s="149">
        <f>IF(N872="nulová",J872,0)</f>
        <v>0</v>
      </c>
      <c r="BJ872" s="16" t="s">
        <v>169</v>
      </c>
      <c r="BK872" s="150">
        <f>ROUND(I872*H872,3)</f>
        <v>0</v>
      </c>
      <c r="BL872" s="16" t="s">
        <v>272</v>
      </c>
      <c r="BM872" s="16" t="s">
        <v>986</v>
      </c>
    </row>
    <row r="873" spans="2:65" s="12" customFormat="1">
      <c r="B873" s="159"/>
      <c r="D873" s="152" t="s">
        <v>175</v>
      </c>
      <c r="E873" s="160" t="s">
        <v>1</v>
      </c>
      <c r="F873" s="161" t="s">
        <v>987</v>
      </c>
      <c r="H873" s="162">
        <v>201.756</v>
      </c>
      <c r="I873" s="163"/>
      <c r="L873" s="159"/>
      <c r="M873" s="164"/>
      <c r="N873" s="165"/>
      <c r="O873" s="165"/>
      <c r="P873" s="165"/>
      <c r="Q873" s="165"/>
      <c r="R873" s="165"/>
      <c r="S873" s="165"/>
      <c r="T873" s="166"/>
      <c r="AT873" s="160" t="s">
        <v>175</v>
      </c>
      <c r="AU873" s="160" t="s">
        <v>169</v>
      </c>
      <c r="AV873" s="12" t="s">
        <v>169</v>
      </c>
      <c r="AW873" s="12" t="s">
        <v>32</v>
      </c>
      <c r="AX873" s="12" t="s">
        <v>79</v>
      </c>
      <c r="AY873" s="160" t="s">
        <v>162</v>
      </c>
    </row>
    <row r="874" spans="2:65" s="1" customFormat="1" ht="16.5" customHeight="1">
      <c r="B874" s="139"/>
      <c r="C874" s="140" t="s">
        <v>988</v>
      </c>
      <c r="D874" s="140" t="s">
        <v>164</v>
      </c>
      <c r="E874" s="242" t="s">
        <v>989</v>
      </c>
      <c r="F874" s="243"/>
      <c r="G874" s="142" t="s">
        <v>274</v>
      </c>
      <c r="H874" s="143">
        <v>95.76</v>
      </c>
      <c r="I874" s="144"/>
      <c r="J874" s="143">
        <f>ROUND(I874*H874,3)</f>
        <v>0</v>
      </c>
      <c r="K874" s="141" t="s">
        <v>167</v>
      </c>
      <c r="L874" s="30"/>
      <c r="M874" s="145" t="s">
        <v>1</v>
      </c>
      <c r="N874" s="146" t="s">
        <v>43</v>
      </c>
      <c r="O874" s="49"/>
      <c r="P874" s="147">
        <f>O874*H874</f>
        <v>0</v>
      </c>
      <c r="Q874" s="147">
        <v>0</v>
      </c>
      <c r="R874" s="147">
        <f>Q874*H874</f>
        <v>0</v>
      </c>
      <c r="S874" s="147">
        <v>0</v>
      </c>
      <c r="T874" s="148">
        <f>S874*H874</f>
        <v>0</v>
      </c>
      <c r="AR874" s="16" t="s">
        <v>272</v>
      </c>
      <c r="AT874" s="16" t="s">
        <v>164</v>
      </c>
      <c r="AU874" s="16" t="s">
        <v>169</v>
      </c>
      <c r="AY874" s="16" t="s">
        <v>162</v>
      </c>
      <c r="BE874" s="149">
        <f>IF(N874="základná",J874,0)</f>
        <v>0</v>
      </c>
      <c r="BF874" s="149">
        <f>IF(N874="znížená",J874,0)</f>
        <v>0</v>
      </c>
      <c r="BG874" s="149">
        <f>IF(N874="zákl. prenesená",J874,0)</f>
        <v>0</v>
      </c>
      <c r="BH874" s="149">
        <f>IF(N874="zníž. prenesená",J874,0)</f>
        <v>0</v>
      </c>
      <c r="BI874" s="149">
        <f>IF(N874="nulová",J874,0)</f>
        <v>0</v>
      </c>
      <c r="BJ874" s="16" t="s">
        <v>169</v>
      </c>
      <c r="BK874" s="150">
        <f>ROUND(I874*H874,3)</f>
        <v>0</v>
      </c>
      <c r="BL874" s="16" t="s">
        <v>272</v>
      </c>
      <c r="BM874" s="16" t="s">
        <v>990</v>
      </c>
    </row>
    <row r="875" spans="2:65" s="11" customFormat="1">
      <c r="B875" s="151"/>
      <c r="D875" s="152" t="s">
        <v>175</v>
      </c>
      <c r="E875" s="153" t="s">
        <v>1</v>
      </c>
      <c r="F875" s="154" t="s">
        <v>2583</v>
      </c>
      <c r="H875" s="153" t="s">
        <v>1</v>
      </c>
      <c r="I875" s="155"/>
      <c r="L875" s="151"/>
      <c r="M875" s="156"/>
      <c r="N875" s="157"/>
      <c r="O875" s="157"/>
      <c r="P875" s="157"/>
      <c r="Q875" s="157"/>
      <c r="R875" s="157"/>
      <c r="S875" s="157"/>
      <c r="T875" s="158"/>
      <c r="AT875" s="153" t="s">
        <v>175</v>
      </c>
      <c r="AU875" s="153" t="s">
        <v>169</v>
      </c>
      <c r="AV875" s="11" t="s">
        <v>79</v>
      </c>
      <c r="AW875" s="11" t="s">
        <v>32</v>
      </c>
      <c r="AX875" s="11" t="s">
        <v>71</v>
      </c>
      <c r="AY875" s="153" t="s">
        <v>162</v>
      </c>
    </row>
    <row r="876" spans="2:65" s="12" customFormat="1">
      <c r="B876" s="159"/>
      <c r="D876" s="152" t="s">
        <v>175</v>
      </c>
      <c r="E876" s="160" t="s">
        <v>1</v>
      </c>
      <c r="F876" s="161" t="s">
        <v>991</v>
      </c>
      <c r="H876" s="162">
        <v>95.76</v>
      </c>
      <c r="I876" s="163"/>
      <c r="L876" s="159"/>
      <c r="M876" s="164"/>
      <c r="N876" s="165"/>
      <c r="O876" s="165"/>
      <c r="P876" s="165"/>
      <c r="Q876" s="165"/>
      <c r="R876" s="165"/>
      <c r="S876" s="165"/>
      <c r="T876" s="166"/>
      <c r="AT876" s="160" t="s">
        <v>175</v>
      </c>
      <c r="AU876" s="160" t="s">
        <v>169</v>
      </c>
      <c r="AV876" s="12" t="s">
        <v>169</v>
      </c>
      <c r="AW876" s="12" t="s">
        <v>32</v>
      </c>
      <c r="AX876" s="12" t="s">
        <v>79</v>
      </c>
      <c r="AY876" s="160" t="s">
        <v>162</v>
      </c>
    </row>
    <row r="877" spans="2:65" s="1" customFormat="1" ht="16.5" customHeight="1">
      <c r="B877" s="139"/>
      <c r="C877" s="183" t="s">
        <v>992</v>
      </c>
      <c r="D877" s="183" t="s">
        <v>349</v>
      </c>
      <c r="E877" s="246" t="s">
        <v>993</v>
      </c>
      <c r="F877" s="247"/>
      <c r="G877" s="185" t="s">
        <v>274</v>
      </c>
      <c r="H877" s="186">
        <v>97.674999999999997</v>
      </c>
      <c r="I877" s="187"/>
      <c r="J877" s="186">
        <f>ROUND(I877*H877,3)</f>
        <v>0</v>
      </c>
      <c r="K877" s="184" t="s">
        <v>1</v>
      </c>
      <c r="L877" s="188"/>
      <c r="M877" s="189" t="s">
        <v>1</v>
      </c>
      <c r="N877" s="190" t="s">
        <v>43</v>
      </c>
      <c r="O877" s="49"/>
      <c r="P877" s="147">
        <f>O877*H877</f>
        <v>0</v>
      </c>
      <c r="Q877" s="147">
        <v>5.5500000000000002E-3</v>
      </c>
      <c r="R877" s="147">
        <f>Q877*H877</f>
        <v>0.54209625000000006</v>
      </c>
      <c r="S877" s="147">
        <v>0</v>
      </c>
      <c r="T877" s="148">
        <f>S877*H877</f>
        <v>0</v>
      </c>
      <c r="AR877" s="16" t="s">
        <v>363</v>
      </c>
      <c r="AT877" s="16" t="s">
        <v>349</v>
      </c>
      <c r="AU877" s="16" t="s">
        <v>169</v>
      </c>
      <c r="AY877" s="16" t="s">
        <v>162</v>
      </c>
      <c r="BE877" s="149">
        <f>IF(N877="základná",J877,0)</f>
        <v>0</v>
      </c>
      <c r="BF877" s="149">
        <f>IF(N877="znížená",J877,0)</f>
        <v>0</v>
      </c>
      <c r="BG877" s="149">
        <f>IF(N877="zákl. prenesená",J877,0)</f>
        <v>0</v>
      </c>
      <c r="BH877" s="149">
        <f>IF(N877="zníž. prenesená",J877,0)</f>
        <v>0</v>
      </c>
      <c r="BI877" s="149">
        <f>IF(N877="nulová",J877,0)</f>
        <v>0</v>
      </c>
      <c r="BJ877" s="16" t="s">
        <v>169</v>
      </c>
      <c r="BK877" s="150">
        <f>ROUND(I877*H877,3)</f>
        <v>0</v>
      </c>
      <c r="BL877" s="16" t="s">
        <v>272</v>
      </c>
      <c r="BM877" s="16" t="s">
        <v>994</v>
      </c>
    </row>
    <row r="878" spans="2:65" s="12" customFormat="1">
      <c r="B878" s="159"/>
      <c r="D878" s="152" t="s">
        <v>175</v>
      </c>
      <c r="E878" s="160" t="s">
        <v>1</v>
      </c>
      <c r="F878" s="161" t="s">
        <v>995</v>
      </c>
      <c r="H878" s="162">
        <v>97.674999999999997</v>
      </c>
      <c r="I878" s="163"/>
      <c r="L878" s="159"/>
      <c r="M878" s="164"/>
      <c r="N878" s="165"/>
      <c r="O878" s="165"/>
      <c r="P878" s="165"/>
      <c r="Q878" s="165"/>
      <c r="R878" s="165"/>
      <c r="S878" s="165"/>
      <c r="T878" s="166"/>
      <c r="AT878" s="160" t="s">
        <v>175</v>
      </c>
      <c r="AU878" s="160" t="s">
        <v>169</v>
      </c>
      <c r="AV878" s="12" t="s">
        <v>169</v>
      </c>
      <c r="AW878" s="12" t="s">
        <v>32</v>
      </c>
      <c r="AX878" s="12" t="s">
        <v>79</v>
      </c>
      <c r="AY878" s="160" t="s">
        <v>162</v>
      </c>
    </row>
    <row r="879" spans="2:65" s="1" customFormat="1" ht="16.5" customHeight="1">
      <c r="B879" s="139"/>
      <c r="C879" s="140" t="s">
        <v>996</v>
      </c>
      <c r="D879" s="140" t="s">
        <v>164</v>
      </c>
      <c r="E879" s="242" t="s">
        <v>997</v>
      </c>
      <c r="F879" s="243"/>
      <c r="G879" s="142" t="s">
        <v>274</v>
      </c>
      <c r="H879" s="143">
        <v>398.85599999999999</v>
      </c>
      <c r="I879" s="144"/>
      <c r="J879" s="143">
        <f>ROUND(I879*H879,3)</f>
        <v>0</v>
      </c>
      <c r="K879" s="141" t="s">
        <v>167</v>
      </c>
      <c r="L879" s="30"/>
      <c r="M879" s="145" t="s">
        <v>1</v>
      </c>
      <c r="N879" s="146" t="s">
        <v>43</v>
      </c>
      <c r="O879" s="49"/>
      <c r="P879" s="147">
        <f>O879*H879</f>
        <v>0</v>
      </c>
      <c r="Q879" s="147">
        <v>0</v>
      </c>
      <c r="R879" s="147">
        <f>Q879*H879</f>
        <v>0</v>
      </c>
      <c r="S879" s="147">
        <v>0</v>
      </c>
      <c r="T879" s="148">
        <f>S879*H879</f>
        <v>0</v>
      </c>
      <c r="AR879" s="16" t="s">
        <v>272</v>
      </c>
      <c r="AT879" s="16" t="s">
        <v>164</v>
      </c>
      <c r="AU879" s="16" t="s">
        <v>169</v>
      </c>
      <c r="AY879" s="16" t="s">
        <v>162</v>
      </c>
      <c r="BE879" s="149">
        <f>IF(N879="základná",J879,0)</f>
        <v>0</v>
      </c>
      <c r="BF879" s="149">
        <f>IF(N879="znížená",J879,0)</f>
        <v>0</v>
      </c>
      <c r="BG879" s="149">
        <f>IF(N879="zákl. prenesená",J879,0)</f>
        <v>0</v>
      </c>
      <c r="BH879" s="149">
        <f>IF(N879="zníž. prenesená",J879,0)</f>
        <v>0</v>
      </c>
      <c r="BI879" s="149">
        <f>IF(N879="nulová",J879,0)</f>
        <v>0</v>
      </c>
      <c r="BJ879" s="16" t="s">
        <v>169</v>
      </c>
      <c r="BK879" s="150">
        <f>ROUND(I879*H879,3)</f>
        <v>0</v>
      </c>
      <c r="BL879" s="16" t="s">
        <v>272</v>
      </c>
      <c r="BM879" s="16" t="s">
        <v>998</v>
      </c>
    </row>
    <row r="880" spans="2:65" s="11" customFormat="1">
      <c r="B880" s="151"/>
      <c r="D880" s="152" t="s">
        <v>175</v>
      </c>
      <c r="E880" s="153" t="s">
        <v>1</v>
      </c>
      <c r="F880" s="154" t="s">
        <v>739</v>
      </c>
      <c r="H880" s="153" t="s">
        <v>1</v>
      </c>
      <c r="I880" s="155"/>
      <c r="L880" s="151"/>
      <c r="M880" s="156"/>
      <c r="N880" s="157"/>
      <c r="O880" s="157"/>
      <c r="P880" s="157"/>
      <c r="Q880" s="157"/>
      <c r="R880" s="157"/>
      <c r="S880" s="157"/>
      <c r="T880" s="158"/>
      <c r="AT880" s="153" t="s">
        <v>175</v>
      </c>
      <c r="AU880" s="153" t="s">
        <v>169</v>
      </c>
      <c r="AV880" s="11" t="s">
        <v>79</v>
      </c>
      <c r="AW880" s="11" t="s">
        <v>32</v>
      </c>
      <c r="AX880" s="11" t="s">
        <v>71</v>
      </c>
      <c r="AY880" s="153" t="s">
        <v>162</v>
      </c>
    </row>
    <row r="881" spans="2:65" s="11" customFormat="1">
      <c r="B881" s="151"/>
      <c r="D881" s="152" t="s">
        <v>175</v>
      </c>
      <c r="E881" s="153" t="s">
        <v>1</v>
      </c>
      <c r="F881" s="154" t="s">
        <v>2575</v>
      </c>
      <c r="H881" s="153" t="s">
        <v>1</v>
      </c>
      <c r="I881" s="155"/>
      <c r="L881" s="151"/>
      <c r="M881" s="156"/>
      <c r="N881" s="157"/>
      <c r="O881" s="157"/>
      <c r="P881" s="157"/>
      <c r="Q881" s="157"/>
      <c r="R881" s="157"/>
      <c r="S881" s="157"/>
      <c r="T881" s="158"/>
      <c r="AT881" s="153" t="s">
        <v>175</v>
      </c>
      <c r="AU881" s="153" t="s">
        <v>169</v>
      </c>
      <c r="AV881" s="11" t="s">
        <v>79</v>
      </c>
      <c r="AW881" s="11" t="s">
        <v>32</v>
      </c>
      <c r="AX881" s="11" t="s">
        <v>71</v>
      </c>
      <c r="AY881" s="153" t="s">
        <v>162</v>
      </c>
    </row>
    <row r="882" spans="2:65" s="12" customFormat="1">
      <c r="B882" s="159"/>
      <c r="D882" s="152" t="s">
        <v>175</v>
      </c>
      <c r="E882" s="160" t="s">
        <v>1</v>
      </c>
      <c r="F882" s="161" t="s">
        <v>999</v>
      </c>
      <c r="H882" s="162">
        <v>181.238</v>
      </c>
      <c r="I882" s="163"/>
      <c r="L882" s="159"/>
      <c r="M882" s="164"/>
      <c r="N882" s="165"/>
      <c r="O882" s="165"/>
      <c r="P882" s="165"/>
      <c r="Q882" s="165"/>
      <c r="R882" s="165"/>
      <c r="S882" s="165"/>
      <c r="T882" s="166"/>
      <c r="AT882" s="160" t="s">
        <v>175</v>
      </c>
      <c r="AU882" s="160" t="s">
        <v>169</v>
      </c>
      <c r="AV882" s="12" t="s">
        <v>169</v>
      </c>
      <c r="AW882" s="12" t="s">
        <v>32</v>
      </c>
      <c r="AX882" s="12" t="s">
        <v>71</v>
      </c>
      <c r="AY882" s="160" t="s">
        <v>162</v>
      </c>
    </row>
    <row r="883" spans="2:65" s="11" customFormat="1">
      <c r="B883" s="151"/>
      <c r="D883" s="152" t="s">
        <v>175</v>
      </c>
      <c r="E883" s="153" t="s">
        <v>1</v>
      </c>
      <c r="F883" s="154" t="s">
        <v>2576</v>
      </c>
      <c r="H883" s="153" t="s">
        <v>1</v>
      </c>
      <c r="I883" s="155"/>
      <c r="L883" s="151"/>
      <c r="M883" s="156"/>
      <c r="N883" s="157"/>
      <c r="O883" s="157"/>
      <c r="P883" s="157"/>
      <c r="Q883" s="157"/>
      <c r="R883" s="157"/>
      <c r="S883" s="157"/>
      <c r="T883" s="158"/>
      <c r="AT883" s="153" t="s">
        <v>175</v>
      </c>
      <c r="AU883" s="153" t="s">
        <v>169</v>
      </c>
      <c r="AV883" s="11" t="s">
        <v>79</v>
      </c>
      <c r="AW883" s="11" t="s">
        <v>32</v>
      </c>
      <c r="AX883" s="11" t="s">
        <v>71</v>
      </c>
      <c r="AY883" s="153" t="s">
        <v>162</v>
      </c>
    </row>
    <row r="884" spans="2:65" s="12" customFormat="1">
      <c r="B884" s="159"/>
      <c r="D884" s="152" t="s">
        <v>175</v>
      </c>
      <c r="E884" s="160" t="s">
        <v>1</v>
      </c>
      <c r="F884" s="161" t="s">
        <v>999</v>
      </c>
      <c r="H884" s="162">
        <v>181.238</v>
      </c>
      <c r="I884" s="163"/>
      <c r="L884" s="159"/>
      <c r="M884" s="164"/>
      <c r="N884" s="165"/>
      <c r="O884" s="165"/>
      <c r="P884" s="165"/>
      <c r="Q884" s="165"/>
      <c r="R884" s="165"/>
      <c r="S884" s="165"/>
      <c r="T884" s="166"/>
      <c r="AT884" s="160" t="s">
        <v>175</v>
      </c>
      <c r="AU884" s="160" t="s">
        <v>169</v>
      </c>
      <c r="AV884" s="12" t="s">
        <v>169</v>
      </c>
      <c r="AW884" s="12" t="s">
        <v>32</v>
      </c>
      <c r="AX884" s="12" t="s">
        <v>71</v>
      </c>
      <c r="AY884" s="160" t="s">
        <v>162</v>
      </c>
    </row>
    <row r="885" spans="2:65" s="11" customFormat="1">
      <c r="B885" s="151"/>
      <c r="D885" s="152" t="s">
        <v>175</v>
      </c>
      <c r="E885" s="153" t="s">
        <v>1</v>
      </c>
      <c r="F885" s="154" t="s">
        <v>925</v>
      </c>
      <c r="H885" s="153" t="s">
        <v>1</v>
      </c>
      <c r="I885" s="155"/>
      <c r="L885" s="151"/>
      <c r="M885" s="156"/>
      <c r="N885" s="157"/>
      <c r="O885" s="157"/>
      <c r="P885" s="157"/>
      <c r="Q885" s="157"/>
      <c r="R885" s="157"/>
      <c r="S885" s="157"/>
      <c r="T885" s="158"/>
      <c r="AT885" s="153" t="s">
        <v>175</v>
      </c>
      <c r="AU885" s="153" t="s">
        <v>169</v>
      </c>
      <c r="AV885" s="11" t="s">
        <v>79</v>
      </c>
      <c r="AW885" s="11" t="s">
        <v>32</v>
      </c>
      <c r="AX885" s="11" t="s">
        <v>71</v>
      </c>
      <c r="AY885" s="153" t="s">
        <v>162</v>
      </c>
    </row>
    <row r="886" spans="2:65" s="11" customFormat="1">
      <c r="B886" s="151"/>
      <c r="D886" s="152" t="s">
        <v>175</v>
      </c>
      <c r="E886" s="153" t="s">
        <v>1</v>
      </c>
      <c r="F886" s="154" t="s">
        <v>2582</v>
      </c>
      <c r="H886" s="153" t="s">
        <v>1</v>
      </c>
      <c r="I886" s="155"/>
      <c r="L886" s="151"/>
      <c r="M886" s="156"/>
      <c r="N886" s="157"/>
      <c r="O886" s="157"/>
      <c r="P886" s="157"/>
      <c r="Q886" s="157"/>
      <c r="R886" s="157"/>
      <c r="S886" s="157"/>
      <c r="T886" s="158"/>
      <c r="AT886" s="153" t="s">
        <v>175</v>
      </c>
      <c r="AU886" s="153" t="s">
        <v>169</v>
      </c>
      <c r="AV886" s="11" t="s">
        <v>79</v>
      </c>
      <c r="AW886" s="11" t="s">
        <v>32</v>
      </c>
      <c r="AX886" s="11" t="s">
        <v>71</v>
      </c>
      <c r="AY886" s="153" t="s">
        <v>162</v>
      </c>
    </row>
    <row r="887" spans="2:65" s="12" customFormat="1">
      <c r="B887" s="159"/>
      <c r="D887" s="152" t="s">
        <v>175</v>
      </c>
      <c r="E887" s="160" t="s">
        <v>1</v>
      </c>
      <c r="F887" s="161" t="s">
        <v>1000</v>
      </c>
      <c r="H887" s="162">
        <v>36.380000000000003</v>
      </c>
      <c r="I887" s="163"/>
      <c r="L887" s="159"/>
      <c r="M887" s="164"/>
      <c r="N887" s="165"/>
      <c r="O887" s="165"/>
      <c r="P887" s="165"/>
      <c r="Q887" s="165"/>
      <c r="R887" s="165"/>
      <c r="S887" s="165"/>
      <c r="T887" s="166"/>
      <c r="AT887" s="160" t="s">
        <v>175</v>
      </c>
      <c r="AU887" s="160" t="s">
        <v>169</v>
      </c>
      <c r="AV887" s="12" t="s">
        <v>169</v>
      </c>
      <c r="AW887" s="12" t="s">
        <v>32</v>
      </c>
      <c r="AX887" s="12" t="s">
        <v>71</v>
      </c>
      <c r="AY887" s="160" t="s">
        <v>162</v>
      </c>
    </row>
    <row r="888" spans="2:65" s="14" customFormat="1">
      <c r="B888" s="175"/>
      <c r="D888" s="152" t="s">
        <v>175</v>
      </c>
      <c r="E888" s="176" t="s">
        <v>1</v>
      </c>
      <c r="F888" s="177" t="s">
        <v>190</v>
      </c>
      <c r="H888" s="178">
        <v>398.85599999999999</v>
      </c>
      <c r="I888" s="179"/>
      <c r="L888" s="175"/>
      <c r="M888" s="180"/>
      <c r="N888" s="181"/>
      <c r="O888" s="181"/>
      <c r="P888" s="181"/>
      <c r="Q888" s="181"/>
      <c r="R888" s="181"/>
      <c r="S888" s="181"/>
      <c r="T888" s="182"/>
      <c r="AT888" s="176" t="s">
        <v>175</v>
      </c>
      <c r="AU888" s="176" t="s">
        <v>169</v>
      </c>
      <c r="AV888" s="14" t="s">
        <v>168</v>
      </c>
      <c r="AW888" s="14" t="s">
        <v>32</v>
      </c>
      <c r="AX888" s="14" t="s">
        <v>79</v>
      </c>
      <c r="AY888" s="176" t="s">
        <v>162</v>
      </c>
    </row>
    <row r="889" spans="2:65" s="1" customFormat="1" ht="16.5" customHeight="1">
      <c r="B889" s="139"/>
      <c r="C889" s="183" t="s">
        <v>1001</v>
      </c>
      <c r="D889" s="183" t="s">
        <v>349</v>
      </c>
      <c r="E889" s="246" t="s">
        <v>1002</v>
      </c>
      <c r="F889" s="247"/>
      <c r="G889" s="185" t="s">
        <v>274</v>
      </c>
      <c r="H889" s="186">
        <v>37.107999999999997</v>
      </c>
      <c r="I889" s="187"/>
      <c r="J889" s="186">
        <f>ROUND(I889*H889,3)</f>
        <v>0</v>
      </c>
      <c r="K889" s="184" t="s">
        <v>1</v>
      </c>
      <c r="L889" s="188"/>
      <c r="M889" s="189" t="s">
        <v>1</v>
      </c>
      <c r="N889" s="190" t="s">
        <v>43</v>
      </c>
      <c r="O889" s="49"/>
      <c r="P889" s="147">
        <f>O889*H889</f>
        <v>0</v>
      </c>
      <c r="Q889" s="147">
        <v>6.96E-3</v>
      </c>
      <c r="R889" s="147">
        <f>Q889*H889</f>
        <v>0.25827168</v>
      </c>
      <c r="S889" s="147">
        <v>0</v>
      </c>
      <c r="T889" s="148">
        <f>S889*H889</f>
        <v>0</v>
      </c>
      <c r="AR889" s="16" t="s">
        <v>363</v>
      </c>
      <c r="AT889" s="16" t="s">
        <v>349</v>
      </c>
      <c r="AU889" s="16" t="s">
        <v>169</v>
      </c>
      <c r="AY889" s="16" t="s">
        <v>162</v>
      </c>
      <c r="BE889" s="149">
        <f>IF(N889="základná",J889,0)</f>
        <v>0</v>
      </c>
      <c r="BF889" s="149">
        <f>IF(N889="znížená",J889,0)</f>
        <v>0</v>
      </c>
      <c r="BG889" s="149">
        <f>IF(N889="zákl. prenesená",J889,0)</f>
        <v>0</v>
      </c>
      <c r="BH889" s="149">
        <f>IF(N889="zníž. prenesená",J889,0)</f>
        <v>0</v>
      </c>
      <c r="BI889" s="149">
        <f>IF(N889="nulová",J889,0)</f>
        <v>0</v>
      </c>
      <c r="BJ889" s="16" t="s">
        <v>169</v>
      </c>
      <c r="BK889" s="150">
        <f>ROUND(I889*H889,3)</f>
        <v>0</v>
      </c>
      <c r="BL889" s="16" t="s">
        <v>272</v>
      </c>
      <c r="BM889" s="16" t="s">
        <v>1003</v>
      </c>
    </row>
    <row r="890" spans="2:65" s="12" customFormat="1">
      <c r="B890" s="159"/>
      <c r="D890" s="152" t="s">
        <v>175</v>
      </c>
      <c r="E890" s="160" t="s">
        <v>1</v>
      </c>
      <c r="F890" s="161" t="s">
        <v>1004</v>
      </c>
      <c r="H890" s="162">
        <v>37.107999999999997</v>
      </c>
      <c r="I890" s="163"/>
      <c r="L890" s="159"/>
      <c r="M890" s="164"/>
      <c r="N890" s="165"/>
      <c r="O890" s="165"/>
      <c r="P890" s="165"/>
      <c r="Q890" s="165"/>
      <c r="R890" s="165"/>
      <c r="S890" s="165"/>
      <c r="T890" s="166"/>
      <c r="AT890" s="160" t="s">
        <v>175</v>
      </c>
      <c r="AU890" s="160" t="s">
        <v>169</v>
      </c>
      <c r="AV890" s="12" t="s">
        <v>169</v>
      </c>
      <c r="AW890" s="12" t="s">
        <v>32</v>
      </c>
      <c r="AX890" s="12" t="s">
        <v>79</v>
      </c>
      <c r="AY890" s="160" t="s">
        <v>162</v>
      </c>
    </row>
    <row r="891" spans="2:65" s="1" customFormat="1" ht="16.5" customHeight="1">
      <c r="B891" s="139"/>
      <c r="C891" s="183" t="s">
        <v>1005</v>
      </c>
      <c r="D891" s="183" t="s">
        <v>349</v>
      </c>
      <c r="E891" s="246" t="s">
        <v>2500</v>
      </c>
      <c r="F891" s="247"/>
      <c r="G891" s="185" t="s">
        <v>274</v>
      </c>
      <c r="H891" s="186">
        <v>184.86199999999999</v>
      </c>
      <c r="I891" s="187"/>
      <c r="J891" s="186">
        <f>ROUND(I891*H891,3)</f>
        <v>0</v>
      </c>
      <c r="K891" s="184" t="s">
        <v>167</v>
      </c>
      <c r="L891" s="188"/>
      <c r="M891" s="189" t="s">
        <v>1</v>
      </c>
      <c r="N891" s="190" t="s">
        <v>43</v>
      </c>
      <c r="O891" s="49"/>
      <c r="P891" s="147">
        <f>O891*H891</f>
        <v>0</v>
      </c>
      <c r="Q891" s="147">
        <v>2.0799999999999999E-2</v>
      </c>
      <c r="R891" s="147">
        <f>Q891*H891</f>
        <v>3.8451295999999999</v>
      </c>
      <c r="S891" s="147">
        <v>0</v>
      </c>
      <c r="T891" s="148">
        <f>S891*H891</f>
        <v>0</v>
      </c>
      <c r="AR891" s="16" t="s">
        <v>363</v>
      </c>
      <c r="AT891" s="16" t="s">
        <v>349</v>
      </c>
      <c r="AU891" s="16" t="s">
        <v>169</v>
      </c>
      <c r="AY891" s="16" t="s">
        <v>162</v>
      </c>
      <c r="BE891" s="149">
        <f>IF(N891="základná",J891,0)</f>
        <v>0</v>
      </c>
      <c r="BF891" s="149">
        <f>IF(N891="znížená",J891,0)</f>
        <v>0</v>
      </c>
      <c r="BG891" s="149">
        <f>IF(N891="zákl. prenesená",J891,0)</f>
        <v>0</v>
      </c>
      <c r="BH891" s="149">
        <f>IF(N891="zníž. prenesená",J891,0)</f>
        <v>0</v>
      </c>
      <c r="BI891" s="149">
        <f>IF(N891="nulová",J891,0)</f>
        <v>0</v>
      </c>
      <c r="BJ891" s="16" t="s">
        <v>169</v>
      </c>
      <c r="BK891" s="150">
        <f>ROUND(I891*H891,3)</f>
        <v>0</v>
      </c>
      <c r="BL891" s="16" t="s">
        <v>272</v>
      </c>
      <c r="BM891" s="16" t="s">
        <v>1006</v>
      </c>
    </row>
    <row r="892" spans="2:65" s="12" customFormat="1">
      <c r="B892" s="159"/>
      <c r="D892" s="152" t="s">
        <v>175</v>
      </c>
      <c r="E892" s="160" t="s">
        <v>1</v>
      </c>
      <c r="F892" s="161" t="s">
        <v>1007</v>
      </c>
      <c r="H892" s="162">
        <v>184.86199999999999</v>
      </c>
      <c r="I892" s="163"/>
      <c r="L892" s="159"/>
      <c r="M892" s="164"/>
      <c r="N892" s="165"/>
      <c r="O892" s="165"/>
      <c r="P892" s="165"/>
      <c r="Q892" s="165"/>
      <c r="R892" s="165"/>
      <c r="S892" s="165"/>
      <c r="T892" s="166"/>
      <c r="AT892" s="160" t="s">
        <v>175</v>
      </c>
      <c r="AU892" s="160" t="s">
        <v>169</v>
      </c>
      <c r="AV892" s="12" t="s">
        <v>169</v>
      </c>
      <c r="AW892" s="12" t="s">
        <v>32</v>
      </c>
      <c r="AX892" s="12" t="s">
        <v>79</v>
      </c>
      <c r="AY892" s="160" t="s">
        <v>162</v>
      </c>
    </row>
    <row r="893" spans="2:65" s="1" customFormat="1" ht="16.5" customHeight="1">
      <c r="B893" s="139"/>
      <c r="C893" s="183" t="s">
        <v>1008</v>
      </c>
      <c r="D893" s="183" t="s">
        <v>349</v>
      </c>
      <c r="E893" s="246" t="s">
        <v>2502</v>
      </c>
      <c r="F893" s="247"/>
      <c r="G893" s="185" t="s">
        <v>274</v>
      </c>
      <c r="H893" s="186">
        <v>184.86199999999999</v>
      </c>
      <c r="I893" s="187"/>
      <c r="J893" s="186">
        <f>ROUND(I893*H893,3)</f>
        <v>0</v>
      </c>
      <c r="K893" s="184" t="s">
        <v>167</v>
      </c>
      <c r="L893" s="188"/>
      <c r="M893" s="189" t="s">
        <v>1</v>
      </c>
      <c r="N893" s="190" t="s">
        <v>43</v>
      </c>
      <c r="O893" s="49"/>
      <c r="P893" s="147">
        <f>O893*H893</f>
        <v>0</v>
      </c>
      <c r="Q893" s="147">
        <v>1.7999999999999999E-2</v>
      </c>
      <c r="R893" s="147">
        <f>Q893*H893</f>
        <v>3.3275159999999997</v>
      </c>
      <c r="S893" s="147">
        <v>0</v>
      </c>
      <c r="T893" s="148">
        <f>S893*H893</f>
        <v>0</v>
      </c>
      <c r="AR893" s="16" t="s">
        <v>363</v>
      </c>
      <c r="AT893" s="16" t="s">
        <v>349</v>
      </c>
      <c r="AU893" s="16" t="s">
        <v>169</v>
      </c>
      <c r="AY893" s="16" t="s">
        <v>162</v>
      </c>
      <c r="BE893" s="149">
        <f>IF(N893="základná",J893,0)</f>
        <v>0</v>
      </c>
      <c r="BF893" s="149">
        <f>IF(N893="znížená",J893,0)</f>
        <v>0</v>
      </c>
      <c r="BG893" s="149">
        <f>IF(N893="zákl. prenesená",J893,0)</f>
        <v>0</v>
      </c>
      <c r="BH893" s="149">
        <f>IF(N893="zníž. prenesená",J893,0)</f>
        <v>0</v>
      </c>
      <c r="BI893" s="149">
        <f>IF(N893="nulová",J893,0)</f>
        <v>0</v>
      </c>
      <c r="BJ893" s="16" t="s">
        <v>169</v>
      </c>
      <c r="BK893" s="150">
        <f>ROUND(I893*H893,3)</f>
        <v>0</v>
      </c>
      <c r="BL893" s="16" t="s">
        <v>272</v>
      </c>
      <c r="BM893" s="16" t="s">
        <v>1009</v>
      </c>
    </row>
    <row r="894" spans="2:65" s="12" customFormat="1">
      <c r="B894" s="159"/>
      <c r="D894" s="152" t="s">
        <v>175</v>
      </c>
      <c r="E894" s="160" t="s">
        <v>1</v>
      </c>
      <c r="F894" s="161" t="s">
        <v>1007</v>
      </c>
      <c r="H894" s="162">
        <v>184.86199999999999</v>
      </c>
      <c r="I894" s="163"/>
      <c r="L894" s="159"/>
      <c r="M894" s="164"/>
      <c r="N894" s="165"/>
      <c r="O894" s="165"/>
      <c r="P894" s="165"/>
      <c r="Q894" s="165"/>
      <c r="R894" s="165"/>
      <c r="S894" s="165"/>
      <c r="T894" s="166"/>
      <c r="AT894" s="160" t="s">
        <v>175</v>
      </c>
      <c r="AU894" s="160" t="s">
        <v>169</v>
      </c>
      <c r="AV894" s="12" t="s">
        <v>169</v>
      </c>
      <c r="AW894" s="12" t="s">
        <v>32</v>
      </c>
      <c r="AX894" s="12" t="s">
        <v>79</v>
      </c>
      <c r="AY894" s="160" t="s">
        <v>162</v>
      </c>
    </row>
    <row r="895" spans="2:65" s="1" customFormat="1" ht="16.5" customHeight="1">
      <c r="B895" s="139"/>
      <c r="C895" s="140" t="s">
        <v>1010</v>
      </c>
      <c r="D895" s="140" t="s">
        <v>164</v>
      </c>
      <c r="E895" s="242" t="s">
        <v>1011</v>
      </c>
      <c r="F895" s="243"/>
      <c r="G895" s="142" t="s">
        <v>274</v>
      </c>
      <c r="H895" s="143">
        <v>217.61799999999999</v>
      </c>
      <c r="I895" s="144"/>
      <c r="J895" s="143">
        <f>ROUND(I895*H895,3)</f>
        <v>0</v>
      </c>
      <c r="K895" s="141" t="s">
        <v>167</v>
      </c>
      <c r="L895" s="30"/>
      <c r="M895" s="145" t="s">
        <v>1</v>
      </c>
      <c r="N895" s="146" t="s">
        <v>43</v>
      </c>
      <c r="O895" s="49"/>
      <c r="P895" s="147">
        <f>O895*H895</f>
        <v>0</v>
      </c>
      <c r="Q895" s="147">
        <v>0</v>
      </c>
      <c r="R895" s="147">
        <f>Q895*H895</f>
        <v>0</v>
      </c>
      <c r="S895" s="147">
        <v>0</v>
      </c>
      <c r="T895" s="148">
        <f>S895*H895</f>
        <v>0</v>
      </c>
      <c r="AR895" s="16" t="s">
        <v>272</v>
      </c>
      <c r="AT895" s="16" t="s">
        <v>164</v>
      </c>
      <c r="AU895" s="16" t="s">
        <v>169</v>
      </c>
      <c r="AY895" s="16" t="s">
        <v>162</v>
      </c>
      <c r="BE895" s="149">
        <f>IF(N895="základná",J895,0)</f>
        <v>0</v>
      </c>
      <c r="BF895" s="149">
        <f>IF(N895="znížená",J895,0)</f>
        <v>0</v>
      </c>
      <c r="BG895" s="149">
        <f>IF(N895="zákl. prenesená",J895,0)</f>
        <v>0</v>
      </c>
      <c r="BH895" s="149">
        <f>IF(N895="zníž. prenesená",J895,0)</f>
        <v>0</v>
      </c>
      <c r="BI895" s="149">
        <f>IF(N895="nulová",J895,0)</f>
        <v>0</v>
      </c>
      <c r="BJ895" s="16" t="s">
        <v>169</v>
      </c>
      <c r="BK895" s="150">
        <f>ROUND(I895*H895,3)</f>
        <v>0</v>
      </c>
      <c r="BL895" s="16" t="s">
        <v>272</v>
      </c>
      <c r="BM895" s="16" t="s">
        <v>1012</v>
      </c>
    </row>
    <row r="896" spans="2:65" s="11" customFormat="1">
      <c r="B896" s="151"/>
      <c r="D896" s="152" t="s">
        <v>175</v>
      </c>
      <c r="E896" s="153" t="s">
        <v>1</v>
      </c>
      <c r="F896" s="154" t="s">
        <v>739</v>
      </c>
      <c r="H896" s="153" t="s">
        <v>1</v>
      </c>
      <c r="I896" s="155"/>
      <c r="L896" s="151"/>
      <c r="M896" s="156"/>
      <c r="N896" s="157"/>
      <c r="O896" s="157"/>
      <c r="P896" s="157"/>
      <c r="Q896" s="157"/>
      <c r="R896" s="157"/>
      <c r="S896" s="157"/>
      <c r="T896" s="158"/>
      <c r="AT896" s="153" t="s">
        <v>175</v>
      </c>
      <c r="AU896" s="153" t="s">
        <v>169</v>
      </c>
      <c r="AV896" s="11" t="s">
        <v>79</v>
      </c>
      <c r="AW896" s="11" t="s">
        <v>32</v>
      </c>
      <c r="AX896" s="11" t="s">
        <v>71</v>
      </c>
      <c r="AY896" s="153" t="s">
        <v>162</v>
      </c>
    </row>
    <row r="897" spans="2:65" s="12" customFormat="1">
      <c r="B897" s="159"/>
      <c r="D897" s="152" t="s">
        <v>175</v>
      </c>
      <c r="E897" s="160" t="s">
        <v>1</v>
      </c>
      <c r="F897" s="161" t="s">
        <v>1013</v>
      </c>
      <c r="H897" s="162">
        <v>181.238</v>
      </c>
      <c r="I897" s="163"/>
      <c r="L897" s="159"/>
      <c r="M897" s="164"/>
      <c r="N897" s="165"/>
      <c r="O897" s="165"/>
      <c r="P897" s="165"/>
      <c r="Q897" s="165"/>
      <c r="R897" s="165"/>
      <c r="S897" s="165"/>
      <c r="T897" s="166"/>
      <c r="AT897" s="160" t="s">
        <v>175</v>
      </c>
      <c r="AU897" s="160" t="s">
        <v>169</v>
      </c>
      <c r="AV897" s="12" t="s">
        <v>169</v>
      </c>
      <c r="AW897" s="12" t="s">
        <v>32</v>
      </c>
      <c r="AX897" s="12" t="s">
        <v>71</v>
      </c>
      <c r="AY897" s="160" t="s">
        <v>162</v>
      </c>
    </row>
    <row r="898" spans="2:65" s="11" customFormat="1">
      <c r="B898" s="151"/>
      <c r="D898" s="152" t="s">
        <v>175</v>
      </c>
      <c r="E898" s="153" t="s">
        <v>1</v>
      </c>
      <c r="F898" s="154" t="s">
        <v>925</v>
      </c>
      <c r="H898" s="153" t="s">
        <v>1</v>
      </c>
      <c r="I898" s="155"/>
      <c r="L898" s="151"/>
      <c r="M898" s="156"/>
      <c r="N898" s="157"/>
      <c r="O898" s="157"/>
      <c r="P898" s="157"/>
      <c r="Q898" s="157"/>
      <c r="R898" s="157"/>
      <c r="S898" s="157"/>
      <c r="T898" s="158"/>
      <c r="AT898" s="153" t="s">
        <v>175</v>
      </c>
      <c r="AU898" s="153" t="s">
        <v>169</v>
      </c>
      <c r="AV898" s="11" t="s">
        <v>79</v>
      </c>
      <c r="AW898" s="11" t="s">
        <v>32</v>
      </c>
      <c r="AX898" s="11" t="s">
        <v>71</v>
      </c>
      <c r="AY898" s="153" t="s">
        <v>162</v>
      </c>
    </row>
    <row r="899" spans="2:65" s="12" customFormat="1">
      <c r="B899" s="159"/>
      <c r="D899" s="152" t="s">
        <v>175</v>
      </c>
      <c r="E899" s="160" t="s">
        <v>1</v>
      </c>
      <c r="F899" s="161" t="s">
        <v>1014</v>
      </c>
      <c r="H899" s="162">
        <v>36.380000000000003</v>
      </c>
      <c r="I899" s="163"/>
      <c r="L899" s="159"/>
      <c r="M899" s="164"/>
      <c r="N899" s="165"/>
      <c r="O899" s="165"/>
      <c r="P899" s="165"/>
      <c r="Q899" s="165"/>
      <c r="R899" s="165"/>
      <c r="S899" s="165"/>
      <c r="T899" s="166"/>
      <c r="AT899" s="160" t="s">
        <v>175</v>
      </c>
      <c r="AU899" s="160" t="s">
        <v>169</v>
      </c>
      <c r="AV899" s="12" t="s">
        <v>169</v>
      </c>
      <c r="AW899" s="12" t="s">
        <v>32</v>
      </c>
      <c r="AX899" s="12" t="s">
        <v>71</v>
      </c>
      <c r="AY899" s="160" t="s">
        <v>162</v>
      </c>
    </row>
    <row r="900" spans="2:65" s="14" customFormat="1">
      <c r="B900" s="175"/>
      <c r="D900" s="152" t="s">
        <v>175</v>
      </c>
      <c r="E900" s="176" t="s">
        <v>1</v>
      </c>
      <c r="F900" s="177" t="s">
        <v>190</v>
      </c>
      <c r="H900" s="178">
        <v>217.61799999999999</v>
      </c>
      <c r="I900" s="179"/>
      <c r="L900" s="175"/>
      <c r="M900" s="180"/>
      <c r="N900" s="181"/>
      <c r="O900" s="181"/>
      <c r="P900" s="181"/>
      <c r="Q900" s="181"/>
      <c r="R900" s="181"/>
      <c r="S900" s="181"/>
      <c r="T900" s="182"/>
      <c r="AT900" s="176" t="s">
        <v>175</v>
      </c>
      <c r="AU900" s="176" t="s">
        <v>169</v>
      </c>
      <c r="AV900" s="14" t="s">
        <v>168</v>
      </c>
      <c r="AW900" s="14" t="s">
        <v>32</v>
      </c>
      <c r="AX900" s="14" t="s">
        <v>79</v>
      </c>
      <c r="AY900" s="176" t="s">
        <v>162</v>
      </c>
    </row>
    <row r="901" spans="2:65" s="1" customFormat="1" ht="16.5" customHeight="1">
      <c r="B901" s="139"/>
      <c r="C901" s="183" t="s">
        <v>1015</v>
      </c>
      <c r="D901" s="183" t="s">
        <v>349</v>
      </c>
      <c r="E901" s="246" t="s">
        <v>1016</v>
      </c>
      <c r="F901" s="247"/>
      <c r="G901" s="185" t="s">
        <v>172</v>
      </c>
      <c r="H901" s="186">
        <v>11.098000000000001</v>
      </c>
      <c r="I901" s="187"/>
      <c r="J901" s="186">
        <f>ROUND(I901*H901,3)</f>
        <v>0</v>
      </c>
      <c r="K901" s="184" t="s">
        <v>1</v>
      </c>
      <c r="L901" s="188"/>
      <c r="M901" s="189" t="s">
        <v>1</v>
      </c>
      <c r="N901" s="190" t="s">
        <v>43</v>
      </c>
      <c r="O901" s="49"/>
      <c r="P901" s="147">
        <f>O901*H901</f>
        <v>0</v>
      </c>
      <c r="Q901" s="147">
        <v>1.9199999999999998E-2</v>
      </c>
      <c r="R901" s="147">
        <f>Q901*H901</f>
        <v>0.21308159999999998</v>
      </c>
      <c r="S901" s="147">
        <v>0</v>
      </c>
      <c r="T901" s="148">
        <f>S901*H901</f>
        <v>0</v>
      </c>
      <c r="AR901" s="16" t="s">
        <v>363</v>
      </c>
      <c r="AT901" s="16" t="s">
        <v>349</v>
      </c>
      <c r="AU901" s="16" t="s">
        <v>169</v>
      </c>
      <c r="AY901" s="16" t="s">
        <v>162</v>
      </c>
      <c r="BE901" s="149">
        <f>IF(N901="základná",J901,0)</f>
        <v>0</v>
      </c>
      <c r="BF901" s="149">
        <f>IF(N901="znížená",J901,0)</f>
        <v>0</v>
      </c>
      <c r="BG901" s="149">
        <f>IF(N901="zákl. prenesená",J901,0)</f>
        <v>0</v>
      </c>
      <c r="BH901" s="149">
        <f>IF(N901="zníž. prenesená",J901,0)</f>
        <v>0</v>
      </c>
      <c r="BI901" s="149">
        <f>IF(N901="nulová",J901,0)</f>
        <v>0</v>
      </c>
      <c r="BJ901" s="16" t="s">
        <v>169</v>
      </c>
      <c r="BK901" s="150">
        <f>ROUND(I901*H901,3)</f>
        <v>0</v>
      </c>
      <c r="BL901" s="16" t="s">
        <v>272</v>
      </c>
      <c r="BM901" s="16" t="s">
        <v>1017</v>
      </c>
    </row>
    <row r="902" spans="2:65" s="11" customFormat="1">
      <c r="B902" s="151"/>
      <c r="D902" s="152" t="s">
        <v>175</v>
      </c>
      <c r="E902" s="153" t="s">
        <v>1</v>
      </c>
      <c r="F902" s="154" t="s">
        <v>739</v>
      </c>
      <c r="H902" s="153" t="s">
        <v>1</v>
      </c>
      <c r="I902" s="155"/>
      <c r="L902" s="151"/>
      <c r="M902" s="156"/>
      <c r="N902" s="157"/>
      <c r="O902" s="157"/>
      <c r="P902" s="157"/>
      <c r="Q902" s="157"/>
      <c r="R902" s="157"/>
      <c r="S902" s="157"/>
      <c r="T902" s="158"/>
      <c r="AT902" s="153" t="s">
        <v>175</v>
      </c>
      <c r="AU902" s="153" t="s">
        <v>169</v>
      </c>
      <c r="AV902" s="11" t="s">
        <v>79</v>
      </c>
      <c r="AW902" s="11" t="s">
        <v>32</v>
      </c>
      <c r="AX902" s="11" t="s">
        <v>71</v>
      </c>
      <c r="AY902" s="153" t="s">
        <v>162</v>
      </c>
    </row>
    <row r="903" spans="2:65" s="12" customFormat="1">
      <c r="B903" s="159"/>
      <c r="D903" s="152" t="s">
        <v>175</v>
      </c>
      <c r="E903" s="160" t="s">
        <v>1</v>
      </c>
      <c r="F903" s="161" t="s">
        <v>1018</v>
      </c>
      <c r="H903" s="162">
        <v>9.2430000000000003</v>
      </c>
      <c r="I903" s="163"/>
      <c r="L903" s="159"/>
      <c r="M903" s="164"/>
      <c r="N903" s="165"/>
      <c r="O903" s="165"/>
      <c r="P903" s="165"/>
      <c r="Q903" s="165"/>
      <c r="R903" s="165"/>
      <c r="S903" s="165"/>
      <c r="T903" s="166"/>
      <c r="AT903" s="160" t="s">
        <v>175</v>
      </c>
      <c r="AU903" s="160" t="s">
        <v>169</v>
      </c>
      <c r="AV903" s="12" t="s">
        <v>169</v>
      </c>
      <c r="AW903" s="12" t="s">
        <v>32</v>
      </c>
      <c r="AX903" s="12" t="s">
        <v>71</v>
      </c>
      <c r="AY903" s="160" t="s">
        <v>162</v>
      </c>
    </row>
    <row r="904" spans="2:65" s="11" customFormat="1">
      <c r="B904" s="151"/>
      <c r="D904" s="152" t="s">
        <v>175</v>
      </c>
      <c r="E904" s="153" t="s">
        <v>1</v>
      </c>
      <c r="F904" s="154" t="s">
        <v>925</v>
      </c>
      <c r="H904" s="153" t="s">
        <v>1</v>
      </c>
      <c r="I904" s="155"/>
      <c r="L904" s="151"/>
      <c r="M904" s="156"/>
      <c r="N904" s="157"/>
      <c r="O904" s="157"/>
      <c r="P904" s="157"/>
      <c r="Q904" s="157"/>
      <c r="R904" s="157"/>
      <c r="S904" s="157"/>
      <c r="T904" s="158"/>
      <c r="AT904" s="153" t="s">
        <v>175</v>
      </c>
      <c r="AU904" s="153" t="s">
        <v>169</v>
      </c>
      <c r="AV904" s="11" t="s">
        <v>79</v>
      </c>
      <c r="AW904" s="11" t="s">
        <v>32</v>
      </c>
      <c r="AX904" s="11" t="s">
        <v>71</v>
      </c>
      <c r="AY904" s="153" t="s">
        <v>162</v>
      </c>
    </row>
    <row r="905" spans="2:65" s="12" customFormat="1">
      <c r="B905" s="159"/>
      <c r="D905" s="152" t="s">
        <v>175</v>
      </c>
      <c r="E905" s="160" t="s">
        <v>1</v>
      </c>
      <c r="F905" s="161" t="s">
        <v>1019</v>
      </c>
      <c r="H905" s="162">
        <v>1.855</v>
      </c>
      <c r="I905" s="163"/>
      <c r="L905" s="159"/>
      <c r="M905" s="164"/>
      <c r="N905" s="165"/>
      <c r="O905" s="165"/>
      <c r="P905" s="165"/>
      <c r="Q905" s="165"/>
      <c r="R905" s="165"/>
      <c r="S905" s="165"/>
      <c r="T905" s="166"/>
      <c r="AT905" s="160" t="s">
        <v>175</v>
      </c>
      <c r="AU905" s="160" t="s">
        <v>169</v>
      </c>
      <c r="AV905" s="12" t="s">
        <v>169</v>
      </c>
      <c r="AW905" s="12" t="s">
        <v>32</v>
      </c>
      <c r="AX905" s="12" t="s">
        <v>71</v>
      </c>
      <c r="AY905" s="160" t="s">
        <v>162</v>
      </c>
    </row>
    <row r="906" spans="2:65" s="14" customFormat="1">
      <c r="B906" s="175"/>
      <c r="D906" s="152" t="s">
        <v>175</v>
      </c>
      <c r="E906" s="176" t="s">
        <v>1</v>
      </c>
      <c r="F906" s="177" t="s">
        <v>190</v>
      </c>
      <c r="H906" s="178">
        <v>11.098000000000001</v>
      </c>
      <c r="I906" s="179"/>
      <c r="L906" s="175"/>
      <c r="M906" s="180"/>
      <c r="N906" s="181"/>
      <c r="O906" s="181"/>
      <c r="P906" s="181"/>
      <c r="Q906" s="181"/>
      <c r="R906" s="181"/>
      <c r="S906" s="181"/>
      <c r="T906" s="182"/>
      <c r="AT906" s="176" t="s">
        <v>175</v>
      </c>
      <c r="AU906" s="176" t="s">
        <v>169</v>
      </c>
      <c r="AV906" s="14" t="s">
        <v>168</v>
      </c>
      <c r="AW906" s="14" t="s">
        <v>32</v>
      </c>
      <c r="AX906" s="14" t="s">
        <v>79</v>
      </c>
      <c r="AY906" s="176" t="s">
        <v>162</v>
      </c>
    </row>
    <row r="907" spans="2:65" s="1" customFormat="1" ht="16.5" customHeight="1">
      <c r="B907" s="139"/>
      <c r="C907" s="140" t="s">
        <v>1020</v>
      </c>
      <c r="D907" s="140" t="s">
        <v>164</v>
      </c>
      <c r="E907" s="242" t="s">
        <v>1021</v>
      </c>
      <c r="F907" s="243"/>
      <c r="G907" s="142" t="s">
        <v>274</v>
      </c>
      <c r="H907" s="143">
        <v>70.744</v>
      </c>
      <c r="I907" s="144"/>
      <c r="J907" s="143">
        <f>ROUND(I907*H907,3)</f>
        <v>0</v>
      </c>
      <c r="K907" s="141" t="s">
        <v>167</v>
      </c>
      <c r="L907" s="30"/>
      <c r="M907" s="145" t="s">
        <v>1</v>
      </c>
      <c r="N907" s="146" t="s">
        <v>43</v>
      </c>
      <c r="O907" s="49"/>
      <c r="P907" s="147">
        <f>O907*H907</f>
        <v>0</v>
      </c>
      <c r="Q907" s="147">
        <v>4.0000000000000001E-3</v>
      </c>
      <c r="R907" s="147">
        <f>Q907*H907</f>
        <v>0.28297600000000001</v>
      </c>
      <c r="S907" s="147">
        <v>0</v>
      </c>
      <c r="T907" s="148">
        <f>S907*H907</f>
        <v>0</v>
      </c>
      <c r="AR907" s="16" t="s">
        <v>272</v>
      </c>
      <c r="AT907" s="16" t="s">
        <v>164</v>
      </c>
      <c r="AU907" s="16" t="s">
        <v>169</v>
      </c>
      <c r="AY907" s="16" t="s">
        <v>162</v>
      </c>
      <c r="BE907" s="149">
        <f>IF(N907="základná",J907,0)</f>
        <v>0</v>
      </c>
      <c r="BF907" s="149">
        <f>IF(N907="znížená",J907,0)</f>
        <v>0</v>
      </c>
      <c r="BG907" s="149">
        <f>IF(N907="zákl. prenesená",J907,0)</f>
        <v>0</v>
      </c>
      <c r="BH907" s="149">
        <f>IF(N907="zníž. prenesená",J907,0)</f>
        <v>0</v>
      </c>
      <c r="BI907" s="149">
        <f>IF(N907="nulová",J907,0)</f>
        <v>0</v>
      </c>
      <c r="BJ907" s="16" t="s">
        <v>169</v>
      </c>
      <c r="BK907" s="150">
        <f>ROUND(I907*H907,3)</f>
        <v>0</v>
      </c>
      <c r="BL907" s="16" t="s">
        <v>272</v>
      </c>
      <c r="BM907" s="16" t="s">
        <v>1022</v>
      </c>
    </row>
    <row r="908" spans="2:65" s="11" customFormat="1">
      <c r="B908" s="151"/>
      <c r="D908" s="152" t="s">
        <v>175</v>
      </c>
      <c r="E908" s="153" t="s">
        <v>1</v>
      </c>
      <c r="F908" s="154" t="s">
        <v>739</v>
      </c>
      <c r="H908" s="153" t="s">
        <v>1</v>
      </c>
      <c r="I908" s="155"/>
      <c r="L908" s="151"/>
      <c r="M908" s="156"/>
      <c r="N908" s="157"/>
      <c r="O908" s="157"/>
      <c r="P908" s="157"/>
      <c r="Q908" s="157"/>
      <c r="R908" s="157"/>
      <c r="S908" s="157"/>
      <c r="T908" s="158"/>
      <c r="AT908" s="153" t="s">
        <v>175</v>
      </c>
      <c r="AU908" s="153" t="s">
        <v>169</v>
      </c>
      <c r="AV908" s="11" t="s">
        <v>79</v>
      </c>
      <c r="AW908" s="11" t="s">
        <v>32</v>
      </c>
      <c r="AX908" s="11" t="s">
        <v>71</v>
      </c>
      <c r="AY908" s="153" t="s">
        <v>162</v>
      </c>
    </row>
    <row r="909" spans="2:65" s="12" customFormat="1">
      <c r="B909" s="159"/>
      <c r="D909" s="152" t="s">
        <v>175</v>
      </c>
      <c r="E909" s="160" t="s">
        <v>1</v>
      </c>
      <c r="F909" s="161" t="s">
        <v>1023</v>
      </c>
      <c r="H909" s="162">
        <v>52.938000000000002</v>
      </c>
      <c r="I909" s="163"/>
      <c r="L909" s="159"/>
      <c r="M909" s="164"/>
      <c r="N909" s="165"/>
      <c r="O909" s="165"/>
      <c r="P909" s="165"/>
      <c r="Q909" s="165"/>
      <c r="R909" s="165"/>
      <c r="S909" s="165"/>
      <c r="T909" s="166"/>
      <c r="AT909" s="160" t="s">
        <v>175</v>
      </c>
      <c r="AU909" s="160" t="s">
        <v>169</v>
      </c>
      <c r="AV909" s="12" t="s">
        <v>169</v>
      </c>
      <c r="AW909" s="12" t="s">
        <v>32</v>
      </c>
      <c r="AX909" s="12" t="s">
        <v>71</v>
      </c>
      <c r="AY909" s="160" t="s">
        <v>162</v>
      </c>
    </row>
    <row r="910" spans="2:65" s="11" customFormat="1">
      <c r="B910" s="151"/>
      <c r="D910" s="152" t="s">
        <v>175</v>
      </c>
      <c r="E910" s="153" t="s">
        <v>1</v>
      </c>
      <c r="F910" s="154" t="s">
        <v>925</v>
      </c>
      <c r="H910" s="153" t="s">
        <v>1</v>
      </c>
      <c r="I910" s="155"/>
      <c r="L910" s="151"/>
      <c r="M910" s="156"/>
      <c r="N910" s="157"/>
      <c r="O910" s="157"/>
      <c r="P910" s="157"/>
      <c r="Q910" s="157"/>
      <c r="R910" s="157"/>
      <c r="S910" s="157"/>
      <c r="T910" s="158"/>
      <c r="AT910" s="153" t="s">
        <v>175</v>
      </c>
      <c r="AU910" s="153" t="s">
        <v>169</v>
      </c>
      <c r="AV910" s="11" t="s">
        <v>79</v>
      </c>
      <c r="AW910" s="11" t="s">
        <v>32</v>
      </c>
      <c r="AX910" s="11" t="s">
        <v>71</v>
      </c>
      <c r="AY910" s="153" t="s">
        <v>162</v>
      </c>
    </row>
    <row r="911" spans="2:65" s="12" customFormat="1">
      <c r="B911" s="159"/>
      <c r="D911" s="152" t="s">
        <v>175</v>
      </c>
      <c r="E911" s="160" t="s">
        <v>1</v>
      </c>
      <c r="F911" s="161" t="s">
        <v>927</v>
      </c>
      <c r="H911" s="162">
        <v>9.016</v>
      </c>
      <c r="I911" s="163"/>
      <c r="L911" s="159"/>
      <c r="M911" s="164"/>
      <c r="N911" s="165"/>
      <c r="O911" s="165"/>
      <c r="P911" s="165"/>
      <c r="Q911" s="165"/>
      <c r="R911" s="165"/>
      <c r="S911" s="165"/>
      <c r="T911" s="166"/>
      <c r="AT911" s="160" t="s">
        <v>175</v>
      </c>
      <c r="AU911" s="160" t="s">
        <v>169</v>
      </c>
      <c r="AV911" s="12" t="s">
        <v>169</v>
      </c>
      <c r="AW911" s="12" t="s">
        <v>32</v>
      </c>
      <c r="AX911" s="12" t="s">
        <v>71</v>
      </c>
      <c r="AY911" s="160" t="s">
        <v>162</v>
      </c>
    </row>
    <row r="912" spans="2:65" s="12" customFormat="1">
      <c r="B912" s="159"/>
      <c r="D912" s="152" t="s">
        <v>175</v>
      </c>
      <c r="E912" s="160" t="s">
        <v>1</v>
      </c>
      <c r="F912" s="161" t="s">
        <v>1024</v>
      </c>
      <c r="H912" s="162">
        <v>7.7</v>
      </c>
      <c r="I912" s="163"/>
      <c r="L912" s="159"/>
      <c r="M912" s="164"/>
      <c r="N912" s="165"/>
      <c r="O912" s="165"/>
      <c r="P912" s="165"/>
      <c r="Q912" s="165"/>
      <c r="R912" s="165"/>
      <c r="S912" s="165"/>
      <c r="T912" s="166"/>
      <c r="AT912" s="160" t="s">
        <v>175</v>
      </c>
      <c r="AU912" s="160" t="s">
        <v>169</v>
      </c>
      <c r="AV912" s="12" t="s">
        <v>169</v>
      </c>
      <c r="AW912" s="12" t="s">
        <v>32</v>
      </c>
      <c r="AX912" s="12" t="s">
        <v>71</v>
      </c>
      <c r="AY912" s="160" t="s">
        <v>162</v>
      </c>
    </row>
    <row r="913" spans="2:65" s="12" customFormat="1">
      <c r="B913" s="159"/>
      <c r="D913" s="152" t="s">
        <v>175</v>
      </c>
      <c r="E913" s="160" t="s">
        <v>1</v>
      </c>
      <c r="F913" s="161" t="s">
        <v>1025</v>
      </c>
      <c r="H913" s="162">
        <v>1.0900000000000001</v>
      </c>
      <c r="I913" s="163"/>
      <c r="L913" s="159"/>
      <c r="M913" s="164"/>
      <c r="N913" s="165"/>
      <c r="O913" s="165"/>
      <c r="P913" s="165"/>
      <c r="Q913" s="165"/>
      <c r="R913" s="165"/>
      <c r="S913" s="165"/>
      <c r="T913" s="166"/>
      <c r="AT913" s="160" t="s">
        <v>175</v>
      </c>
      <c r="AU913" s="160" t="s">
        <v>169</v>
      </c>
      <c r="AV913" s="12" t="s">
        <v>169</v>
      </c>
      <c r="AW913" s="12" t="s">
        <v>32</v>
      </c>
      <c r="AX913" s="12" t="s">
        <v>71</v>
      </c>
      <c r="AY913" s="160" t="s">
        <v>162</v>
      </c>
    </row>
    <row r="914" spans="2:65" s="14" customFormat="1">
      <c r="B914" s="175"/>
      <c r="D914" s="152" t="s">
        <v>175</v>
      </c>
      <c r="E914" s="176" t="s">
        <v>1</v>
      </c>
      <c r="F914" s="177" t="s">
        <v>190</v>
      </c>
      <c r="H914" s="178">
        <v>70.744</v>
      </c>
      <c r="I914" s="179"/>
      <c r="L914" s="175"/>
      <c r="M914" s="180"/>
      <c r="N914" s="181"/>
      <c r="O914" s="181"/>
      <c r="P914" s="181"/>
      <c r="Q914" s="181"/>
      <c r="R914" s="181"/>
      <c r="S914" s="181"/>
      <c r="T914" s="182"/>
      <c r="AT914" s="176" t="s">
        <v>175</v>
      </c>
      <c r="AU914" s="176" t="s">
        <v>169</v>
      </c>
      <c r="AV914" s="14" t="s">
        <v>168</v>
      </c>
      <c r="AW914" s="14" t="s">
        <v>32</v>
      </c>
      <c r="AX914" s="14" t="s">
        <v>79</v>
      </c>
      <c r="AY914" s="176" t="s">
        <v>162</v>
      </c>
    </row>
    <row r="915" spans="2:65" s="1" customFormat="1" ht="16.5" customHeight="1">
      <c r="B915" s="139"/>
      <c r="C915" s="183" t="s">
        <v>1026</v>
      </c>
      <c r="D915" s="183" t="s">
        <v>349</v>
      </c>
      <c r="E915" s="246" t="s">
        <v>1027</v>
      </c>
      <c r="F915" s="247"/>
      <c r="G915" s="185" t="s">
        <v>274</v>
      </c>
      <c r="H915" s="186">
        <v>72.159000000000006</v>
      </c>
      <c r="I915" s="187"/>
      <c r="J915" s="186">
        <f>ROUND(I915*H915,3)</f>
        <v>0</v>
      </c>
      <c r="K915" s="184" t="s">
        <v>167</v>
      </c>
      <c r="L915" s="188"/>
      <c r="M915" s="189" t="s">
        <v>1</v>
      </c>
      <c r="N915" s="190" t="s">
        <v>43</v>
      </c>
      <c r="O915" s="49"/>
      <c r="P915" s="147">
        <f>O915*H915</f>
        <v>0</v>
      </c>
      <c r="Q915" s="147">
        <v>1.5E-3</v>
      </c>
      <c r="R915" s="147">
        <f>Q915*H915</f>
        <v>0.10823850000000002</v>
      </c>
      <c r="S915" s="147">
        <v>0</v>
      </c>
      <c r="T915" s="148">
        <f>S915*H915</f>
        <v>0</v>
      </c>
      <c r="AR915" s="16" t="s">
        <v>363</v>
      </c>
      <c r="AT915" s="16" t="s">
        <v>349</v>
      </c>
      <c r="AU915" s="16" t="s">
        <v>169</v>
      </c>
      <c r="AY915" s="16" t="s">
        <v>162</v>
      </c>
      <c r="BE915" s="149">
        <f>IF(N915="základná",J915,0)</f>
        <v>0</v>
      </c>
      <c r="BF915" s="149">
        <f>IF(N915="znížená",J915,0)</f>
        <v>0</v>
      </c>
      <c r="BG915" s="149">
        <f>IF(N915="zákl. prenesená",J915,0)</f>
        <v>0</v>
      </c>
      <c r="BH915" s="149">
        <f>IF(N915="zníž. prenesená",J915,0)</f>
        <v>0</v>
      </c>
      <c r="BI915" s="149">
        <f>IF(N915="nulová",J915,0)</f>
        <v>0</v>
      </c>
      <c r="BJ915" s="16" t="s">
        <v>169</v>
      </c>
      <c r="BK915" s="150">
        <f>ROUND(I915*H915,3)</f>
        <v>0</v>
      </c>
      <c r="BL915" s="16" t="s">
        <v>272</v>
      </c>
      <c r="BM915" s="16" t="s">
        <v>1028</v>
      </c>
    </row>
    <row r="916" spans="2:65" s="12" customFormat="1">
      <c r="B916" s="159"/>
      <c r="D916" s="152" t="s">
        <v>175</v>
      </c>
      <c r="E916" s="160" t="s">
        <v>1</v>
      </c>
      <c r="F916" s="161" t="s">
        <v>1029</v>
      </c>
      <c r="H916" s="162">
        <v>72.159000000000006</v>
      </c>
      <c r="I916" s="163"/>
      <c r="L916" s="159"/>
      <c r="M916" s="164"/>
      <c r="N916" s="165"/>
      <c r="O916" s="165"/>
      <c r="P916" s="165"/>
      <c r="Q916" s="165"/>
      <c r="R916" s="165"/>
      <c r="S916" s="165"/>
      <c r="T916" s="166"/>
      <c r="AT916" s="160" t="s">
        <v>175</v>
      </c>
      <c r="AU916" s="160" t="s">
        <v>169</v>
      </c>
      <c r="AV916" s="12" t="s">
        <v>169</v>
      </c>
      <c r="AW916" s="12" t="s">
        <v>32</v>
      </c>
      <c r="AX916" s="12" t="s">
        <v>79</v>
      </c>
      <c r="AY916" s="160" t="s">
        <v>162</v>
      </c>
    </row>
    <row r="917" spans="2:65" s="1" customFormat="1" ht="16.5" customHeight="1">
      <c r="B917" s="139"/>
      <c r="C917" s="140" t="s">
        <v>1030</v>
      </c>
      <c r="D917" s="140" t="s">
        <v>164</v>
      </c>
      <c r="E917" s="242" t="s">
        <v>1031</v>
      </c>
      <c r="F917" s="243"/>
      <c r="G917" s="142" t="s">
        <v>712</v>
      </c>
      <c r="H917" s="143">
        <v>367.3</v>
      </c>
      <c r="I917" s="144"/>
      <c r="J917" s="143">
        <f>ROUND(I917*H917,3)</f>
        <v>0</v>
      </c>
      <c r="K917" s="141" t="s">
        <v>167</v>
      </c>
      <c r="L917" s="30"/>
      <c r="M917" s="145" t="s">
        <v>1</v>
      </c>
      <c r="N917" s="146" t="s">
        <v>43</v>
      </c>
      <c r="O917" s="49"/>
      <c r="P917" s="147">
        <f>O917*H917</f>
        <v>0</v>
      </c>
      <c r="Q917" s="147">
        <v>3.0000000000000001E-5</v>
      </c>
      <c r="R917" s="147">
        <f>Q917*H917</f>
        <v>1.1019000000000001E-2</v>
      </c>
      <c r="S917" s="147">
        <v>0</v>
      </c>
      <c r="T917" s="148">
        <f>S917*H917</f>
        <v>0</v>
      </c>
      <c r="AR917" s="16" t="s">
        <v>272</v>
      </c>
      <c r="AT917" s="16" t="s">
        <v>164</v>
      </c>
      <c r="AU917" s="16" t="s">
        <v>169</v>
      </c>
      <c r="AY917" s="16" t="s">
        <v>162</v>
      </c>
      <c r="BE917" s="149">
        <f>IF(N917="základná",J917,0)</f>
        <v>0</v>
      </c>
      <c r="BF917" s="149">
        <f>IF(N917="znížená",J917,0)</f>
        <v>0</v>
      </c>
      <c r="BG917" s="149">
        <f>IF(N917="zákl. prenesená",J917,0)</f>
        <v>0</v>
      </c>
      <c r="BH917" s="149">
        <f>IF(N917="zníž. prenesená",J917,0)</f>
        <v>0</v>
      </c>
      <c r="BI917" s="149">
        <f>IF(N917="nulová",J917,0)</f>
        <v>0</v>
      </c>
      <c r="BJ917" s="16" t="s">
        <v>169</v>
      </c>
      <c r="BK917" s="150">
        <f>ROUND(I917*H917,3)</f>
        <v>0</v>
      </c>
      <c r="BL917" s="16" t="s">
        <v>272</v>
      </c>
      <c r="BM917" s="16" t="s">
        <v>1032</v>
      </c>
    </row>
    <row r="918" spans="2:65" s="11" customFormat="1">
      <c r="B918" s="151"/>
      <c r="D918" s="152" t="s">
        <v>175</v>
      </c>
      <c r="E918" s="153" t="s">
        <v>1</v>
      </c>
      <c r="F918" s="154" t="s">
        <v>1033</v>
      </c>
      <c r="H918" s="153" t="s">
        <v>1</v>
      </c>
      <c r="I918" s="155"/>
      <c r="L918" s="151"/>
      <c r="M918" s="156"/>
      <c r="N918" s="157"/>
      <c r="O918" s="157"/>
      <c r="P918" s="157"/>
      <c r="Q918" s="157"/>
      <c r="R918" s="157"/>
      <c r="S918" s="157"/>
      <c r="T918" s="158"/>
      <c r="AT918" s="153" t="s">
        <v>175</v>
      </c>
      <c r="AU918" s="153" t="s">
        <v>169</v>
      </c>
      <c r="AV918" s="11" t="s">
        <v>79</v>
      </c>
      <c r="AW918" s="11" t="s">
        <v>32</v>
      </c>
      <c r="AX918" s="11" t="s">
        <v>71</v>
      </c>
      <c r="AY918" s="153" t="s">
        <v>162</v>
      </c>
    </row>
    <row r="919" spans="2:65" s="12" customFormat="1">
      <c r="B919" s="159"/>
      <c r="D919" s="152" t="s">
        <v>175</v>
      </c>
      <c r="E919" s="160" t="s">
        <v>1</v>
      </c>
      <c r="F919" s="161" t="s">
        <v>1034</v>
      </c>
      <c r="H919" s="162">
        <v>367.3</v>
      </c>
      <c r="I919" s="163"/>
      <c r="L919" s="159"/>
      <c r="M919" s="164"/>
      <c r="N919" s="165"/>
      <c r="O919" s="165"/>
      <c r="P919" s="165"/>
      <c r="Q919" s="165"/>
      <c r="R919" s="165"/>
      <c r="S919" s="165"/>
      <c r="T919" s="166"/>
      <c r="AT919" s="160" t="s">
        <v>175</v>
      </c>
      <c r="AU919" s="160" t="s">
        <v>169</v>
      </c>
      <c r="AV919" s="12" t="s">
        <v>169</v>
      </c>
      <c r="AW919" s="12" t="s">
        <v>32</v>
      </c>
      <c r="AX919" s="12" t="s">
        <v>79</v>
      </c>
      <c r="AY919" s="160" t="s">
        <v>162</v>
      </c>
    </row>
    <row r="920" spans="2:65" s="1" customFormat="1" ht="16.5" customHeight="1">
      <c r="B920" s="139"/>
      <c r="C920" s="140" t="s">
        <v>1035</v>
      </c>
      <c r="D920" s="140" t="s">
        <v>164</v>
      </c>
      <c r="E920" s="242" t="s">
        <v>1036</v>
      </c>
      <c r="F920" s="243"/>
      <c r="G920" s="142" t="s">
        <v>907</v>
      </c>
      <c r="H920" s="144"/>
      <c r="I920" s="144"/>
      <c r="J920" s="143">
        <f>ROUND(I920*H920,3)</f>
        <v>0</v>
      </c>
      <c r="K920" s="141" t="s">
        <v>167</v>
      </c>
      <c r="L920" s="30"/>
      <c r="M920" s="145" t="s">
        <v>1</v>
      </c>
      <c r="N920" s="146" t="s">
        <v>43</v>
      </c>
      <c r="O920" s="49"/>
      <c r="P920" s="147">
        <f>O920*H920</f>
        <v>0</v>
      </c>
      <c r="Q920" s="147">
        <v>0</v>
      </c>
      <c r="R920" s="147">
        <f>Q920*H920</f>
        <v>0</v>
      </c>
      <c r="S920" s="147">
        <v>0</v>
      </c>
      <c r="T920" s="148">
        <f>S920*H920</f>
        <v>0</v>
      </c>
      <c r="AR920" s="16" t="s">
        <v>272</v>
      </c>
      <c r="AT920" s="16" t="s">
        <v>164</v>
      </c>
      <c r="AU920" s="16" t="s">
        <v>169</v>
      </c>
      <c r="AY920" s="16" t="s">
        <v>162</v>
      </c>
      <c r="BE920" s="149">
        <f>IF(N920="základná",J920,0)</f>
        <v>0</v>
      </c>
      <c r="BF920" s="149">
        <f>IF(N920="znížená",J920,0)</f>
        <v>0</v>
      </c>
      <c r="BG920" s="149">
        <f>IF(N920="zákl. prenesená",J920,0)</f>
        <v>0</v>
      </c>
      <c r="BH920" s="149">
        <f>IF(N920="zníž. prenesená",J920,0)</f>
        <v>0</v>
      </c>
      <c r="BI920" s="149">
        <f>IF(N920="nulová",J920,0)</f>
        <v>0</v>
      </c>
      <c r="BJ920" s="16" t="s">
        <v>169</v>
      </c>
      <c r="BK920" s="150">
        <f>ROUND(I920*H920,3)</f>
        <v>0</v>
      </c>
      <c r="BL920" s="16" t="s">
        <v>272</v>
      </c>
      <c r="BM920" s="16" t="s">
        <v>1037</v>
      </c>
    </row>
    <row r="921" spans="2:65" s="10" customFormat="1" ht="22.9" customHeight="1">
      <c r="B921" s="126"/>
      <c r="D921" s="127" t="s">
        <v>70</v>
      </c>
      <c r="E921" s="137" t="s">
        <v>1038</v>
      </c>
      <c r="F921" s="137" t="s">
        <v>1039</v>
      </c>
      <c r="I921" s="129"/>
      <c r="J921" s="138">
        <f>BK921</f>
        <v>0</v>
      </c>
      <c r="L921" s="126"/>
      <c r="M921" s="131"/>
      <c r="N921" s="132"/>
      <c r="O921" s="132"/>
      <c r="P921" s="133">
        <f>P922</f>
        <v>0</v>
      </c>
      <c r="Q921" s="132"/>
      <c r="R921" s="133">
        <f>R922</f>
        <v>0</v>
      </c>
      <c r="S921" s="132"/>
      <c r="T921" s="134">
        <f>T922</f>
        <v>0</v>
      </c>
      <c r="AR921" s="127" t="s">
        <v>169</v>
      </c>
      <c r="AT921" s="135" t="s">
        <v>70</v>
      </c>
      <c r="AU921" s="135" t="s">
        <v>79</v>
      </c>
      <c r="AY921" s="127" t="s">
        <v>162</v>
      </c>
      <c r="BK921" s="136">
        <f>BK922</f>
        <v>0</v>
      </c>
    </row>
    <row r="922" spans="2:65" s="1" customFormat="1" ht="16.5" customHeight="1">
      <c r="B922" s="139"/>
      <c r="C922" s="140" t="s">
        <v>1040</v>
      </c>
      <c r="D922" s="140" t="s">
        <v>164</v>
      </c>
      <c r="E922" s="242" t="s">
        <v>1041</v>
      </c>
      <c r="F922" s="243"/>
      <c r="G922" s="142" t="s">
        <v>166</v>
      </c>
      <c r="H922" s="143">
        <v>1</v>
      </c>
      <c r="I922" s="144"/>
      <c r="J922" s="143">
        <f>ROUND(I922*H922,3)</f>
        <v>0</v>
      </c>
      <c r="K922" s="141" t="s">
        <v>1</v>
      </c>
      <c r="L922" s="30"/>
      <c r="M922" s="145" t="s">
        <v>1</v>
      </c>
      <c r="N922" s="146" t="s">
        <v>43</v>
      </c>
      <c r="O922" s="49"/>
      <c r="P922" s="147">
        <f>O922*H922</f>
        <v>0</v>
      </c>
      <c r="Q922" s="147">
        <v>0</v>
      </c>
      <c r="R922" s="147">
        <f>Q922*H922</f>
        <v>0</v>
      </c>
      <c r="S922" s="147">
        <v>0</v>
      </c>
      <c r="T922" s="148">
        <f>S922*H922</f>
        <v>0</v>
      </c>
      <c r="AR922" s="16" t="s">
        <v>272</v>
      </c>
      <c r="AT922" s="16" t="s">
        <v>164</v>
      </c>
      <c r="AU922" s="16" t="s">
        <v>169</v>
      </c>
      <c r="AY922" s="16" t="s">
        <v>162</v>
      </c>
      <c r="BE922" s="149">
        <f>IF(N922="základná",J922,0)</f>
        <v>0</v>
      </c>
      <c r="BF922" s="149">
        <f>IF(N922="znížená",J922,0)</f>
        <v>0</v>
      </c>
      <c r="BG922" s="149">
        <f>IF(N922="zákl. prenesená",J922,0)</f>
        <v>0</v>
      </c>
      <c r="BH922" s="149">
        <f>IF(N922="zníž. prenesená",J922,0)</f>
        <v>0</v>
      </c>
      <c r="BI922" s="149">
        <f>IF(N922="nulová",J922,0)</f>
        <v>0</v>
      </c>
      <c r="BJ922" s="16" t="s">
        <v>169</v>
      </c>
      <c r="BK922" s="150">
        <f>ROUND(I922*H922,3)</f>
        <v>0</v>
      </c>
      <c r="BL922" s="16" t="s">
        <v>272</v>
      </c>
      <c r="BM922" s="16" t="s">
        <v>1042</v>
      </c>
    </row>
    <row r="923" spans="2:65" s="10" customFormat="1" ht="22.9" customHeight="1">
      <c r="B923" s="126"/>
      <c r="D923" s="127" t="s">
        <v>70</v>
      </c>
      <c r="E923" s="137" t="s">
        <v>1043</v>
      </c>
      <c r="F923" s="137" t="s">
        <v>1044</v>
      </c>
      <c r="I923" s="129"/>
      <c r="J923" s="138">
        <f>BK923</f>
        <v>0</v>
      </c>
      <c r="L923" s="126"/>
      <c r="M923" s="131"/>
      <c r="N923" s="132"/>
      <c r="O923" s="132"/>
      <c r="P923" s="133">
        <f>SUM(P924:P934)</f>
        <v>0</v>
      </c>
      <c r="Q923" s="132"/>
      <c r="R923" s="133">
        <f>SUM(R924:R934)</f>
        <v>4.6000000000000006E-2</v>
      </c>
      <c r="S923" s="132"/>
      <c r="T923" s="134">
        <f>SUM(T924:T934)</f>
        <v>0</v>
      </c>
      <c r="AR923" s="127" t="s">
        <v>169</v>
      </c>
      <c r="AT923" s="135" t="s">
        <v>70</v>
      </c>
      <c r="AU923" s="135" t="s">
        <v>79</v>
      </c>
      <c r="AY923" s="127" t="s">
        <v>162</v>
      </c>
      <c r="BK923" s="136">
        <f>SUM(BK924:BK934)</f>
        <v>0</v>
      </c>
    </row>
    <row r="924" spans="2:65" s="1" customFormat="1" ht="16.5" customHeight="1">
      <c r="B924" s="139"/>
      <c r="C924" s="140" t="s">
        <v>1045</v>
      </c>
      <c r="D924" s="140" t="s">
        <v>164</v>
      </c>
      <c r="E924" s="242" t="s">
        <v>1046</v>
      </c>
      <c r="F924" s="243"/>
      <c r="G924" s="142" t="s">
        <v>1047</v>
      </c>
      <c r="H924" s="143">
        <v>20</v>
      </c>
      <c r="I924" s="144"/>
      <c r="J924" s="143">
        <f>ROUND(I924*H924,3)</f>
        <v>0</v>
      </c>
      <c r="K924" s="141" t="s">
        <v>1048</v>
      </c>
      <c r="L924" s="30"/>
      <c r="M924" s="145" t="s">
        <v>1</v>
      </c>
      <c r="N924" s="146" t="s">
        <v>43</v>
      </c>
      <c r="O924" s="49"/>
      <c r="P924" s="147">
        <f>O924*H924</f>
        <v>0</v>
      </c>
      <c r="Q924" s="147">
        <v>0</v>
      </c>
      <c r="R924" s="147">
        <f>Q924*H924</f>
        <v>0</v>
      </c>
      <c r="S924" s="147">
        <v>0</v>
      </c>
      <c r="T924" s="148">
        <f>S924*H924</f>
        <v>0</v>
      </c>
      <c r="AR924" s="16" t="s">
        <v>272</v>
      </c>
      <c r="AT924" s="16" t="s">
        <v>164</v>
      </c>
      <c r="AU924" s="16" t="s">
        <v>169</v>
      </c>
      <c r="AY924" s="16" t="s">
        <v>162</v>
      </c>
      <c r="BE924" s="149">
        <f>IF(N924="základná",J924,0)</f>
        <v>0</v>
      </c>
      <c r="BF924" s="149">
        <f>IF(N924="znížená",J924,0)</f>
        <v>0</v>
      </c>
      <c r="BG924" s="149">
        <f>IF(N924="zákl. prenesená",J924,0)</f>
        <v>0</v>
      </c>
      <c r="BH924" s="149">
        <f>IF(N924="zníž. prenesená",J924,0)</f>
        <v>0</v>
      </c>
      <c r="BI924" s="149">
        <f>IF(N924="nulová",J924,0)</f>
        <v>0</v>
      </c>
      <c r="BJ924" s="16" t="s">
        <v>169</v>
      </c>
      <c r="BK924" s="150">
        <f>ROUND(I924*H924,3)</f>
        <v>0</v>
      </c>
      <c r="BL924" s="16" t="s">
        <v>272</v>
      </c>
      <c r="BM924" s="16" t="s">
        <v>1049</v>
      </c>
    </row>
    <row r="925" spans="2:65" s="11" customFormat="1">
      <c r="B925" s="151"/>
      <c r="D925" s="152" t="s">
        <v>175</v>
      </c>
      <c r="E925" s="153" t="s">
        <v>1</v>
      </c>
      <c r="F925" s="154" t="s">
        <v>1050</v>
      </c>
      <c r="H925" s="153" t="s">
        <v>1</v>
      </c>
      <c r="I925" s="155"/>
      <c r="L925" s="151"/>
      <c r="M925" s="156"/>
      <c r="N925" s="157"/>
      <c r="O925" s="157"/>
      <c r="P925" s="157"/>
      <c r="Q925" s="157"/>
      <c r="R925" s="157"/>
      <c r="S925" s="157"/>
      <c r="T925" s="158"/>
      <c r="AT925" s="153" t="s">
        <v>175</v>
      </c>
      <c r="AU925" s="153" t="s">
        <v>169</v>
      </c>
      <c r="AV925" s="11" t="s">
        <v>79</v>
      </c>
      <c r="AW925" s="11" t="s">
        <v>32</v>
      </c>
      <c r="AX925" s="11" t="s">
        <v>71</v>
      </c>
      <c r="AY925" s="153" t="s">
        <v>162</v>
      </c>
    </row>
    <row r="926" spans="2:65" s="12" customFormat="1">
      <c r="B926" s="159"/>
      <c r="D926" s="152" t="s">
        <v>175</v>
      </c>
      <c r="E926" s="160" t="s">
        <v>1</v>
      </c>
      <c r="F926" s="161" t="s">
        <v>1051</v>
      </c>
      <c r="H926" s="162">
        <v>20</v>
      </c>
      <c r="I926" s="163"/>
      <c r="L926" s="159"/>
      <c r="M926" s="164"/>
      <c r="N926" s="165"/>
      <c r="O926" s="165"/>
      <c r="P926" s="165"/>
      <c r="Q926" s="165"/>
      <c r="R926" s="165"/>
      <c r="S926" s="165"/>
      <c r="T926" s="166"/>
      <c r="AT926" s="160" t="s">
        <v>175</v>
      </c>
      <c r="AU926" s="160" t="s">
        <v>169</v>
      </c>
      <c r="AV926" s="12" t="s">
        <v>169</v>
      </c>
      <c r="AW926" s="12" t="s">
        <v>32</v>
      </c>
      <c r="AX926" s="12" t="s">
        <v>71</v>
      </c>
      <c r="AY926" s="160" t="s">
        <v>162</v>
      </c>
    </row>
    <row r="927" spans="2:65" s="14" customFormat="1">
      <c r="B927" s="175"/>
      <c r="D927" s="152" t="s">
        <v>175</v>
      </c>
      <c r="E927" s="176" t="s">
        <v>1</v>
      </c>
      <c r="F927" s="177" t="s">
        <v>190</v>
      </c>
      <c r="H927" s="178">
        <v>20</v>
      </c>
      <c r="I927" s="179"/>
      <c r="L927" s="175"/>
      <c r="M927" s="180"/>
      <c r="N927" s="181"/>
      <c r="O927" s="181"/>
      <c r="P927" s="181"/>
      <c r="Q927" s="181"/>
      <c r="R927" s="181"/>
      <c r="S927" s="181"/>
      <c r="T927" s="182"/>
      <c r="AT927" s="176" t="s">
        <v>175</v>
      </c>
      <c r="AU927" s="176" t="s">
        <v>169</v>
      </c>
      <c r="AV927" s="14" t="s">
        <v>168</v>
      </c>
      <c r="AW927" s="14" t="s">
        <v>32</v>
      </c>
      <c r="AX927" s="14" t="s">
        <v>79</v>
      </c>
      <c r="AY927" s="176" t="s">
        <v>162</v>
      </c>
    </row>
    <row r="928" spans="2:65" s="1" customFormat="1" ht="16.5" customHeight="1">
      <c r="B928" s="139"/>
      <c r="C928" s="183" t="s">
        <v>1052</v>
      </c>
      <c r="D928" s="183" t="s">
        <v>349</v>
      </c>
      <c r="E928" s="246" t="s">
        <v>1053</v>
      </c>
      <c r="F928" s="247"/>
      <c r="G928" s="185" t="s">
        <v>395</v>
      </c>
      <c r="H928" s="186">
        <v>8</v>
      </c>
      <c r="I928" s="187"/>
      <c r="J928" s="186">
        <f t="shared" ref="J928:J934" si="0">ROUND(I928*H928,3)</f>
        <v>0</v>
      </c>
      <c r="K928" s="184" t="s">
        <v>1</v>
      </c>
      <c r="L928" s="188"/>
      <c r="M928" s="189" t="s">
        <v>1</v>
      </c>
      <c r="N928" s="190" t="s">
        <v>43</v>
      </c>
      <c r="O928" s="49"/>
      <c r="P928" s="147">
        <f t="shared" ref="P928:P934" si="1">O928*H928</f>
        <v>0</v>
      </c>
      <c r="Q928" s="147">
        <v>2E-3</v>
      </c>
      <c r="R928" s="147">
        <f t="shared" ref="R928:R934" si="2">Q928*H928</f>
        <v>1.6E-2</v>
      </c>
      <c r="S928" s="147">
        <v>0</v>
      </c>
      <c r="T928" s="148">
        <f t="shared" ref="T928:T934" si="3">S928*H928</f>
        <v>0</v>
      </c>
      <c r="AR928" s="16" t="s">
        <v>363</v>
      </c>
      <c r="AT928" s="16" t="s">
        <v>349</v>
      </c>
      <c r="AU928" s="16" t="s">
        <v>169</v>
      </c>
      <c r="AY928" s="16" t="s">
        <v>162</v>
      </c>
      <c r="BE928" s="149">
        <f t="shared" ref="BE928:BE934" si="4">IF(N928="základná",J928,0)</f>
        <v>0</v>
      </c>
      <c r="BF928" s="149">
        <f t="shared" ref="BF928:BF934" si="5">IF(N928="znížená",J928,0)</f>
        <v>0</v>
      </c>
      <c r="BG928" s="149">
        <f t="shared" ref="BG928:BG934" si="6">IF(N928="zákl. prenesená",J928,0)</f>
        <v>0</v>
      </c>
      <c r="BH928" s="149">
        <f t="shared" ref="BH928:BH934" si="7">IF(N928="zníž. prenesená",J928,0)</f>
        <v>0</v>
      </c>
      <c r="BI928" s="149">
        <f t="shared" ref="BI928:BI934" si="8">IF(N928="nulová",J928,0)</f>
        <v>0</v>
      </c>
      <c r="BJ928" s="16" t="s">
        <v>169</v>
      </c>
      <c r="BK928" s="150">
        <f t="shared" ref="BK928:BK934" si="9">ROUND(I928*H928,3)</f>
        <v>0</v>
      </c>
      <c r="BL928" s="16" t="s">
        <v>272</v>
      </c>
      <c r="BM928" s="16" t="s">
        <v>1054</v>
      </c>
    </row>
    <row r="929" spans="2:65" s="1" customFormat="1" ht="16.5" customHeight="1">
      <c r="B929" s="139"/>
      <c r="C929" s="183" t="s">
        <v>1055</v>
      </c>
      <c r="D929" s="183" t="s">
        <v>349</v>
      </c>
      <c r="E929" s="246" t="s">
        <v>1056</v>
      </c>
      <c r="F929" s="247"/>
      <c r="G929" s="185" t="s">
        <v>395</v>
      </c>
      <c r="H929" s="186">
        <v>8</v>
      </c>
      <c r="I929" s="187"/>
      <c r="J929" s="186">
        <f t="shared" si="0"/>
        <v>0</v>
      </c>
      <c r="K929" s="184" t="s">
        <v>1</v>
      </c>
      <c r="L929" s="188"/>
      <c r="M929" s="189" t="s">
        <v>1</v>
      </c>
      <c r="N929" s="190" t="s">
        <v>43</v>
      </c>
      <c r="O929" s="49"/>
      <c r="P929" s="147">
        <f t="shared" si="1"/>
        <v>0</v>
      </c>
      <c r="Q929" s="147">
        <v>2E-3</v>
      </c>
      <c r="R929" s="147">
        <f t="shared" si="2"/>
        <v>1.6E-2</v>
      </c>
      <c r="S929" s="147">
        <v>0</v>
      </c>
      <c r="T929" s="148">
        <f t="shared" si="3"/>
        <v>0</v>
      </c>
      <c r="AR929" s="16" t="s">
        <v>363</v>
      </c>
      <c r="AT929" s="16" t="s">
        <v>349</v>
      </c>
      <c r="AU929" s="16" t="s">
        <v>169</v>
      </c>
      <c r="AY929" s="16" t="s">
        <v>162</v>
      </c>
      <c r="BE929" s="149">
        <f t="shared" si="4"/>
        <v>0</v>
      </c>
      <c r="BF929" s="149">
        <f t="shared" si="5"/>
        <v>0</v>
      </c>
      <c r="BG929" s="149">
        <f t="shared" si="6"/>
        <v>0</v>
      </c>
      <c r="BH929" s="149">
        <f t="shared" si="7"/>
        <v>0</v>
      </c>
      <c r="BI929" s="149">
        <f t="shared" si="8"/>
        <v>0</v>
      </c>
      <c r="BJ929" s="16" t="s">
        <v>169</v>
      </c>
      <c r="BK929" s="150">
        <f t="shared" si="9"/>
        <v>0</v>
      </c>
      <c r="BL929" s="16" t="s">
        <v>272</v>
      </c>
      <c r="BM929" s="16" t="s">
        <v>1057</v>
      </c>
    </row>
    <row r="930" spans="2:65" s="1" customFormat="1" ht="16.5" customHeight="1">
      <c r="B930" s="139"/>
      <c r="C930" s="183" t="s">
        <v>1058</v>
      </c>
      <c r="D930" s="183" t="s">
        <v>349</v>
      </c>
      <c r="E930" s="246" t="s">
        <v>1059</v>
      </c>
      <c r="F930" s="247"/>
      <c r="G930" s="185" t="s">
        <v>395</v>
      </c>
      <c r="H930" s="186">
        <v>2</v>
      </c>
      <c r="I930" s="187"/>
      <c r="J930" s="186">
        <f t="shared" si="0"/>
        <v>0</v>
      </c>
      <c r="K930" s="184" t="s">
        <v>1</v>
      </c>
      <c r="L930" s="188"/>
      <c r="M930" s="189" t="s">
        <v>1</v>
      </c>
      <c r="N930" s="190" t="s">
        <v>43</v>
      </c>
      <c r="O930" s="49"/>
      <c r="P930" s="147">
        <f t="shared" si="1"/>
        <v>0</v>
      </c>
      <c r="Q930" s="147">
        <v>2E-3</v>
      </c>
      <c r="R930" s="147">
        <f t="shared" si="2"/>
        <v>4.0000000000000001E-3</v>
      </c>
      <c r="S930" s="147">
        <v>0</v>
      </c>
      <c r="T930" s="148">
        <f t="shared" si="3"/>
        <v>0</v>
      </c>
      <c r="AR930" s="16" t="s">
        <v>363</v>
      </c>
      <c r="AT930" s="16" t="s">
        <v>349</v>
      </c>
      <c r="AU930" s="16" t="s">
        <v>169</v>
      </c>
      <c r="AY930" s="16" t="s">
        <v>162</v>
      </c>
      <c r="BE930" s="149">
        <f t="shared" si="4"/>
        <v>0</v>
      </c>
      <c r="BF930" s="149">
        <f t="shared" si="5"/>
        <v>0</v>
      </c>
      <c r="BG930" s="149">
        <f t="shared" si="6"/>
        <v>0</v>
      </c>
      <c r="BH930" s="149">
        <f t="shared" si="7"/>
        <v>0</v>
      </c>
      <c r="BI930" s="149">
        <f t="shared" si="8"/>
        <v>0</v>
      </c>
      <c r="BJ930" s="16" t="s">
        <v>169</v>
      </c>
      <c r="BK930" s="150">
        <f t="shared" si="9"/>
        <v>0</v>
      </c>
      <c r="BL930" s="16" t="s">
        <v>272</v>
      </c>
      <c r="BM930" s="16" t="s">
        <v>1060</v>
      </c>
    </row>
    <row r="931" spans="2:65" s="1" customFormat="1" ht="16.5" customHeight="1">
      <c r="B931" s="139"/>
      <c r="C931" s="183" t="s">
        <v>1061</v>
      </c>
      <c r="D931" s="183" t="s">
        <v>349</v>
      </c>
      <c r="E931" s="246" t="s">
        <v>1062</v>
      </c>
      <c r="F931" s="247"/>
      <c r="G931" s="185" t="s">
        <v>395</v>
      </c>
      <c r="H931" s="186">
        <v>2</v>
      </c>
      <c r="I931" s="187"/>
      <c r="J931" s="186">
        <f t="shared" si="0"/>
        <v>0</v>
      </c>
      <c r="K931" s="184" t="s">
        <v>1</v>
      </c>
      <c r="L931" s="188"/>
      <c r="M931" s="189" t="s">
        <v>1</v>
      </c>
      <c r="N931" s="190" t="s">
        <v>43</v>
      </c>
      <c r="O931" s="49"/>
      <c r="P931" s="147">
        <f t="shared" si="1"/>
        <v>0</v>
      </c>
      <c r="Q931" s="147">
        <v>2E-3</v>
      </c>
      <c r="R931" s="147">
        <f t="shared" si="2"/>
        <v>4.0000000000000001E-3</v>
      </c>
      <c r="S931" s="147">
        <v>0</v>
      </c>
      <c r="T931" s="148">
        <f t="shared" si="3"/>
        <v>0</v>
      </c>
      <c r="AR931" s="16" t="s">
        <v>363</v>
      </c>
      <c r="AT931" s="16" t="s">
        <v>349</v>
      </c>
      <c r="AU931" s="16" t="s">
        <v>169</v>
      </c>
      <c r="AY931" s="16" t="s">
        <v>162</v>
      </c>
      <c r="BE931" s="149">
        <f t="shared" si="4"/>
        <v>0</v>
      </c>
      <c r="BF931" s="149">
        <f t="shared" si="5"/>
        <v>0</v>
      </c>
      <c r="BG931" s="149">
        <f t="shared" si="6"/>
        <v>0</v>
      </c>
      <c r="BH931" s="149">
        <f t="shared" si="7"/>
        <v>0</v>
      </c>
      <c r="BI931" s="149">
        <f t="shared" si="8"/>
        <v>0</v>
      </c>
      <c r="BJ931" s="16" t="s">
        <v>169</v>
      </c>
      <c r="BK931" s="150">
        <f t="shared" si="9"/>
        <v>0</v>
      </c>
      <c r="BL931" s="16" t="s">
        <v>272</v>
      </c>
      <c r="BM931" s="16" t="s">
        <v>1063</v>
      </c>
    </row>
    <row r="932" spans="2:65" s="1" customFormat="1" ht="16.5" customHeight="1">
      <c r="B932" s="139"/>
      <c r="C932" s="140" t="s">
        <v>1064</v>
      </c>
      <c r="D932" s="140" t="s">
        <v>164</v>
      </c>
      <c r="E932" s="242" t="s">
        <v>1065</v>
      </c>
      <c r="F932" s="243"/>
      <c r="G932" s="142" t="s">
        <v>1047</v>
      </c>
      <c r="H932" s="143">
        <v>2</v>
      </c>
      <c r="I932" s="144"/>
      <c r="J932" s="143">
        <f t="shared" si="0"/>
        <v>0</v>
      </c>
      <c r="K932" s="141" t="s">
        <v>1048</v>
      </c>
      <c r="L932" s="30"/>
      <c r="M932" s="145" t="s">
        <v>1</v>
      </c>
      <c r="N932" s="146" t="s">
        <v>43</v>
      </c>
      <c r="O932" s="49"/>
      <c r="P932" s="147">
        <f t="shared" si="1"/>
        <v>0</v>
      </c>
      <c r="Q932" s="147">
        <v>0</v>
      </c>
      <c r="R932" s="147">
        <f t="shared" si="2"/>
        <v>0</v>
      </c>
      <c r="S932" s="147">
        <v>0</v>
      </c>
      <c r="T932" s="148">
        <f t="shared" si="3"/>
        <v>0</v>
      </c>
      <c r="AR932" s="16" t="s">
        <v>272</v>
      </c>
      <c r="AT932" s="16" t="s">
        <v>164</v>
      </c>
      <c r="AU932" s="16" t="s">
        <v>169</v>
      </c>
      <c r="AY932" s="16" t="s">
        <v>162</v>
      </c>
      <c r="BE932" s="149">
        <f t="shared" si="4"/>
        <v>0</v>
      </c>
      <c r="BF932" s="149">
        <f t="shared" si="5"/>
        <v>0</v>
      </c>
      <c r="BG932" s="149">
        <f t="shared" si="6"/>
        <v>0</v>
      </c>
      <c r="BH932" s="149">
        <f t="shared" si="7"/>
        <v>0</v>
      </c>
      <c r="BI932" s="149">
        <f t="shared" si="8"/>
        <v>0</v>
      </c>
      <c r="BJ932" s="16" t="s">
        <v>169</v>
      </c>
      <c r="BK932" s="150">
        <f t="shared" si="9"/>
        <v>0</v>
      </c>
      <c r="BL932" s="16" t="s">
        <v>272</v>
      </c>
      <c r="BM932" s="16" t="s">
        <v>1066</v>
      </c>
    </row>
    <row r="933" spans="2:65" s="1" customFormat="1" ht="16.5" customHeight="1">
      <c r="B933" s="139"/>
      <c r="C933" s="183" t="s">
        <v>1067</v>
      </c>
      <c r="D933" s="183" t="s">
        <v>349</v>
      </c>
      <c r="E933" s="246" t="s">
        <v>1068</v>
      </c>
      <c r="F933" s="247"/>
      <c r="G933" s="185" t="s">
        <v>395</v>
      </c>
      <c r="H933" s="186">
        <v>2</v>
      </c>
      <c r="I933" s="187"/>
      <c r="J933" s="186">
        <f t="shared" si="0"/>
        <v>0</v>
      </c>
      <c r="K933" s="184" t="s">
        <v>1</v>
      </c>
      <c r="L933" s="188"/>
      <c r="M933" s="189" t="s">
        <v>1</v>
      </c>
      <c r="N933" s="190" t="s">
        <v>43</v>
      </c>
      <c r="O933" s="49"/>
      <c r="P933" s="147">
        <f t="shared" si="1"/>
        <v>0</v>
      </c>
      <c r="Q933" s="147">
        <v>3.0000000000000001E-3</v>
      </c>
      <c r="R933" s="147">
        <f t="shared" si="2"/>
        <v>6.0000000000000001E-3</v>
      </c>
      <c r="S933" s="147">
        <v>0</v>
      </c>
      <c r="T933" s="148">
        <f t="shared" si="3"/>
        <v>0</v>
      </c>
      <c r="AR933" s="16" t="s">
        <v>363</v>
      </c>
      <c r="AT933" s="16" t="s">
        <v>349</v>
      </c>
      <c r="AU933" s="16" t="s">
        <v>169</v>
      </c>
      <c r="AY933" s="16" t="s">
        <v>162</v>
      </c>
      <c r="BE933" s="149">
        <f t="shared" si="4"/>
        <v>0</v>
      </c>
      <c r="BF933" s="149">
        <f t="shared" si="5"/>
        <v>0</v>
      </c>
      <c r="BG933" s="149">
        <f t="shared" si="6"/>
        <v>0</v>
      </c>
      <c r="BH933" s="149">
        <f t="shared" si="7"/>
        <v>0</v>
      </c>
      <c r="BI933" s="149">
        <f t="shared" si="8"/>
        <v>0</v>
      </c>
      <c r="BJ933" s="16" t="s">
        <v>169</v>
      </c>
      <c r="BK933" s="150">
        <f t="shared" si="9"/>
        <v>0</v>
      </c>
      <c r="BL933" s="16" t="s">
        <v>272</v>
      </c>
      <c r="BM933" s="16" t="s">
        <v>1069</v>
      </c>
    </row>
    <row r="934" spans="2:65" s="1" customFormat="1" ht="16.5" customHeight="1">
      <c r="B934" s="139"/>
      <c r="C934" s="140" t="s">
        <v>1070</v>
      </c>
      <c r="D934" s="140" t="s">
        <v>164</v>
      </c>
      <c r="E934" s="242" t="s">
        <v>1071</v>
      </c>
      <c r="F934" s="243"/>
      <c r="G934" s="142" t="s">
        <v>907</v>
      </c>
      <c r="H934" s="144"/>
      <c r="I934" s="144"/>
      <c r="J934" s="143">
        <f t="shared" si="0"/>
        <v>0</v>
      </c>
      <c r="K934" s="141" t="s">
        <v>167</v>
      </c>
      <c r="L934" s="30"/>
      <c r="M934" s="145" t="s">
        <v>1</v>
      </c>
      <c r="N934" s="146" t="s">
        <v>43</v>
      </c>
      <c r="O934" s="49"/>
      <c r="P934" s="147">
        <f t="shared" si="1"/>
        <v>0</v>
      </c>
      <c r="Q934" s="147">
        <v>0</v>
      </c>
      <c r="R934" s="147">
        <f t="shared" si="2"/>
        <v>0</v>
      </c>
      <c r="S934" s="147">
        <v>0</v>
      </c>
      <c r="T934" s="148">
        <f t="shared" si="3"/>
        <v>0</v>
      </c>
      <c r="AR934" s="16" t="s">
        <v>272</v>
      </c>
      <c r="AT934" s="16" t="s">
        <v>164</v>
      </c>
      <c r="AU934" s="16" t="s">
        <v>169</v>
      </c>
      <c r="AY934" s="16" t="s">
        <v>162</v>
      </c>
      <c r="BE934" s="149">
        <f t="shared" si="4"/>
        <v>0</v>
      </c>
      <c r="BF934" s="149">
        <f t="shared" si="5"/>
        <v>0</v>
      </c>
      <c r="BG934" s="149">
        <f t="shared" si="6"/>
        <v>0</v>
      </c>
      <c r="BH934" s="149">
        <f t="shared" si="7"/>
        <v>0</v>
      </c>
      <c r="BI934" s="149">
        <f t="shared" si="8"/>
        <v>0</v>
      </c>
      <c r="BJ934" s="16" t="s">
        <v>169</v>
      </c>
      <c r="BK934" s="150">
        <f t="shared" si="9"/>
        <v>0</v>
      </c>
      <c r="BL934" s="16" t="s">
        <v>272</v>
      </c>
      <c r="BM934" s="16" t="s">
        <v>1072</v>
      </c>
    </row>
    <row r="935" spans="2:65" s="10" customFormat="1" ht="22.9" customHeight="1">
      <c r="B935" s="126"/>
      <c r="D935" s="127" t="s">
        <v>70</v>
      </c>
      <c r="E935" s="137" t="s">
        <v>1073</v>
      </c>
      <c r="F935" s="137" t="s">
        <v>1074</v>
      </c>
      <c r="I935" s="129"/>
      <c r="J935" s="138">
        <f>BK935</f>
        <v>0</v>
      </c>
      <c r="L935" s="126"/>
      <c r="M935" s="131"/>
      <c r="N935" s="132"/>
      <c r="O935" s="132"/>
      <c r="P935" s="133">
        <f>P936</f>
        <v>0</v>
      </c>
      <c r="Q935" s="132"/>
      <c r="R935" s="133">
        <f>R936</f>
        <v>0</v>
      </c>
      <c r="S935" s="132"/>
      <c r="T935" s="134">
        <f>T936</f>
        <v>0</v>
      </c>
      <c r="AR935" s="127" t="s">
        <v>169</v>
      </c>
      <c r="AT935" s="135" t="s">
        <v>70</v>
      </c>
      <c r="AU935" s="135" t="s">
        <v>79</v>
      </c>
      <c r="AY935" s="127" t="s">
        <v>162</v>
      </c>
      <c r="BK935" s="136">
        <f>BK936</f>
        <v>0</v>
      </c>
    </row>
    <row r="936" spans="2:65" s="1" customFormat="1" ht="16.5" customHeight="1">
      <c r="B936" s="139"/>
      <c r="C936" s="140" t="s">
        <v>1075</v>
      </c>
      <c r="D936" s="140" t="s">
        <v>164</v>
      </c>
      <c r="E936" s="242" t="s">
        <v>1076</v>
      </c>
      <c r="F936" s="243"/>
      <c r="G936" s="142" t="s">
        <v>166</v>
      </c>
      <c r="H936" s="143">
        <v>1</v>
      </c>
      <c r="I936" s="144"/>
      <c r="J936" s="143">
        <f>ROUND(I936*H936,3)</f>
        <v>0</v>
      </c>
      <c r="K936" s="141" t="s">
        <v>1</v>
      </c>
      <c r="L936" s="30"/>
      <c r="M936" s="145" t="s">
        <v>1</v>
      </c>
      <c r="N936" s="146" t="s">
        <v>43</v>
      </c>
      <c r="O936" s="49"/>
      <c r="P936" s="147">
        <f>O936*H936</f>
        <v>0</v>
      </c>
      <c r="Q936" s="147">
        <v>0</v>
      </c>
      <c r="R936" s="147">
        <f>Q936*H936</f>
        <v>0</v>
      </c>
      <c r="S936" s="147">
        <v>0</v>
      </c>
      <c r="T936" s="148">
        <f>S936*H936</f>
        <v>0</v>
      </c>
      <c r="AR936" s="16" t="s">
        <v>272</v>
      </c>
      <c r="AT936" s="16" t="s">
        <v>164</v>
      </c>
      <c r="AU936" s="16" t="s">
        <v>169</v>
      </c>
      <c r="AY936" s="16" t="s">
        <v>162</v>
      </c>
      <c r="BE936" s="149">
        <f>IF(N936="základná",J936,0)</f>
        <v>0</v>
      </c>
      <c r="BF936" s="149">
        <f>IF(N936="znížená",J936,0)</f>
        <v>0</v>
      </c>
      <c r="BG936" s="149">
        <f>IF(N936="zákl. prenesená",J936,0)</f>
        <v>0</v>
      </c>
      <c r="BH936" s="149">
        <f>IF(N936="zníž. prenesená",J936,0)</f>
        <v>0</v>
      </c>
      <c r="BI936" s="149">
        <f>IF(N936="nulová",J936,0)</f>
        <v>0</v>
      </c>
      <c r="BJ936" s="16" t="s">
        <v>169</v>
      </c>
      <c r="BK936" s="150">
        <f>ROUND(I936*H936,3)</f>
        <v>0</v>
      </c>
      <c r="BL936" s="16" t="s">
        <v>272</v>
      </c>
      <c r="BM936" s="16" t="s">
        <v>1077</v>
      </c>
    </row>
    <row r="937" spans="2:65" s="10" customFormat="1" ht="22.9" customHeight="1">
      <c r="B937" s="126"/>
      <c r="D937" s="127" t="s">
        <v>70</v>
      </c>
      <c r="E937" s="137" t="s">
        <v>1078</v>
      </c>
      <c r="F937" s="137" t="s">
        <v>1079</v>
      </c>
      <c r="I937" s="129"/>
      <c r="J937" s="138">
        <f>BK937</f>
        <v>0</v>
      </c>
      <c r="L937" s="126"/>
      <c r="M937" s="131"/>
      <c r="N937" s="132"/>
      <c r="O937" s="132"/>
      <c r="P937" s="133">
        <f>SUM(P938:P992)</f>
        <v>0</v>
      </c>
      <c r="Q937" s="132"/>
      <c r="R937" s="133">
        <f>SUM(R938:R992)</f>
        <v>9.8256358100000014</v>
      </c>
      <c r="S937" s="132"/>
      <c r="T937" s="134">
        <f>SUM(T938:T992)</f>
        <v>0</v>
      </c>
      <c r="AR937" s="127" t="s">
        <v>169</v>
      </c>
      <c r="AT937" s="135" t="s">
        <v>70</v>
      </c>
      <c r="AU937" s="135" t="s">
        <v>79</v>
      </c>
      <c r="AY937" s="127" t="s">
        <v>162</v>
      </c>
      <c r="BK937" s="136">
        <f>SUM(BK938:BK992)</f>
        <v>0</v>
      </c>
    </row>
    <row r="938" spans="2:65" s="1" customFormat="1" ht="22.5" customHeight="1">
      <c r="B938" s="139"/>
      <c r="C938" s="140" t="s">
        <v>1080</v>
      </c>
      <c r="D938" s="140" t="s">
        <v>164</v>
      </c>
      <c r="E938" s="244" t="s">
        <v>2503</v>
      </c>
      <c r="F938" s="245"/>
      <c r="G938" s="142" t="s">
        <v>274</v>
      </c>
      <c r="H938" s="143">
        <v>267.27100000000002</v>
      </c>
      <c r="I938" s="144"/>
      <c r="J938" s="143">
        <f>ROUND(I938*H938,3)</f>
        <v>0</v>
      </c>
      <c r="K938" s="141" t="s">
        <v>167</v>
      </c>
      <c r="L938" s="30"/>
      <c r="M938" s="145" t="s">
        <v>1</v>
      </c>
      <c r="N938" s="146" t="s">
        <v>43</v>
      </c>
      <c r="O938" s="49"/>
      <c r="P938" s="147">
        <f>O938*H938</f>
        <v>0</v>
      </c>
      <c r="Q938" s="147">
        <v>2.8080000000000001E-2</v>
      </c>
      <c r="R938" s="147">
        <f>Q938*H938</f>
        <v>7.5049696800000003</v>
      </c>
      <c r="S938" s="147">
        <v>0</v>
      </c>
      <c r="T938" s="148">
        <f>S938*H938</f>
        <v>0</v>
      </c>
      <c r="AR938" s="16" t="s">
        <v>272</v>
      </c>
      <c r="AT938" s="16" t="s">
        <v>164</v>
      </c>
      <c r="AU938" s="16" t="s">
        <v>169</v>
      </c>
      <c r="AY938" s="16" t="s">
        <v>162</v>
      </c>
      <c r="BE938" s="149">
        <f>IF(N938="základná",J938,0)</f>
        <v>0</v>
      </c>
      <c r="BF938" s="149">
        <f>IF(N938="znížená",J938,0)</f>
        <v>0</v>
      </c>
      <c r="BG938" s="149">
        <f>IF(N938="zákl. prenesená",J938,0)</f>
        <v>0</v>
      </c>
      <c r="BH938" s="149">
        <f>IF(N938="zníž. prenesená",J938,0)</f>
        <v>0</v>
      </c>
      <c r="BI938" s="149">
        <f>IF(N938="nulová",J938,0)</f>
        <v>0</v>
      </c>
      <c r="BJ938" s="16" t="s">
        <v>169</v>
      </c>
      <c r="BK938" s="150">
        <f>ROUND(I938*H938,3)</f>
        <v>0</v>
      </c>
      <c r="BL938" s="16" t="s">
        <v>272</v>
      </c>
      <c r="BM938" s="16" t="s">
        <v>1081</v>
      </c>
    </row>
    <row r="939" spans="2:65" s="11" customFormat="1">
      <c r="B939" s="151"/>
      <c r="D939" s="152" t="s">
        <v>175</v>
      </c>
      <c r="E939" s="153" t="s">
        <v>1</v>
      </c>
      <c r="F939" s="154" t="s">
        <v>1082</v>
      </c>
      <c r="H939" s="153" t="s">
        <v>1</v>
      </c>
      <c r="I939" s="155"/>
      <c r="L939" s="151"/>
      <c r="M939" s="156"/>
      <c r="N939" s="157"/>
      <c r="O939" s="157"/>
      <c r="P939" s="157"/>
      <c r="Q939" s="157"/>
      <c r="R939" s="157"/>
      <c r="S939" s="157"/>
      <c r="T939" s="158"/>
      <c r="AT939" s="153" t="s">
        <v>175</v>
      </c>
      <c r="AU939" s="153" t="s">
        <v>169</v>
      </c>
      <c r="AV939" s="11" t="s">
        <v>79</v>
      </c>
      <c r="AW939" s="11" t="s">
        <v>32</v>
      </c>
      <c r="AX939" s="11" t="s">
        <v>71</v>
      </c>
      <c r="AY939" s="153" t="s">
        <v>162</v>
      </c>
    </row>
    <row r="940" spans="2:65" s="11" customFormat="1">
      <c r="B940" s="151"/>
      <c r="D940" s="152" t="s">
        <v>175</v>
      </c>
      <c r="E940" s="153" t="s">
        <v>1</v>
      </c>
      <c r="F940" s="154" t="s">
        <v>614</v>
      </c>
      <c r="H940" s="153" t="s">
        <v>1</v>
      </c>
      <c r="I940" s="155"/>
      <c r="L940" s="151"/>
      <c r="M940" s="156"/>
      <c r="N940" s="157"/>
      <c r="O940" s="157"/>
      <c r="P940" s="157"/>
      <c r="Q940" s="157"/>
      <c r="R940" s="157"/>
      <c r="S940" s="157"/>
      <c r="T940" s="158"/>
      <c r="AT940" s="153" t="s">
        <v>175</v>
      </c>
      <c r="AU940" s="153" t="s">
        <v>169</v>
      </c>
      <c r="AV940" s="11" t="s">
        <v>79</v>
      </c>
      <c r="AW940" s="11" t="s">
        <v>32</v>
      </c>
      <c r="AX940" s="11" t="s">
        <v>71</v>
      </c>
      <c r="AY940" s="153" t="s">
        <v>162</v>
      </c>
    </row>
    <row r="941" spans="2:65" s="11" customFormat="1">
      <c r="B941" s="151"/>
      <c r="D941" s="152" t="s">
        <v>175</v>
      </c>
      <c r="E941" s="153" t="s">
        <v>1</v>
      </c>
      <c r="F941" s="154" t="s">
        <v>1083</v>
      </c>
      <c r="H941" s="153" t="s">
        <v>1</v>
      </c>
      <c r="I941" s="155"/>
      <c r="L941" s="151"/>
      <c r="M941" s="156"/>
      <c r="N941" s="157"/>
      <c r="O941" s="157"/>
      <c r="P941" s="157"/>
      <c r="Q941" s="157"/>
      <c r="R941" s="157"/>
      <c r="S941" s="157"/>
      <c r="T941" s="158"/>
      <c r="AT941" s="153" t="s">
        <v>175</v>
      </c>
      <c r="AU941" s="153" t="s">
        <v>169</v>
      </c>
      <c r="AV941" s="11" t="s">
        <v>79</v>
      </c>
      <c r="AW941" s="11" t="s">
        <v>32</v>
      </c>
      <c r="AX941" s="11" t="s">
        <v>71</v>
      </c>
      <c r="AY941" s="153" t="s">
        <v>162</v>
      </c>
    </row>
    <row r="942" spans="2:65" s="11" customFormat="1">
      <c r="B942" s="151"/>
      <c r="D942" s="152" t="s">
        <v>175</v>
      </c>
      <c r="E942" s="153" t="s">
        <v>1</v>
      </c>
      <c r="F942" s="154" t="s">
        <v>1084</v>
      </c>
      <c r="H942" s="153" t="s">
        <v>1</v>
      </c>
      <c r="I942" s="155"/>
      <c r="L942" s="151"/>
      <c r="M942" s="156"/>
      <c r="N942" s="157"/>
      <c r="O942" s="157"/>
      <c r="P942" s="157"/>
      <c r="Q942" s="157"/>
      <c r="R942" s="157"/>
      <c r="S942" s="157"/>
      <c r="T942" s="158"/>
      <c r="AT942" s="153" t="s">
        <v>175</v>
      </c>
      <c r="AU942" s="153" t="s">
        <v>169</v>
      </c>
      <c r="AV942" s="11" t="s">
        <v>79</v>
      </c>
      <c r="AW942" s="11" t="s">
        <v>32</v>
      </c>
      <c r="AX942" s="11" t="s">
        <v>71</v>
      </c>
      <c r="AY942" s="153" t="s">
        <v>162</v>
      </c>
    </row>
    <row r="943" spans="2:65" s="11" customFormat="1">
      <c r="B943" s="151"/>
      <c r="D943" s="152" t="s">
        <v>175</v>
      </c>
      <c r="E943" s="153" t="s">
        <v>1</v>
      </c>
      <c r="F943" s="154" t="s">
        <v>1085</v>
      </c>
      <c r="H943" s="153" t="s">
        <v>1</v>
      </c>
      <c r="I943" s="155"/>
      <c r="L943" s="151"/>
      <c r="M943" s="156"/>
      <c r="N943" s="157"/>
      <c r="O943" s="157"/>
      <c r="P943" s="157"/>
      <c r="Q943" s="157"/>
      <c r="R943" s="157"/>
      <c r="S943" s="157"/>
      <c r="T943" s="158"/>
      <c r="AT943" s="153" t="s">
        <v>175</v>
      </c>
      <c r="AU943" s="153" t="s">
        <v>169</v>
      </c>
      <c r="AV943" s="11" t="s">
        <v>79</v>
      </c>
      <c r="AW943" s="11" t="s">
        <v>32</v>
      </c>
      <c r="AX943" s="11" t="s">
        <v>71</v>
      </c>
      <c r="AY943" s="153" t="s">
        <v>162</v>
      </c>
    </row>
    <row r="944" spans="2:65" s="12" customFormat="1">
      <c r="B944" s="159"/>
      <c r="D944" s="152" t="s">
        <v>175</v>
      </c>
      <c r="E944" s="160" t="s">
        <v>1</v>
      </c>
      <c r="F944" s="161" t="s">
        <v>1086</v>
      </c>
      <c r="H944" s="162">
        <v>33.33</v>
      </c>
      <c r="I944" s="163"/>
      <c r="L944" s="159"/>
      <c r="M944" s="164"/>
      <c r="N944" s="165"/>
      <c r="O944" s="165"/>
      <c r="P944" s="165"/>
      <c r="Q944" s="165"/>
      <c r="R944" s="165"/>
      <c r="S944" s="165"/>
      <c r="T944" s="166"/>
      <c r="AT944" s="160" t="s">
        <v>175</v>
      </c>
      <c r="AU944" s="160" t="s">
        <v>169</v>
      </c>
      <c r="AV944" s="12" t="s">
        <v>169</v>
      </c>
      <c r="AW944" s="12" t="s">
        <v>32</v>
      </c>
      <c r="AX944" s="12" t="s">
        <v>71</v>
      </c>
      <c r="AY944" s="160" t="s">
        <v>162</v>
      </c>
    </row>
    <row r="945" spans="2:51" s="12" customFormat="1">
      <c r="B945" s="159"/>
      <c r="D945" s="152" t="s">
        <v>175</v>
      </c>
      <c r="E945" s="160" t="s">
        <v>1</v>
      </c>
      <c r="F945" s="161" t="s">
        <v>1087</v>
      </c>
      <c r="H945" s="162">
        <v>-4.3339999999999996</v>
      </c>
      <c r="I945" s="163"/>
      <c r="L945" s="159"/>
      <c r="M945" s="164"/>
      <c r="N945" s="165"/>
      <c r="O945" s="165"/>
      <c r="P945" s="165"/>
      <c r="Q945" s="165"/>
      <c r="R945" s="165"/>
      <c r="S945" s="165"/>
      <c r="T945" s="166"/>
      <c r="AT945" s="160" t="s">
        <v>175</v>
      </c>
      <c r="AU945" s="160" t="s">
        <v>169</v>
      </c>
      <c r="AV945" s="12" t="s">
        <v>169</v>
      </c>
      <c r="AW945" s="12" t="s">
        <v>32</v>
      </c>
      <c r="AX945" s="12" t="s">
        <v>71</v>
      </c>
      <c r="AY945" s="160" t="s">
        <v>162</v>
      </c>
    </row>
    <row r="946" spans="2:51" s="13" customFormat="1">
      <c r="B946" s="167"/>
      <c r="D946" s="152" t="s">
        <v>175</v>
      </c>
      <c r="E946" s="168" t="s">
        <v>1</v>
      </c>
      <c r="F946" s="169" t="s">
        <v>183</v>
      </c>
      <c r="H946" s="170">
        <v>28.995999999999999</v>
      </c>
      <c r="I946" s="171"/>
      <c r="L946" s="167"/>
      <c r="M946" s="172"/>
      <c r="N946" s="173"/>
      <c r="O946" s="173"/>
      <c r="P946" s="173"/>
      <c r="Q946" s="173"/>
      <c r="R946" s="173"/>
      <c r="S946" s="173"/>
      <c r="T946" s="174"/>
      <c r="AT946" s="168" t="s">
        <v>175</v>
      </c>
      <c r="AU946" s="168" t="s">
        <v>169</v>
      </c>
      <c r="AV946" s="13" t="s">
        <v>184</v>
      </c>
      <c r="AW946" s="13" t="s">
        <v>32</v>
      </c>
      <c r="AX946" s="13" t="s">
        <v>71</v>
      </c>
      <c r="AY946" s="168" t="s">
        <v>162</v>
      </c>
    </row>
    <row r="947" spans="2:51" s="11" customFormat="1">
      <c r="B947" s="151"/>
      <c r="D947" s="152" t="s">
        <v>175</v>
      </c>
      <c r="E947" s="153" t="s">
        <v>1</v>
      </c>
      <c r="F947" s="154" t="s">
        <v>1088</v>
      </c>
      <c r="H947" s="153" t="s">
        <v>1</v>
      </c>
      <c r="I947" s="155"/>
      <c r="L947" s="151"/>
      <c r="M947" s="156"/>
      <c r="N947" s="157"/>
      <c r="O947" s="157"/>
      <c r="P947" s="157"/>
      <c r="Q947" s="157"/>
      <c r="R947" s="157"/>
      <c r="S947" s="157"/>
      <c r="T947" s="158"/>
      <c r="AT947" s="153" t="s">
        <v>175</v>
      </c>
      <c r="AU947" s="153" t="s">
        <v>169</v>
      </c>
      <c r="AV947" s="11" t="s">
        <v>79</v>
      </c>
      <c r="AW947" s="11" t="s">
        <v>32</v>
      </c>
      <c r="AX947" s="11" t="s">
        <v>71</v>
      </c>
      <c r="AY947" s="153" t="s">
        <v>162</v>
      </c>
    </row>
    <row r="948" spans="2:51" s="12" customFormat="1">
      <c r="B948" s="159"/>
      <c r="D948" s="152" t="s">
        <v>175</v>
      </c>
      <c r="E948" s="160" t="s">
        <v>1</v>
      </c>
      <c r="F948" s="161" t="s">
        <v>1089</v>
      </c>
      <c r="H948" s="162">
        <v>11.814</v>
      </c>
      <c r="I948" s="163"/>
      <c r="L948" s="159"/>
      <c r="M948" s="164"/>
      <c r="N948" s="165"/>
      <c r="O948" s="165"/>
      <c r="P948" s="165"/>
      <c r="Q948" s="165"/>
      <c r="R948" s="165"/>
      <c r="S948" s="165"/>
      <c r="T948" s="166"/>
      <c r="AT948" s="160" t="s">
        <v>175</v>
      </c>
      <c r="AU948" s="160" t="s">
        <v>169</v>
      </c>
      <c r="AV948" s="12" t="s">
        <v>169</v>
      </c>
      <c r="AW948" s="12" t="s">
        <v>32</v>
      </c>
      <c r="AX948" s="12" t="s">
        <v>71</v>
      </c>
      <c r="AY948" s="160" t="s">
        <v>162</v>
      </c>
    </row>
    <row r="949" spans="2:51" s="13" customFormat="1">
      <c r="B949" s="167"/>
      <c r="D949" s="152" t="s">
        <v>175</v>
      </c>
      <c r="E949" s="168" t="s">
        <v>1</v>
      </c>
      <c r="F949" s="169" t="s">
        <v>183</v>
      </c>
      <c r="H949" s="170">
        <v>11.814</v>
      </c>
      <c r="I949" s="171"/>
      <c r="L949" s="167"/>
      <c r="M949" s="172"/>
      <c r="N949" s="173"/>
      <c r="O949" s="173"/>
      <c r="P949" s="173"/>
      <c r="Q949" s="173"/>
      <c r="R949" s="173"/>
      <c r="S949" s="173"/>
      <c r="T949" s="174"/>
      <c r="AT949" s="168" t="s">
        <v>175</v>
      </c>
      <c r="AU949" s="168" t="s">
        <v>169</v>
      </c>
      <c r="AV949" s="13" t="s">
        <v>184</v>
      </c>
      <c r="AW949" s="13" t="s">
        <v>32</v>
      </c>
      <c r="AX949" s="13" t="s">
        <v>71</v>
      </c>
      <c r="AY949" s="168" t="s">
        <v>162</v>
      </c>
    </row>
    <row r="950" spans="2:51" s="11" customFormat="1">
      <c r="B950" s="151"/>
      <c r="D950" s="152" t="s">
        <v>175</v>
      </c>
      <c r="E950" s="153" t="s">
        <v>1</v>
      </c>
      <c r="F950" s="154" t="s">
        <v>1090</v>
      </c>
      <c r="H950" s="153" t="s">
        <v>1</v>
      </c>
      <c r="I950" s="155"/>
      <c r="L950" s="151"/>
      <c r="M950" s="156"/>
      <c r="N950" s="157"/>
      <c r="O950" s="157"/>
      <c r="P950" s="157"/>
      <c r="Q950" s="157"/>
      <c r="R950" s="157"/>
      <c r="S950" s="157"/>
      <c r="T950" s="158"/>
      <c r="AT950" s="153" t="s">
        <v>175</v>
      </c>
      <c r="AU950" s="153" t="s">
        <v>169</v>
      </c>
      <c r="AV950" s="11" t="s">
        <v>79</v>
      </c>
      <c r="AW950" s="11" t="s">
        <v>32</v>
      </c>
      <c r="AX950" s="11" t="s">
        <v>71</v>
      </c>
      <c r="AY950" s="153" t="s">
        <v>162</v>
      </c>
    </row>
    <row r="951" spans="2:51" s="11" customFormat="1">
      <c r="B951" s="151"/>
      <c r="D951" s="152" t="s">
        <v>175</v>
      </c>
      <c r="E951" s="153" t="s">
        <v>1</v>
      </c>
      <c r="F951" s="154" t="s">
        <v>1091</v>
      </c>
      <c r="H951" s="153" t="s">
        <v>1</v>
      </c>
      <c r="I951" s="155"/>
      <c r="L951" s="151"/>
      <c r="M951" s="156"/>
      <c r="N951" s="157"/>
      <c r="O951" s="157"/>
      <c r="P951" s="157"/>
      <c r="Q951" s="157"/>
      <c r="R951" s="157"/>
      <c r="S951" s="157"/>
      <c r="T951" s="158"/>
      <c r="AT951" s="153" t="s">
        <v>175</v>
      </c>
      <c r="AU951" s="153" t="s">
        <v>169</v>
      </c>
      <c r="AV951" s="11" t="s">
        <v>79</v>
      </c>
      <c r="AW951" s="11" t="s">
        <v>32</v>
      </c>
      <c r="AX951" s="11" t="s">
        <v>71</v>
      </c>
      <c r="AY951" s="153" t="s">
        <v>162</v>
      </c>
    </row>
    <row r="952" spans="2:51" s="12" customFormat="1">
      <c r="B952" s="159"/>
      <c r="D952" s="152" t="s">
        <v>175</v>
      </c>
      <c r="E952" s="160" t="s">
        <v>1</v>
      </c>
      <c r="F952" s="161" t="s">
        <v>1092</v>
      </c>
      <c r="H952" s="162">
        <v>42.13</v>
      </c>
      <c r="I952" s="163"/>
      <c r="L952" s="159"/>
      <c r="M952" s="164"/>
      <c r="N952" s="165"/>
      <c r="O952" s="165"/>
      <c r="P952" s="165"/>
      <c r="Q952" s="165"/>
      <c r="R952" s="165"/>
      <c r="S952" s="165"/>
      <c r="T952" s="166"/>
      <c r="AT952" s="160" t="s">
        <v>175</v>
      </c>
      <c r="AU952" s="160" t="s">
        <v>169</v>
      </c>
      <c r="AV952" s="12" t="s">
        <v>169</v>
      </c>
      <c r="AW952" s="12" t="s">
        <v>32</v>
      </c>
      <c r="AX952" s="12" t="s">
        <v>71</v>
      </c>
      <c r="AY952" s="160" t="s">
        <v>162</v>
      </c>
    </row>
    <row r="953" spans="2:51" s="11" customFormat="1">
      <c r="B953" s="151"/>
      <c r="D953" s="152" t="s">
        <v>175</v>
      </c>
      <c r="E953" s="153" t="s">
        <v>1</v>
      </c>
      <c r="F953" s="154" t="s">
        <v>1093</v>
      </c>
      <c r="H953" s="153" t="s">
        <v>1</v>
      </c>
      <c r="I953" s="155"/>
      <c r="L953" s="151"/>
      <c r="M953" s="156"/>
      <c r="N953" s="157"/>
      <c r="O953" s="157"/>
      <c r="P953" s="157"/>
      <c r="Q953" s="157"/>
      <c r="R953" s="157"/>
      <c r="S953" s="157"/>
      <c r="T953" s="158"/>
      <c r="AT953" s="153" t="s">
        <v>175</v>
      </c>
      <c r="AU953" s="153" t="s">
        <v>169</v>
      </c>
      <c r="AV953" s="11" t="s">
        <v>79</v>
      </c>
      <c r="AW953" s="11" t="s">
        <v>32</v>
      </c>
      <c r="AX953" s="11" t="s">
        <v>71</v>
      </c>
      <c r="AY953" s="153" t="s">
        <v>162</v>
      </c>
    </row>
    <row r="954" spans="2:51" s="12" customFormat="1">
      <c r="B954" s="159"/>
      <c r="D954" s="152" t="s">
        <v>175</v>
      </c>
      <c r="E954" s="160" t="s">
        <v>1</v>
      </c>
      <c r="F954" s="161" t="s">
        <v>1094</v>
      </c>
      <c r="H954" s="162">
        <v>70.188000000000002</v>
      </c>
      <c r="I954" s="163"/>
      <c r="L954" s="159"/>
      <c r="M954" s="164"/>
      <c r="N954" s="165"/>
      <c r="O954" s="165"/>
      <c r="P954" s="165"/>
      <c r="Q954" s="165"/>
      <c r="R954" s="165"/>
      <c r="S954" s="165"/>
      <c r="T954" s="166"/>
      <c r="AT954" s="160" t="s">
        <v>175</v>
      </c>
      <c r="AU954" s="160" t="s">
        <v>169</v>
      </c>
      <c r="AV954" s="12" t="s">
        <v>169</v>
      </c>
      <c r="AW954" s="12" t="s">
        <v>32</v>
      </c>
      <c r="AX954" s="12" t="s">
        <v>71</v>
      </c>
      <c r="AY954" s="160" t="s">
        <v>162</v>
      </c>
    </row>
    <row r="955" spans="2:51" s="13" customFormat="1">
      <c r="B955" s="167"/>
      <c r="D955" s="152" t="s">
        <v>175</v>
      </c>
      <c r="E955" s="168" t="s">
        <v>1</v>
      </c>
      <c r="F955" s="169" t="s">
        <v>183</v>
      </c>
      <c r="H955" s="170">
        <v>112.31800000000001</v>
      </c>
      <c r="I955" s="171"/>
      <c r="L955" s="167"/>
      <c r="M955" s="172"/>
      <c r="N955" s="173"/>
      <c r="O955" s="173"/>
      <c r="P955" s="173"/>
      <c r="Q955" s="173"/>
      <c r="R955" s="173"/>
      <c r="S955" s="173"/>
      <c r="T955" s="174"/>
      <c r="AT955" s="168" t="s">
        <v>175</v>
      </c>
      <c r="AU955" s="168" t="s">
        <v>169</v>
      </c>
      <c r="AV955" s="13" t="s">
        <v>184</v>
      </c>
      <c r="AW955" s="13" t="s">
        <v>32</v>
      </c>
      <c r="AX955" s="13" t="s">
        <v>71</v>
      </c>
      <c r="AY955" s="168" t="s">
        <v>162</v>
      </c>
    </row>
    <row r="956" spans="2:51" s="11" customFormat="1">
      <c r="B956" s="151"/>
      <c r="D956" s="152" t="s">
        <v>175</v>
      </c>
      <c r="E956" s="153" t="s">
        <v>1</v>
      </c>
      <c r="F956" s="154" t="s">
        <v>635</v>
      </c>
      <c r="H956" s="153" t="s">
        <v>1</v>
      </c>
      <c r="I956" s="155"/>
      <c r="L956" s="151"/>
      <c r="M956" s="156"/>
      <c r="N956" s="157"/>
      <c r="O956" s="157"/>
      <c r="P956" s="157"/>
      <c r="Q956" s="157"/>
      <c r="R956" s="157"/>
      <c r="S956" s="157"/>
      <c r="T956" s="158"/>
      <c r="AT956" s="153" t="s">
        <v>175</v>
      </c>
      <c r="AU956" s="153" t="s">
        <v>169</v>
      </c>
      <c r="AV956" s="11" t="s">
        <v>79</v>
      </c>
      <c r="AW956" s="11" t="s">
        <v>32</v>
      </c>
      <c r="AX956" s="11" t="s">
        <v>71</v>
      </c>
      <c r="AY956" s="153" t="s">
        <v>162</v>
      </c>
    </row>
    <row r="957" spans="2:51" s="11" customFormat="1">
      <c r="B957" s="151"/>
      <c r="D957" s="152" t="s">
        <v>175</v>
      </c>
      <c r="E957" s="153" t="s">
        <v>1</v>
      </c>
      <c r="F957" s="154" t="s">
        <v>1095</v>
      </c>
      <c r="H957" s="153" t="s">
        <v>1</v>
      </c>
      <c r="I957" s="155"/>
      <c r="L957" s="151"/>
      <c r="M957" s="156"/>
      <c r="N957" s="157"/>
      <c r="O957" s="157"/>
      <c r="P957" s="157"/>
      <c r="Q957" s="157"/>
      <c r="R957" s="157"/>
      <c r="S957" s="157"/>
      <c r="T957" s="158"/>
      <c r="AT957" s="153" t="s">
        <v>175</v>
      </c>
      <c r="AU957" s="153" t="s">
        <v>169</v>
      </c>
      <c r="AV957" s="11" t="s">
        <v>79</v>
      </c>
      <c r="AW957" s="11" t="s">
        <v>32</v>
      </c>
      <c r="AX957" s="11" t="s">
        <v>71</v>
      </c>
      <c r="AY957" s="153" t="s">
        <v>162</v>
      </c>
    </row>
    <row r="958" spans="2:51" s="11" customFormat="1">
      <c r="B958" s="151"/>
      <c r="D958" s="152" t="s">
        <v>175</v>
      </c>
      <c r="E958" s="153" t="s">
        <v>1</v>
      </c>
      <c r="F958" s="154" t="s">
        <v>1096</v>
      </c>
      <c r="H958" s="153" t="s">
        <v>1</v>
      </c>
      <c r="I958" s="155"/>
      <c r="L958" s="151"/>
      <c r="M958" s="156"/>
      <c r="N958" s="157"/>
      <c r="O958" s="157"/>
      <c r="P958" s="157"/>
      <c r="Q958" s="157"/>
      <c r="R958" s="157"/>
      <c r="S958" s="157"/>
      <c r="T958" s="158"/>
      <c r="AT958" s="153" t="s">
        <v>175</v>
      </c>
      <c r="AU958" s="153" t="s">
        <v>169</v>
      </c>
      <c r="AV958" s="11" t="s">
        <v>79</v>
      </c>
      <c r="AW958" s="11" t="s">
        <v>32</v>
      </c>
      <c r="AX958" s="11" t="s">
        <v>71</v>
      </c>
      <c r="AY958" s="153" t="s">
        <v>162</v>
      </c>
    </row>
    <row r="959" spans="2:51" s="12" customFormat="1">
      <c r="B959" s="159"/>
      <c r="D959" s="152" t="s">
        <v>175</v>
      </c>
      <c r="E959" s="160" t="s">
        <v>1</v>
      </c>
      <c r="F959" s="161" t="s">
        <v>1097</v>
      </c>
      <c r="H959" s="162">
        <v>42.835000000000001</v>
      </c>
      <c r="I959" s="163"/>
      <c r="L959" s="159"/>
      <c r="M959" s="164"/>
      <c r="N959" s="165"/>
      <c r="O959" s="165"/>
      <c r="P959" s="165"/>
      <c r="Q959" s="165"/>
      <c r="R959" s="165"/>
      <c r="S959" s="165"/>
      <c r="T959" s="166"/>
      <c r="AT959" s="160" t="s">
        <v>175</v>
      </c>
      <c r="AU959" s="160" t="s">
        <v>169</v>
      </c>
      <c r="AV959" s="12" t="s">
        <v>169</v>
      </c>
      <c r="AW959" s="12" t="s">
        <v>32</v>
      </c>
      <c r="AX959" s="12" t="s">
        <v>71</v>
      </c>
      <c r="AY959" s="160" t="s">
        <v>162</v>
      </c>
    </row>
    <row r="960" spans="2:51" s="13" customFormat="1">
      <c r="B960" s="167"/>
      <c r="D960" s="152" t="s">
        <v>175</v>
      </c>
      <c r="E960" s="168" t="s">
        <v>1</v>
      </c>
      <c r="F960" s="169" t="s">
        <v>183</v>
      </c>
      <c r="H960" s="170">
        <v>42.835000000000001</v>
      </c>
      <c r="I960" s="171"/>
      <c r="L960" s="167"/>
      <c r="M960" s="172"/>
      <c r="N960" s="173"/>
      <c r="O960" s="173"/>
      <c r="P960" s="173"/>
      <c r="Q960" s="173"/>
      <c r="R960" s="173"/>
      <c r="S960" s="173"/>
      <c r="T960" s="174"/>
      <c r="AT960" s="168" t="s">
        <v>175</v>
      </c>
      <c r="AU960" s="168" t="s">
        <v>169</v>
      </c>
      <c r="AV960" s="13" t="s">
        <v>184</v>
      </c>
      <c r="AW960" s="13" t="s">
        <v>32</v>
      </c>
      <c r="AX960" s="13" t="s">
        <v>71</v>
      </c>
      <c r="AY960" s="168" t="s">
        <v>162</v>
      </c>
    </row>
    <row r="961" spans="2:65" s="11" customFormat="1">
      <c r="B961" s="151"/>
      <c r="D961" s="152" t="s">
        <v>175</v>
      </c>
      <c r="E961" s="153" t="s">
        <v>1</v>
      </c>
      <c r="F961" s="154" t="s">
        <v>1098</v>
      </c>
      <c r="H961" s="153" t="s">
        <v>1</v>
      </c>
      <c r="I961" s="155"/>
      <c r="L961" s="151"/>
      <c r="M961" s="156"/>
      <c r="N961" s="157"/>
      <c r="O961" s="157"/>
      <c r="P961" s="157"/>
      <c r="Q961" s="157"/>
      <c r="R961" s="157"/>
      <c r="S961" s="157"/>
      <c r="T961" s="158"/>
      <c r="AT961" s="153" t="s">
        <v>175</v>
      </c>
      <c r="AU961" s="153" t="s">
        <v>169</v>
      </c>
      <c r="AV961" s="11" t="s">
        <v>79</v>
      </c>
      <c r="AW961" s="11" t="s">
        <v>32</v>
      </c>
      <c r="AX961" s="11" t="s">
        <v>71</v>
      </c>
      <c r="AY961" s="153" t="s">
        <v>162</v>
      </c>
    </row>
    <row r="962" spans="2:65" s="12" customFormat="1">
      <c r="B962" s="159"/>
      <c r="D962" s="152" t="s">
        <v>175</v>
      </c>
      <c r="E962" s="160" t="s">
        <v>1</v>
      </c>
      <c r="F962" s="161" t="s">
        <v>1099</v>
      </c>
      <c r="H962" s="162">
        <v>71.308000000000007</v>
      </c>
      <c r="I962" s="163"/>
      <c r="L962" s="159"/>
      <c r="M962" s="164"/>
      <c r="N962" s="165"/>
      <c r="O962" s="165"/>
      <c r="P962" s="165"/>
      <c r="Q962" s="165"/>
      <c r="R962" s="165"/>
      <c r="S962" s="165"/>
      <c r="T962" s="166"/>
      <c r="AT962" s="160" t="s">
        <v>175</v>
      </c>
      <c r="AU962" s="160" t="s">
        <v>169</v>
      </c>
      <c r="AV962" s="12" t="s">
        <v>169</v>
      </c>
      <c r="AW962" s="12" t="s">
        <v>32</v>
      </c>
      <c r="AX962" s="12" t="s">
        <v>71</v>
      </c>
      <c r="AY962" s="160" t="s">
        <v>162</v>
      </c>
    </row>
    <row r="963" spans="2:65" s="14" customFormat="1">
      <c r="B963" s="175"/>
      <c r="D963" s="152" t="s">
        <v>175</v>
      </c>
      <c r="E963" s="176" t="s">
        <v>1</v>
      </c>
      <c r="F963" s="177" t="s">
        <v>190</v>
      </c>
      <c r="H963" s="178">
        <v>267.27100000000002</v>
      </c>
      <c r="I963" s="179"/>
      <c r="L963" s="175"/>
      <c r="M963" s="180"/>
      <c r="N963" s="181"/>
      <c r="O963" s="181"/>
      <c r="P963" s="181"/>
      <c r="Q963" s="181"/>
      <c r="R963" s="181"/>
      <c r="S963" s="181"/>
      <c r="T963" s="182"/>
      <c r="AT963" s="176" t="s">
        <v>175</v>
      </c>
      <c r="AU963" s="176" t="s">
        <v>169</v>
      </c>
      <c r="AV963" s="14" t="s">
        <v>168</v>
      </c>
      <c r="AW963" s="14" t="s">
        <v>32</v>
      </c>
      <c r="AX963" s="14" t="s">
        <v>79</v>
      </c>
      <c r="AY963" s="176" t="s">
        <v>162</v>
      </c>
    </row>
    <row r="964" spans="2:65" s="1" customFormat="1" ht="16.5" customHeight="1">
      <c r="B964" s="139"/>
      <c r="C964" s="140" t="s">
        <v>1100</v>
      </c>
      <c r="D964" s="140" t="s">
        <v>164</v>
      </c>
      <c r="E964" s="242" t="s">
        <v>1101</v>
      </c>
      <c r="F964" s="243"/>
      <c r="G964" s="142" t="s">
        <v>712</v>
      </c>
      <c r="H964" s="143">
        <v>56.935000000000002</v>
      </c>
      <c r="I964" s="144"/>
      <c r="J964" s="143">
        <f>ROUND(I964*H964,3)</f>
        <v>0</v>
      </c>
      <c r="K964" s="141" t="s">
        <v>167</v>
      </c>
      <c r="L964" s="30"/>
      <c r="M964" s="145" t="s">
        <v>1</v>
      </c>
      <c r="N964" s="146" t="s">
        <v>43</v>
      </c>
      <c r="O964" s="49"/>
      <c r="P964" s="147">
        <f>O964*H964</f>
        <v>0</v>
      </c>
      <c r="Q964" s="147">
        <v>1.4999999999999999E-4</v>
      </c>
      <c r="R964" s="147">
        <f>Q964*H964</f>
        <v>8.5402499999999992E-3</v>
      </c>
      <c r="S964" s="147">
        <v>0</v>
      </c>
      <c r="T964" s="148">
        <f>S964*H964</f>
        <v>0</v>
      </c>
      <c r="AR964" s="16" t="s">
        <v>272</v>
      </c>
      <c r="AT964" s="16" t="s">
        <v>164</v>
      </c>
      <c r="AU964" s="16" t="s">
        <v>169</v>
      </c>
      <c r="AY964" s="16" t="s">
        <v>162</v>
      </c>
      <c r="BE964" s="149">
        <f>IF(N964="základná",J964,0)</f>
        <v>0</v>
      </c>
      <c r="BF964" s="149">
        <f>IF(N964="znížená",J964,0)</f>
        <v>0</v>
      </c>
      <c r="BG964" s="149">
        <f>IF(N964="zákl. prenesená",J964,0)</f>
        <v>0</v>
      </c>
      <c r="BH964" s="149">
        <f>IF(N964="zníž. prenesená",J964,0)</f>
        <v>0</v>
      </c>
      <c r="BI964" s="149">
        <f>IF(N964="nulová",J964,0)</f>
        <v>0</v>
      </c>
      <c r="BJ964" s="16" t="s">
        <v>169</v>
      </c>
      <c r="BK964" s="150">
        <f>ROUND(I964*H964,3)</f>
        <v>0</v>
      </c>
      <c r="BL964" s="16" t="s">
        <v>272</v>
      </c>
      <c r="BM964" s="16" t="s">
        <v>1102</v>
      </c>
    </row>
    <row r="965" spans="2:65" s="12" customFormat="1">
      <c r="B965" s="159"/>
      <c r="D965" s="152" t="s">
        <v>175</v>
      </c>
      <c r="E965" s="160" t="s">
        <v>1</v>
      </c>
      <c r="F965" s="161" t="s">
        <v>1103</v>
      </c>
      <c r="H965" s="162">
        <v>56.935000000000002</v>
      </c>
      <c r="I965" s="163"/>
      <c r="L965" s="159"/>
      <c r="M965" s="164"/>
      <c r="N965" s="165"/>
      <c r="O965" s="165"/>
      <c r="P965" s="165"/>
      <c r="Q965" s="165"/>
      <c r="R965" s="165"/>
      <c r="S965" s="165"/>
      <c r="T965" s="166"/>
      <c r="AT965" s="160" t="s">
        <v>175</v>
      </c>
      <c r="AU965" s="160" t="s">
        <v>169</v>
      </c>
      <c r="AV965" s="12" t="s">
        <v>169</v>
      </c>
      <c r="AW965" s="12" t="s">
        <v>32</v>
      </c>
      <c r="AX965" s="12" t="s">
        <v>79</v>
      </c>
      <c r="AY965" s="160" t="s">
        <v>162</v>
      </c>
    </row>
    <row r="966" spans="2:65" s="1" customFormat="1" ht="22.5" customHeight="1">
      <c r="B966" s="139"/>
      <c r="C966" s="140" t="s">
        <v>1104</v>
      </c>
      <c r="D966" s="140" t="s">
        <v>164</v>
      </c>
      <c r="E966" s="244" t="s">
        <v>2504</v>
      </c>
      <c r="F966" s="245"/>
      <c r="G966" s="142" t="s">
        <v>274</v>
      </c>
      <c r="H966" s="143">
        <v>10.97</v>
      </c>
      <c r="I966" s="144"/>
      <c r="J966" s="143">
        <f>ROUND(I966*H966,3)</f>
        <v>0</v>
      </c>
      <c r="K966" s="141" t="s">
        <v>1</v>
      </c>
      <c r="L966" s="30"/>
      <c r="M966" s="145" t="s">
        <v>1</v>
      </c>
      <c r="N966" s="146" t="s">
        <v>43</v>
      </c>
      <c r="O966" s="49"/>
      <c r="P966" s="147">
        <f>O966*H966</f>
        <v>0</v>
      </c>
      <c r="Q966" s="147">
        <v>1.5339999999999999E-2</v>
      </c>
      <c r="R966" s="147">
        <f>Q966*H966</f>
        <v>0.16827980000000001</v>
      </c>
      <c r="S966" s="147">
        <v>0</v>
      </c>
      <c r="T966" s="148">
        <f>S966*H966</f>
        <v>0</v>
      </c>
      <c r="AR966" s="16" t="s">
        <v>272</v>
      </c>
      <c r="AT966" s="16" t="s">
        <v>164</v>
      </c>
      <c r="AU966" s="16" t="s">
        <v>169</v>
      </c>
      <c r="AY966" s="16" t="s">
        <v>162</v>
      </c>
      <c r="BE966" s="149">
        <f>IF(N966="základná",J966,0)</f>
        <v>0</v>
      </c>
      <c r="BF966" s="149">
        <f>IF(N966="znížená",J966,0)</f>
        <v>0</v>
      </c>
      <c r="BG966" s="149">
        <f>IF(N966="zákl. prenesená",J966,0)</f>
        <v>0</v>
      </c>
      <c r="BH966" s="149">
        <f>IF(N966="zníž. prenesená",J966,0)</f>
        <v>0</v>
      </c>
      <c r="BI966" s="149">
        <f>IF(N966="nulová",J966,0)</f>
        <v>0</v>
      </c>
      <c r="BJ966" s="16" t="s">
        <v>169</v>
      </c>
      <c r="BK966" s="150">
        <f>ROUND(I966*H966,3)</f>
        <v>0</v>
      </c>
      <c r="BL966" s="16" t="s">
        <v>272</v>
      </c>
      <c r="BM966" s="16" t="s">
        <v>1105</v>
      </c>
    </row>
    <row r="967" spans="2:65" s="11" customFormat="1">
      <c r="B967" s="151"/>
      <c r="D967" s="152" t="s">
        <v>175</v>
      </c>
      <c r="E967" s="153" t="s">
        <v>1</v>
      </c>
      <c r="F967" s="154" t="s">
        <v>1106</v>
      </c>
      <c r="H967" s="153" t="s">
        <v>1</v>
      </c>
      <c r="I967" s="155"/>
      <c r="L967" s="151"/>
      <c r="M967" s="156"/>
      <c r="N967" s="157"/>
      <c r="O967" s="157"/>
      <c r="P967" s="157"/>
      <c r="Q967" s="157"/>
      <c r="R967" s="157"/>
      <c r="S967" s="157"/>
      <c r="T967" s="158"/>
      <c r="AT967" s="153" t="s">
        <v>175</v>
      </c>
      <c r="AU967" s="153" t="s">
        <v>169</v>
      </c>
      <c r="AV967" s="11" t="s">
        <v>79</v>
      </c>
      <c r="AW967" s="11" t="s">
        <v>32</v>
      </c>
      <c r="AX967" s="11" t="s">
        <v>71</v>
      </c>
      <c r="AY967" s="153" t="s">
        <v>162</v>
      </c>
    </row>
    <row r="968" spans="2:65" s="12" customFormat="1">
      <c r="B968" s="159"/>
      <c r="D968" s="152" t="s">
        <v>175</v>
      </c>
      <c r="E968" s="160" t="s">
        <v>1</v>
      </c>
      <c r="F968" s="161" t="s">
        <v>1107</v>
      </c>
      <c r="H968" s="162">
        <v>3.45</v>
      </c>
      <c r="I968" s="163"/>
      <c r="L968" s="159"/>
      <c r="M968" s="164"/>
      <c r="N968" s="165"/>
      <c r="O968" s="165"/>
      <c r="P968" s="165"/>
      <c r="Q968" s="165"/>
      <c r="R968" s="165"/>
      <c r="S968" s="165"/>
      <c r="T968" s="166"/>
      <c r="AT968" s="160" t="s">
        <v>175</v>
      </c>
      <c r="AU968" s="160" t="s">
        <v>169</v>
      </c>
      <c r="AV968" s="12" t="s">
        <v>169</v>
      </c>
      <c r="AW968" s="12" t="s">
        <v>32</v>
      </c>
      <c r="AX968" s="12" t="s">
        <v>71</v>
      </c>
      <c r="AY968" s="160" t="s">
        <v>162</v>
      </c>
    </row>
    <row r="969" spans="2:65" s="12" customFormat="1">
      <c r="B969" s="159"/>
      <c r="D969" s="152" t="s">
        <v>175</v>
      </c>
      <c r="E969" s="160" t="s">
        <v>1</v>
      </c>
      <c r="F969" s="161" t="s">
        <v>1108</v>
      </c>
      <c r="H969" s="162">
        <v>1.26</v>
      </c>
      <c r="I969" s="163"/>
      <c r="L969" s="159"/>
      <c r="M969" s="164"/>
      <c r="N969" s="165"/>
      <c r="O969" s="165"/>
      <c r="P969" s="165"/>
      <c r="Q969" s="165"/>
      <c r="R969" s="165"/>
      <c r="S969" s="165"/>
      <c r="T969" s="166"/>
      <c r="AT969" s="160" t="s">
        <v>175</v>
      </c>
      <c r="AU969" s="160" t="s">
        <v>169</v>
      </c>
      <c r="AV969" s="12" t="s">
        <v>169</v>
      </c>
      <c r="AW969" s="12" t="s">
        <v>32</v>
      </c>
      <c r="AX969" s="12" t="s">
        <v>71</v>
      </c>
      <c r="AY969" s="160" t="s">
        <v>162</v>
      </c>
    </row>
    <row r="970" spans="2:65" s="12" customFormat="1">
      <c r="B970" s="159"/>
      <c r="D970" s="152" t="s">
        <v>175</v>
      </c>
      <c r="E970" s="160" t="s">
        <v>1</v>
      </c>
      <c r="F970" s="161" t="s">
        <v>1109</v>
      </c>
      <c r="H970" s="162">
        <v>1.5</v>
      </c>
      <c r="I970" s="163"/>
      <c r="L970" s="159"/>
      <c r="M970" s="164"/>
      <c r="N970" s="165"/>
      <c r="O970" s="165"/>
      <c r="P970" s="165"/>
      <c r="Q970" s="165"/>
      <c r="R970" s="165"/>
      <c r="S970" s="165"/>
      <c r="T970" s="166"/>
      <c r="AT970" s="160" t="s">
        <v>175</v>
      </c>
      <c r="AU970" s="160" t="s">
        <v>169</v>
      </c>
      <c r="AV970" s="12" t="s">
        <v>169</v>
      </c>
      <c r="AW970" s="12" t="s">
        <v>32</v>
      </c>
      <c r="AX970" s="12" t="s">
        <v>71</v>
      </c>
      <c r="AY970" s="160" t="s">
        <v>162</v>
      </c>
    </row>
    <row r="971" spans="2:65" s="12" customFormat="1">
      <c r="B971" s="159"/>
      <c r="D971" s="152" t="s">
        <v>175</v>
      </c>
      <c r="E971" s="160" t="s">
        <v>1</v>
      </c>
      <c r="F971" s="161" t="s">
        <v>1110</v>
      </c>
      <c r="H971" s="162">
        <v>3.5</v>
      </c>
      <c r="I971" s="163"/>
      <c r="L971" s="159"/>
      <c r="M971" s="164"/>
      <c r="N971" s="165"/>
      <c r="O971" s="165"/>
      <c r="P971" s="165"/>
      <c r="Q971" s="165"/>
      <c r="R971" s="165"/>
      <c r="S971" s="165"/>
      <c r="T971" s="166"/>
      <c r="AT971" s="160" t="s">
        <v>175</v>
      </c>
      <c r="AU971" s="160" t="s">
        <v>169</v>
      </c>
      <c r="AV971" s="12" t="s">
        <v>169</v>
      </c>
      <c r="AW971" s="12" t="s">
        <v>32</v>
      </c>
      <c r="AX971" s="12" t="s">
        <v>71</v>
      </c>
      <c r="AY971" s="160" t="s">
        <v>162</v>
      </c>
    </row>
    <row r="972" spans="2:65" s="12" customFormat="1">
      <c r="B972" s="159"/>
      <c r="D972" s="152" t="s">
        <v>175</v>
      </c>
      <c r="E972" s="160" t="s">
        <v>1</v>
      </c>
      <c r="F972" s="161" t="s">
        <v>1111</v>
      </c>
      <c r="H972" s="162">
        <v>1.26</v>
      </c>
      <c r="I972" s="163"/>
      <c r="L972" s="159"/>
      <c r="M972" s="164"/>
      <c r="N972" s="165"/>
      <c r="O972" s="165"/>
      <c r="P972" s="165"/>
      <c r="Q972" s="165"/>
      <c r="R972" s="165"/>
      <c r="S972" s="165"/>
      <c r="T972" s="166"/>
      <c r="AT972" s="160" t="s">
        <v>175</v>
      </c>
      <c r="AU972" s="160" t="s">
        <v>169</v>
      </c>
      <c r="AV972" s="12" t="s">
        <v>169</v>
      </c>
      <c r="AW972" s="12" t="s">
        <v>32</v>
      </c>
      <c r="AX972" s="12" t="s">
        <v>71</v>
      </c>
      <c r="AY972" s="160" t="s">
        <v>162</v>
      </c>
    </row>
    <row r="973" spans="2:65" s="14" customFormat="1">
      <c r="B973" s="175"/>
      <c r="D973" s="152" t="s">
        <v>175</v>
      </c>
      <c r="E973" s="176" t="s">
        <v>1</v>
      </c>
      <c r="F973" s="177" t="s">
        <v>190</v>
      </c>
      <c r="H973" s="178">
        <v>10.97</v>
      </c>
      <c r="I973" s="179"/>
      <c r="L973" s="175"/>
      <c r="M973" s="180"/>
      <c r="N973" s="181"/>
      <c r="O973" s="181"/>
      <c r="P973" s="181"/>
      <c r="Q973" s="181"/>
      <c r="R973" s="181"/>
      <c r="S973" s="181"/>
      <c r="T973" s="182"/>
      <c r="AT973" s="176" t="s">
        <v>175</v>
      </c>
      <c r="AU973" s="176" t="s">
        <v>169</v>
      </c>
      <c r="AV973" s="14" t="s">
        <v>168</v>
      </c>
      <c r="AW973" s="14" t="s">
        <v>32</v>
      </c>
      <c r="AX973" s="14" t="s">
        <v>79</v>
      </c>
      <c r="AY973" s="176" t="s">
        <v>162</v>
      </c>
    </row>
    <row r="974" spans="2:65" s="1" customFormat="1" ht="16.5" customHeight="1">
      <c r="B974" s="139"/>
      <c r="C974" s="140" t="s">
        <v>1112</v>
      </c>
      <c r="D974" s="140" t="s">
        <v>164</v>
      </c>
      <c r="E974" s="242" t="s">
        <v>1113</v>
      </c>
      <c r="F974" s="243"/>
      <c r="G974" s="142" t="s">
        <v>395</v>
      </c>
      <c r="H974" s="143">
        <v>18</v>
      </c>
      <c r="I974" s="144"/>
      <c r="J974" s="143">
        <f>ROUND(I974*H974,3)</f>
        <v>0</v>
      </c>
      <c r="K974" s="141" t="s">
        <v>167</v>
      </c>
      <c r="L974" s="30"/>
      <c r="M974" s="145" t="s">
        <v>1</v>
      </c>
      <c r="N974" s="146" t="s">
        <v>43</v>
      </c>
      <c r="O974" s="49"/>
      <c r="P974" s="147">
        <f>O974*H974</f>
        <v>0</v>
      </c>
      <c r="Q974" s="147">
        <v>2.0000000000000001E-4</v>
      </c>
      <c r="R974" s="147">
        <f>Q974*H974</f>
        <v>3.6000000000000003E-3</v>
      </c>
      <c r="S974" s="147">
        <v>0</v>
      </c>
      <c r="T974" s="148">
        <f>S974*H974</f>
        <v>0</v>
      </c>
      <c r="AR974" s="16" t="s">
        <v>272</v>
      </c>
      <c r="AT974" s="16" t="s">
        <v>164</v>
      </c>
      <c r="AU974" s="16" t="s">
        <v>169</v>
      </c>
      <c r="AY974" s="16" t="s">
        <v>162</v>
      </c>
      <c r="BE974" s="149">
        <f>IF(N974="základná",J974,0)</f>
        <v>0</v>
      </c>
      <c r="BF974" s="149">
        <f>IF(N974="znížená",J974,0)</f>
        <v>0</v>
      </c>
      <c r="BG974" s="149">
        <f>IF(N974="zákl. prenesená",J974,0)</f>
        <v>0</v>
      </c>
      <c r="BH974" s="149">
        <f>IF(N974="zníž. prenesená",J974,0)</f>
        <v>0</v>
      </c>
      <c r="BI974" s="149">
        <f>IF(N974="nulová",J974,0)</f>
        <v>0</v>
      </c>
      <c r="BJ974" s="16" t="s">
        <v>169</v>
      </c>
      <c r="BK974" s="150">
        <f>ROUND(I974*H974,3)</f>
        <v>0</v>
      </c>
      <c r="BL974" s="16" t="s">
        <v>272</v>
      </c>
      <c r="BM974" s="16" t="s">
        <v>1114</v>
      </c>
    </row>
    <row r="975" spans="2:65" s="1" customFormat="1" ht="22.5" customHeight="1">
      <c r="B975" s="139"/>
      <c r="C975" s="183" t="s">
        <v>1115</v>
      </c>
      <c r="D975" s="183" t="s">
        <v>349</v>
      </c>
      <c r="E975" s="246" t="s">
        <v>2593</v>
      </c>
      <c r="F975" s="247"/>
      <c r="G975" s="185" t="s">
        <v>395</v>
      </c>
      <c r="H975" s="186">
        <v>6</v>
      </c>
      <c r="I975" s="187"/>
      <c r="J975" s="186">
        <f>ROUND(I975*H975,3)</f>
        <v>0</v>
      </c>
      <c r="K975" s="184" t="s">
        <v>1</v>
      </c>
      <c r="L975" s="188"/>
      <c r="M975" s="189" t="s">
        <v>1</v>
      </c>
      <c r="N975" s="190" t="s">
        <v>43</v>
      </c>
      <c r="O975" s="49"/>
      <c r="P975" s="147">
        <f>O975*H975</f>
        <v>0</v>
      </c>
      <c r="Q975" s="147">
        <v>1.7139999999999999E-2</v>
      </c>
      <c r="R975" s="147">
        <f>Q975*H975</f>
        <v>0.10283999999999999</v>
      </c>
      <c r="S975" s="147">
        <v>0</v>
      </c>
      <c r="T975" s="148">
        <f>S975*H975</f>
        <v>0</v>
      </c>
      <c r="AR975" s="16" t="s">
        <v>363</v>
      </c>
      <c r="AT975" s="16" t="s">
        <v>349</v>
      </c>
      <c r="AU975" s="16" t="s">
        <v>169</v>
      </c>
      <c r="AY975" s="16" t="s">
        <v>162</v>
      </c>
      <c r="BE975" s="149">
        <f>IF(N975="základná",J975,0)</f>
        <v>0</v>
      </c>
      <c r="BF975" s="149">
        <f>IF(N975="znížená",J975,0)</f>
        <v>0</v>
      </c>
      <c r="BG975" s="149">
        <f>IF(N975="zákl. prenesená",J975,0)</f>
        <v>0</v>
      </c>
      <c r="BH975" s="149">
        <f>IF(N975="zníž. prenesená",J975,0)</f>
        <v>0</v>
      </c>
      <c r="BI975" s="149">
        <f>IF(N975="nulová",J975,0)</f>
        <v>0</v>
      </c>
      <c r="BJ975" s="16" t="s">
        <v>169</v>
      </c>
      <c r="BK975" s="150">
        <f>ROUND(I975*H975,3)</f>
        <v>0</v>
      </c>
      <c r="BL975" s="16" t="s">
        <v>272</v>
      </c>
      <c r="BM975" s="16" t="s">
        <v>1116</v>
      </c>
    </row>
    <row r="976" spans="2:65" s="12" customFormat="1">
      <c r="B976" s="159"/>
      <c r="D976" s="152" t="s">
        <v>175</v>
      </c>
      <c r="E976" s="160" t="s">
        <v>1</v>
      </c>
      <c r="F976" s="161" t="s">
        <v>1117</v>
      </c>
      <c r="H976" s="162">
        <v>6</v>
      </c>
      <c r="I976" s="163"/>
      <c r="L976" s="159"/>
      <c r="M976" s="164"/>
      <c r="N976" s="165"/>
      <c r="O976" s="165"/>
      <c r="P976" s="165"/>
      <c r="Q976" s="165"/>
      <c r="R976" s="165"/>
      <c r="S976" s="165"/>
      <c r="T976" s="166"/>
      <c r="AT976" s="160" t="s">
        <v>175</v>
      </c>
      <c r="AU976" s="160" t="s">
        <v>169</v>
      </c>
      <c r="AV976" s="12" t="s">
        <v>169</v>
      </c>
      <c r="AW976" s="12" t="s">
        <v>32</v>
      </c>
      <c r="AX976" s="12" t="s">
        <v>79</v>
      </c>
      <c r="AY976" s="160" t="s">
        <v>162</v>
      </c>
    </row>
    <row r="977" spans="2:65" s="1" customFormat="1" ht="22.5" customHeight="1">
      <c r="B977" s="139"/>
      <c r="C977" s="183" t="s">
        <v>1118</v>
      </c>
      <c r="D977" s="183" t="s">
        <v>349</v>
      </c>
      <c r="E977" s="246" t="s">
        <v>2592</v>
      </c>
      <c r="F977" s="247"/>
      <c r="G977" s="185" t="s">
        <v>395</v>
      </c>
      <c r="H977" s="186">
        <v>1</v>
      </c>
      <c r="I977" s="187"/>
      <c r="J977" s="186">
        <f>ROUND(I977*H977,3)</f>
        <v>0</v>
      </c>
      <c r="K977" s="184" t="s">
        <v>1</v>
      </c>
      <c r="L977" s="188"/>
      <c r="M977" s="189" t="s">
        <v>1</v>
      </c>
      <c r="N977" s="190" t="s">
        <v>43</v>
      </c>
      <c r="O977" s="49"/>
      <c r="P977" s="147">
        <f>O977*H977</f>
        <v>0</v>
      </c>
      <c r="Q977" s="147">
        <v>1.7139999999999999E-2</v>
      </c>
      <c r="R977" s="147">
        <f>Q977*H977</f>
        <v>1.7139999999999999E-2</v>
      </c>
      <c r="S977" s="147">
        <v>0</v>
      </c>
      <c r="T977" s="148">
        <f>S977*H977</f>
        <v>0</v>
      </c>
      <c r="AR977" s="16" t="s">
        <v>363</v>
      </c>
      <c r="AT977" s="16" t="s">
        <v>349</v>
      </c>
      <c r="AU977" s="16" t="s">
        <v>169</v>
      </c>
      <c r="AY977" s="16" t="s">
        <v>162</v>
      </c>
      <c r="BE977" s="149">
        <f>IF(N977="základná",J977,0)</f>
        <v>0</v>
      </c>
      <c r="BF977" s="149">
        <f>IF(N977="znížená",J977,0)</f>
        <v>0</v>
      </c>
      <c r="BG977" s="149">
        <f>IF(N977="zákl. prenesená",J977,0)</f>
        <v>0</v>
      </c>
      <c r="BH977" s="149">
        <f>IF(N977="zníž. prenesená",J977,0)</f>
        <v>0</v>
      </c>
      <c r="BI977" s="149">
        <f>IF(N977="nulová",J977,0)</f>
        <v>0</v>
      </c>
      <c r="BJ977" s="16" t="s">
        <v>169</v>
      </c>
      <c r="BK977" s="150">
        <f>ROUND(I977*H977,3)</f>
        <v>0</v>
      </c>
      <c r="BL977" s="16" t="s">
        <v>272</v>
      </c>
      <c r="BM977" s="16" t="s">
        <v>1119</v>
      </c>
    </row>
    <row r="978" spans="2:65" s="12" customFormat="1">
      <c r="B978" s="159"/>
      <c r="D978" s="152" t="s">
        <v>175</v>
      </c>
      <c r="E978" s="160" t="s">
        <v>1</v>
      </c>
      <c r="F978" s="161" t="s">
        <v>1120</v>
      </c>
      <c r="H978" s="162">
        <v>1</v>
      </c>
      <c r="I978" s="163"/>
      <c r="L978" s="159"/>
      <c r="M978" s="164"/>
      <c r="N978" s="165"/>
      <c r="O978" s="165"/>
      <c r="P978" s="165"/>
      <c r="Q978" s="165"/>
      <c r="R978" s="165"/>
      <c r="S978" s="165"/>
      <c r="T978" s="166"/>
      <c r="AT978" s="160" t="s">
        <v>175</v>
      </c>
      <c r="AU978" s="160" t="s">
        <v>169</v>
      </c>
      <c r="AV978" s="12" t="s">
        <v>169</v>
      </c>
      <c r="AW978" s="12" t="s">
        <v>32</v>
      </c>
      <c r="AX978" s="12" t="s">
        <v>79</v>
      </c>
      <c r="AY978" s="160" t="s">
        <v>162</v>
      </c>
    </row>
    <row r="979" spans="2:65" s="1" customFormat="1" ht="22.5" customHeight="1">
      <c r="B979" s="139"/>
      <c r="C979" s="183" t="s">
        <v>1121</v>
      </c>
      <c r="D979" s="183" t="s">
        <v>349</v>
      </c>
      <c r="E979" s="246" t="s">
        <v>2591</v>
      </c>
      <c r="F979" s="247"/>
      <c r="G979" s="185" t="s">
        <v>395</v>
      </c>
      <c r="H979" s="186">
        <v>8</v>
      </c>
      <c r="I979" s="187"/>
      <c r="J979" s="186">
        <f>ROUND(I979*H979,3)</f>
        <v>0</v>
      </c>
      <c r="K979" s="184" t="s">
        <v>1</v>
      </c>
      <c r="L979" s="188"/>
      <c r="M979" s="189" t="s">
        <v>1</v>
      </c>
      <c r="N979" s="190" t="s">
        <v>43</v>
      </c>
      <c r="O979" s="49"/>
      <c r="P979" s="147">
        <f>O979*H979</f>
        <v>0</v>
      </c>
      <c r="Q979" s="147">
        <v>1.7139999999999999E-2</v>
      </c>
      <c r="R979" s="147">
        <f>Q979*H979</f>
        <v>0.13711999999999999</v>
      </c>
      <c r="S979" s="147">
        <v>0</v>
      </c>
      <c r="T979" s="148">
        <f>S979*H979</f>
        <v>0</v>
      </c>
      <c r="AR979" s="16" t="s">
        <v>363</v>
      </c>
      <c r="AT979" s="16" t="s">
        <v>349</v>
      </c>
      <c r="AU979" s="16" t="s">
        <v>169</v>
      </c>
      <c r="AY979" s="16" t="s">
        <v>162</v>
      </c>
      <c r="BE979" s="149">
        <f>IF(N979="základná",J979,0)</f>
        <v>0</v>
      </c>
      <c r="BF979" s="149">
        <f>IF(N979="znížená",J979,0)</f>
        <v>0</v>
      </c>
      <c r="BG979" s="149">
        <f>IF(N979="zákl. prenesená",J979,0)</f>
        <v>0</v>
      </c>
      <c r="BH979" s="149">
        <f>IF(N979="zníž. prenesená",J979,0)</f>
        <v>0</v>
      </c>
      <c r="BI979" s="149">
        <f>IF(N979="nulová",J979,0)</f>
        <v>0</v>
      </c>
      <c r="BJ979" s="16" t="s">
        <v>169</v>
      </c>
      <c r="BK979" s="150">
        <f>ROUND(I979*H979,3)</f>
        <v>0</v>
      </c>
      <c r="BL979" s="16" t="s">
        <v>272</v>
      </c>
      <c r="BM979" s="16" t="s">
        <v>1122</v>
      </c>
    </row>
    <row r="980" spans="2:65" s="12" customFormat="1">
      <c r="B980" s="159"/>
      <c r="D980" s="152" t="s">
        <v>175</v>
      </c>
      <c r="E980" s="160" t="s">
        <v>1</v>
      </c>
      <c r="F980" s="161" t="s">
        <v>1123</v>
      </c>
      <c r="H980" s="162">
        <v>8</v>
      </c>
      <c r="I980" s="163"/>
      <c r="L980" s="159"/>
      <c r="M980" s="164"/>
      <c r="N980" s="165"/>
      <c r="O980" s="165"/>
      <c r="P980" s="165"/>
      <c r="Q980" s="165"/>
      <c r="R980" s="165"/>
      <c r="S980" s="165"/>
      <c r="T980" s="166"/>
      <c r="AT980" s="160" t="s">
        <v>175</v>
      </c>
      <c r="AU980" s="160" t="s">
        <v>169</v>
      </c>
      <c r="AV980" s="12" t="s">
        <v>169</v>
      </c>
      <c r="AW980" s="12" t="s">
        <v>32</v>
      </c>
      <c r="AX980" s="12" t="s">
        <v>79</v>
      </c>
      <c r="AY980" s="160" t="s">
        <v>162</v>
      </c>
    </row>
    <row r="981" spans="2:65" s="1" customFormat="1" ht="22.5" customHeight="1">
      <c r="B981" s="139"/>
      <c r="C981" s="183" t="s">
        <v>1124</v>
      </c>
      <c r="D981" s="183" t="s">
        <v>349</v>
      </c>
      <c r="E981" s="246" t="s">
        <v>2590</v>
      </c>
      <c r="F981" s="247"/>
      <c r="G981" s="185" t="s">
        <v>395</v>
      </c>
      <c r="H981" s="186">
        <v>2</v>
      </c>
      <c r="I981" s="187"/>
      <c r="J981" s="186">
        <f>ROUND(I981*H981,3)</f>
        <v>0</v>
      </c>
      <c r="K981" s="184" t="s">
        <v>1</v>
      </c>
      <c r="L981" s="188"/>
      <c r="M981" s="189" t="s">
        <v>1</v>
      </c>
      <c r="N981" s="190" t="s">
        <v>43</v>
      </c>
      <c r="O981" s="49"/>
      <c r="P981" s="147">
        <f>O981*H981</f>
        <v>0</v>
      </c>
      <c r="Q981" s="147">
        <v>1.7139999999999999E-2</v>
      </c>
      <c r="R981" s="147">
        <f>Q981*H981</f>
        <v>3.4279999999999998E-2</v>
      </c>
      <c r="S981" s="147">
        <v>0</v>
      </c>
      <c r="T981" s="148">
        <f>S981*H981</f>
        <v>0</v>
      </c>
      <c r="AR981" s="16" t="s">
        <v>363</v>
      </c>
      <c r="AT981" s="16" t="s">
        <v>349</v>
      </c>
      <c r="AU981" s="16" t="s">
        <v>169</v>
      </c>
      <c r="AY981" s="16" t="s">
        <v>162</v>
      </c>
      <c r="BE981" s="149">
        <f>IF(N981="základná",J981,0)</f>
        <v>0</v>
      </c>
      <c r="BF981" s="149">
        <f>IF(N981="znížená",J981,0)</f>
        <v>0</v>
      </c>
      <c r="BG981" s="149">
        <f>IF(N981="zákl. prenesená",J981,0)</f>
        <v>0</v>
      </c>
      <c r="BH981" s="149">
        <f>IF(N981="zníž. prenesená",J981,0)</f>
        <v>0</v>
      </c>
      <c r="BI981" s="149">
        <f>IF(N981="nulová",J981,0)</f>
        <v>0</v>
      </c>
      <c r="BJ981" s="16" t="s">
        <v>169</v>
      </c>
      <c r="BK981" s="150">
        <f>ROUND(I981*H981,3)</f>
        <v>0</v>
      </c>
      <c r="BL981" s="16" t="s">
        <v>272</v>
      </c>
      <c r="BM981" s="16" t="s">
        <v>1125</v>
      </c>
    </row>
    <row r="982" spans="2:65" s="12" customFormat="1">
      <c r="B982" s="159"/>
      <c r="D982" s="152" t="s">
        <v>175</v>
      </c>
      <c r="E982" s="160" t="s">
        <v>1</v>
      </c>
      <c r="F982" s="161" t="s">
        <v>1126</v>
      </c>
      <c r="H982" s="162">
        <v>2</v>
      </c>
      <c r="I982" s="163"/>
      <c r="L982" s="159"/>
      <c r="M982" s="164"/>
      <c r="N982" s="165"/>
      <c r="O982" s="165"/>
      <c r="P982" s="165"/>
      <c r="Q982" s="165"/>
      <c r="R982" s="165"/>
      <c r="S982" s="165"/>
      <c r="T982" s="166"/>
      <c r="AT982" s="160" t="s">
        <v>175</v>
      </c>
      <c r="AU982" s="160" t="s">
        <v>169</v>
      </c>
      <c r="AV982" s="12" t="s">
        <v>169</v>
      </c>
      <c r="AW982" s="12" t="s">
        <v>32</v>
      </c>
      <c r="AX982" s="12" t="s">
        <v>79</v>
      </c>
      <c r="AY982" s="160" t="s">
        <v>162</v>
      </c>
    </row>
    <row r="983" spans="2:65" s="1" customFormat="1" ht="22.5" customHeight="1">
      <c r="B983" s="139"/>
      <c r="C983" s="183" t="s">
        <v>1127</v>
      </c>
      <c r="D983" s="183" t="s">
        <v>349</v>
      </c>
      <c r="E983" s="246" t="s">
        <v>2589</v>
      </c>
      <c r="F983" s="247"/>
      <c r="G983" s="185" t="s">
        <v>395</v>
      </c>
      <c r="H983" s="186">
        <v>1</v>
      </c>
      <c r="I983" s="187"/>
      <c r="J983" s="186">
        <f>ROUND(I983*H983,3)</f>
        <v>0</v>
      </c>
      <c r="K983" s="184" t="s">
        <v>1</v>
      </c>
      <c r="L983" s="188"/>
      <c r="M983" s="189" t="s">
        <v>1</v>
      </c>
      <c r="N983" s="190" t="s">
        <v>43</v>
      </c>
      <c r="O983" s="49"/>
      <c r="P983" s="147">
        <f>O983*H983</f>
        <v>0</v>
      </c>
      <c r="Q983" s="147">
        <v>1.7139999999999999E-2</v>
      </c>
      <c r="R983" s="147">
        <f>Q983*H983</f>
        <v>1.7139999999999999E-2</v>
      </c>
      <c r="S983" s="147">
        <v>0</v>
      </c>
      <c r="T983" s="148">
        <f>S983*H983</f>
        <v>0</v>
      </c>
      <c r="AR983" s="16" t="s">
        <v>363</v>
      </c>
      <c r="AT983" s="16" t="s">
        <v>349</v>
      </c>
      <c r="AU983" s="16" t="s">
        <v>169</v>
      </c>
      <c r="AY983" s="16" t="s">
        <v>162</v>
      </c>
      <c r="BE983" s="149">
        <f>IF(N983="základná",J983,0)</f>
        <v>0</v>
      </c>
      <c r="BF983" s="149">
        <f>IF(N983="znížená",J983,0)</f>
        <v>0</v>
      </c>
      <c r="BG983" s="149">
        <f>IF(N983="zákl. prenesená",J983,0)</f>
        <v>0</v>
      </c>
      <c r="BH983" s="149">
        <f>IF(N983="zníž. prenesená",J983,0)</f>
        <v>0</v>
      </c>
      <c r="BI983" s="149">
        <f>IF(N983="nulová",J983,0)</f>
        <v>0</v>
      </c>
      <c r="BJ983" s="16" t="s">
        <v>169</v>
      </c>
      <c r="BK983" s="150">
        <f>ROUND(I983*H983,3)</f>
        <v>0</v>
      </c>
      <c r="BL983" s="16" t="s">
        <v>272</v>
      </c>
      <c r="BM983" s="16" t="s">
        <v>1128</v>
      </c>
    </row>
    <row r="984" spans="2:65" s="12" customFormat="1">
      <c r="B984" s="159"/>
      <c r="D984" s="152" t="s">
        <v>175</v>
      </c>
      <c r="E984" s="160" t="s">
        <v>1</v>
      </c>
      <c r="F984" s="161" t="s">
        <v>1129</v>
      </c>
      <c r="H984" s="162">
        <v>1</v>
      </c>
      <c r="I984" s="163"/>
      <c r="L984" s="159"/>
      <c r="M984" s="164"/>
      <c r="N984" s="165"/>
      <c r="O984" s="165"/>
      <c r="P984" s="165"/>
      <c r="Q984" s="165"/>
      <c r="R984" s="165"/>
      <c r="S984" s="165"/>
      <c r="T984" s="166"/>
      <c r="AT984" s="160" t="s">
        <v>175</v>
      </c>
      <c r="AU984" s="160" t="s">
        <v>169</v>
      </c>
      <c r="AV984" s="12" t="s">
        <v>169</v>
      </c>
      <c r="AW984" s="12" t="s">
        <v>32</v>
      </c>
      <c r="AX984" s="12" t="s">
        <v>79</v>
      </c>
      <c r="AY984" s="160" t="s">
        <v>162</v>
      </c>
    </row>
    <row r="985" spans="2:65" s="1" customFormat="1" ht="22.5" customHeight="1">
      <c r="B985" s="139"/>
      <c r="C985" s="140" t="s">
        <v>1130</v>
      </c>
      <c r="D985" s="140" t="s">
        <v>164</v>
      </c>
      <c r="E985" s="242" t="s">
        <v>1131</v>
      </c>
      <c r="F985" s="243"/>
      <c r="G985" s="142" t="s">
        <v>274</v>
      </c>
      <c r="H985" s="143">
        <v>4.59</v>
      </c>
      <c r="I985" s="144"/>
      <c r="J985" s="143">
        <f>ROUND(I985*H985,3)</f>
        <v>0</v>
      </c>
      <c r="K985" s="141" t="s">
        <v>1</v>
      </c>
      <c r="L985" s="30"/>
      <c r="M985" s="145" t="s">
        <v>1</v>
      </c>
      <c r="N985" s="146" t="s">
        <v>43</v>
      </c>
      <c r="O985" s="49"/>
      <c r="P985" s="147">
        <f>O985*H985</f>
        <v>0</v>
      </c>
      <c r="Q985" s="147">
        <v>2.504E-2</v>
      </c>
      <c r="R985" s="147">
        <f>Q985*H985</f>
        <v>0.1149336</v>
      </c>
      <c r="S985" s="147">
        <v>0</v>
      </c>
      <c r="T985" s="148">
        <f>S985*H985</f>
        <v>0</v>
      </c>
      <c r="AR985" s="16" t="s">
        <v>272</v>
      </c>
      <c r="AT985" s="16" t="s">
        <v>164</v>
      </c>
      <c r="AU985" s="16" t="s">
        <v>169</v>
      </c>
      <c r="AY985" s="16" t="s">
        <v>162</v>
      </c>
      <c r="BE985" s="149">
        <f>IF(N985="základná",J985,0)</f>
        <v>0</v>
      </c>
      <c r="BF985" s="149">
        <f>IF(N985="znížená",J985,0)</f>
        <v>0</v>
      </c>
      <c r="BG985" s="149">
        <f>IF(N985="zákl. prenesená",J985,0)</f>
        <v>0</v>
      </c>
      <c r="BH985" s="149">
        <f>IF(N985="zníž. prenesená",J985,0)</f>
        <v>0</v>
      </c>
      <c r="BI985" s="149">
        <f>IF(N985="nulová",J985,0)</f>
        <v>0</v>
      </c>
      <c r="BJ985" s="16" t="s">
        <v>169</v>
      </c>
      <c r="BK985" s="150">
        <f>ROUND(I985*H985,3)</f>
        <v>0</v>
      </c>
      <c r="BL985" s="16" t="s">
        <v>272</v>
      </c>
      <c r="BM985" s="16" t="s">
        <v>1132</v>
      </c>
    </row>
    <row r="986" spans="2:65" s="12" customFormat="1">
      <c r="B986" s="159"/>
      <c r="D986" s="152" t="s">
        <v>175</v>
      </c>
      <c r="E986" s="160" t="s">
        <v>1</v>
      </c>
      <c r="F986" s="161" t="s">
        <v>1133</v>
      </c>
      <c r="H986" s="162">
        <v>4.59</v>
      </c>
      <c r="I986" s="163"/>
      <c r="L986" s="159"/>
      <c r="M986" s="164"/>
      <c r="N986" s="165"/>
      <c r="O986" s="165"/>
      <c r="P986" s="165"/>
      <c r="Q986" s="165"/>
      <c r="R986" s="165"/>
      <c r="S986" s="165"/>
      <c r="T986" s="166"/>
      <c r="AT986" s="160" t="s">
        <v>175</v>
      </c>
      <c r="AU986" s="160" t="s">
        <v>169</v>
      </c>
      <c r="AV986" s="12" t="s">
        <v>169</v>
      </c>
      <c r="AW986" s="12" t="s">
        <v>32</v>
      </c>
      <c r="AX986" s="12" t="s">
        <v>79</v>
      </c>
      <c r="AY986" s="160" t="s">
        <v>162</v>
      </c>
    </row>
    <row r="987" spans="2:65" s="1" customFormat="1" ht="22.5" customHeight="1">
      <c r="B987" s="139"/>
      <c r="C987" s="140" t="s">
        <v>1134</v>
      </c>
      <c r="D987" s="140" t="s">
        <v>164</v>
      </c>
      <c r="E987" s="242" t="s">
        <v>1135</v>
      </c>
      <c r="F987" s="243"/>
      <c r="G987" s="142" t="s">
        <v>274</v>
      </c>
      <c r="H987" s="143">
        <v>35.9</v>
      </c>
      <c r="I987" s="144"/>
      <c r="J987" s="143">
        <f>ROUND(I987*H987,3)</f>
        <v>0</v>
      </c>
      <c r="K987" s="141" t="s">
        <v>1</v>
      </c>
      <c r="L987" s="30"/>
      <c r="M987" s="145" t="s">
        <v>1</v>
      </c>
      <c r="N987" s="146" t="s">
        <v>43</v>
      </c>
      <c r="O987" s="49"/>
      <c r="P987" s="147">
        <f>O987*H987</f>
        <v>0</v>
      </c>
      <c r="Q987" s="147">
        <v>2.504E-2</v>
      </c>
      <c r="R987" s="147">
        <f>Q987*H987</f>
        <v>0.89893599999999996</v>
      </c>
      <c r="S987" s="147">
        <v>0</v>
      </c>
      <c r="T987" s="148">
        <f>S987*H987</f>
        <v>0</v>
      </c>
      <c r="AR987" s="16" t="s">
        <v>272</v>
      </c>
      <c r="AT987" s="16" t="s">
        <v>164</v>
      </c>
      <c r="AU987" s="16" t="s">
        <v>169</v>
      </c>
      <c r="AY987" s="16" t="s">
        <v>162</v>
      </c>
      <c r="BE987" s="149">
        <f>IF(N987="základná",J987,0)</f>
        <v>0</v>
      </c>
      <c r="BF987" s="149">
        <f>IF(N987="znížená",J987,0)</f>
        <v>0</v>
      </c>
      <c r="BG987" s="149">
        <f>IF(N987="zákl. prenesená",J987,0)</f>
        <v>0</v>
      </c>
      <c r="BH987" s="149">
        <f>IF(N987="zníž. prenesená",J987,0)</f>
        <v>0</v>
      </c>
      <c r="BI987" s="149">
        <f>IF(N987="nulová",J987,0)</f>
        <v>0</v>
      </c>
      <c r="BJ987" s="16" t="s">
        <v>169</v>
      </c>
      <c r="BK987" s="150">
        <f>ROUND(I987*H987,3)</f>
        <v>0</v>
      </c>
      <c r="BL987" s="16" t="s">
        <v>272</v>
      </c>
      <c r="BM987" s="16" t="s">
        <v>1136</v>
      </c>
    </row>
    <row r="988" spans="2:65" s="12" customFormat="1">
      <c r="B988" s="159"/>
      <c r="D988" s="152" t="s">
        <v>175</v>
      </c>
      <c r="E988" s="160" t="s">
        <v>1</v>
      </c>
      <c r="F988" s="161" t="s">
        <v>1137</v>
      </c>
      <c r="H988" s="162">
        <v>35.9</v>
      </c>
      <c r="I988" s="163"/>
      <c r="L988" s="159"/>
      <c r="M988" s="164"/>
      <c r="N988" s="165"/>
      <c r="O988" s="165"/>
      <c r="P988" s="165"/>
      <c r="Q988" s="165"/>
      <c r="R988" s="165"/>
      <c r="S988" s="165"/>
      <c r="T988" s="166"/>
      <c r="AT988" s="160" t="s">
        <v>175</v>
      </c>
      <c r="AU988" s="160" t="s">
        <v>169</v>
      </c>
      <c r="AV988" s="12" t="s">
        <v>169</v>
      </c>
      <c r="AW988" s="12" t="s">
        <v>32</v>
      </c>
      <c r="AX988" s="12" t="s">
        <v>79</v>
      </c>
      <c r="AY988" s="160" t="s">
        <v>162</v>
      </c>
    </row>
    <row r="989" spans="2:65" s="1" customFormat="1" ht="22.5" customHeight="1">
      <c r="B989" s="139"/>
      <c r="C989" s="140" t="s">
        <v>1138</v>
      </c>
      <c r="D989" s="140" t="s">
        <v>164</v>
      </c>
      <c r="E989" s="242" t="s">
        <v>1139</v>
      </c>
      <c r="F989" s="243"/>
      <c r="G989" s="142" t="s">
        <v>274</v>
      </c>
      <c r="H989" s="143">
        <v>32.661999999999999</v>
      </c>
      <c r="I989" s="144"/>
      <c r="J989" s="143">
        <f>ROUND(I989*H989,3)</f>
        <v>0</v>
      </c>
      <c r="K989" s="141" t="s">
        <v>1</v>
      </c>
      <c r="L989" s="30"/>
      <c r="M989" s="145" t="s">
        <v>1</v>
      </c>
      <c r="N989" s="146" t="s">
        <v>43</v>
      </c>
      <c r="O989" s="49"/>
      <c r="P989" s="147">
        <f>O989*H989</f>
        <v>0</v>
      </c>
      <c r="Q989" s="147">
        <v>2.504E-2</v>
      </c>
      <c r="R989" s="147">
        <f>Q989*H989</f>
        <v>0.81785648</v>
      </c>
      <c r="S989" s="147">
        <v>0</v>
      </c>
      <c r="T989" s="148">
        <f>S989*H989</f>
        <v>0</v>
      </c>
      <c r="AR989" s="16" t="s">
        <v>272</v>
      </c>
      <c r="AT989" s="16" t="s">
        <v>164</v>
      </c>
      <c r="AU989" s="16" t="s">
        <v>169</v>
      </c>
      <c r="AY989" s="16" t="s">
        <v>162</v>
      </c>
      <c r="BE989" s="149">
        <f>IF(N989="základná",J989,0)</f>
        <v>0</v>
      </c>
      <c r="BF989" s="149">
        <f>IF(N989="znížená",J989,0)</f>
        <v>0</v>
      </c>
      <c r="BG989" s="149">
        <f>IF(N989="zákl. prenesená",J989,0)</f>
        <v>0</v>
      </c>
      <c r="BH989" s="149">
        <f>IF(N989="zníž. prenesená",J989,0)</f>
        <v>0</v>
      </c>
      <c r="BI989" s="149">
        <f>IF(N989="nulová",J989,0)</f>
        <v>0</v>
      </c>
      <c r="BJ989" s="16" t="s">
        <v>169</v>
      </c>
      <c r="BK989" s="150">
        <f>ROUND(I989*H989,3)</f>
        <v>0</v>
      </c>
      <c r="BL989" s="16" t="s">
        <v>272</v>
      </c>
      <c r="BM989" s="16" t="s">
        <v>1140</v>
      </c>
    </row>
    <row r="990" spans="2:65" s="11" customFormat="1">
      <c r="B990" s="151"/>
      <c r="D990" s="152" t="s">
        <v>175</v>
      </c>
      <c r="E990" s="153" t="s">
        <v>1</v>
      </c>
      <c r="F990" s="154" t="s">
        <v>758</v>
      </c>
      <c r="H990" s="153" t="s">
        <v>1</v>
      </c>
      <c r="I990" s="155"/>
      <c r="L990" s="151"/>
      <c r="M990" s="156"/>
      <c r="N990" s="157"/>
      <c r="O990" s="157"/>
      <c r="P990" s="157"/>
      <c r="Q990" s="157"/>
      <c r="R990" s="157"/>
      <c r="S990" s="157"/>
      <c r="T990" s="158"/>
      <c r="AT990" s="153" t="s">
        <v>175</v>
      </c>
      <c r="AU990" s="153" t="s">
        <v>169</v>
      </c>
      <c r="AV990" s="11" t="s">
        <v>79</v>
      </c>
      <c r="AW990" s="11" t="s">
        <v>32</v>
      </c>
      <c r="AX990" s="11" t="s">
        <v>71</v>
      </c>
      <c r="AY990" s="153" t="s">
        <v>162</v>
      </c>
    </row>
    <row r="991" spans="2:65" s="12" customFormat="1">
      <c r="B991" s="159"/>
      <c r="D991" s="152" t="s">
        <v>175</v>
      </c>
      <c r="E991" s="160" t="s">
        <v>1</v>
      </c>
      <c r="F991" s="161" t="s">
        <v>1141</v>
      </c>
      <c r="H991" s="162">
        <v>32.661999999999999</v>
      </c>
      <c r="I991" s="163"/>
      <c r="L991" s="159"/>
      <c r="M991" s="164"/>
      <c r="N991" s="165"/>
      <c r="O991" s="165"/>
      <c r="P991" s="165"/>
      <c r="Q991" s="165"/>
      <c r="R991" s="165"/>
      <c r="S991" s="165"/>
      <c r="T991" s="166"/>
      <c r="AT991" s="160" t="s">
        <v>175</v>
      </c>
      <c r="AU991" s="160" t="s">
        <v>169</v>
      </c>
      <c r="AV991" s="12" t="s">
        <v>169</v>
      </c>
      <c r="AW991" s="12" t="s">
        <v>32</v>
      </c>
      <c r="AX991" s="12" t="s">
        <v>79</v>
      </c>
      <c r="AY991" s="160" t="s">
        <v>162</v>
      </c>
    </row>
    <row r="992" spans="2:65" s="1" customFormat="1" ht="16.5" customHeight="1">
      <c r="B992" s="139"/>
      <c r="C992" s="140" t="s">
        <v>1142</v>
      </c>
      <c r="D992" s="140" t="s">
        <v>164</v>
      </c>
      <c r="E992" s="242" t="s">
        <v>1143</v>
      </c>
      <c r="F992" s="243"/>
      <c r="G992" s="142" t="s">
        <v>907</v>
      </c>
      <c r="H992" s="144"/>
      <c r="I992" s="144"/>
      <c r="J992" s="143">
        <f>ROUND(I992*H992,3)</f>
        <v>0</v>
      </c>
      <c r="K992" s="141" t="s">
        <v>167</v>
      </c>
      <c r="L992" s="30"/>
      <c r="M992" s="145" t="s">
        <v>1</v>
      </c>
      <c r="N992" s="146" t="s">
        <v>43</v>
      </c>
      <c r="O992" s="49"/>
      <c r="P992" s="147">
        <f>O992*H992</f>
        <v>0</v>
      </c>
      <c r="Q992" s="147">
        <v>0</v>
      </c>
      <c r="R992" s="147">
        <f>Q992*H992</f>
        <v>0</v>
      </c>
      <c r="S992" s="147">
        <v>0</v>
      </c>
      <c r="T992" s="148">
        <f>S992*H992</f>
        <v>0</v>
      </c>
      <c r="AR992" s="16" t="s">
        <v>272</v>
      </c>
      <c r="AT992" s="16" t="s">
        <v>164</v>
      </c>
      <c r="AU992" s="16" t="s">
        <v>169</v>
      </c>
      <c r="AY992" s="16" t="s">
        <v>162</v>
      </c>
      <c r="BE992" s="149">
        <f>IF(N992="základná",J992,0)</f>
        <v>0</v>
      </c>
      <c r="BF992" s="149">
        <f>IF(N992="znížená",J992,0)</f>
        <v>0</v>
      </c>
      <c r="BG992" s="149">
        <f>IF(N992="zákl. prenesená",J992,0)</f>
        <v>0</v>
      </c>
      <c r="BH992" s="149">
        <f>IF(N992="zníž. prenesená",J992,0)</f>
        <v>0</v>
      </c>
      <c r="BI992" s="149">
        <f>IF(N992="nulová",J992,0)</f>
        <v>0</v>
      </c>
      <c r="BJ992" s="16" t="s">
        <v>169</v>
      </c>
      <c r="BK992" s="150">
        <f>ROUND(I992*H992,3)</f>
        <v>0</v>
      </c>
      <c r="BL992" s="16" t="s">
        <v>272</v>
      </c>
      <c r="BM992" s="16" t="s">
        <v>1144</v>
      </c>
    </row>
    <row r="993" spans="2:65" s="10" customFormat="1" ht="22.9" customHeight="1">
      <c r="B993" s="126"/>
      <c r="D993" s="127" t="s">
        <v>70</v>
      </c>
      <c r="E993" s="137" t="s">
        <v>1145</v>
      </c>
      <c r="F993" s="137" t="s">
        <v>1146</v>
      </c>
      <c r="I993" s="129"/>
      <c r="J993" s="138">
        <f>BK993</f>
        <v>0</v>
      </c>
      <c r="L993" s="126"/>
      <c r="M993" s="131"/>
      <c r="N993" s="132"/>
      <c r="O993" s="132"/>
      <c r="P993" s="133">
        <f>SUM(P994:P1015)</f>
        <v>0</v>
      </c>
      <c r="Q993" s="132"/>
      <c r="R993" s="133">
        <f>SUM(R994:R1015)</f>
        <v>0.79066755</v>
      </c>
      <c r="S993" s="132"/>
      <c r="T993" s="134">
        <f>SUM(T994:T1015)</f>
        <v>0</v>
      </c>
      <c r="AR993" s="127" t="s">
        <v>169</v>
      </c>
      <c r="AT993" s="135" t="s">
        <v>70</v>
      </c>
      <c r="AU993" s="135" t="s">
        <v>79</v>
      </c>
      <c r="AY993" s="127" t="s">
        <v>162</v>
      </c>
      <c r="BK993" s="136">
        <f>SUM(BK994:BK1015)</f>
        <v>0</v>
      </c>
    </row>
    <row r="994" spans="2:65" s="1" customFormat="1" ht="16.5" customHeight="1">
      <c r="B994" s="139"/>
      <c r="C994" s="140" t="s">
        <v>1147</v>
      </c>
      <c r="D994" s="140" t="s">
        <v>164</v>
      </c>
      <c r="E994" s="242" t="s">
        <v>1148</v>
      </c>
      <c r="F994" s="243"/>
      <c r="G994" s="142" t="s">
        <v>712</v>
      </c>
      <c r="H994" s="143">
        <v>55</v>
      </c>
      <c r="I994" s="144"/>
      <c r="J994" s="143">
        <f t="shared" ref="J994:J1003" si="10">ROUND(I994*H994,3)</f>
        <v>0</v>
      </c>
      <c r="K994" s="141" t="s">
        <v>167</v>
      </c>
      <c r="L994" s="30"/>
      <c r="M994" s="145" t="s">
        <v>1</v>
      </c>
      <c r="N994" s="146" t="s">
        <v>43</v>
      </c>
      <c r="O994" s="49"/>
      <c r="P994" s="147">
        <f t="shared" ref="P994:P1003" si="11">O994*H994</f>
        <v>0</v>
      </c>
      <c r="Q994" s="147">
        <v>4.6299999999999996E-3</v>
      </c>
      <c r="R994" s="147">
        <f t="shared" ref="R994:R1003" si="12">Q994*H994</f>
        <v>0.25464999999999999</v>
      </c>
      <c r="S994" s="147">
        <v>0</v>
      </c>
      <c r="T994" s="148">
        <f t="shared" ref="T994:T1003" si="13">S994*H994</f>
        <v>0</v>
      </c>
      <c r="AR994" s="16" t="s">
        <v>272</v>
      </c>
      <c r="AT994" s="16" t="s">
        <v>164</v>
      </c>
      <c r="AU994" s="16" t="s">
        <v>169</v>
      </c>
      <c r="AY994" s="16" t="s">
        <v>162</v>
      </c>
      <c r="BE994" s="149">
        <f t="shared" ref="BE994:BE1003" si="14">IF(N994="základná",J994,0)</f>
        <v>0</v>
      </c>
      <c r="BF994" s="149">
        <f t="shared" ref="BF994:BF1003" si="15">IF(N994="znížená",J994,0)</f>
        <v>0</v>
      </c>
      <c r="BG994" s="149">
        <f t="shared" ref="BG994:BG1003" si="16">IF(N994="zákl. prenesená",J994,0)</f>
        <v>0</v>
      </c>
      <c r="BH994" s="149">
        <f t="shared" ref="BH994:BH1003" si="17">IF(N994="zníž. prenesená",J994,0)</f>
        <v>0</v>
      </c>
      <c r="BI994" s="149">
        <f t="shared" ref="BI994:BI1003" si="18">IF(N994="nulová",J994,0)</f>
        <v>0</v>
      </c>
      <c r="BJ994" s="16" t="s">
        <v>169</v>
      </c>
      <c r="BK994" s="150">
        <f t="shared" ref="BK994:BK1003" si="19">ROUND(I994*H994,3)</f>
        <v>0</v>
      </c>
      <c r="BL994" s="16" t="s">
        <v>272</v>
      </c>
      <c r="BM994" s="16" t="s">
        <v>1149</v>
      </c>
    </row>
    <row r="995" spans="2:65" s="1" customFormat="1" ht="22.5" customHeight="1">
      <c r="B995" s="139"/>
      <c r="C995" s="140" t="s">
        <v>1150</v>
      </c>
      <c r="D995" s="140" t="s">
        <v>164</v>
      </c>
      <c r="E995" s="242" t="s">
        <v>1151</v>
      </c>
      <c r="F995" s="243"/>
      <c r="G995" s="142" t="s">
        <v>395</v>
      </c>
      <c r="H995" s="143">
        <v>4</v>
      </c>
      <c r="I995" s="144"/>
      <c r="J995" s="143">
        <f t="shared" si="10"/>
        <v>0</v>
      </c>
      <c r="K995" s="141" t="s">
        <v>167</v>
      </c>
      <c r="L995" s="30"/>
      <c r="M995" s="145" t="s">
        <v>1</v>
      </c>
      <c r="N995" s="146" t="s">
        <v>43</v>
      </c>
      <c r="O995" s="49"/>
      <c r="P995" s="147">
        <f t="shared" si="11"/>
        <v>0</v>
      </c>
      <c r="Q995" s="147">
        <v>4.6499999999999996E-3</v>
      </c>
      <c r="R995" s="147">
        <f t="shared" si="12"/>
        <v>1.8599999999999998E-2</v>
      </c>
      <c r="S995" s="147">
        <v>0</v>
      </c>
      <c r="T995" s="148">
        <f t="shared" si="13"/>
        <v>0</v>
      </c>
      <c r="AR995" s="16" t="s">
        <v>272</v>
      </c>
      <c r="AT995" s="16" t="s">
        <v>164</v>
      </c>
      <c r="AU995" s="16" t="s">
        <v>169</v>
      </c>
      <c r="AY995" s="16" t="s">
        <v>162</v>
      </c>
      <c r="BE995" s="149">
        <f t="shared" si="14"/>
        <v>0</v>
      </c>
      <c r="BF995" s="149">
        <f t="shared" si="15"/>
        <v>0</v>
      </c>
      <c r="BG995" s="149">
        <f t="shared" si="16"/>
        <v>0</v>
      </c>
      <c r="BH995" s="149">
        <f t="shared" si="17"/>
        <v>0</v>
      </c>
      <c r="BI995" s="149">
        <f t="shared" si="18"/>
        <v>0</v>
      </c>
      <c r="BJ995" s="16" t="s">
        <v>169</v>
      </c>
      <c r="BK995" s="150">
        <f t="shared" si="19"/>
        <v>0</v>
      </c>
      <c r="BL995" s="16" t="s">
        <v>272</v>
      </c>
      <c r="BM995" s="16" t="s">
        <v>1152</v>
      </c>
    </row>
    <row r="996" spans="2:65" s="1" customFormat="1" ht="16.5" customHeight="1">
      <c r="B996" s="139"/>
      <c r="C996" s="140" t="s">
        <v>1153</v>
      </c>
      <c r="D996" s="140" t="s">
        <v>164</v>
      </c>
      <c r="E996" s="242" t="s">
        <v>1154</v>
      </c>
      <c r="F996" s="243"/>
      <c r="G996" s="142" t="s">
        <v>712</v>
      </c>
      <c r="H996" s="143">
        <v>35</v>
      </c>
      <c r="I996" s="144"/>
      <c r="J996" s="143">
        <f t="shared" si="10"/>
        <v>0</v>
      </c>
      <c r="K996" s="141" t="s">
        <v>167</v>
      </c>
      <c r="L996" s="30"/>
      <c r="M996" s="145" t="s">
        <v>1</v>
      </c>
      <c r="N996" s="146" t="s">
        <v>43</v>
      </c>
      <c r="O996" s="49"/>
      <c r="P996" s="147">
        <f t="shared" si="11"/>
        <v>0</v>
      </c>
      <c r="Q996" s="147">
        <v>3.46E-3</v>
      </c>
      <c r="R996" s="147">
        <f t="shared" si="12"/>
        <v>0.1211</v>
      </c>
      <c r="S996" s="147">
        <v>0</v>
      </c>
      <c r="T996" s="148">
        <f t="shared" si="13"/>
        <v>0</v>
      </c>
      <c r="AR996" s="16" t="s">
        <v>272</v>
      </c>
      <c r="AT996" s="16" t="s">
        <v>164</v>
      </c>
      <c r="AU996" s="16" t="s">
        <v>169</v>
      </c>
      <c r="AY996" s="16" t="s">
        <v>162</v>
      </c>
      <c r="BE996" s="149">
        <f t="shared" si="14"/>
        <v>0</v>
      </c>
      <c r="BF996" s="149">
        <f t="shared" si="15"/>
        <v>0</v>
      </c>
      <c r="BG996" s="149">
        <f t="shared" si="16"/>
        <v>0</v>
      </c>
      <c r="BH996" s="149">
        <f t="shared" si="17"/>
        <v>0</v>
      </c>
      <c r="BI996" s="149">
        <f t="shared" si="18"/>
        <v>0</v>
      </c>
      <c r="BJ996" s="16" t="s">
        <v>169</v>
      </c>
      <c r="BK996" s="150">
        <f t="shared" si="19"/>
        <v>0</v>
      </c>
      <c r="BL996" s="16" t="s">
        <v>272</v>
      </c>
      <c r="BM996" s="16" t="s">
        <v>1155</v>
      </c>
    </row>
    <row r="997" spans="2:65" s="1" customFormat="1" ht="16.5" customHeight="1">
      <c r="B997" s="139"/>
      <c r="C997" s="140" t="s">
        <v>1156</v>
      </c>
      <c r="D997" s="140" t="s">
        <v>164</v>
      </c>
      <c r="E997" s="242" t="s">
        <v>1157</v>
      </c>
      <c r="F997" s="243"/>
      <c r="G997" s="142" t="s">
        <v>712</v>
      </c>
      <c r="H997" s="143">
        <v>24.5</v>
      </c>
      <c r="I997" s="144"/>
      <c r="J997" s="143">
        <f t="shared" si="10"/>
        <v>0</v>
      </c>
      <c r="K997" s="141" t="s">
        <v>167</v>
      </c>
      <c r="L997" s="30"/>
      <c r="M997" s="145" t="s">
        <v>1</v>
      </c>
      <c r="N997" s="146" t="s">
        <v>43</v>
      </c>
      <c r="O997" s="49"/>
      <c r="P997" s="147">
        <f t="shared" si="11"/>
        <v>0</v>
      </c>
      <c r="Q997" s="147">
        <v>4.3099999999999996E-3</v>
      </c>
      <c r="R997" s="147">
        <f t="shared" si="12"/>
        <v>0.10559499999999999</v>
      </c>
      <c r="S997" s="147">
        <v>0</v>
      </c>
      <c r="T997" s="148">
        <f t="shared" si="13"/>
        <v>0</v>
      </c>
      <c r="AR997" s="16" t="s">
        <v>272</v>
      </c>
      <c r="AT997" s="16" t="s">
        <v>164</v>
      </c>
      <c r="AU997" s="16" t="s">
        <v>169</v>
      </c>
      <c r="AY997" s="16" t="s">
        <v>162</v>
      </c>
      <c r="BE997" s="149">
        <f t="shared" si="14"/>
        <v>0</v>
      </c>
      <c r="BF997" s="149">
        <f t="shared" si="15"/>
        <v>0</v>
      </c>
      <c r="BG997" s="149">
        <f t="shared" si="16"/>
        <v>0</v>
      </c>
      <c r="BH997" s="149">
        <f t="shared" si="17"/>
        <v>0</v>
      </c>
      <c r="BI997" s="149">
        <f t="shared" si="18"/>
        <v>0</v>
      </c>
      <c r="BJ997" s="16" t="s">
        <v>169</v>
      </c>
      <c r="BK997" s="150">
        <f t="shared" si="19"/>
        <v>0</v>
      </c>
      <c r="BL997" s="16" t="s">
        <v>272</v>
      </c>
      <c r="BM997" s="16" t="s">
        <v>1158</v>
      </c>
    </row>
    <row r="998" spans="2:65" s="1" customFormat="1" ht="22.5" customHeight="1">
      <c r="B998" s="139"/>
      <c r="C998" s="140" t="s">
        <v>1159</v>
      </c>
      <c r="D998" s="140" t="s">
        <v>164</v>
      </c>
      <c r="E998" s="242" t="s">
        <v>1160</v>
      </c>
      <c r="F998" s="243"/>
      <c r="G998" s="142" t="s">
        <v>395</v>
      </c>
      <c r="H998" s="143">
        <v>8</v>
      </c>
      <c r="I998" s="144"/>
      <c r="J998" s="143">
        <f t="shared" si="10"/>
        <v>0</v>
      </c>
      <c r="K998" s="141" t="s">
        <v>1</v>
      </c>
      <c r="L998" s="30"/>
      <c r="M998" s="145" t="s">
        <v>1</v>
      </c>
      <c r="N998" s="146" t="s">
        <v>43</v>
      </c>
      <c r="O998" s="49"/>
      <c r="P998" s="147">
        <f t="shared" si="11"/>
        <v>0</v>
      </c>
      <c r="Q998" s="147">
        <v>8.8999999999999995E-4</v>
      </c>
      <c r="R998" s="147">
        <f t="shared" si="12"/>
        <v>7.1199999999999996E-3</v>
      </c>
      <c r="S998" s="147">
        <v>0</v>
      </c>
      <c r="T998" s="148">
        <f t="shared" si="13"/>
        <v>0</v>
      </c>
      <c r="AR998" s="16" t="s">
        <v>272</v>
      </c>
      <c r="AT998" s="16" t="s">
        <v>164</v>
      </c>
      <c r="AU998" s="16" t="s">
        <v>169</v>
      </c>
      <c r="AY998" s="16" t="s">
        <v>162</v>
      </c>
      <c r="BE998" s="149">
        <f t="shared" si="14"/>
        <v>0</v>
      </c>
      <c r="BF998" s="149">
        <f t="shared" si="15"/>
        <v>0</v>
      </c>
      <c r="BG998" s="149">
        <f t="shared" si="16"/>
        <v>0</v>
      </c>
      <c r="BH998" s="149">
        <f t="shared" si="17"/>
        <v>0</v>
      </c>
      <c r="BI998" s="149">
        <f t="shared" si="18"/>
        <v>0</v>
      </c>
      <c r="BJ998" s="16" t="s">
        <v>169</v>
      </c>
      <c r="BK998" s="150">
        <f t="shared" si="19"/>
        <v>0</v>
      </c>
      <c r="BL998" s="16" t="s">
        <v>272</v>
      </c>
      <c r="BM998" s="16" t="s">
        <v>1161</v>
      </c>
    </row>
    <row r="999" spans="2:65" s="1" customFormat="1" ht="22.5" customHeight="1">
      <c r="B999" s="139"/>
      <c r="C999" s="140" t="s">
        <v>1162</v>
      </c>
      <c r="D999" s="140" t="s">
        <v>164</v>
      </c>
      <c r="E999" s="242" t="s">
        <v>1163</v>
      </c>
      <c r="F999" s="243"/>
      <c r="G999" s="142" t="s">
        <v>395</v>
      </c>
      <c r="H999" s="143">
        <v>4</v>
      </c>
      <c r="I999" s="144"/>
      <c r="J999" s="143">
        <f t="shared" si="10"/>
        <v>0</v>
      </c>
      <c r="K999" s="141" t="s">
        <v>1</v>
      </c>
      <c r="L999" s="30"/>
      <c r="M999" s="145" t="s">
        <v>1</v>
      </c>
      <c r="N999" s="146" t="s">
        <v>43</v>
      </c>
      <c r="O999" s="49"/>
      <c r="P999" s="147">
        <f t="shared" si="11"/>
        <v>0</v>
      </c>
      <c r="Q999" s="147">
        <v>1.16E-3</v>
      </c>
      <c r="R999" s="147">
        <f t="shared" si="12"/>
        <v>4.64E-3</v>
      </c>
      <c r="S999" s="147">
        <v>0</v>
      </c>
      <c r="T999" s="148">
        <f t="shared" si="13"/>
        <v>0</v>
      </c>
      <c r="AR999" s="16" t="s">
        <v>272</v>
      </c>
      <c r="AT999" s="16" t="s">
        <v>164</v>
      </c>
      <c r="AU999" s="16" t="s">
        <v>169</v>
      </c>
      <c r="AY999" s="16" t="s">
        <v>162</v>
      </c>
      <c r="BE999" s="149">
        <f t="shared" si="14"/>
        <v>0</v>
      </c>
      <c r="BF999" s="149">
        <f t="shared" si="15"/>
        <v>0</v>
      </c>
      <c r="BG999" s="149">
        <f t="shared" si="16"/>
        <v>0</v>
      </c>
      <c r="BH999" s="149">
        <f t="shared" si="17"/>
        <v>0</v>
      </c>
      <c r="BI999" s="149">
        <f t="shared" si="18"/>
        <v>0</v>
      </c>
      <c r="BJ999" s="16" t="s">
        <v>169</v>
      </c>
      <c r="BK999" s="150">
        <f t="shared" si="19"/>
        <v>0</v>
      </c>
      <c r="BL999" s="16" t="s">
        <v>272</v>
      </c>
      <c r="BM999" s="16" t="s">
        <v>1164</v>
      </c>
    </row>
    <row r="1000" spans="2:65" s="1" customFormat="1" ht="16.5" customHeight="1">
      <c r="B1000" s="139"/>
      <c r="C1000" s="140" t="s">
        <v>1165</v>
      </c>
      <c r="D1000" s="140" t="s">
        <v>164</v>
      </c>
      <c r="E1000" s="242" t="s">
        <v>1166</v>
      </c>
      <c r="F1000" s="243"/>
      <c r="G1000" s="142" t="s">
        <v>395</v>
      </c>
      <c r="H1000" s="143">
        <v>2</v>
      </c>
      <c r="I1000" s="144"/>
      <c r="J1000" s="143">
        <f t="shared" si="10"/>
        <v>0</v>
      </c>
      <c r="K1000" s="141" t="s">
        <v>1</v>
      </c>
      <c r="L1000" s="30"/>
      <c r="M1000" s="145" t="s">
        <v>1</v>
      </c>
      <c r="N1000" s="146" t="s">
        <v>43</v>
      </c>
      <c r="O1000" s="49"/>
      <c r="P1000" s="147">
        <f t="shared" si="11"/>
        <v>0</v>
      </c>
      <c r="Q1000" s="147">
        <v>1.17E-3</v>
      </c>
      <c r="R1000" s="147">
        <f t="shared" si="12"/>
        <v>2.3400000000000001E-3</v>
      </c>
      <c r="S1000" s="147">
        <v>0</v>
      </c>
      <c r="T1000" s="148">
        <f t="shared" si="13"/>
        <v>0</v>
      </c>
      <c r="AR1000" s="16" t="s">
        <v>272</v>
      </c>
      <c r="AT1000" s="16" t="s">
        <v>164</v>
      </c>
      <c r="AU1000" s="16" t="s">
        <v>169</v>
      </c>
      <c r="AY1000" s="16" t="s">
        <v>162</v>
      </c>
      <c r="BE1000" s="149">
        <f t="shared" si="14"/>
        <v>0</v>
      </c>
      <c r="BF1000" s="149">
        <f t="shared" si="15"/>
        <v>0</v>
      </c>
      <c r="BG1000" s="149">
        <f t="shared" si="16"/>
        <v>0</v>
      </c>
      <c r="BH1000" s="149">
        <f t="shared" si="17"/>
        <v>0</v>
      </c>
      <c r="BI1000" s="149">
        <f t="shared" si="18"/>
        <v>0</v>
      </c>
      <c r="BJ1000" s="16" t="s">
        <v>169</v>
      </c>
      <c r="BK1000" s="150">
        <f t="shared" si="19"/>
        <v>0</v>
      </c>
      <c r="BL1000" s="16" t="s">
        <v>272</v>
      </c>
      <c r="BM1000" s="16" t="s">
        <v>1167</v>
      </c>
    </row>
    <row r="1001" spans="2:65" s="1" customFormat="1" ht="16.5" customHeight="1">
      <c r="B1001" s="139"/>
      <c r="C1001" s="140" t="s">
        <v>1168</v>
      </c>
      <c r="D1001" s="140" t="s">
        <v>164</v>
      </c>
      <c r="E1001" s="242" t="s">
        <v>1169</v>
      </c>
      <c r="F1001" s="243"/>
      <c r="G1001" s="142" t="s">
        <v>395</v>
      </c>
      <c r="H1001" s="143">
        <v>3</v>
      </c>
      <c r="I1001" s="144"/>
      <c r="J1001" s="143">
        <f t="shared" si="10"/>
        <v>0</v>
      </c>
      <c r="K1001" s="141" t="s">
        <v>1</v>
      </c>
      <c r="L1001" s="30"/>
      <c r="M1001" s="145" t="s">
        <v>1</v>
      </c>
      <c r="N1001" s="146" t="s">
        <v>43</v>
      </c>
      <c r="O1001" s="49"/>
      <c r="P1001" s="147">
        <f t="shared" si="11"/>
        <v>0</v>
      </c>
      <c r="Q1001" s="147">
        <v>0</v>
      </c>
      <c r="R1001" s="147">
        <f t="shared" si="12"/>
        <v>0</v>
      </c>
      <c r="S1001" s="147">
        <v>0</v>
      </c>
      <c r="T1001" s="148">
        <f t="shared" si="13"/>
        <v>0</v>
      </c>
      <c r="AR1001" s="16" t="s">
        <v>272</v>
      </c>
      <c r="AT1001" s="16" t="s">
        <v>164</v>
      </c>
      <c r="AU1001" s="16" t="s">
        <v>169</v>
      </c>
      <c r="AY1001" s="16" t="s">
        <v>162</v>
      </c>
      <c r="BE1001" s="149">
        <f t="shared" si="14"/>
        <v>0</v>
      </c>
      <c r="BF1001" s="149">
        <f t="shared" si="15"/>
        <v>0</v>
      </c>
      <c r="BG1001" s="149">
        <f t="shared" si="16"/>
        <v>0</v>
      </c>
      <c r="BH1001" s="149">
        <f t="shared" si="17"/>
        <v>0</v>
      </c>
      <c r="BI1001" s="149">
        <f t="shared" si="18"/>
        <v>0</v>
      </c>
      <c r="BJ1001" s="16" t="s">
        <v>169</v>
      </c>
      <c r="BK1001" s="150">
        <f t="shared" si="19"/>
        <v>0</v>
      </c>
      <c r="BL1001" s="16" t="s">
        <v>272</v>
      </c>
      <c r="BM1001" s="16" t="s">
        <v>1170</v>
      </c>
    </row>
    <row r="1002" spans="2:65" s="1" customFormat="1" ht="16.5" customHeight="1">
      <c r="B1002" s="139"/>
      <c r="C1002" s="140" t="s">
        <v>1171</v>
      </c>
      <c r="D1002" s="140" t="s">
        <v>164</v>
      </c>
      <c r="E1002" s="242" t="s">
        <v>1172</v>
      </c>
      <c r="F1002" s="243"/>
      <c r="G1002" s="142" t="s">
        <v>395</v>
      </c>
      <c r="H1002" s="143">
        <v>4</v>
      </c>
      <c r="I1002" s="144"/>
      <c r="J1002" s="143">
        <f t="shared" si="10"/>
        <v>0</v>
      </c>
      <c r="K1002" s="141" t="s">
        <v>1</v>
      </c>
      <c r="L1002" s="30"/>
      <c r="M1002" s="145" t="s">
        <v>1</v>
      </c>
      <c r="N1002" s="146" t="s">
        <v>43</v>
      </c>
      <c r="O1002" s="49"/>
      <c r="P1002" s="147">
        <f t="shared" si="11"/>
        <v>0</v>
      </c>
      <c r="Q1002" s="147">
        <v>1.8E-3</v>
      </c>
      <c r="R1002" s="147">
        <f t="shared" si="12"/>
        <v>7.1999999999999998E-3</v>
      </c>
      <c r="S1002" s="147">
        <v>0</v>
      </c>
      <c r="T1002" s="148">
        <f t="shared" si="13"/>
        <v>0</v>
      </c>
      <c r="AR1002" s="16" t="s">
        <v>272</v>
      </c>
      <c r="AT1002" s="16" t="s">
        <v>164</v>
      </c>
      <c r="AU1002" s="16" t="s">
        <v>169</v>
      </c>
      <c r="AY1002" s="16" t="s">
        <v>162</v>
      </c>
      <c r="BE1002" s="149">
        <f t="shared" si="14"/>
        <v>0</v>
      </c>
      <c r="BF1002" s="149">
        <f t="shared" si="15"/>
        <v>0</v>
      </c>
      <c r="BG1002" s="149">
        <f t="shared" si="16"/>
        <v>0</v>
      </c>
      <c r="BH1002" s="149">
        <f t="shared" si="17"/>
        <v>0</v>
      </c>
      <c r="BI1002" s="149">
        <f t="shared" si="18"/>
        <v>0</v>
      </c>
      <c r="BJ1002" s="16" t="s">
        <v>169</v>
      </c>
      <c r="BK1002" s="150">
        <f t="shared" si="19"/>
        <v>0</v>
      </c>
      <c r="BL1002" s="16" t="s">
        <v>272</v>
      </c>
      <c r="BM1002" s="16" t="s">
        <v>1173</v>
      </c>
    </row>
    <row r="1003" spans="2:65" s="1" customFormat="1" ht="16.5" customHeight="1">
      <c r="B1003" s="139"/>
      <c r="C1003" s="140" t="s">
        <v>1174</v>
      </c>
      <c r="D1003" s="140" t="s">
        <v>164</v>
      </c>
      <c r="E1003" s="242" t="s">
        <v>1175</v>
      </c>
      <c r="F1003" s="243"/>
      <c r="G1003" s="142" t="s">
        <v>712</v>
      </c>
      <c r="H1003" s="143">
        <v>30.225000000000001</v>
      </c>
      <c r="I1003" s="144"/>
      <c r="J1003" s="143">
        <f t="shared" si="10"/>
        <v>0</v>
      </c>
      <c r="K1003" s="141" t="s">
        <v>1</v>
      </c>
      <c r="L1003" s="30"/>
      <c r="M1003" s="145" t="s">
        <v>1</v>
      </c>
      <c r="N1003" s="146" t="s">
        <v>43</v>
      </c>
      <c r="O1003" s="49"/>
      <c r="P1003" s="147">
        <f t="shared" si="11"/>
        <v>0</v>
      </c>
      <c r="Q1003" s="147">
        <v>1.91E-3</v>
      </c>
      <c r="R1003" s="147">
        <f t="shared" si="12"/>
        <v>5.7729750000000003E-2</v>
      </c>
      <c r="S1003" s="147">
        <v>0</v>
      </c>
      <c r="T1003" s="148">
        <f t="shared" si="13"/>
        <v>0</v>
      </c>
      <c r="AR1003" s="16" t="s">
        <v>272</v>
      </c>
      <c r="AT1003" s="16" t="s">
        <v>164</v>
      </c>
      <c r="AU1003" s="16" t="s">
        <v>169</v>
      </c>
      <c r="AY1003" s="16" t="s">
        <v>162</v>
      </c>
      <c r="BE1003" s="149">
        <f t="shared" si="14"/>
        <v>0</v>
      </c>
      <c r="BF1003" s="149">
        <f t="shared" si="15"/>
        <v>0</v>
      </c>
      <c r="BG1003" s="149">
        <f t="shared" si="16"/>
        <v>0</v>
      </c>
      <c r="BH1003" s="149">
        <f t="shared" si="17"/>
        <v>0</v>
      </c>
      <c r="BI1003" s="149">
        <f t="shared" si="18"/>
        <v>0</v>
      </c>
      <c r="BJ1003" s="16" t="s">
        <v>169</v>
      </c>
      <c r="BK1003" s="150">
        <f t="shared" si="19"/>
        <v>0</v>
      </c>
      <c r="BL1003" s="16" t="s">
        <v>272</v>
      </c>
      <c r="BM1003" s="16" t="s">
        <v>1176</v>
      </c>
    </row>
    <row r="1004" spans="2:65" s="12" customFormat="1">
      <c r="B1004" s="159"/>
      <c r="D1004" s="152" t="s">
        <v>175</v>
      </c>
      <c r="E1004" s="160" t="s">
        <v>1</v>
      </c>
      <c r="F1004" s="161" t="s">
        <v>1177</v>
      </c>
      <c r="H1004" s="162">
        <v>6</v>
      </c>
      <c r="I1004" s="163"/>
      <c r="L1004" s="159"/>
      <c r="M1004" s="164"/>
      <c r="N1004" s="165"/>
      <c r="O1004" s="165"/>
      <c r="P1004" s="165"/>
      <c r="Q1004" s="165"/>
      <c r="R1004" s="165"/>
      <c r="S1004" s="165"/>
      <c r="T1004" s="166"/>
      <c r="AT1004" s="160" t="s">
        <v>175</v>
      </c>
      <c r="AU1004" s="160" t="s">
        <v>169</v>
      </c>
      <c r="AV1004" s="12" t="s">
        <v>169</v>
      </c>
      <c r="AW1004" s="12" t="s">
        <v>32</v>
      </c>
      <c r="AX1004" s="12" t="s">
        <v>71</v>
      </c>
      <c r="AY1004" s="160" t="s">
        <v>162</v>
      </c>
    </row>
    <row r="1005" spans="2:65" s="12" customFormat="1">
      <c r="B1005" s="159"/>
      <c r="D1005" s="152" t="s">
        <v>175</v>
      </c>
      <c r="E1005" s="160" t="s">
        <v>1</v>
      </c>
      <c r="F1005" s="161" t="s">
        <v>1178</v>
      </c>
      <c r="H1005" s="162">
        <v>1.8</v>
      </c>
      <c r="I1005" s="163"/>
      <c r="L1005" s="159"/>
      <c r="M1005" s="164"/>
      <c r="N1005" s="165"/>
      <c r="O1005" s="165"/>
      <c r="P1005" s="165"/>
      <c r="Q1005" s="165"/>
      <c r="R1005" s="165"/>
      <c r="S1005" s="165"/>
      <c r="T1005" s="166"/>
      <c r="AT1005" s="160" t="s">
        <v>175</v>
      </c>
      <c r="AU1005" s="160" t="s">
        <v>169</v>
      </c>
      <c r="AV1005" s="12" t="s">
        <v>169</v>
      </c>
      <c r="AW1005" s="12" t="s">
        <v>32</v>
      </c>
      <c r="AX1005" s="12" t="s">
        <v>71</v>
      </c>
      <c r="AY1005" s="160" t="s">
        <v>162</v>
      </c>
    </row>
    <row r="1006" spans="2:65" s="12" customFormat="1">
      <c r="B1006" s="159"/>
      <c r="D1006" s="152" t="s">
        <v>175</v>
      </c>
      <c r="E1006" s="160" t="s">
        <v>1</v>
      </c>
      <c r="F1006" s="161" t="s">
        <v>1179</v>
      </c>
      <c r="H1006" s="162">
        <v>6</v>
      </c>
      <c r="I1006" s="163"/>
      <c r="L1006" s="159"/>
      <c r="M1006" s="164"/>
      <c r="N1006" s="165"/>
      <c r="O1006" s="165"/>
      <c r="P1006" s="165"/>
      <c r="Q1006" s="165"/>
      <c r="R1006" s="165"/>
      <c r="S1006" s="165"/>
      <c r="T1006" s="166"/>
      <c r="AT1006" s="160" t="s">
        <v>175</v>
      </c>
      <c r="AU1006" s="160" t="s">
        <v>169</v>
      </c>
      <c r="AV1006" s="12" t="s">
        <v>169</v>
      </c>
      <c r="AW1006" s="12" t="s">
        <v>32</v>
      </c>
      <c r="AX1006" s="12" t="s">
        <v>71</v>
      </c>
      <c r="AY1006" s="160" t="s">
        <v>162</v>
      </c>
    </row>
    <row r="1007" spans="2:65" s="12" customFormat="1">
      <c r="B1007" s="159"/>
      <c r="D1007" s="152" t="s">
        <v>175</v>
      </c>
      <c r="E1007" s="160" t="s">
        <v>1</v>
      </c>
      <c r="F1007" s="161" t="s">
        <v>1180</v>
      </c>
      <c r="H1007" s="162">
        <v>2.125</v>
      </c>
      <c r="I1007" s="163"/>
      <c r="L1007" s="159"/>
      <c r="M1007" s="164"/>
      <c r="N1007" s="165"/>
      <c r="O1007" s="165"/>
      <c r="P1007" s="165"/>
      <c r="Q1007" s="165"/>
      <c r="R1007" s="165"/>
      <c r="S1007" s="165"/>
      <c r="T1007" s="166"/>
      <c r="AT1007" s="160" t="s">
        <v>175</v>
      </c>
      <c r="AU1007" s="160" t="s">
        <v>169</v>
      </c>
      <c r="AV1007" s="12" t="s">
        <v>169</v>
      </c>
      <c r="AW1007" s="12" t="s">
        <v>32</v>
      </c>
      <c r="AX1007" s="12" t="s">
        <v>71</v>
      </c>
      <c r="AY1007" s="160" t="s">
        <v>162</v>
      </c>
    </row>
    <row r="1008" spans="2:65" s="12" customFormat="1">
      <c r="B1008" s="159"/>
      <c r="D1008" s="152" t="s">
        <v>175</v>
      </c>
      <c r="E1008" s="160" t="s">
        <v>1</v>
      </c>
      <c r="F1008" s="161" t="s">
        <v>1181</v>
      </c>
      <c r="H1008" s="162">
        <v>2</v>
      </c>
      <c r="I1008" s="163"/>
      <c r="L1008" s="159"/>
      <c r="M1008" s="164"/>
      <c r="N1008" s="165"/>
      <c r="O1008" s="165"/>
      <c r="P1008" s="165"/>
      <c r="Q1008" s="165"/>
      <c r="R1008" s="165"/>
      <c r="S1008" s="165"/>
      <c r="T1008" s="166"/>
      <c r="AT1008" s="160" t="s">
        <v>175</v>
      </c>
      <c r="AU1008" s="160" t="s">
        <v>169</v>
      </c>
      <c r="AV1008" s="12" t="s">
        <v>169</v>
      </c>
      <c r="AW1008" s="12" t="s">
        <v>32</v>
      </c>
      <c r="AX1008" s="12" t="s">
        <v>71</v>
      </c>
      <c r="AY1008" s="160" t="s">
        <v>162</v>
      </c>
    </row>
    <row r="1009" spans="2:65" s="12" customFormat="1">
      <c r="B1009" s="159"/>
      <c r="D1009" s="152" t="s">
        <v>175</v>
      </c>
      <c r="E1009" s="160" t="s">
        <v>1</v>
      </c>
      <c r="F1009" s="161" t="s">
        <v>1182</v>
      </c>
      <c r="H1009" s="162">
        <v>10.5</v>
      </c>
      <c r="I1009" s="163"/>
      <c r="L1009" s="159"/>
      <c r="M1009" s="164"/>
      <c r="N1009" s="165"/>
      <c r="O1009" s="165"/>
      <c r="P1009" s="165"/>
      <c r="Q1009" s="165"/>
      <c r="R1009" s="165"/>
      <c r="S1009" s="165"/>
      <c r="T1009" s="166"/>
      <c r="AT1009" s="160" t="s">
        <v>175</v>
      </c>
      <c r="AU1009" s="160" t="s">
        <v>169</v>
      </c>
      <c r="AV1009" s="12" t="s">
        <v>169</v>
      </c>
      <c r="AW1009" s="12" t="s">
        <v>32</v>
      </c>
      <c r="AX1009" s="12" t="s">
        <v>71</v>
      </c>
      <c r="AY1009" s="160" t="s">
        <v>162</v>
      </c>
    </row>
    <row r="1010" spans="2:65" s="12" customFormat="1">
      <c r="B1010" s="159"/>
      <c r="D1010" s="152" t="s">
        <v>175</v>
      </c>
      <c r="E1010" s="160" t="s">
        <v>1</v>
      </c>
      <c r="F1010" s="161" t="s">
        <v>1183</v>
      </c>
      <c r="H1010" s="162">
        <v>1.8</v>
      </c>
      <c r="I1010" s="163"/>
      <c r="L1010" s="159"/>
      <c r="M1010" s="164"/>
      <c r="N1010" s="165"/>
      <c r="O1010" s="165"/>
      <c r="P1010" s="165"/>
      <c r="Q1010" s="165"/>
      <c r="R1010" s="165"/>
      <c r="S1010" s="165"/>
      <c r="T1010" s="166"/>
      <c r="AT1010" s="160" t="s">
        <v>175</v>
      </c>
      <c r="AU1010" s="160" t="s">
        <v>169</v>
      </c>
      <c r="AV1010" s="12" t="s">
        <v>169</v>
      </c>
      <c r="AW1010" s="12" t="s">
        <v>32</v>
      </c>
      <c r="AX1010" s="12" t="s">
        <v>71</v>
      </c>
      <c r="AY1010" s="160" t="s">
        <v>162</v>
      </c>
    </row>
    <row r="1011" spans="2:65" s="14" customFormat="1">
      <c r="B1011" s="175"/>
      <c r="D1011" s="152" t="s">
        <v>175</v>
      </c>
      <c r="E1011" s="176" t="s">
        <v>1</v>
      </c>
      <c r="F1011" s="177" t="s">
        <v>190</v>
      </c>
      <c r="H1011" s="178">
        <v>30.225000000000001</v>
      </c>
      <c r="I1011" s="179"/>
      <c r="L1011" s="175"/>
      <c r="M1011" s="180"/>
      <c r="N1011" s="181"/>
      <c r="O1011" s="181"/>
      <c r="P1011" s="181"/>
      <c r="Q1011" s="181"/>
      <c r="R1011" s="181"/>
      <c r="S1011" s="181"/>
      <c r="T1011" s="182"/>
      <c r="AT1011" s="176" t="s">
        <v>175</v>
      </c>
      <c r="AU1011" s="176" t="s">
        <v>169</v>
      </c>
      <c r="AV1011" s="14" t="s">
        <v>168</v>
      </c>
      <c r="AW1011" s="14" t="s">
        <v>32</v>
      </c>
      <c r="AX1011" s="14" t="s">
        <v>79</v>
      </c>
      <c r="AY1011" s="176" t="s">
        <v>162</v>
      </c>
    </row>
    <row r="1012" spans="2:65" s="1" customFormat="1" ht="16.5" customHeight="1">
      <c r="B1012" s="139"/>
      <c r="C1012" s="183" t="s">
        <v>1184</v>
      </c>
      <c r="D1012" s="183" t="s">
        <v>349</v>
      </c>
      <c r="E1012" s="246" t="s">
        <v>1185</v>
      </c>
      <c r="F1012" s="247"/>
      <c r="G1012" s="185" t="s">
        <v>712</v>
      </c>
      <c r="H1012" s="186">
        <v>30.225000000000001</v>
      </c>
      <c r="I1012" s="187"/>
      <c r="J1012" s="186">
        <f>ROUND(I1012*H1012,3)</f>
        <v>0</v>
      </c>
      <c r="K1012" s="184" t="s">
        <v>1</v>
      </c>
      <c r="L1012" s="188"/>
      <c r="M1012" s="189" t="s">
        <v>1</v>
      </c>
      <c r="N1012" s="190" t="s">
        <v>43</v>
      </c>
      <c r="O1012" s="49"/>
      <c r="P1012" s="147">
        <f>O1012*H1012</f>
        <v>0</v>
      </c>
      <c r="Q1012" s="147">
        <v>0</v>
      </c>
      <c r="R1012" s="147">
        <f>Q1012*H1012</f>
        <v>0</v>
      </c>
      <c r="S1012" s="147">
        <v>0</v>
      </c>
      <c r="T1012" s="148">
        <f>S1012*H1012</f>
        <v>0</v>
      </c>
      <c r="AR1012" s="16" t="s">
        <v>363</v>
      </c>
      <c r="AT1012" s="16" t="s">
        <v>349</v>
      </c>
      <c r="AU1012" s="16" t="s">
        <v>169</v>
      </c>
      <c r="AY1012" s="16" t="s">
        <v>162</v>
      </c>
      <c r="BE1012" s="149">
        <f>IF(N1012="základná",J1012,0)</f>
        <v>0</v>
      </c>
      <c r="BF1012" s="149">
        <f>IF(N1012="znížená",J1012,0)</f>
        <v>0</v>
      </c>
      <c r="BG1012" s="149">
        <f>IF(N1012="zákl. prenesená",J1012,0)</f>
        <v>0</v>
      </c>
      <c r="BH1012" s="149">
        <f>IF(N1012="zníž. prenesená",J1012,0)</f>
        <v>0</v>
      </c>
      <c r="BI1012" s="149">
        <f>IF(N1012="nulová",J1012,0)</f>
        <v>0</v>
      </c>
      <c r="BJ1012" s="16" t="s">
        <v>169</v>
      </c>
      <c r="BK1012" s="150">
        <f>ROUND(I1012*H1012,3)</f>
        <v>0</v>
      </c>
      <c r="BL1012" s="16" t="s">
        <v>272</v>
      </c>
      <c r="BM1012" s="16" t="s">
        <v>1186</v>
      </c>
    </row>
    <row r="1013" spans="2:65" s="1" customFormat="1" ht="22.5" customHeight="1">
      <c r="B1013" s="139"/>
      <c r="C1013" s="140" t="s">
        <v>1187</v>
      </c>
      <c r="D1013" s="140" t="s">
        <v>164</v>
      </c>
      <c r="E1013" s="242" t="s">
        <v>1188</v>
      </c>
      <c r="F1013" s="243"/>
      <c r="G1013" s="142" t="s">
        <v>712</v>
      </c>
      <c r="H1013" s="143">
        <v>80</v>
      </c>
      <c r="I1013" s="144"/>
      <c r="J1013" s="143">
        <f>ROUND(I1013*H1013,3)</f>
        <v>0</v>
      </c>
      <c r="K1013" s="141" t="s">
        <v>1</v>
      </c>
      <c r="L1013" s="30"/>
      <c r="M1013" s="145" t="s">
        <v>1</v>
      </c>
      <c r="N1013" s="146" t="s">
        <v>43</v>
      </c>
      <c r="O1013" s="49"/>
      <c r="P1013" s="147">
        <f>O1013*H1013</f>
        <v>0</v>
      </c>
      <c r="Q1013" s="147">
        <v>2.48E-3</v>
      </c>
      <c r="R1013" s="147">
        <f>Q1013*H1013</f>
        <v>0.19839999999999999</v>
      </c>
      <c r="S1013" s="147">
        <v>0</v>
      </c>
      <c r="T1013" s="148">
        <f>S1013*H1013</f>
        <v>0</v>
      </c>
      <c r="AR1013" s="16" t="s">
        <v>272</v>
      </c>
      <c r="AT1013" s="16" t="s">
        <v>164</v>
      </c>
      <c r="AU1013" s="16" t="s">
        <v>169</v>
      </c>
      <c r="AY1013" s="16" t="s">
        <v>162</v>
      </c>
      <c r="BE1013" s="149">
        <f>IF(N1013="základná",J1013,0)</f>
        <v>0</v>
      </c>
      <c r="BF1013" s="149">
        <f>IF(N1013="znížená",J1013,0)</f>
        <v>0</v>
      </c>
      <c r="BG1013" s="149">
        <f>IF(N1013="zákl. prenesená",J1013,0)</f>
        <v>0</v>
      </c>
      <c r="BH1013" s="149">
        <f>IF(N1013="zníž. prenesená",J1013,0)</f>
        <v>0</v>
      </c>
      <c r="BI1013" s="149">
        <f>IF(N1013="nulová",J1013,0)</f>
        <v>0</v>
      </c>
      <c r="BJ1013" s="16" t="s">
        <v>169</v>
      </c>
      <c r="BK1013" s="150">
        <f>ROUND(I1013*H1013,3)</f>
        <v>0</v>
      </c>
      <c r="BL1013" s="16" t="s">
        <v>272</v>
      </c>
      <c r="BM1013" s="16" t="s">
        <v>1189</v>
      </c>
    </row>
    <row r="1014" spans="2:65" s="1" customFormat="1" ht="22.5" customHeight="1">
      <c r="B1014" s="139"/>
      <c r="C1014" s="140" t="s">
        <v>1190</v>
      </c>
      <c r="D1014" s="140" t="s">
        <v>164</v>
      </c>
      <c r="E1014" s="242" t="s">
        <v>1191</v>
      </c>
      <c r="F1014" s="243"/>
      <c r="G1014" s="142" t="s">
        <v>712</v>
      </c>
      <c r="H1014" s="143">
        <v>5.36</v>
      </c>
      <c r="I1014" s="144"/>
      <c r="J1014" s="143">
        <f>ROUND(I1014*H1014,3)</f>
        <v>0</v>
      </c>
      <c r="K1014" s="141" t="s">
        <v>1</v>
      </c>
      <c r="L1014" s="30"/>
      <c r="M1014" s="145" t="s">
        <v>1</v>
      </c>
      <c r="N1014" s="146" t="s">
        <v>43</v>
      </c>
      <c r="O1014" s="49"/>
      <c r="P1014" s="147">
        <f>O1014*H1014</f>
        <v>0</v>
      </c>
      <c r="Q1014" s="147">
        <v>2.48E-3</v>
      </c>
      <c r="R1014" s="147">
        <f>Q1014*H1014</f>
        <v>1.32928E-2</v>
      </c>
      <c r="S1014" s="147">
        <v>0</v>
      </c>
      <c r="T1014" s="148">
        <f>S1014*H1014</f>
        <v>0</v>
      </c>
      <c r="AR1014" s="16" t="s">
        <v>272</v>
      </c>
      <c r="AT1014" s="16" t="s">
        <v>164</v>
      </c>
      <c r="AU1014" s="16" t="s">
        <v>169</v>
      </c>
      <c r="AY1014" s="16" t="s">
        <v>162</v>
      </c>
      <c r="BE1014" s="149">
        <f>IF(N1014="základná",J1014,0)</f>
        <v>0</v>
      </c>
      <c r="BF1014" s="149">
        <f>IF(N1014="znížená",J1014,0)</f>
        <v>0</v>
      </c>
      <c r="BG1014" s="149">
        <f>IF(N1014="zákl. prenesená",J1014,0)</f>
        <v>0</v>
      </c>
      <c r="BH1014" s="149">
        <f>IF(N1014="zníž. prenesená",J1014,0)</f>
        <v>0</v>
      </c>
      <c r="BI1014" s="149">
        <f>IF(N1014="nulová",J1014,0)</f>
        <v>0</v>
      </c>
      <c r="BJ1014" s="16" t="s">
        <v>169</v>
      </c>
      <c r="BK1014" s="150">
        <f>ROUND(I1014*H1014,3)</f>
        <v>0</v>
      </c>
      <c r="BL1014" s="16" t="s">
        <v>272</v>
      </c>
      <c r="BM1014" s="16" t="s">
        <v>1192</v>
      </c>
    </row>
    <row r="1015" spans="2:65" s="1" customFormat="1" ht="16.5" customHeight="1">
      <c r="B1015" s="139"/>
      <c r="C1015" s="140" t="s">
        <v>1193</v>
      </c>
      <c r="D1015" s="140" t="s">
        <v>164</v>
      </c>
      <c r="E1015" s="242" t="s">
        <v>1194</v>
      </c>
      <c r="F1015" s="243"/>
      <c r="G1015" s="142" t="s">
        <v>907</v>
      </c>
      <c r="H1015" s="144"/>
      <c r="I1015" s="144"/>
      <c r="J1015" s="143">
        <f>ROUND(I1015*H1015,3)</f>
        <v>0</v>
      </c>
      <c r="K1015" s="141" t="s">
        <v>167</v>
      </c>
      <c r="L1015" s="30"/>
      <c r="M1015" s="145" t="s">
        <v>1</v>
      </c>
      <c r="N1015" s="146" t="s">
        <v>43</v>
      </c>
      <c r="O1015" s="49"/>
      <c r="P1015" s="147">
        <f>O1015*H1015</f>
        <v>0</v>
      </c>
      <c r="Q1015" s="147">
        <v>0</v>
      </c>
      <c r="R1015" s="147">
        <f>Q1015*H1015</f>
        <v>0</v>
      </c>
      <c r="S1015" s="147">
        <v>0</v>
      </c>
      <c r="T1015" s="148">
        <f>S1015*H1015</f>
        <v>0</v>
      </c>
      <c r="AR1015" s="16" t="s">
        <v>272</v>
      </c>
      <c r="AT1015" s="16" t="s">
        <v>164</v>
      </c>
      <c r="AU1015" s="16" t="s">
        <v>169</v>
      </c>
      <c r="AY1015" s="16" t="s">
        <v>162</v>
      </c>
      <c r="BE1015" s="149">
        <f>IF(N1015="základná",J1015,0)</f>
        <v>0</v>
      </c>
      <c r="BF1015" s="149">
        <f>IF(N1015="znížená",J1015,0)</f>
        <v>0</v>
      </c>
      <c r="BG1015" s="149">
        <f>IF(N1015="zákl. prenesená",J1015,0)</f>
        <v>0</v>
      </c>
      <c r="BH1015" s="149">
        <f>IF(N1015="zníž. prenesená",J1015,0)</f>
        <v>0</v>
      </c>
      <c r="BI1015" s="149">
        <f>IF(N1015="nulová",J1015,0)</f>
        <v>0</v>
      </c>
      <c r="BJ1015" s="16" t="s">
        <v>169</v>
      </c>
      <c r="BK1015" s="150">
        <f>ROUND(I1015*H1015,3)</f>
        <v>0</v>
      </c>
      <c r="BL1015" s="16" t="s">
        <v>272</v>
      </c>
      <c r="BM1015" s="16" t="s">
        <v>1195</v>
      </c>
    </row>
    <row r="1016" spans="2:65" s="10" customFormat="1" ht="22.9" customHeight="1">
      <c r="B1016" s="126"/>
      <c r="D1016" s="127" t="s">
        <v>70</v>
      </c>
      <c r="E1016" s="137" t="s">
        <v>1196</v>
      </c>
      <c r="F1016" s="137" t="s">
        <v>1197</v>
      </c>
      <c r="I1016" s="129"/>
      <c r="J1016" s="138">
        <f>BK1016</f>
        <v>0</v>
      </c>
      <c r="L1016" s="126"/>
      <c r="M1016" s="131"/>
      <c r="N1016" s="132"/>
      <c r="O1016" s="132"/>
      <c r="P1016" s="133">
        <f>SUM(P1017:P1094)</f>
        <v>0</v>
      </c>
      <c r="Q1016" s="132"/>
      <c r="R1016" s="133">
        <f>SUM(R1017:R1094)</f>
        <v>0.5067600000000001</v>
      </c>
      <c r="S1016" s="132"/>
      <c r="T1016" s="134">
        <f>SUM(T1017:T1094)</f>
        <v>0</v>
      </c>
      <c r="AR1016" s="127" t="s">
        <v>169</v>
      </c>
      <c r="AT1016" s="135" t="s">
        <v>70</v>
      </c>
      <c r="AU1016" s="135" t="s">
        <v>79</v>
      </c>
      <c r="AY1016" s="127" t="s">
        <v>162</v>
      </c>
      <c r="BK1016" s="136">
        <f>SUM(BK1017:BK1094)</f>
        <v>0</v>
      </c>
    </row>
    <row r="1017" spans="2:65" s="1" customFormat="1" ht="33.75" customHeight="1">
      <c r="B1017" s="139"/>
      <c r="C1017" s="140" t="s">
        <v>1198</v>
      </c>
      <c r="D1017" s="140" t="s">
        <v>164</v>
      </c>
      <c r="E1017" s="242" t="s">
        <v>1199</v>
      </c>
      <c r="F1017" s="243"/>
      <c r="G1017" s="142" t="s">
        <v>274</v>
      </c>
      <c r="H1017" s="143">
        <v>45.13</v>
      </c>
      <c r="I1017" s="144"/>
      <c r="J1017" s="143">
        <f>ROUND(I1017*H1017,3)</f>
        <v>0</v>
      </c>
      <c r="K1017" s="141" t="s">
        <v>1</v>
      </c>
      <c r="L1017" s="30"/>
      <c r="M1017" s="145" t="s">
        <v>1</v>
      </c>
      <c r="N1017" s="146" t="s">
        <v>43</v>
      </c>
      <c r="O1017" s="49"/>
      <c r="P1017" s="147">
        <f>O1017*H1017</f>
        <v>0</v>
      </c>
      <c r="Q1017" s="147">
        <v>0</v>
      </c>
      <c r="R1017" s="147">
        <f>Q1017*H1017</f>
        <v>0</v>
      </c>
      <c r="S1017" s="147">
        <v>0</v>
      </c>
      <c r="T1017" s="148">
        <f>S1017*H1017</f>
        <v>0</v>
      </c>
      <c r="AR1017" s="16" t="s">
        <v>272</v>
      </c>
      <c r="AT1017" s="16" t="s">
        <v>164</v>
      </c>
      <c r="AU1017" s="16" t="s">
        <v>169</v>
      </c>
      <c r="AY1017" s="16" t="s">
        <v>162</v>
      </c>
      <c r="BE1017" s="149">
        <f>IF(N1017="základná",J1017,0)</f>
        <v>0</v>
      </c>
      <c r="BF1017" s="149">
        <f>IF(N1017="znížená",J1017,0)</f>
        <v>0</v>
      </c>
      <c r="BG1017" s="149">
        <f>IF(N1017="zákl. prenesená",J1017,0)</f>
        <v>0</v>
      </c>
      <c r="BH1017" s="149">
        <f>IF(N1017="zníž. prenesená",J1017,0)</f>
        <v>0</v>
      </c>
      <c r="BI1017" s="149">
        <f>IF(N1017="nulová",J1017,0)</f>
        <v>0</v>
      </c>
      <c r="BJ1017" s="16" t="s">
        <v>169</v>
      </c>
      <c r="BK1017" s="150">
        <f>ROUND(I1017*H1017,3)</f>
        <v>0</v>
      </c>
      <c r="BL1017" s="16" t="s">
        <v>272</v>
      </c>
      <c r="BM1017" s="16" t="s">
        <v>1200</v>
      </c>
    </row>
    <row r="1018" spans="2:65" s="12" customFormat="1">
      <c r="B1018" s="159"/>
      <c r="D1018" s="152" t="s">
        <v>175</v>
      </c>
      <c r="E1018" s="160" t="s">
        <v>1</v>
      </c>
      <c r="F1018" s="161" t="s">
        <v>1201</v>
      </c>
      <c r="H1018" s="162">
        <v>40.57</v>
      </c>
      <c r="I1018" s="163"/>
      <c r="L1018" s="159"/>
      <c r="M1018" s="164"/>
      <c r="N1018" s="165"/>
      <c r="O1018" s="165"/>
      <c r="P1018" s="165"/>
      <c r="Q1018" s="165"/>
      <c r="R1018" s="165"/>
      <c r="S1018" s="165"/>
      <c r="T1018" s="166"/>
      <c r="AT1018" s="160" t="s">
        <v>175</v>
      </c>
      <c r="AU1018" s="160" t="s">
        <v>169</v>
      </c>
      <c r="AV1018" s="12" t="s">
        <v>169</v>
      </c>
      <c r="AW1018" s="12" t="s">
        <v>32</v>
      </c>
      <c r="AX1018" s="12" t="s">
        <v>71</v>
      </c>
      <c r="AY1018" s="160" t="s">
        <v>162</v>
      </c>
    </row>
    <row r="1019" spans="2:65" s="12" customFormat="1">
      <c r="B1019" s="159"/>
      <c r="D1019" s="152" t="s">
        <v>175</v>
      </c>
      <c r="E1019" s="160" t="s">
        <v>1</v>
      </c>
      <c r="F1019" s="161" t="s">
        <v>1202</v>
      </c>
      <c r="H1019" s="162">
        <v>4.5599999999999996</v>
      </c>
      <c r="I1019" s="163"/>
      <c r="L1019" s="159"/>
      <c r="M1019" s="164"/>
      <c r="N1019" s="165"/>
      <c r="O1019" s="165"/>
      <c r="P1019" s="165"/>
      <c r="Q1019" s="165"/>
      <c r="R1019" s="165"/>
      <c r="S1019" s="165"/>
      <c r="T1019" s="166"/>
      <c r="AT1019" s="160" t="s">
        <v>175</v>
      </c>
      <c r="AU1019" s="160" t="s">
        <v>169</v>
      </c>
      <c r="AV1019" s="12" t="s">
        <v>169</v>
      </c>
      <c r="AW1019" s="12" t="s">
        <v>32</v>
      </c>
      <c r="AX1019" s="12" t="s">
        <v>71</v>
      </c>
      <c r="AY1019" s="160" t="s">
        <v>162</v>
      </c>
    </row>
    <row r="1020" spans="2:65" s="14" customFormat="1">
      <c r="B1020" s="175"/>
      <c r="D1020" s="152" t="s">
        <v>175</v>
      </c>
      <c r="E1020" s="176" t="s">
        <v>1</v>
      </c>
      <c r="F1020" s="177" t="s">
        <v>190</v>
      </c>
      <c r="H1020" s="178">
        <v>45.13</v>
      </c>
      <c r="I1020" s="179"/>
      <c r="L1020" s="175"/>
      <c r="M1020" s="180"/>
      <c r="N1020" s="181"/>
      <c r="O1020" s="181"/>
      <c r="P1020" s="181"/>
      <c r="Q1020" s="181"/>
      <c r="R1020" s="181"/>
      <c r="S1020" s="181"/>
      <c r="T1020" s="182"/>
      <c r="AT1020" s="176" t="s">
        <v>175</v>
      </c>
      <c r="AU1020" s="176" t="s">
        <v>169</v>
      </c>
      <c r="AV1020" s="14" t="s">
        <v>168</v>
      </c>
      <c r="AW1020" s="14" t="s">
        <v>32</v>
      </c>
      <c r="AX1020" s="14" t="s">
        <v>79</v>
      </c>
      <c r="AY1020" s="176" t="s">
        <v>162</v>
      </c>
    </row>
    <row r="1021" spans="2:65" s="1" customFormat="1" ht="16.5" customHeight="1">
      <c r="B1021" s="139"/>
      <c r="C1021" s="140" t="s">
        <v>1203</v>
      </c>
      <c r="D1021" s="140" t="s">
        <v>164</v>
      </c>
      <c r="E1021" s="242" t="s">
        <v>1204</v>
      </c>
      <c r="F1021" s="243"/>
      <c r="G1021" s="142" t="s">
        <v>395</v>
      </c>
      <c r="H1021" s="143">
        <v>6</v>
      </c>
      <c r="I1021" s="144"/>
      <c r="J1021" s="143">
        <f>ROUND(I1021*H1021,3)</f>
        <v>0</v>
      </c>
      <c r="K1021" s="141" t="s">
        <v>1</v>
      </c>
      <c r="L1021" s="30"/>
      <c r="M1021" s="145" t="s">
        <v>1</v>
      </c>
      <c r="N1021" s="146" t="s">
        <v>43</v>
      </c>
      <c r="O1021" s="49"/>
      <c r="P1021" s="147">
        <f>O1021*H1021</f>
        <v>0</v>
      </c>
      <c r="Q1021" s="147">
        <v>0</v>
      </c>
      <c r="R1021" s="147">
        <f>Q1021*H1021</f>
        <v>0</v>
      </c>
      <c r="S1021" s="147">
        <v>0</v>
      </c>
      <c r="T1021" s="148">
        <f>S1021*H1021</f>
        <v>0</v>
      </c>
      <c r="AR1021" s="16" t="s">
        <v>272</v>
      </c>
      <c r="AT1021" s="16" t="s">
        <v>164</v>
      </c>
      <c r="AU1021" s="16" t="s">
        <v>169</v>
      </c>
      <c r="AY1021" s="16" t="s">
        <v>162</v>
      </c>
      <c r="BE1021" s="149">
        <f>IF(N1021="základná",J1021,0)</f>
        <v>0</v>
      </c>
      <c r="BF1021" s="149">
        <f>IF(N1021="znížená",J1021,0)</f>
        <v>0</v>
      </c>
      <c r="BG1021" s="149">
        <f>IF(N1021="zákl. prenesená",J1021,0)</f>
        <v>0</v>
      </c>
      <c r="BH1021" s="149">
        <f>IF(N1021="zníž. prenesená",J1021,0)</f>
        <v>0</v>
      </c>
      <c r="BI1021" s="149">
        <f>IF(N1021="nulová",J1021,0)</f>
        <v>0</v>
      </c>
      <c r="BJ1021" s="16" t="s">
        <v>169</v>
      </c>
      <c r="BK1021" s="150">
        <f>ROUND(I1021*H1021,3)</f>
        <v>0</v>
      </c>
      <c r="BL1021" s="16" t="s">
        <v>272</v>
      </c>
      <c r="BM1021" s="16" t="s">
        <v>1205</v>
      </c>
    </row>
    <row r="1022" spans="2:65" s="1" customFormat="1" ht="16.5" customHeight="1">
      <c r="B1022" s="139"/>
      <c r="C1022" s="140" t="s">
        <v>1206</v>
      </c>
      <c r="D1022" s="140" t="s">
        <v>164</v>
      </c>
      <c r="E1022" s="242" t="s">
        <v>1207</v>
      </c>
      <c r="F1022" s="243"/>
      <c r="G1022" s="142" t="s">
        <v>395</v>
      </c>
      <c r="H1022" s="143">
        <v>15</v>
      </c>
      <c r="I1022" s="144"/>
      <c r="J1022" s="143">
        <f>ROUND(I1022*H1022,3)</f>
        <v>0</v>
      </c>
      <c r="K1022" s="141" t="s">
        <v>1</v>
      </c>
      <c r="L1022" s="30"/>
      <c r="M1022" s="145" t="s">
        <v>1</v>
      </c>
      <c r="N1022" s="146" t="s">
        <v>43</v>
      </c>
      <c r="O1022" s="49"/>
      <c r="P1022" s="147">
        <f>O1022*H1022</f>
        <v>0</v>
      </c>
      <c r="Q1022" s="147">
        <v>0</v>
      </c>
      <c r="R1022" s="147">
        <f>Q1022*H1022</f>
        <v>0</v>
      </c>
      <c r="S1022" s="147">
        <v>0</v>
      </c>
      <c r="T1022" s="148">
        <f>S1022*H1022</f>
        <v>0</v>
      </c>
      <c r="AR1022" s="16" t="s">
        <v>272</v>
      </c>
      <c r="AT1022" s="16" t="s">
        <v>164</v>
      </c>
      <c r="AU1022" s="16" t="s">
        <v>169</v>
      </c>
      <c r="AY1022" s="16" t="s">
        <v>162</v>
      </c>
      <c r="BE1022" s="149">
        <f>IF(N1022="základná",J1022,0)</f>
        <v>0</v>
      </c>
      <c r="BF1022" s="149">
        <f>IF(N1022="znížená",J1022,0)</f>
        <v>0</v>
      </c>
      <c r="BG1022" s="149">
        <f>IF(N1022="zákl. prenesená",J1022,0)</f>
        <v>0</v>
      </c>
      <c r="BH1022" s="149">
        <f>IF(N1022="zníž. prenesená",J1022,0)</f>
        <v>0</v>
      </c>
      <c r="BI1022" s="149">
        <f>IF(N1022="nulová",J1022,0)</f>
        <v>0</v>
      </c>
      <c r="BJ1022" s="16" t="s">
        <v>169</v>
      </c>
      <c r="BK1022" s="150">
        <f>ROUND(I1022*H1022,3)</f>
        <v>0</v>
      </c>
      <c r="BL1022" s="16" t="s">
        <v>272</v>
      </c>
      <c r="BM1022" s="16" t="s">
        <v>1208</v>
      </c>
    </row>
    <row r="1023" spans="2:65" s="1" customFormat="1" ht="22.5" customHeight="1">
      <c r="B1023" s="139"/>
      <c r="C1023" s="183" t="s">
        <v>1209</v>
      </c>
      <c r="D1023" s="183" t="s">
        <v>349</v>
      </c>
      <c r="E1023" s="246" t="s">
        <v>1210</v>
      </c>
      <c r="F1023" s="247"/>
      <c r="G1023" s="185" t="s">
        <v>395</v>
      </c>
      <c r="H1023" s="186">
        <v>1</v>
      </c>
      <c r="I1023" s="187"/>
      <c r="J1023" s="186">
        <f>ROUND(I1023*H1023,3)</f>
        <v>0</v>
      </c>
      <c r="K1023" s="184" t="s">
        <v>1</v>
      </c>
      <c r="L1023" s="188"/>
      <c r="M1023" s="189" t="s">
        <v>1</v>
      </c>
      <c r="N1023" s="190" t="s">
        <v>43</v>
      </c>
      <c r="O1023" s="49"/>
      <c r="P1023" s="147">
        <f>O1023*H1023</f>
        <v>0</v>
      </c>
      <c r="Q1023" s="147">
        <v>2.5000000000000001E-2</v>
      </c>
      <c r="R1023" s="147">
        <f>Q1023*H1023</f>
        <v>2.5000000000000001E-2</v>
      </c>
      <c r="S1023" s="147">
        <v>0</v>
      </c>
      <c r="T1023" s="148">
        <f>S1023*H1023</f>
        <v>0</v>
      </c>
      <c r="AR1023" s="16" t="s">
        <v>363</v>
      </c>
      <c r="AT1023" s="16" t="s">
        <v>349</v>
      </c>
      <c r="AU1023" s="16" t="s">
        <v>169</v>
      </c>
      <c r="AY1023" s="16" t="s">
        <v>162</v>
      </c>
      <c r="BE1023" s="149">
        <f>IF(N1023="základná",J1023,0)</f>
        <v>0</v>
      </c>
      <c r="BF1023" s="149">
        <f>IF(N1023="znížená",J1023,0)</f>
        <v>0</v>
      </c>
      <c r="BG1023" s="149">
        <f>IF(N1023="zákl. prenesená",J1023,0)</f>
        <v>0</v>
      </c>
      <c r="BH1023" s="149">
        <f>IF(N1023="zníž. prenesená",J1023,0)</f>
        <v>0</v>
      </c>
      <c r="BI1023" s="149">
        <f>IF(N1023="nulová",J1023,0)</f>
        <v>0</v>
      </c>
      <c r="BJ1023" s="16" t="s">
        <v>169</v>
      </c>
      <c r="BK1023" s="150">
        <f>ROUND(I1023*H1023,3)</f>
        <v>0</v>
      </c>
      <c r="BL1023" s="16" t="s">
        <v>272</v>
      </c>
      <c r="BM1023" s="16" t="s">
        <v>1211</v>
      </c>
    </row>
    <row r="1024" spans="2:65" s="12" customFormat="1">
      <c r="B1024" s="159"/>
      <c r="D1024" s="152" t="s">
        <v>175</v>
      </c>
      <c r="E1024" s="160" t="s">
        <v>1</v>
      </c>
      <c r="F1024" s="161" t="s">
        <v>1212</v>
      </c>
      <c r="H1024" s="162">
        <v>1</v>
      </c>
      <c r="I1024" s="163"/>
      <c r="L1024" s="159"/>
      <c r="M1024" s="164"/>
      <c r="N1024" s="165"/>
      <c r="O1024" s="165"/>
      <c r="P1024" s="165"/>
      <c r="Q1024" s="165"/>
      <c r="R1024" s="165"/>
      <c r="S1024" s="165"/>
      <c r="T1024" s="166"/>
      <c r="AT1024" s="160" t="s">
        <v>175</v>
      </c>
      <c r="AU1024" s="160" t="s">
        <v>169</v>
      </c>
      <c r="AV1024" s="12" t="s">
        <v>169</v>
      </c>
      <c r="AW1024" s="12" t="s">
        <v>32</v>
      </c>
      <c r="AX1024" s="12" t="s">
        <v>79</v>
      </c>
      <c r="AY1024" s="160" t="s">
        <v>162</v>
      </c>
    </row>
    <row r="1025" spans="2:65" s="1" customFormat="1" ht="22.5" customHeight="1">
      <c r="B1025" s="139"/>
      <c r="C1025" s="183" t="s">
        <v>1213</v>
      </c>
      <c r="D1025" s="183" t="s">
        <v>349</v>
      </c>
      <c r="E1025" s="246" t="s">
        <v>1214</v>
      </c>
      <c r="F1025" s="247"/>
      <c r="G1025" s="185" t="s">
        <v>395</v>
      </c>
      <c r="H1025" s="186">
        <v>1</v>
      </c>
      <c r="I1025" s="187"/>
      <c r="J1025" s="186">
        <f>ROUND(I1025*H1025,3)</f>
        <v>0</v>
      </c>
      <c r="K1025" s="184" t="s">
        <v>1</v>
      </c>
      <c r="L1025" s="188"/>
      <c r="M1025" s="189" t="s">
        <v>1</v>
      </c>
      <c r="N1025" s="190" t="s">
        <v>43</v>
      </c>
      <c r="O1025" s="49"/>
      <c r="P1025" s="147">
        <f>O1025*H1025</f>
        <v>0</v>
      </c>
      <c r="Q1025" s="147">
        <v>2.5000000000000001E-2</v>
      </c>
      <c r="R1025" s="147">
        <f>Q1025*H1025</f>
        <v>2.5000000000000001E-2</v>
      </c>
      <c r="S1025" s="147">
        <v>0</v>
      </c>
      <c r="T1025" s="148">
        <f>S1025*H1025</f>
        <v>0</v>
      </c>
      <c r="AR1025" s="16" t="s">
        <v>363</v>
      </c>
      <c r="AT1025" s="16" t="s">
        <v>349</v>
      </c>
      <c r="AU1025" s="16" t="s">
        <v>169</v>
      </c>
      <c r="AY1025" s="16" t="s">
        <v>162</v>
      </c>
      <c r="BE1025" s="149">
        <f>IF(N1025="základná",J1025,0)</f>
        <v>0</v>
      </c>
      <c r="BF1025" s="149">
        <f>IF(N1025="znížená",J1025,0)</f>
        <v>0</v>
      </c>
      <c r="BG1025" s="149">
        <f>IF(N1025="zákl. prenesená",J1025,0)</f>
        <v>0</v>
      </c>
      <c r="BH1025" s="149">
        <f>IF(N1025="zníž. prenesená",J1025,0)</f>
        <v>0</v>
      </c>
      <c r="BI1025" s="149">
        <f>IF(N1025="nulová",J1025,0)</f>
        <v>0</v>
      </c>
      <c r="BJ1025" s="16" t="s">
        <v>169</v>
      </c>
      <c r="BK1025" s="150">
        <f>ROUND(I1025*H1025,3)</f>
        <v>0</v>
      </c>
      <c r="BL1025" s="16" t="s">
        <v>272</v>
      </c>
      <c r="BM1025" s="16" t="s">
        <v>1215</v>
      </c>
    </row>
    <row r="1026" spans="2:65" s="12" customFormat="1">
      <c r="B1026" s="159"/>
      <c r="D1026" s="152" t="s">
        <v>175</v>
      </c>
      <c r="E1026" s="160" t="s">
        <v>1</v>
      </c>
      <c r="F1026" s="161" t="s">
        <v>1212</v>
      </c>
      <c r="H1026" s="162">
        <v>1</v>
      </c>
      <c r="I1026" s="163"/>
      <c r="L1026" s="159"/>
      <c r="M1026" s="164"/>
      <c r="N1026" s="165"/>
      <c r="O1026" s="165"/>
      <c r="P1026" s="165"/>
      <c r="Q1026" s="165"/>
      <c r="R1026" s="165"/>
      <c r="S1026" s="165"/>
      <c r="T1026" s="166"/>
      <c r="AT1026" s="160" t="s">
        <v>175</v>
      </c>
      <c r="AU1026" s="160" t="s">
        <v>169</v>
      </c>
      <c r="AV1026" s="12" t="s">
        <v>169</v>
      </c>
      <c r="AW1026" s="12" t="s">
        <v>32</v>
      </c>
      <c r="AX1026" s="12" t="s">
        <v>79</v>
      </c>
      <c r="AY1026" s="160" t="s">
        <v>162</v>
      </c>
    </row>
    <row r="1027" spans="2:65" s="1" customFormat="1" ht="22.5" customHeight="1">
      <c r="B1027" s="139"/>
      <c r="C1027" s="183" t="s">
        <v>1216</v>
      </c>
      <c r="D1027" s="183" t="s">
        <v>349</v>
      </c>
      <c r="E1027" s="246" t="s">
        <v>1217</v>
      </c>
      <c r="F1027" s="247"/>
      <c r="G1027" s="185" t="s">
        <v>395</v>
      </c>
      <c r="H1027" s="186">
        <v>1</v>
      </c>
      <c r="I1027" s="187"/>
      <c r="J1027" s="186">
        <f>ROUND(I1027*H1027,3)</f>
        <v>0</v>
      </c>
      <c r="K1027" s="184" t="s">
        <v>1</v>
      </c>
      <c r="L1027" s="188"/>
      <c r="M1027" s="189" t="s">
        <v>1</v>
      </c>
      <c r="N1027" s="190" t="s">
        <v>43</v>
      </c>
      <c r="O1027" s="49"/>
      <c r="P1027" s="147">
        <f>O1027*H1027</f>
        <v>0</v>
      </c>
      <c r="Q1027" s="147">
        <v>2.5000000000000001E-2</v>
      </c>
      <c r="R1027" s="147">
        <f>Q1027*H1027</f>
        <v>2.5000000000000001E-2</v>
      </c>
      <c r="S1027" s="147">
        <v>0</v>
      </c>
      <c r="T1027" s="148">
        <f>S1027*H1027</f>
        <v>0</v>
      </c>
      <c r="AR1027" s="16" t="s">
        <v>363</v>
      </c>
      <c r="AT1027" s="16" t="s">
        <v>349</v>
      </c>
      <c r="AU1027" s="16" t="s">
        <v>169</v>
      </c>
      <c r="AY1027" s="16" t="s">
        <v>162</v>
      </c>
      <c r="BE1027" s="149">
        <f>IF(N1027="základná",J1027,0)</f>
        <v>0</v>
      </c>
      <c r="BF1027" s="149">
        <f>IF(N1027="znížená",J1027,0)</f>
        <v>0</v>
      </c>
      <c r="BG1027" s="149">
        <f>IF(N1027="zákl. prenesená",J1027,0)</f>
        <v>0</v>
      </c>
      <c r="BH1027" s="149">
        <f>IF(N1027="zníž. prenesená",J1027,0)</f>
        <v>0</v>
      </c>
      <c r="BI1027" s="149">
        <f>IF(N1027="nulová",J1027,0)</f>
        <v>0</v>
      </c>
      <c r="BJ1027" s="16" t="s">
        <v>169</v>
      </c>
      <c r="BK1027" s="150">
        <f>ROUND(I1027*H1027,3)</f>
        <v>0</v>
      </c>
      <c r="BL1027" s="16" t="s">
        <v>272</v>
      </c>
      <c r="BM1027" s="16" t="s">
        <v>1218</v>
      </c>
    </row>
    <row r="1028" spans="2:65" s="12" customFormat="1">
      <c r="B1028" s="159"/>
      <c r="D1028" s="152" t="s">
        <v>175</v>
      </c>
      <c r="E1028" s="160" t="s">
        <v>1</v>
      </c>
      <c r="F1028" s="161" t="s">
        <v>1212</v>
      </c>
      <c r="H1028" s="162">
        <v>1</v>
      </c>
      <c r="I1028" s="163"/>
      <c r="L1028" s="159"/>
      <c r="M1028" s="164"/>
      <c r="N1028" s="165"/>
      <c r="O1028" s="165"/>
      <c r="P1028" s="165"/>
      <c r="Q1028" s="165"/>
      <c r="R1028" s="165"/>
      <c r="S1028" s="165"/>
      <c r="T1028" s="166"/>
      <c r="AT1028" s="160" t="s">
        <v>175</v>
      </c>
      <c r="AU1028" s="160" t="s">
        <v>169</v>
      </c>
      <c r="AV1028" s="12" t="s">
        <v>169</v>
      </c>
      <c r="AW1028" s="12" t="s">
        <v>32</v>
      </c>
      <c r="AX1028" s="12" t="s">
        <v>79</v>
      </c>
      <c r="AY1028" s="160" t="s">
        <v>162</v>
      </c>
    </row>
    <row r="1029" spans="2:65" s="1" customFormat="1" ht="22.5" customHeight="1">
      <c r="B1029" s="139"/>
      <c r="C1029" s="183" t="s">
        <v>1219</v>
      </c>
      <c r="D1029" s="183" t="s">
        <v>349</v>
      </c>
      <c r="E1029" s="246" t="s">
        <v>1220</v>
      </c>
      <c r="F1029" s="247"/>
      <c r="G1029" s="185" t="s">
        <v>395</v>
      </c>
      <c r="H1029" s="186">
        <v>4</v>
      </c>
      <c r="I1029" s="187"/>
      <c r="J1029" s="186">
        <f>ROUND(I1029*H1029,3)</f>
        <v>0</v>
      </c>
      <c r="K1029" s="184" t="s">
        <v>1</v>
      </c>
      <c r="L1029" s="188"/>
      <c r="M1029" s="189" t="s">
        <v>1</v>
      </c>
      <c r="N1029" s="190" t="s">
        <v>43</v>
      </c>
      <c r="O1029" s="49"/>
      <c r="P1029" s="147">
        <f>O1029*H1029</f>
        <v>0</v>
      </c>
      <c r="Q1029" s="147">
        <v>2.5000000000000001E-2</v>
      </c>
      <c r="R1029" s="147">
        <f>Q1029*H1029</f>
        <v>0.1</v>
      </c>
      <c r="S1029" s="147">
        <v>0</v>
      </c>
      <c r="T1029" s="148">
        <f>S1029*H1029</f>
        <v>0</v>
      </c>
      <c r="AR1029" s="16" t="s">
        <v>363</v>
      </c>
      <c r="AT1029" s="16" t="s">
        <v>349</v>
      </c>
      <c r="AU1029" s="16" t="s">
        <v>169</v>
      </c>
      <c r="AY1029" s="16" t="s">
        <v>162</v>
      </c>
      <c r="BE1029" s="149">
        <f>IF(N1029="základná",J1029,0)</f>
        <v>0</v>
      </c>
      <c r="BF1029" s="149">
        <f>IF(N1029="znížená",J1029,0)</f>
        <v>0</v>
      </c>
      <c r="BG1029" s="149">
        <f>IF(N1029="zákl. prenesená",J1029,0)</f>
        <v>0</v>
      </c>
      <c r="BH1029" s="149">
        <f>IF(N1029="zníž. prenesená",J1029,0)</f>
        <v>0</v>
      </c>
      <c r="BI1029" s="149">
        <f>IF(N1029="nulová",J1029,0)</f>
        <v>0</v>
      </c>
      <c r="BJ1029" s="16" t="s">
        <v>169</v>
      </c>
      <c r="BK1029" s="150">
        <f>ROUND(I1029*H1029,3)</f>
        <v>0</v>
      </c>
      <c r="BL1029" s="16" t="s">
        <v>272</v>
      </c>
      <c r="BM1029" s="16" t="s">
        <v>1221</v>
      </c>
    </row>
    <row r="1030" spans="2:65" s="12" customFormat="1">
      <c r="B1030" s="159"/>
      <c r="D1030" s="152" t="s">
        <v>175</v>
      </c>
      <c r="E1030" s="160" t="s">
        <v>1</v>
      </c>
      <c r="F1030" s="161" t="s">
        <v>1222</v>
      </c>
      <c r="H1030" s="162">
        <v>4</v>
      </c>
      <c r="I1030" s="163"/>
      <c r="L1030" s="159"/>
      <c r="M1030" s="164"/>
      <c r="N1030" s="165"/>
      <c r="O1030" s="165"/>
      <c r="P1030" s="165"/>
      <c r="Q1030" s="165"/>
      <c r="R1030" s="165"/>
      <c r="S1030" s="165"/>
      <c r="T1030" s="166"/>
      <c r="AT1030" s="160" t="s">
        <v>175</v>
      </c>
      <c r="AU1030" s="160" t="s">
        <v>169</v>
      </c>
      <c r="AV1030" s="12" t="s">
        <v>169</v>
      </c>
      <c r="AW1030" s="12" t="s">
        <v>32</v>
      </c>
      <c r="AX1030" s="12" t="s">
        <v>79</v>
      </c>
      <c r="AY1030" s="160" t="s">
        <v>162</v>
      </c>
    </row>
    <row r="1031" spans="2:65" s="1" customFormat="1" ht="22.5" customHeight="1">
      <c r="B1031" s="139"/>
      <c r="C1031" s="183" t="s">
        <v>1223</v>
      </c>
      <c r="D1031" s="183" t="s">
        <v>349</v>
      </c>
      <c r="E1031" s="246" t="s">
        <v>1224</v>
      </c>
      <c r="F1031" s="247"/>
      <c r="G1031" s="185" t="s">
        <v>395</v>
      </c>
      <c r="H1031" s="186">
        <v>2</v>
      </c>
      <c r="I1031" s="187"/>
      <c r="J1031" s="186">
        <f>ROUND(I1031*H1031,3)</f>
        <v>0</v>
      </c>
      <c r="K1031" s="184" t="s">
        <v>1</v>
      </c>
      <c r="L1031" s="188"/>
      <c r="M1031" s="189" t="s">
        <v>1</v>
      </c>
      <c r="N1031" s="190" t="s">
        <v>43</v>
      </c>
      <c r="O1031" s="49"/>
      <c r="P1031" s="147">
        <f>O1031*H1031</f>
        <v>0</v>
      </c>
      <c r="Q1031" s="147">
        <v>2.5000000000000001E-2</v>
      </c>
      <c r="R1031" s="147">
        <f>Q1031*H1031</f>
        <v>0.05</v>
      </c>
      <c r="S1031" s="147">
        <v>0</v>
      </c>
      <c r="T1031" s="148">
        <f>S1031*H1031</f>
        <v>0</v>
      </c>
      <c r="AR1031" s="16" t="s">
        <v>363</v>
      </c>
      <c r="AT1031" s="16" t="s">
        <v>349</v>
      </c>
      <c r="AU1031" s="16" t="s">
        <v>169</v>
      </c>
      <c r="AY1031" s="16" t="s">
        <v>162</v>
      </c>
      <c r="BE1031" s="149">
        <f>IF(N1031="základná",J1031,0)</f>
        <v>0</v>
      </c>
      <c r="BF1031" s="149">
        <f>IF(N1031="znížená",J1031,0)</f>
        <v>0</v>
      </c>
      <c r="BG1031" s="149">
        <f>IF(N1031="zákl. prenesená",J1031,0)</f>
        <v>0</v>
      </c>
      <c r="BH1031" s="149">
        <f>IF(N1031="zníž. prenesená",J1031,0)</f>
        <v>0</v>
      </c>
      <c r="BI1031" s="149">
        <f>IF(N1031="nulová",J1031,0)</f>
        <v>0</v>
      </c>
      <c r="BJ1031" s="16" t="s">
        <v>169</v>
      </c>
      <c r="BK1031" s="150">
        <f>ROUND(I1031*H1031,3)</f>
        <v>0</v>
      </c>
      <c r="BL1031" s="16" t="s">
        <v>272</v>
      </c>
      <c r="BM1031" s="16" t="s">
        <v>1225</v>
      </c>
    </row>
    <row r="1032" spans="2:65" s="12" customFormat="1">
      <c r="B1032" s="159"/>
      <c r="D1032" s="152" t="s">
        <v>175</v>
      </c>
      <c r="E1032" s="160" t="s">
        <v>1</v>
      </c>
      <c r="F1032" s="161" t="s">
        <v>1226</v>
      </c>
      <c r="H1032" s="162">
        <v>2</v>
      </c>
      <c r="I1032" s="163"/>
      <c r="L1032" s="159"/>
      <c r="M1032" s="164"/>
      <c r="N1032" s="165"/>
      <c r="O1032" s="165"/>
      <c r="P1032" s="165"/>
      <c r="Q1032" s="165"/>
      <c r="R1032" s="165"/>
      <c r="S1032" s="165"/>
      <c r="T1032" s="166"/>
      <c r="AT1032" s="160" t="s">
        <v>175</v>
      </c>
      <c r="AU1032" s="160" t="s">
        <v>169</v>
      </c>
      <c r="AV1032" s="12" t="s">
        <v>169</v>
      </c>
      <c r="AW1032" s="12" t="s">
        <v>32</v>
      </c>
      <c r="AX1032" s="12" t="s">
        <v>79</v>
      </c>
      <c r="AY1032" s="160" t="s">
        <v>162</v>
      </c>
    </row>
    <row r="1033" spans="2:65" s="1" customFormat="1" ht="16.5" customHeight="1">
      <c r="B1033" s="139"/>
      <c r="C1033" s="183" t="s">
        <v>1227</v>
      </c>
      <c r="D1033" s="183" t="s">
        <v>349</v>
      </c>
      <c r="E1033" s="246" t="s">
        <v>1228</v>
      </c>
      <c r="F1033" s="247"/>
      <c r="G1033" s="185" t="s">
        <v>395</v>
      </c>
      <c r="H1033" s="186">
        <v>1</v>
      </c>
      <c r="I1033" s="187"/>
      <c r="J1033" s="186">
        <f>ROUND(I1033*H1033,3)</f>
        <v>0</v>
      </c>
      <c r="K1033" s="184" t="s">
        <v>1</v>
      </c>
      <c r="L1033" s="188"/>
      <c r="M1033" s="189" t="s">
        <v>1</v>
      </c>
      <c r="N1033" s="190" t="s">
        <v>43</v>
      </c>
      <c r="O1033" s="49"/>
      <c r="P1033" s="147">
        <f>O1033*H1033</f>
        <v>0</v>
      </c>
      <c r="Q1033" s="147">
        <v>2.5000000000000001E-2</v>
      </c>
      <c r="R1033" s="147">
        <f>Q1033*H1033</f>
        <v>2.5000000000000001E-2</v>
      </c>
      <c r="S1033" s="147">
        <v>0</v>
      </c>
      <c r="T1033" s="148">
        <f>S1033*H1033</f>
        <v>0</v>
      </c>
      <c r="AR1033" s="16" t="s">
        <v>363</v>
      </c>
      <c r="AT1033" s="16" t="s">
        <v>349</v>
      </c>
      <c r="AU1033" s="16" t="s">
        <v>169</v>
      </c>
      <c r="AY1033" s="16" t="s">
        <v>162</v>
      </c>
      <c r="BE1033" s="149">
        <f>IF(N1033="základná",J1033,0)</f>
        <v>0</v>
      </c>
      <c r="BF1033" s="149">
        <f>IF(N1033="znížená",J1033,0)</f>
        <v>0</v>
      </c>
      <c r="BG1033" s="149">
        <f>IF(N1033="zákl. prenesená",J1033,0)</f>
        <v>0</v>
      </c>
      <c r="BH1033" s="149">
        <f>IF(N1033="zníž. prenesená",J1033,0)</f>
        <v>0</v>
      </c>
      <c r="BI1033" s="149">
        <f>IF(N1033="nulová",J1033,0)</f>
        <v>0</v>
      </c>
      <c r="BJ1033" s="16" t="s">
        <v>169</v>
      </c>
      <c r="BK1033" s="150">
        <f>ROUND(I1033*H1033,3)</f>
        <v>0</v>
      </c>
      <c r="BL1033" s="16" t="s">
        <v>272</v>
      </c>
      <c r="BM1033" s="16" t="s">
        <v>1229</v>
      </c>
    </row>
    <row r="1034" spans="2:65" s="12" customFormat="1">
      <c r="B1034" s="159"/>
      <c r="D1034" s="152" t="s">
        <v>175</v>
      </c>
      <c r="E1034" s="160" t="s">
        <v>1</v>
      </c>
      <c r="F1034" s="161" t="s">
        <v>1230</v>
      </c>
      <c r="H1034" s="162">
        <v>1</v>
      </c>
      <c r="I1034" s="163"/>
      <c r="L1034" s="159"/>
      <c r="M1034" s="164"/>
      <c r="N1034" s="165"/>
      <c r="O1034" s="165"/>
      <c r="P1034" s="165"/>
      <c r="Q1034" s="165"/>
      <c r="R1034" s="165"/>
      <c r="S1034" s="165"/>
      <c r="T1034" s="166"/>
      <c r="AT1034" s="160" t="s">
        <v>175</v>
      </c>
      <c r="AU1034" s="160" t="s">
        <v>169</v>
      </c>
      <c r="AV1034" s="12" t="s">
        <v>169</v>
      </c>
      <c r="AW1034" s="12" t="s">
        <v>32</v>
      </c>
      <c r="AX1034" s="12" t="s">
        <v>79</v>
      </c>
      <c r="AY1034" s="160" t="s">
        <v>162</v>
      </c>
    </row>
    <row r="1035" spans="2:65" s="1" customFormat="1" ht="22.5" customHeight="1">
      <c r="B1035" s="139"/>
      <c r="C1035" s="183" t="s">
        <v>1231</v>
      </c>
      <c r="D1035" s="183" t="s">
        <v>349</v>
      </c>
      <c r="E1035" s="246" t="s">
        <v>1232</v>
      </c>
      <c r="F1035" s="247"/>
      <c r="G1035" s="185" t="s">
        <v>395</v>
      </c>
      <c r="H1035" s="186">
        <v>6</v>
      </c>
      <c r="I1035" s="187"/>
      <c r="J1035" s="186">
        <f>ROUND(I1035*H1035,3)</f>
        <v>0</v>
      </c>
      <c r="K1035" s="184" t="s">
        <v>1</v>
      </c>
      <c r="L1035" s="188"/>
      <c r="M1035" s="189" t="s">
        <v>1</v>
      </c>
      <c r="N1035" s="190" t="s">
        <v>43</v>
      </c>
      <c r="O1035" s="49"/>
      <c r="P1035" s="147">
        <f>O1035*H1035</f>
        <v>0</v>
      </c>
      <c r="Q1035" s="147">
        <v>2.5000000000000001E-2</v>
      </c>
      <c r="R1035" s="147">
        <f>Q1035*H1035</f>
        <v>0.15000000000000002</v>
      </c>
      <c r="S1035" s="147">
        <v>0</v>
      </c>
      <c r="T1035" s="148">
        <f>S1035*H1035</f>
        <v>0</v>
      </c>
      <c r="AR1035" s="16" t="s">
        <v>363</v>
      </c>
      <c r="AT1035" s="16" t="s">
        <v>349</v>
      </c>
      <c r="AU1035" s="16" t="s">
        <v>169</v>
      </c>
      <c r="AY1035" s="16" t="s">
        <v>162</v>
      </c>
      <c r="BE1035" s="149">
        <f>IF(N1035="základná",J1035,0)</f>
        <v>0</v>
      </c>
      <c r="BF1035" s="149">
        <f>IF(N1035="znížená",J1035,0)</f>
        <v>0</v>
      </c>
      <c r="BG1035" s="149">
        <f>IF(N1035="zákl. prenesená",J1035,0)</f>
        <v>0</v>
      </c>
      <c r="BH1035" s="149">
        <f>IF(N1035="zníž. prenesená",J1035,0)</f>
        <v>0</v>
      </c>
      <c r="BI1035" s="149">
        <f>IF(N1035="nulová",J1035,0)</f>
        <v>0</v>
      </c>
      <c r="BJ1035" s="16" t="s">
        <v>169</v>
      </c>
      <c r="BK1035" s="150">
        <f>ROUND(I1035*H1035,3)</f>
        <v>0</v>
      </c>
      <c r="BL1035" s="16" t="s">
        <v>272</v>
      </c>
      <c r="BM1035" s="16" t="s">
        <v>1233</v>
      </c>
    </row>
    <row r="1036" spans="2:65" s="12" customFormat="1">
      <c r="B1036" s="159"/>
      <c r="D1036" s="152" t="s">
        <v>175</v>
      </c>
      <c r="E1036" s="160" t="s">
        <v>1</v>
      </c>
      <c r="F1036" s="161" t="s">
        <v>1234</v>
      </c>
      <c r="H1036" s="162">
        <v>6</v>
      </c>
      <c r="I1036" s="163"/>
      <c r="L1036" s="159"/>
      <c r="M1036" s="164"/>
      <c r="N1036" s="165"/>
      <c r="O1036" s="165"/>
      <c r="P1036" s="165"/>
      <c r="Q1036" s="165"/>
      <c r="R1036" s="165"/>
      <c r="S1036" s="165"/>
      <c r="T1036" s="166"/>
      <c r="AT1036" s="160" t="s">
        <v>175</v>
      </c>
      <c r="AU1036" s="160" t="s">
        <v>169</v>
      </c>
      <c r="AV1036" s="12" t="s">
        <v>169</v>
      </c>
      <c r="AW1036" s="12" t="s">
        <v>32</v>
      </c>
      <c r="AX1036" s="12" t="s">
        <v>79</v>
      </c>
      <c r="AY1036" s="160" t="s">
        <v>162</v>
      </c>
    </row>
    <row r="1037" spans="2:65" s="1" customFormat="1" ht="22.5" customHeight="1">
      <c r="B1037" s="139"/>
      <c r="C1037" s="183" t="s">
        <v>1235</v>
      </c>
      <c r="D1037" s="183" t="s">
        <v>349</v>
      </c>
      <c r="E1037" s="246" t="s">
        <v>1236</v>
      </c>
      <c r="F1037" s="247"/>
      <c r="G1037" s="185" t="s">
        <v>395</v>
      </c>
      <c r="H1037" s="186">
        <v>2</v>
      </c>
      <c r="I1037" s="187"/>
      <c r="J1037" s="186">
        <f>ROUND(I1037*H1037,3)</f>
        <v>0</v>
      </c>
      <c r="K1037" s="184" t="s">
        <v>1</v>
      </c>
      <c r="L1037" s="188"/>
      <c r="M1037" s="189" t="s">
        <v>1</v>
      </c>
      <c r="N1037" s="190" t="s">
        <v>43</v>
      </c>
      <c r="O1037" s="49"/>
      <c r="P1037" s="147">
        <f>O1037*H1037</f>
        <v>0</v>
      </c>
      <c r="Q1037" s="147">
        <v>2.5000000000000001E-2</v>
      </c>
      <c r="R1037" s="147">
        <f>Q1037*H1037</f>
        <v>0.05</v>
      </c>
      <c r="S1037" s="147">
        <v>0</v>
      </c>
      <c r="T1037" s="148">
        <f>S1037*H1037</f>
        <v>0</v>
      </c>
      <c r="AR1037" s="16" t="s">
        <v>363</v>
      </c>
      <c r="AT1037" s="16" t="s">
        <v>349</v>
      </c>
      <c r="AU1037" s="16" t="s">
        <v>169</v>
      </c>
      <c r="AY1037" s="16" t="s">
        <v>162</v>
      </c>
      <c r="BE1037" s="149">
        <f>IF(N1037="základná",J1037,0)</f>
        <v>0</v>
      </c>
      <c r="BF1037" s="149">
        <f>IF(N1037="znížená",J1037,0)</f>
        <v>0</v>
      </c>
      <c r="BG1037" s="149">
        <f>IF(N1037="zákl. prenesená",J1037,0)</f>
        <v>0</v>
      </c>
      <c r="BH1037" s="149">
        <f>IF(N1037="zníž. prenesená",J1037,0)</f>
        <v>0</v>
      </c>
      <c r="BI1037" s="149">
        <f>IF(N1037="nulová",J1037,0)</f>
        <v>0</v>
      </c>
      <c r="BJ1037" s="16" t="s">
        <v>169</v>
      </c>
      <c r="BK1037" s="150">
        <f>ROUND(I1037*H1037,3)</f>
        <v>0</v>
      </c>
      <c r="BL1037" s="16" t="s">
        <v>272</v>
      </c>
      <c r="BM1037" s="16" t="s">
        <v>1237</v>
      </c>
    </row>
    <row r="1038" spans="2:65" s="12" customFormat="1">
      <c r="B1038" s="159"/>
      <c r="D1038" s="152" t="s">
        <v>175</v>
      </c>
      <c r="E1038" s="160" t="s">
        <v>1</v>
      </c>
      <c r="F1038" s="161" t="s">
        <v>1238</v>
      </c>
      <c r="H1038" s="162">
        <v>2</v>
      </c>
      <c r="I1038" s="163"/>
      <c r="L1038" s="159"/>
      <c r="M1038" s="164"/>
      <c r="N1038" s="165"/>
      <c r="O1038" s="165"/>
      <c r="P1038" s="165"/>
      <c r="Q1038" s="165"/>
      <c r="R1038" s="165"/>
      <c r="S1038" s="165"/>
      <c r="T1038" s="166"/>
      <c r="AT1038" s="160" t="s">
        <v>175</v>
      </c>
      <c r="AU1038" s="160" t="s">
        <v>169</v>
      </c>
      <c r="AV1038" s="12" t="s">
        <v>169</v>
      </c>
      <c r="AW1038" s="12" t="s">
        <v>32</v>
      </c>
      <c r="AX1038" s="12" t="s">
        <v>79</v>
      </c>
      <c r="AY1038" s="160" t="s">
        <v>162</v>
      </c>
    </row>
    <row r="1039" spans="2:65" s="1" customFormat="1" ht="16.5" customHeight="1">
      <c r="B1039" s="139"/>
      <c r="C1039" s="183" t="s">
        <v>1239</v>
      </c>
      <c r="D1039" s="183" t="s">
        <v>349</v>
      </c>
      <c r="E1039" s="246" t="s">
        <v>1240</v>
      </c>
      <c r="F1039" s="247"/>
      <c r="G1039" s="185" t="s">
        <v>395</v>
      </c>
      <c r="H1039" s="186">
        <v>1</v>
      </c>
      <c r="I1039" s="187"/>
      <c r="J1039" s="186">
        <f>ROUND(I1039*H1039,3)</f>
        <v>0</v>
      </c>
      <c r="K1039" s="184" t="s">
        <v>1</v>
      </c>
      <c r="L1039" s="188"/>
      <c r="M1039" s="189" t="s">
        <v>1</v>
      </c>
      <c r="N1039" s="190" t="s">
        <v>43</v>
      </c>
      <c r="O1039" s="49"/>
      <c r="P1039" s="147">
        <f>O1039*H1039</f>
        <v>0</v>
      </c>
      <c r="Q1039" s="147">
        <v>1.7500000000000002E-2</v>
      </c>
      <c r="R1039" s="147">
        <f>Q1039*H1039</f>
        <v>1.7500000000000002E-2</v>
      </c>
      <c r="S1039" s="147">
        <v>0</v>
      </c>
      <c r="T1039" s="148">
        <f>S1039*H1039</f>
        <v>0</v>
      </c>
      <c r="AR1039" s="16" t="s">
        <v>363</v>
      </c>
      <c r="AT1039" s="16" t="s">
        <v>349</v>
      </c>
      <c r="AU1039" s="16" t="s">
        <v>169</v>
      </c>
      <c r="AY1039" s="16" t="s">
        <v>162</v>
      </c>
      <c r="BE1039" s="149">
        <f>IF(N1039="základná",J1039,0)</f>
        <v>0</v>
      </c>
      <c r="BF1039" s="149">
        <f>IF(N1039="znížená",J1039,0)</f>
        <v>0</v>
      </c>
      <c r="BG1039" s="149">
        <f>IF(N1039="zákl. prenesená",J1039,0)</f>
        <v>0</v>
      </c>
      <c r="BH1039" s="149">
        <f>IF(N1039="zníž. prenesená",J1039,0)</f>
        <v>0</v>
      </c>
      <c r="BI1039" s="149">
        <f>IF(N1039="nulová",J1039,0)</f>
        <v>0</v>
      </c>
      <c r="BJ1039" s="16" t="s">
        <v>169</v>
      </c>
      <c r="BK1039" s="150">
        <f>ROUND(I1039*H1039,3)</f>
        <v>0</v>
      </c>
      <c r="BL1039" s="16" t="s">
        <v>272</v>
      </c>
      <c r="BM1039" s="16" t="s">
        <v>1241</v>
      </c>
    </row>
    <row r="1040" spans="2:65" s="11" customFormat="1">
      <c r="B1040" s="151"/>
      <c r="D1040" s="152" t="s">
        <v>175</v>
      </c>
      <c r="E1040" s="153" t="s">
        <v>1</v>
      </c>
      <c r="F1040" s="154" t="s">
        <v>1242</v>
      </c>
      <c r="H1040" s="153" t="s">
        <v>1</v>
      </c>
      <c r="I1040" s="155"/>
      <c r="L1040" s="151"/>
      <c r="M1040" s="156"/>
      <c r="N1040" s="157"/>
      <c r="O1040" s="157"/>
      <c r="P1040" s="157"/>
      <c r="Q1040" s="157"/>
      <c r="R1040" s="157"/>
      <c r="S1040" s="157"/>
      <c r="T1040" s="158"/>
      <c r="AT1040" s="153" t="s">
        <v>175</v>
      </c>
      <c r="AU1040" s="153" t="s">
        <v>169</v>
      </c>
      <c r="AV1040" s="11" t="s">
        <v>79</v>
      </c>
      <c r="AW1040" s="11" t="s">
        <v>32</v>
      </c>
      <c r="AX1040" s="11" t="s">
        <v>71</v>
      </c>
      <c r="AY1040" s="153" t="s">
        <v>162</v>
      </c>
    </row>
    <row r="1041" spans="2:65" s="12" customFormat="1">
      <c r="B1041" s="159"/>
      <c r="D1041" s="152" t="s">
        <v>175</v>
      </c>
      <c r="E1041" s="160" t="s">
        <v>1</v>
      </c>
      <c r="F1041" s="161" t="s">
        <v>79</v>
      </c>
      <c r="H1041" s="162">
        <v>1</v>
      </c>
      <c r="I1041" s="163"/>
      <c r="L1041" s="159"/>
      <c r="M1041" s="164"/>
      <c r="N1041" s="165"/>
      <c r="O1041" s="165"/>
      <c r="P1041" s="165"/>
      <c r="Q1041" s="165"/>
      <c r="R1041" s="165"/>
      <c r="S1041" s="165"/>
      <c r="T1041" s="166"/>
      <c r="AT1041" s="160" t="s">
        <v>175</v>
      </c>
      <c r="AU1041" s="160" t="s">
        <v>169</v>
      </c>
      <c r="AV1041" s="12" t="s">
        <v>169</v>
      </c>
      <c r="AW1041" s="12" t="s">
        <v>32</v>
      </c>
      <c r="AX1041" s="12" t="s">
        <v>79</v>
      </c>
      <c r="AY1041" s="160" t="s">
        <v>162</v>
      </c>
    </row>
    <row r="1042" spans="2:65" s="1" customFormat="1" ht="22.5" customHeight="1">
      <c r="B1042" s="139"/>
      <c r="C1042" s="183" t="s">
        <v>1243</v>
      </c>
      <c r="D1042" s="183" t="s">
        <v>349</v>
      </c>
      <c r="E1042" s="246" t="s">
        <v>1244</v>
      </c>
      <c r="F1042" s="247"/>
      <c r="G1042" s="185" t="s">
        <v>395</v>
      </c>
      <c r="H1042" s="186">
        <v>1</v>
      </c>
      <c r="I1042" s="187"/>
      <c r="J1042" s="186">
        <f>ROUND(I1042*H1042,3)</f>
        <v>0</v>
      </c>
      <c r="K1042" s="184" t="s">
        <v>1</v>
      </c>
      <c r="L1042" s="188"/>
      <c r="M1042" s="189" t="s">
        <v>1</v>
      </c>
      <c r="N1042" s="190" t="s">
        <v>43</v>
      </c>
      <c r="O1042" s="49"/>
      <c r="P1042" s="147">
        <f>O1042*H1042</f>
        <v>0</v>
      </c>
      <c r="Q1042" s="147">
        <v>1.7500000000000002E-2</v>
      </c>
      <c r="R1042" s="147">
        <f>Q1042*H1042</f>
        <v>1.7500000000000002E-2</v>
      </c>
      <c r="S1042" s="147">
        <v>0</v>
      </c>
      <c r="T1042" s="148">
        <f>S1042*H1042</f>
        <v>0</v>
      </c>
      <c r="AR1042" s="16" t="s">
        <v>363</v>
      </c>
      <c r="AT1042" s="16" t="s">
        <v>349</v>
      </c>
      <c r="AU1042" s="16" t="s">
        <v>169</v>
      </c>
      <c r="AY1042" s="16" t="s">
        <v>162</v>
      </c>
      <c r="BE1042" s="149">
        <f>IF(N1042="základná",J1042,0)</f>
        <v>0</v>
      </c>
      <c r="BF1042" s="149">
        <f>IF(N1042="znížená",J1042,0)</f>
        <v>0</v>
      </c>
      <c r="BG1042" s="149">
        <f>IF(N1042="zákl. prenesená",J1042,0)</f>
        <v>0</v>
      </c>
      <c r="BH1042" s="149">
        <f>IF(N1042="zníž. prenesená",J1042,0)</f>
        <v>0</v>
      </c>
      <c r="BI1042" s="149">
        <f>IF(N1042="nulová",J1042,0)</f>
        <v>0</v>
      </c>
      <c r="BJ1042" s="16" t="s">
        <v>169</v>
      </c>
      <c r="BK1042" s="150">
        <f>ROUND(I1042*H1042,3)</f>
        <v>0</v>
      </c>
      <c r="BL1042" s="16" t="s">
        <v>272</v>
      </c>
      <c r="BM1042" s="16" t="s">
        <v>1245</v>
      </c>
    </row>
    <row r="1043" spans="2:65" s="11" customFormat="1">
      <c r="B1043" s="151"/>
      <c r="D1043" s="152" t="s">
        <v>175</v>
      </c>
      <c r="E1043" s="153" t="s">
        <v>1</v>
      </c>
      <c r="F1043" s="154" t="s">
        <v>1246</v>
      </c>
      <c r="H1043" s="153" t="s">
        <v>1</v>
      </c>
      <c r="I1043" s="155"/>
      <c r="L1043" s="151"/>
      <c r="M1043" s="156"/>
      <c r="N1043" s="157"/>
      <c r="O1043" s="157"/>
      <c r="P1043" s="157"/>
      <c r="Q1043" s="157"/>
      <c r="R1043" s="157"/>
      <c r="S1043" s="157"/>
      <c r="T1043" s="158"/>
      <c r="AT1043" s="153" t="s">
        <v>175</v>
      </c>
      <c r="AU1043" s="153" t="s">
        <v>169</v>
      </c>
      <c r="AV1043" s="11" t="s">
        <v>79</v>
      </c>
      <c r="AW1043" s="11" t="s">
        <v>32</v>
      </c>
      <c r="AX1043" s="11" t="s">
        <v>71</v>
      </c>
      <c r="AY1043" s="153" t="s">
        <v>162</v>
      </c>
    </row>
    <row r="1044" spans="2:65" s="12" customFormat="1">
      <c r="B1044" s="159"/>
      <c r="D1044" s="152" t="s">
        <v>175</v>
      </c>
      <c r="E1044" s="160" t="s">
        <v>1</v>
      </c>
      <c r="F1044" s="161" t="s">
        <v>79</v>
      </c>
      <c r="H1044" s="162">
        <v>1</v>
      </c>
      <c r="I1044" s="163"/>
      <c r="L1044" s="159"/>
      <c r="M1044" s="164"/>
      <c r="N1044" s="165"/>
      <c r="O1044" s="165"/>
      <c r="P1044" s="165"/>
      <c r="Q1044" s="165"/>
      <c r="R1044" s="165"/>
      <c r="S1044" s="165"/>
      <c r="T1044" s="166"/>
      <c r="AT1044" s="160" t="s">
        <v>175</v>
      </c>
      <c r="AU1044" s="160" t="s">
        <v>169</v>
      </c>
      <c r="AV1044" s="12" t="s">
        <v>169</v>
      </c>
      <c r="AW1044" s="12" t="s">
        <v>32</v>
      </c>
      <c r="AX1044" s="12" t="s">
        <v>79</v>
      </c>
      <c r="AY1044" s="160" t="s">
        <v>162</v>
      </c>
    </row>
    <row r="1045" spans="2:65" s="1" customFormat="1" ht="22.5" customHeight="1">
      <c r="B1045" s="139"/>
      <c r="C1045" s="183" t="s">
        <v>1247</v>
      </c>
      <c r="D1045" s="183" t="s">
        <v>349</v>
      </c>
      <c r="E1045" s="246" t="s">
        <v>1248</v>
      </c>
      <c r="F1045" s="247"/>
      <c r="G1045" s="185" t="s">
        <v>395</v>
      </c>
      <c r="H1045" s="186">
        <v>1</v>
      </c>
      <c r="I1045" s="187"/>
      <c r="J1045" s="186">
        <f>ROUND(I1045*H1045,3)</f>
        <v>0</v>
      </c>
      <c r="K1045" s="184" t="s">
        <v>1</v>
      </c>
      <c r="L1045" s="188"/>
      <c r="M1045" s="189" t="s">
        <v>1</v>
      </c>
      <c r="N1045" s="190" t="s">
        <v>43</v>
      </c>
      <c r="O1045" s="49"/>
      <c r="P1045" s="147">
        <f>O1045*H1045</f>
        <v>0</v>
      </c>
      <c r="Q1045" s="147">
        <v>1.7500000000000002E-2</v>
      </c>
      <c r="R1045" s="147">
        <f>Q1045*H1045</f>
        <v>1.7500000000000002E-2</v>
      </c>
      <c r="S1045" s="147">
        <v>0</v>
      </c>
      <c r="T1045" s="148">
        <f>S1045*H1045</f>
        <v>0</v>
      </c>
      <c r="AR1045" s="16" t="s">
        <v>363</v>
      </c>
      <c r="AT1045" s="16" t="s">
        <v>349</v>
      </c>
      <c r="AU1045" s="16" t="s">
        <v>169</v>
      </c>
      <c r="AY1045" s="16" t="s">
        <v>162</v>
      </c>
      <c r="BE1045" s="149">
        <f>IF(N1045="základná",J1045,0)</f>
        <v>0</v>
      </c>
      <c r="BF1045" s="149">
        <f>IF(N1045="znížená",J1045,0)</f>
        <v>0</v>
      </c>
      <c r="BG1045" s="149">
        <f>IF(N1045="zákl. prenesená",J1045,0)</f>
        <v>0</v>
      </c>
      <c r="BH1045" s="149">
        <f>IF(N1045="zníž. prenesená",J1045,0)</f>
        <v>0</v>
      </c>
      <c r="BI1045" s="149">
        <f>IF(N1045="nulová",J1045,0)</f>
        <v>0</v>
      </c>
      <c r="BJ1045" s="16" t="s">
        <v>169</v>
      </c>
      <c r="BK1045" s="150">
        <f>ROUND(I1045*H1045,3)</f>
        <v>0</v>
      </c>
      <c r="BL1045" s="16" t="s">
        <v>272</v>
      </c>
      <c r="BM1045" s="16" t="s">
        <v>1249</v>
      </c>
    </row>
    <row r="1046" spans="2:65" s="11" customFormat="1">
      <c r="B1046" s="151"/>
      <c r="D1046" s="152" t="s">
        <v>175</v>
      </c>
      <c r="E1046" s="153" t="s">
        <v>1</v>
      </c>
      <c r="F1046" s="154" t="s">
        <v>1250</v>
      </c>
      <c r="H1046" s="153" t="s">
        <v>1</v>
      </c>
      <c r="I1046" s="155"/>
      <c r="L1046" s="151"/>
      <c r="M1046" s="156"/>
      <c r="N1046" s="157"/>
      <c r="O1046" s="157"/>
      <c r="P1046" s="157"/>
      <c r="Q1046" s="157"/>
      <c r="R1046" s="157"/>
      <c r="S1046" s="157"/>
      <c r="T1046" s="158"/>
      <c r="AT1046" s="153" t="s">
        <v>175</v>
      </c>
      <c r="AU1046" s="153" t="s">
        <v>169</v>
      </c>
      <c r="AV1046" s="11" t="s">
        <v>79</v>
      </c>
      <c r="AW1046" s="11" t="s">
        <v>32</v>
      </c>
      <c r="AX1046" s="11" t="s">
        <v>71</v>
      </c>
      <c r="AY1046" s="153" t="s">
        <v>162</v>
      </c>
    </row>
    <row r="1047" spans="2:65" s="12" customFormat="1">
      <c r="B1047" s="159"/>
      <c r="D1047" s="152" t="s">
        <v>175</v>
      </c>
      <c r="E1047" s="160" t="s">
        <v>1</v>
      </c>
      <c r="F1047" s="161" t="s">
        <v>79</v>
      </c>
      <c r="H1047" s="162">
        <v>1</v>
      </c>
      <c r="I1047" s="163"/>
      <c r="L1047" s="159"/>
      <c r="M1047" s="164"/>
      <c r="N1047" s="165"/>
      <c r="O1047" s="165"/>
      <c r="P1047" s="165"/>
      <c r="Q1047" s="165"/>
      <c r="R1047" s="165"/>
      <c r="S1047" s="165"/>
      <c r="T1047" s="166"/>
      <c r="AT1047" s="160" t="s">
        <v>175</v>
      </c>
      <c r="AU1047" s="160" t="s">
        <v>169</v>
      </c>
      <c r="AV1047" s="12" t="s">
        <v>169</v>
      </c>
      <c r="AW1047" s="12" t="s">
        <v>32</v>
      </c>
      <c r="AX1047" s="12" t="s">
        <v>79</v>
      </c>
      <c r="AY1047" s="160" t="s">
        <v>162</v>
      </c>
    </row>
    <row r="1048" spans="2:65" s="1" customFormat="1" ht="16.5" customHeight="1">
      <c r="B1048" s="139"/>
      <c r="C1048" s="140" t="s">
        <v>1251</v>
      </c>
      <c r="D1048" s="140" t="s">
        <v>164</v>
      </c>
      <c r="E1048" s="242" t="s">
        <v>1252</v>
      </c>
      <c r="F1048" s="243"/>
      <c r="G1048" s="142" t="s">
        <v>395</v>
      </c>
      <c r="H1048" s="143">
        <v>3</v>
      </c>
      <c r="I1048" s="144"/>
      <c r="J1048" s="143">
        <f>ROUND(I1048*H1048,3)</f>
        <v>0</v>
      </c>
      <c r="K1048" s="141" t="s">
        <v>167</v>
      </c>
      <c r="L1048" s="30"/>
      <c r="M1048" s="145" t="s">
        <v>1</v>
      </c>
      <c r="N1048" s="146" t="s">
        <v>43</v>
      </c>
      <c r="O1048" s="49"/>
      <c r="P1048" s="147">
        <f>O1048*H1048</f>
        <v>0</v>
      </c>
      <c r="Q1048" s="147">
        <v>3.0000000000000001E-5</v>
      </c>
      <c r="R1048" s="147">
        <f>Q1048*H1048</f>
        <v>9.0000000000000006E-5</v>
      </c>
      <c r="S1048" s="147">
        <v>0</v>
      </c>
      <c r="T1048" s="148">
        <f>S1048*H1048</f>
        <v>0</v>
      </c>
      <c r="AR1048" s="16" t="s">
        <v>272</v>
      </c>
      <c r="AT1048" s="16" t="s">
        <v>164</v>
      </c>
      <c r="AU1048" s="16" t="s">
        <v>169</v>
      </c>
      <c r="AY1048" s="16" t="s">
        <v>162</v>
      </c>
      <c r="BE1048" s="149">
        <f>IF(N1048="základná",J1048,0)</f>
        <v>0</v>
      </c>
      <c r="BF1048" s="149">
        <f>IF(N1048="znížená",J1048,0)</f>
        <v>0</v>
      </c>
      <c r="BG1048" s="149">
        <f>IF(N1048="zákl. prenesená",J1048,0)</f>
        <v>0</v>
      </c>
      <c r="BH1048" s="149">
        <f>IF(N1048="zníž. prenesená",J1048,0)</f>
        <v>0</v>
      </c>
      <c r="BI1048" s="149">
        <f>IF(N1048="nulová",J1048,0)</f>
        <v>0</v>
      </c>
      <c r="BJ1048" s="16" t="s">
        <v>169</v>
      </c>
      <c r="BK1048" s="150">
        <f>ROUND(I1048*H1048,3)</f>
        <v>0</v>
      </c>
      <c r="BL1048" s="16" t="s">
        <v>272</v>
      </c>
      <c r="BM1048" s="16" t="s">
        <v>1253</v>
      </c>
    </row>
    <row r="1049" spans="2:65" s="12" customFormat="1">
      <c r="B1049" s="159"/>
      <c r="D1049" s="152" t="s">
        <v>175</v>
      </c>
      <c r="E1049" s="160" t="s">
        <v>1</v>
      </c>
      <c r="F1049" s="161" t="s">
        <v>1254</v>
      </c>
      <c r="H1049" s="162">
        <v>3</v>
      </c>
      <c r="I1049" s="163"/>
      <c r="L1049" s="159"/>
      <c r="M1049" s="164"/>
      <c r="N1049" s="165"/>
      <c r="O1049" s="165"/>
      <c r="P1049" s="165"/>
      <c r="Q1049" s="165"/>
      <c r="R1049" s="165"/>
      <c r="S1049" s="165"/>
      <c r="T1049" s="166"/>
      <c r="AT1049" s="160" t="s">
        <v>175</v>
      </c>
      <c r="AU1049" s="160" t="s">
        <v>169</v>
      </c>
      <c r="AV1049" s="12" t="s">
        <v>169</v>
      </c>
      <c r="AW1049" s="12" t="s">
        <v>32</v>
      </c>
      <c r="AX1049" s="12" t="s">
        <v>79</v>
      </c>
      <c r="AY1049" s="160" t="s">
        <v>162</v>
      </c>
    </row>
    <row r="1050" spans="2:65" s="1" customFormat="1" ht="16.5" customHeight="1">
      <c r="B1050" s="139"/>
      <c r="C1050" s="183" t="s">
        <v>1255</v>
      </c>
      <c r="D1050" s="183" t="s">
        <v>349</v>
      </c>
      <c r="E1050" s="246" t="s">
        <v>1256</v>
      </c>
      <c r="F1050" s="247"/>
      <c r="G1050" s="185" t="s">
        <v>395</v>
      </c>
      <c r="H1050" s="186">
        <v>3</v>
      </c>
      <c r="I1050" s="187"/>
      <c r="J1050" s="186">
        <f>ROUND(I1050*H1050,3)</f>
        <v>0</v>
      </c>
      <c r="K1050" s="184" t="s">
        <v>167</v>
      </c>
      <c r="L1050" s="188"/>
      <c r="M1050" s="189" t="s">
        <v>1</v>
      </c>
      <c r="N1050" s="190" t="s">
        <v>43</v>
      </c>
      <c r="O1050" s="49"/>
      <c r="P1050" s="147">
        <f>O1050*H1050</f>
        <v>0</v>
      </c>
      <c r="Q1050" s="147">
        <v>1.39E-3</v>
      </c>
      <c r="R1050" s="147">
        <f>Q1050*H1050</f>
        <v>4.1700000000000001E-3</v>
      </c>
      <c r="S1050" s="147">
        <v>0</v>
      </c>
      <c r="T1050" s="148">
        <f>S1050*H1050</f>
        <v>0</v>
      </c>
      <c r="AR1050" s="16" t="s">
        <v>363</v>
      </c>
      <c r="AT1050" s="16" t="s">
        <v>349</v>
      </c>
      <c r="AU1050" s="16" t="s">
        <v>169</v>
      </c>
      <c r="AY1050" s="16" t="s">
        <v>162</v>
      </c>
      <c r="BE1050" s="149">
        <f>IF(N1050="základná",J1050,0)</f>
        <v>0</v>
      </c>
      <c r="BF1050" s="149">
        <f>IF(N1050="znížená",J1050,0)</f>
        <v>0</v>
      </c>
      <c r="BG1050" s="149">
        <f>IF(N1050="zákl. prenesená",J1050,0)</f>
        <v>0</v>
      </c>
      <c r="BH1050" s="149">
        <f>IF(N1050="zníž. prenesená",J1050,0)</f>
        <v>0</v>
      </c>
      <c r="BI1050" s="149">
        <f>IF(N1050="nulová",J1050,0)</f>
        <v>0</v>
      </c>
      <c r="BJ1050" s="16" t="s">
        <v>169</v>
      </c>
      <c r="BK1050" s="150">
        <f>ROUND(I1050*H1050,3)</f>
        <v>0</v>
      </c>
      <c r="BL1050" s="16" t="s">
        <v>272</v>
      </c>
      <c r="BM1050" s="16" t="s">
        <v>1257</v>
      </c>
    </row>
    <row r="1051" spans="2:65" s="1" customFormat="1" ht="16.5" customHeight="1">
      <c r="B1051" s="139"/>
      <c r="C1051" s="140" t="s">
        <v>1258</v>
      </c>
      <c r="D1051" s="140" t="s">
        <v>164</v>
      </c>
      <c r="E1051" s="242" t="s">
        <v>1259</v>
      </c>
      <c r="F1051" s="243"/>
      <c r="G1051" s="142" t="s">
        <v>166</v>
      </c>
      <c r="H1051" s="143">
        <v>2</v>
      </c>
      <c r="I1051" s="144"/>
      <c r="J1051" s="143">
        <f>ROUND(I1051*H1051,3)</f>
        <v>0</v>
      </c>
      <c r="K1051" s="141" t="s">
        <v>1</v>
      </c>
      <c r="L1051" s="30"/>
      <c r="M1051" s="145" t="s">
        <v>1</v>
      </c>
      <c r="N1051" s="146" t="s">
        <v>43</v>
      </c>
      <c r="O1051" s="49"/>
      <c r="P1051" s="147">
        <f>O1051*H1051</f>
        <v>0</v>
      </c>
      <c r="Q1051" s="147">
        <v>0</v>
      </c>
      <c r="R1051" s="147">
        <f>Q1051*H1051</f>
        <v>0</v>
      </c>
      <c r="S1051" s="147">
        <v>0</v>
      </c>
      <c r="T1051" s="148">
        <f>S1051*H1051</f>
        <v>0</v>
      </c>
      <c r="AR1051" s="16" t="s">
        <v>272</v>
      </c>
      <c r="AT1051" s="16" t="s">
        <v>164</v>
      </c>
      <c r="AU1051" s="16" t="s">
        <v>169</v>
      </c>
      <c r="AY1051" s="16" t="s">
        <v>162</v>
      </c>
      <c r="BE1051" s="149">
        <f>IF(N1051="základná",J1051,0)</f>
        <v>0</v>
      </c>
      <c r="BF1051" s="149">
        <f>IF(N1051="znížená",J1051,0)</f>
        <v>0</v>
      </c>
      <c r="BG1051" s="149">
        <f>IF(N1051="zákl. prenesená",J1051,0)</f>
        <v>0</v>
      </c>
      <c r="BH1051" s="149">
        <f>IF(N1051="zníž. prenesená",J1051,0)</f>
        <v>0</v>
      </c>
      <c r="BI1051" s="149">
        <f>IF(N1051="nulová",J1051,0)</f>
        <v>0</v>
      </c>
      <c r="BJ1051" s="16" t="s">
        <v>169</v>
      </c>
      <c r="BK1051" s="150">
        <f>ROUND(I1051*H1051,3)</f>
        <v>0</v>
      </c>
      <c r="BL1051" s="16" t="s">
        <v>272</v>
      </c>
      <c r="BM1051" s="16" t="s">
        <v>1260</v>
      </c>
    </row>
    <row r="1052" spans="2:65" s="12" customFormat="1">
      <c r="B1052" s="159"/>
      <c r="D1052" s="152" t="s">
        <v>175</v>
      </c>
      <c r="E1052" s="160" t="s">
        <v>1</v>
      </c>
      <c r="F1052" s="161" t="s">
        <v>1261</v>
      </c>
      <c r="H1052" s="162">
        <v>2</v>
      </c>
      <c r="I1052" s="163"/>
      <c r="L1052" s="159"/>
      <c r="M1052" s="164"/>
      <c r="N1052" s="165"/>
      <c r="O1052" s="165"/>
      <c r="P1052" s="165"/>
      <c r="Q1052" s="165"/>
      <c r="R1052" s="165"/>
      <c r="S1052" s="165"/>
      <c r="T1052" s="166"/>
      <c r="AT1052" s="160" t="s">
        <v>175</v>
      </c>
      <c r="AU1052" s="160" t="s">
        <v>169</v>
      </c>
      <c r="AV1052" s="12" t="s">
        <v>169</v>
      </c>
      <c r="AW1052" s="12" t="s">
        <v>32</v>
      </c>
      <c r="AX1052" s="12" t="s">
        <v>79</v>
      </c>
      <c r="AY1052" s="160" t="s">
        <v>162</v>
      </c>
    </row>
    <row r="1053" spans="2:65" s="1" customFormat="1" ht="16.5" customHeight="1">
      <c r="B1053" s="139"/>
      <c r="C1053" s="183" t="s">
        <v>1262</v>
      </c>
      <c r="D1053" s="183" t="s">
        <v>349</v>
      </c>
      <c r="E1053" s="246" t="s">
        <v>1263</v>
      </c>
      <c r="F1053" s="247"/>
      <c r="G1053" s="185" t="s">
        <v>166</v>
      </c>
      <c r="H1053" s="186">
        <v>2</v>
      </c>
      <c r="I1053" s="187"/>
      <c r="J1053" s="186">
        <f>ROUND(I1053*H1053,3)</f>
        <v>0</v>
      </c>
      <c r="K1053" s="184" t="s">
        <v>1</v>
      </c>
      <c r="L1053" s="188"/>
      <c r="M1053" s="189" t="s">
        <v>1</v>
      </c>
      <c r="N1053" s="190" t="s">
        <v>43</v>
      </c>
      <c r="O1053" s="49"/>
      <c r="P1053" s="147">
        <f>O1053*H1053</f>
        <v>0</v>
      </c>
      <c r="Q1053" s="147">
        <v>0</v>
      </c>
      <c r="R1053" s="147">
        <f>Q1053*H1053</f>
        <v>0</v>
      </c>
      <c r="S1053" s="147">
        <v>0</v>
      </c>
      <c r="T1053" s="148">
        <f>S1053*H1053</f>
        <v>0</v>
      </c>
      <c r="AR1053" s="16" t="s">
        <v>363</v>
      </c>
      <c r="AT1053" s="16" t="s">
        <v>349</v>
      </c>
      <c r="AU1053" s="16" t="s">
        <v>169</v>
      </c>
      <c r="AY1053" s="16" t="s">
        <v>162</v>
      </c>
      <c r="BE1053" s="149">
        <f>IF(N1053="základná",J1053,0)</f>
        <v>0</v>
      </c>
      <c r="BF1053" s="149">
        <f>IF(N1053="znížená",J1053,0)</f>
        <v>0</v>
      </c>
      <c r="BG1053" s="149">
        <f>IF(N1053="zákl. prenesená",J1053,0)</f>
        <v>0</v>
      </c>
      <c r="BH1053" s="149">
        <f>IF(N1053="zníž. prenesená",J1053,0)</f>
        <v>0</v>
      </c>
      <c r="BI1053" s="149">
        <f>IF(N1053="nulová",J1053,0)</f>
        <v>0</v>
      </c>
      <c r="BJ1053" s="16" t="s">
        <v>169</v>
      </c>
      <c r="BK1053" s="150">
        <f>ROUND(I1053*H1053,3)</f>
        <v>0</v>
      </c>
      <c r="BL1053" s="16" t="s">
        <v>272</v>
      </c>
      <c r="BM1053" s="16" t="s">
        <v>1264</v>
      </c>
    </row>
    <row r="1054" spans="2:65" s="11" customFormat="1">
      <c r="B1054" s="151"/>
      <c r="D1054" s="152" t="s">
        <v>175</v>
      </c>
      <c r="E1054" s="153" t="s">
        <v>1</v>
      </c>
      <c r="F1054" s="154" t="s">
        <v>1265</v>
      </c>
      <c r="H1054" s="153" t="s">
        <v>1</v>
      </c>
      <c r="I1054" s="155"/>
      <c r="L1054" s="151"/>
      <c r="M1054" s="156"/>
      <c r="N1054" s="157"/>
      <c r="O1054" s="157"/>
      <c r="P1054" s="157"/>
      <c r="Q1054" s="157"/>
      <c r="R1054" s="157"/>
      <c r="S1054" s="157"/>
      <c r="T1054" s="158"/>
      <c r="AT1054" s="153" t="s">
        <v>175</v>
      </c>
      <c r="AU1054" s="153" t="s">
        <v>169</v>
      </c>
      <c r="AV1054" s="11" t="s">
        <v>79</v>
      </c>
      <c r="AW1054" s="11" t="s">
        <v>32</v>
      </c>
      <c r="AX1054" s="11" t="s">
        <v>71</v>
      </c>
      <c r="AY1054" s="153" t="s">
        <v>162</v>
      </c>
    </row>
    <row r="1055" spans="2:65" s="11" customFormat="1">
      <c r="B1055" s="151"/>
      <c r="D1055" s="152" t="s">
        <v>175</v>
      </c>
      <c r="E1055" s="153" t="s">
        <v>1</v>
      </c>
      <c r="F1055" s="154" t="s">
        <v>1266</v>
      </c>
      <c r="H1055" s="153" t="s">
        <v>1</v>
      </c>
      <c r="I1055" s="155"/>
      <c r="L1055" s="151"/>
      <c r="M1055" s="156"/>
      <c r="N1055" s="157"/>
      <c r="O1055" s="157"/>
      <c r="P1055" s="157"/>
      <c r="Q1055" s="157"/>
      <c r="R1055" s="157"/>
      <c r="S1055" s="157"/>
      <c r="T1055" s="158"/>
      <c r="AT1055" s="153" t="s">
        <v>175</v>
      </c>
      <c r="AU1055" s="153" t="s">
        <v>169</v>
      </c>
      <c r="AV1055" s="11" t="s">
        <v>79</v>
      </c>
      <c r="AW1055" s="11" t="s">
        <v>32</v>
      </c>
      <c r="AX1055" s="11" t="s">
        <v>71</v>
      </c>
      <c r="AY1055" s="153" t="s">
        <v>162</v>
      </c>
    </row>
    <row r="1056" spans="2:65" s="11" customFormat="1">
      <c r="B1056" s="151"/>
      <c r="D1056" s="152" t="s">
        <v>175</v>
      </c>
      <c r="E1056" s="153" t="s">
        <v>1</v>
      </c>
      <c r="F1056" s="154" t="s">
        <v>1267</v>
      </c>
      <c r="H1056" s="153" t="s">
        <v>1</v>
      </c>
      <c r="I1056" s="155"/>
      <c r="L1056" s="151"/>
      <c r="M1056" s="156"/>
      <c r="N1056" s="157"/>
      <c r="O1056" s="157"/>
      <c r="P1056" s="157"/>
      <c r="Q1056" s="157"/>
      <c r="R1056" s="157"/>
      <c r="S1056" s="157"/>
      <c r="T1056" s="158"/>
      <c r="AT1056" s="153" t="s">
        <v>175</v>
      </c>
      <c r="AU1056" s="153" t="s">
        <v>169</v>
      </c>
      <c r="AV1056" s="11" t="s">
        <v>79</v>
      </c>
      <c r="AW1056" s="11" t="s">
        <v>32</v>
      </c>
      <c r="AX1056" s="11" t="s">
        <v>71</v>
      </c>
      <c r="AY1056" s="153" t="s">
        <v>162</v>
      </c>
    </row>
    <row r="1057" spans="2:65" s="11" customFormat="1">
      <c r="B1057" s="151"/>
      <c r="D1057" s="152" t="s">
        <v>175</v>
      </c>
      <c r="E1057" s="153" t="s">
        <v>1</v>
      </c>
      <c r="F1057" s="154" t="s">
        <v>1268</v>
      </c>
      <c r="H1057" s="153" t="s">
        <v>1</v>
      </c>
      <c r="I1057" s="155"/>
      <c r="L1057" s="151"/>
      <c r="M1057" s="156"/>
      <c r="N1057" s="157"/>
      <c r="O1057" s="157"/>
      <c r="P1057" s="157"/>
      <c r="Q1057" s="157"/>
      <c r="R1057" s="157"/>
      <c r="S1057" s="157"/>
      <c r="T1057" s="158"/>
      <c r="AT1057" s="153" t="s">
        <v>175</v>
      </c>
      <c r="AU1057" s="153" t="s">
        <v>169</v>
      </c>
      <c r="AV1057" s="11" t="s">
        <v>79</v>
      </c>
      <c r="AW1057" s="11" t="s">
        <v>32</v>
      </c>
      <c r="AX1057" s="11" t="s">
        <v>71</v>
      </c>
      <c r="AY1057" s="153" t="s">
        <v>162</v>
      </c>
    </row>
    <row r="1058" spans="2:65" s="11" customFormat="1">
      <c r="B1058" s="151"/>
      <c r="D1058" s="152" t="s">
        <v>175</v>
      </c>
      <c r="E1058" s="153" t="s">
        <v>1</v>
      </c>
      <c r="F1058" s="154" t="s">
        <v>1269</v>
      </c>
      <c r="H1058" s="153" t="s">
        <v>1</v>
      </c>
      <c r="I1058" s="155"/>
      <c r="L1058" s="151"/>
      <c r="M1058" s="156"/>
      <c r="N1058" s="157"/>
      <c r="O1058" s="157"/>
      <c r="P1058" s="157"/>
      <c r="Q1058" s="157"/>
      <c r="R1058" s="157"/>
      <c r="S1058" s="157"/>
      <c r="T1058" s="158"/>
      <c r="AT1058" s="153" t="s">
        <v>175</v>
      </c>
      <c r="AU1058" s="153" t="s">
        <v>169</v>
      </c>
      <c r="AV1058" s="11" t="s">
        <v>79</v>
      </c>
      <c r="AW1058" s="11" t="s">
        <v>32</v>
      </c>
      <c r="AX1058" s="11" t="s">
        <v>71</v>
      </c>
      <c r="AY1058" s="153" t="s">
        <v>162</v>
      </c>
    </row>
    <row r="1059" spans="2:65" s="11" customFormat="1">
      <c r="B1059" s="151"/>
      <c r="D1059" s="152" t="s">
        <v>175</v>
      </c>
      <c r="E1059" s="153" t="s">
        <v>1</v>
      </c>
      <c r="F1059" s="154" t="s">
        <v>1270</v>
      </c>
      <c r="H1059" s="153" t="s">
        <v>1</v>
      </c>
      <c r="I1059" s="155"/>
      <c r="L1059" s="151"/>
      <c r="M1059" s="156"/>
      <c r="N1059" s="157"/>
      <c r="O1059" s="157"/>
      <c r="P1059" s="157"/>
      <c r="Q1059" s="157"/>
      <c r="R1059" s="157"/>
      <c r="S1059" s="157"/>
      <c r="T1059" s="158"/>
      <c r="AT1059" s="153" t="s">
        <v>175</v>
      </c>
      <c r="AU1059" s="153" t="s">
        <v>169</v>
      </c>
      <c r="AV1059" s="11" t="s">
        <v>79</v>
      </c>
      <c r="AW1059" s="11" t="s">
        <v>32</v>
      </c>
      <c r="AX1059" s="11" t="s">
        <v>71</v>
      </c>
      <c r="AY1059" s="153" t="s">
        <v>162</v>
      </c>
    </row>
    <row r="1060" spans="2:65" s="11" customFormat="1">
      <c r="B1060" s="151"/>
      <c r="D1060" s="152" t="s">
        <v>175</v>
      </c>
      <c r="E1060" s="153" t="s">
        <v>1</v>
      </c>
      <c r="F1060" s="154" t="s">
        <v>1271</v>
      </c>
      <c r="H1060" s="153" t="s">
        <v>1</v>
      </c>
      <c r="I1060" s="155"/>
      <c r="L1060" s="151"/>
      <c r="M1060" s="156"/>
      <c r="N1060" s="157"/>
      <c r="O1060" s="157"/>
      <c r="P1060" s="157"/>
      <c r="Q1060" s="157"/>
      <c r="R1060" s="157"/>
      <c r="S1060" s="157"/>
      <c r="T1060" s="158"/>
      <c r="AT1060" s="153" t="s">
        <v>175</v>
      </c>
      <c r="AU1060" s="153" t="s">
        <v>169</v>
      </c>
      <c r="AV1060" s="11" t="s">
        <v>79</v>
      </c>
      <c r="AW1060" s="11" t="s">
        <v>32</v>
      </c>
      <c r="AX1060" s="11" t="s">
        <v>71</v>
      </c>
      <c r="AY1060" s="153" t="s">
        <v>162</v>
      </c>
    </row>
    <row r="1061" spans="2:65" s="11" customFormat="1">
      <c r="B1061" s="151"/>
      <c r="D1061" s="152" t="s">
        <v>175</v>
      </c>
      <c r="E1061" s="153" t="s">
        <v>1</v>
      </c>
      <c r="F1061" s="154" t="s">
        <v>1272</v>
      </c>
      <c r="H1061" s="153" t="s">
        <v>1</v>
      </c>
      <c r="I1061" s="155"/>
      <c r="L1061" s="151"/>
      <c r="M1061" s="156"/>
      <c r="N1061" s="157"/>
      <c r="O1061" s="157"/>
      <c r="P1061" s="157"/>
      <c r="Q1061" s="157"/>
      <c r="R1061" s="157"/>
      <c r="S1061" s="157"/>
      <c r="T1061" s="158"/>
      <c r="AT1061" s="153" t="s">
        <v>175</v>
      </c>
      <c r="AU1061" s="153" t="s">
        <v>169</v>
      </c>
      <c r="AV1061" s="11" t="s">
        <v>79</v>
      </c>
      <c r="AW1061" s="11" t="s">
        <v>32</v>
      </c>
      <c r="AX1061" s="11" t="s">
        <v>71</v>
      </c>
      <c r="AY1061" s="153" t="s">
        <v>162</v>
      </c>
    </row>
    <row r="1062" spans="2:65" s="12" customFormat="1">
      <c r="B1062" s="159"/>
      <c r="D1062" s="152" t="s">
        <v>175</v>
      </c>
      <c r="E1062" s="160" t="s">
        <v>1</v>
      </c>
      <c r="F1062" s="161" t="s">
        <v>169</v>
      </c>
      <c r="H1062" s="162">
        <v>2</v>
      </c>
      <c r="I1062" s="163"/>
      <c r="L1062" s="159"/>
      <c r="M1062" s="164"/>
      <c r="N1062" s="165"/>
      <c r="O1062" s="165"/>
      <c r="P1062" s="165"/>
      <c r="Q1062" s="165"/>
      <c r="R1062" s="165"/>
      <c r="S1062" s="165"/>
      <c r="T1062" s="166"/>
      <c r="AT1062" s="160" t="s">
        <v>175</v>
      </c>
      <c r="AU1062" s="160" t="s">
        <v>169</v>
      </c>
      <c r="AV1062" s="12" t="s">
        <v>169</v>
      </c>
      <c r="AW1062" s="12" t="s">
        <v>32</v>
      </c>
      <c r="AX1062" s="12" t="s">
        <v>79</v>
      </c>
      <c r="AY1062" s="160" t="s">
        <v>162</v>
      </c>
    </row>
    <row r="1063" spans="2:65" s="12" customFormat="1" ht="16.5" customHeight="1">
      <c r="B1063" s="159"/>
      <c r="C1063" s="183" t="s">
        <v>2595</v>
      </c>
      <c r="D1063" s="183" t="s">
        <v>349</v>
      </c>
      <c r="E1063" s="246" t="s">
        <v>2596</v>
      </c>
      <c r="F1063" s="247"/>
      <c r="G1063" s="185" t="s">
        <v>166</v>
      </c>
      <c r="H1063" s="186">
        <v>2</v>
      </c>
      <c r="I1063" s="187"/>
      <c r="J1063" s="186">
        <f>ROUND(I1063*H1063,3)</f>
        <v>0</v>
      </c>
      <c r="K1063" s="184" t="s">
        <v>1</v>
      </c>
      <c r="L1063" s="188"/>
      <c r="M1063" s="259" t="s">
        <v>1</v>
      </c>
      <c r="N1063" s="190" t="s">
        <v>43</v>
      </c>
      <c r="O1063" s="147">
        <v>0</v>
      </c>
      <c r="P1063" s="147">
        <f>O1063*H1063</f>
        <v>0</v>
      </c>
      <c r="Q1063" s="147">
        <v>0</v>
      </c>
      <c r="R1063" s="147">
        <f>Q1063*H1063</f>
        <v>0</v>
      </c>
      <c r="S1063" s="147">
        <v>0</v>
      </c>
      <c r="T1063" s="148">
        <f>S1063*H1063</f>
        <v>0</v>
      </c>
      <c r="U1063" s="202"/>
      <c r="V1063" s="202"/>
      <c r="W1063" s="202"/>
      <c r="X1063" s="202"/>
      <c r="Y1063" s="202"/>
      <c r="Z1063" s="202"/>
      <c r="AA1063" s="202"/>
      <c r="AB1063" s="202"/>
      <c r="AC1063" s="202"/>
      <c r="AD1063" s="202"/>
      <c r="AE1063" s="202"/>
      <c r="AF1063" s="202"/>
      <c r="AG1063" s="202"/>
      <c r="AH1063" s="202"/>
      <c r="AI1063" s="202"/>
      <c r="AJ1063" s="202"/>
      <c r="AK1063" s="202"/>
      <c r="AL1063" s="202"/>
      <c r="AM1063" s="202"/>
      <c r="AN1063" s="202"/>
      <c r="AO1063" s="202"/>
      <c r="AP1063" s="202"/>
      <c r="AQ1063" s="202"/>
      <c r="AR1063" s="203" t="s">
        <v>363</v>
      </c>
      <c r="AS1063" s="202"/>
      <c r="AT1063" s="203" t="s">
        <v>349</v>
      </c>
      <c r="AU1063" s="203" t="s">
        <v>169</v>
      </c>
      <c r="AV1063" s="202"/>
      <c r="AW1063" s="202"/>
      <c r="AX1063" s="202"/>
      <c r="AY1063" s="203" t="s">
        <v>162</v>
      </c>
      <c r="AZ1063" s="202"/>
      <c r="BA1063" s="202"/>
      <c r="BB1063" s="202"/>
      <c r="BC1063" s="202"/>
      <c r="BD1063" s="202"/>
      <c r="BE1063" s="149">
        <f>IF(N1063="základná",J1063,0)</f>
        <v>0</v>
      </c>
      <c r="BF1063" s="149">
        <f>IF(N1063="znížená",J1063,0)</f>
        <v>0</v>
      </c>
      <c r="BG1063" s="149">
        <f>IF(N1063="zákl. prenesená",J1063,0)</f>
        <v>0</v>
      </c>
      <c r="BH1063" s="149">
        <f>IF(N1063="zníž. prenesená",J1063,0)</f>
        <v>0</v>
      </c>
      <c r="BI1063" s="149">
        <f>IF(N1063="nulová",J1063,0)</f>
        <v>0</v>
      </c>
      <c r="BJ1063" s="203" t="s">
        <v>169</v>
      </c>
      <c r="BK1063" s="150">
        <f>ROUND(I1063*H1063,3)</f>
        <v>0</v>
      </c>
      <c r="BL1063" s="203" t="s">
        <v>272</v>
      </c>
      <c r="BM1063" s="203" t="s">
        <v>2597</v>
      </c>
    </row>
    <row r="1064" spans="2:65" s="12" customFormat="1">
      <c r="B1064" s="159"/>
      <c r="D1064" s="152" t="s">
        <v>175</v>
      </c>
      <c r="E1064" s="160" t="s">
        <v>1</v>
      </c>
      <c r="F1064" s="161" t="s">
        <v>169</v>
      </c>
      <c r="H1064" s="162">
        <v>2</v>
      </c>
      <c r="L1064" s="159"/>
      <c r="M1064" s="164"/>
      <c r="N1064" s="165"/>
      <c r="O1064" s="165"/>
      <c r="P1064" s="165"/>
      <c r="Q1064" s="165"/>
      <c r="R1064" s="165"/>
      <c r="S1064" s="165"/>
      <c r="T1064" s="166"/>
      <c r="AT1064" s="160" t="s">
        <v>175</v>
      </c>
      <c r="AU1064" s="160" t="s">
        <v>169</v>
      </c>
      <c r="AV1064" s="12" t="s">
        <v>169</v>
      </c>
      <c r="AW1064" s="12" t="s">
        <v>32</v>
      </c>
      <c r="AX1064" s="12" t="s">
        <v>79</v>
      </c>
      <c r="AY1064" s="160" t="s">
        <v>162</v>
      </c>
    </row>
    <row r="1065" spans="2:65" s="12" customFormat="1" ht="26.25" customHeight="1">
      <c r="B1065" s="159"/>
      <c r="C1065" s="183" t="s">
        <v>2598</v>
      </c>
      <c r="D1065" s="183" t="s">
        <v>349</v>
      </c>
      <c r="E1065" s="246" t="s">
        <v>2602</v>
      </c>
      <c r="F1065" s="247"/>
      <c r="G1065" s="185" t="s">
        <v>166</v>
      </c>
      <c r="H1065" s="186">
        <v>2</v>
      </c>
      <c r="I1065" s="187"/>
      <c r="J1065" s="186">
        <f>ROUND(I1065*H1065,3)</f>
        <v>0</v>
      </c>
      <c r="K1065" s="184" t="s">
        <v>1</v>
      </c>
      <c r="L1065" s="188"/>
      <c r="M1065" s="259" t="s">
        <v>1</v>
      </c>
      <c r="N1065" s="190" t="s">
        <v>43</v>
      </c>
      <c r="O1065" s="147">
        <v>0</v>
      </c>
      <c r="P1065" s="147">
        <f>O1065*H1065</f>
        <v>0</v>
      </c>
      <c r="Q1065" s="147">
        <v>0</v>
      </c>
      <c r="R1065" s="147">
        <f>Q1065*H1065</f>
        <v>0</v>
      </c>
      <c r="S1065" s="147">
        <v>0</v>
      </c>
      <c r="T1065" s="148">
        <f>S1065*H1065</f>
        <v>0</v>
      </c>
      <c r="U1065" s="202"/>
      <c r="V1065" s="202"/>
      <c r="W1065" s="202"/>
      <c r="X1065" s="202"/>
      <c r="Y1065" s="202"/>
      <c r="Z1065" s="202"/>
      <c r="AA1065" s="202"/>
      <c r="AB1065" s="202"/>
      <c r="AC1065" s="202"/>
      <c r="AD1065" s="202"/>
      <c r="AE1065" s="202"/>
      <c r="AF1065" s="202"/>
      <c r="AG1065" s="202"/>
      <c r="AH1065" s="202"/>
      <c r="AI1065" s="202"/>
      <c r="AJ1065" s="202"/>
      <c r="AK1065" s="202"/>
      <c r="AL1065" s="202"/>
      <c r="AM1065" s="202"/>
      <c r="AN1065" s="202"/>
      <c r="AO1065" s="202"/>
      <c r="AP1065" s="202"/>
      <c r="AQ1065" s="202"/>
      <c r="AR1065" s="203" t="s">
        <v>363</v>
      </c>
      <c r="AS1065" s="202"/>
      <c r="AT1065" s="203" t="s">
        <v>349</v>
      </c>
      <c r="AU1065" s="203" t="s">
        <v>169</v>
      </c>
      <c r="AV1065" s="202"/>
      <c r="AW1065" s="202"/>
      <c r="AX1065" s="202"/>
      <c r="AY1065" s="203" t="s">
        <v>162</v>
      </c>
      <c r="AZ1065" s="202"/>
      <c r="BA1065" s="202"/>
      <c r="BB1065" s="202"/>
      <c r="BC1065" s="202"/>
      <c r="BD1065" s="202"/>
      <c r="BE1065" s="149">
        <f>IF(N1065="základná",J1065,0)</f>
        <v>0</v>
      </c>
      <c r="BF1065" s="149">
        <f>IF(N1065="znížená",J1065,0)</f>
        <v>0</v>
      </c>
      <c r="BG1065" s="149">
        <f>IF(N1065="zákl. prenesená",J1065,0)</f>
        <v>0</v>
      </c>
      <c r="BH1065" s="149">
        <f>IF(N1065="zníž. prenesená",J1065,0)</f>
        <v>0</v>
      </c>
      <c r="BI1065" s="149">
        <f>IF(N1065="nulová",J1065,0)</f>
        <v>0</v>
      </c>
      <c r="BJ1065" s="203" t="s">
        <v>169</v>
      </c>
      <c r="BK1065" s="150">
        <f>ROUND(I1065*H1065,3)</f>
        <v>0</v>
      </c>
      <c r="BL1065" s="203" t="s">
        <v>272</v>
      </c>
      <c r="BM1065" s="203" t="s">
        <v>2599</v>
      </c>
    </row>
    <row r="1066" spans="2:65" s="12" customFormat="1">
      <c r="B1066" s="159"/>
      <c r="C1066" s="11"/>
      <c r="D1066" s="152" t="s">
        <v>175</v>
      </c>
      <c r="E1066" s="153" t="s">
        <v>1</v>
      </c>
      <c r="F1066" s="154" t="s">
        <v>2600</v>
      </c>
      <c r="G1066" s="11"/>
      <c r="H1066" s="153" t="s">
        <v>1</v>
      </c>
      <c r="I1066" s="11"/>
      <c r="J1066" s="11"/>
      <c r="K1066" s="11"/>
      <c r="L1066" s="151"/>
      <c r="M1066" s="156"/>
      <c r="N1066" s="157"/>
      <c r="O1066" s="157"/>
      <c r="P1066" s="157"/>
      <c r="Q1066" s="157"/>
      <c r="R1066" s="157"/>
      <c r="S1066" s="157"/>
      <c r="T1066" s="158"/>
      <c r="U1066" s="11"/>
      <c r="V1066" s="11"/>
      <c r="W1066" s="11"/>
      <c r="X1066" s="11"/>
      <c r="Y1066" s="11"/>
      <c r="Z1066" s="11"/>
      <c r="AA1066" s="11"/>
      <c r="AB1066" s="11"/>
      <c r="AC1066" s="11"/>
      <c r="AD1066" s="11"/>
      <c r="AE1066" s="11"/>
      <c r="AF1066" s="11"/>
      <c r="AG1066" s="11"/>
      <c r="AH1066" s="11"/>
      <c r="AI1066" s="11"/>
      <c r="AJ1066" s="11"/>
      <c r="AK1066" s="11"/>
      <c r="AL1066" s="11"/>
      <c r="AM1066" s="11"/>
      <c r="AN1066" s="11"/>
      <c r="AO1066" s="11"/>
      <c r="AP1066" s="11"/>
      <c r="AQ1066" s="11"/>
      <c r="AR1066" s="11"/>
      <c r="AS1066" s="11"/>
      <c r="AT1066" s="153" t="s">
        <v>175</v>
      </c>
      <c r="AU1066" s="153" t="s">
        <v>169</v>
      </c>
      <c r="AV1066" s="11" t="s">
        <v>79</v>
      </c>
      <c r="AW1066" s="11" t="s">
        <v>32</v>
      </c>
      <c r="AX1066" s="11" t="s">
        <v>71</v>
      </c>
      <c r="AY1066" s="153" t="s">
        <v>162</v>
      </c>
      <c r="AZ1066" s="11"/>
      <c r="BA1066" s="11"/>
      <c r="BB1066" s="11"/>
      <c r="BC1066" s="11"/>
      <c r="BD1066" s="11"/>
      <c r="BE1066" s="11"/>
      <c r="BF1066" s="11"/>
      <c r="BG1066" s="11"/>
      <c r="BH1066" s="11"/>
      <c r="BI1066" s="11"/>
      <c r="BJ1066" s="11"/>
      <c r="BK1066" s="11"/>
      <c r="BL1066" s="11"/>
      <c r="BM1066" s="11"/>
    </row>
    <row r="1067" spans="2:65" s="12" customFormat="1">
      <c r="B1067" s="159"/>
      <c r="C1067" s="11"/>
      <c r="D1067" s="152" t="s">
        <v>175</v>
      </c>
      <c r="E1067" s="153" t="s">
        <v>1</v>
      </c>
      <c r="F1067" s="154" t="s">
        <v>2601</v>
      </c>
      <c r="G1067" s="11"/>
      <c r="H1067" s="153" t="s">
        <v>1</v>
      </c>
      <c r="I1067" s="11"/>
      <c r="J1067" s="11"/>
      <c r="K1067" s="11"/>
      <c r="L1067" s="151"/>
      <c r="M1067" s="156"/>
      <c r="N1067" s="157"/>
      <c r="O1067" s="157"/>
      <c r="P1067" s="157"/>
      <c r="Q1067" s="157"/>
      <c r="R1067" s="157"/>
      <c r="S1067" s="157"/>
      <c r="T1067" s="158"/>
      <c r="U1067" s="11"/>
      <c r="V1067" s="11"/>
      <c r="W1067" s="11"/>
      <c r="X1067" s="11"/>
      <c r="Y1067" s="11"/>
      <c r="Z1067" s="11"/>
      <c r="AA1067" s="11"/>
      <c r="AB1067" s="11"/>
      <c r="AC1067" s="11"/>
      <c r="AD1067" s="11"/>
      <c r="AE1067" s="11"/>
      <c r="AF1067" s="11"/>
      <c r="AG1067" s="11"/>
      <c r="AH1067" s="11"/>
      <c r="AI1067" s="11"/>
      <c r="AJ1067" s="11"/>
      <c r="AK1067" s="11"/>
      <c r="AL1067" s="11"/>
      <c r="AM1067" s="11"/>
      <c r="AN1067" s="11"/>
      <c r="AO1067" s="11"/>
      <c r="AP1067" s="11"/>
      <c r="AQ1067" s="11"/>
      <c r="AR1067" s="11"/>
      <c r="AS1067" s="11"/>
      <c r="AT1067" s="153" t="s">
        <v>175</v>
      </c>
      <c r="AU1067" s="153" t="s">
        <v>169</v>
      </c>
      <c r="AV1067" s="11" t="s">
        <v>79</v>
      </c>
      <c r="AW1067" s="11" t="s">
        <v>32</v>
      </c>
      <c r="AX1067" s="11" t="s">
        <v>71</v>
      </c>
      <c r="AY1067" s="153" t="s">
        <v>162</v>
      </c>
      <c r="AZ1067" s="11"/>
      <c r="BA1067" s="11"/>
      <c r="BB1067" s="11"/>
      <c r="BC1067" s="11"/>
      <c r="BD1067" s="11"/>
      <c r="BE1067" s="11"/>
      <c r="BF1067" s="11"/>
      <c r="BG1067" s="11"/>
      <c r="BH1067" s="11"/>
      <c r="BI1067" s="11"/>
      <c r="BJ1067" s="11"/>
      <c r="BK1067" s="11"/>
      <c r="BL1067" s="11"/>
      <c r="BM1067" s="11"/>
    </row>
    <row r="1068" spans="2:65" s="12" customFormat="1">
      <c r="B1068" s="159"/>
      <c r="D1068" s="152" t="s">
        <v>175</v>
      </c>
      <c r="E1068" s="160" t="s">
        <v>1</v>
      </c>
      <c r="F1068" s="161" t="s">
        <v>169</v>
      </c>
      <c r="H1068" s="162">
        <v>2</v>
      </c>
      <c r="L1068" s="159"/>
      <c r="M1068" s="164"/>
      <c r="N1068" s="165"/>
      <c r="O1068" s="165"/>
      <c r="P1068" s="165"/>
      <c r="Q1068" s="165"/>
      <c r="R1068" s="165"/>
      <c r="S1068" s="165"/>
      <c r="T1068" s="166"/>
      <c r="AT1068" s="160" t="s">
        <v>175</v>
      </c>
      <c r="AU1068" s="160" t="s">
        <v>169</v>
      </c>
      <c r="AV1068" s="12" t="s">
        <v>169</v>
      </c>
      <c r="AW1068" s="12" t="s">
        <v>32</v>
      </c>
      <c r="AX1068" s="12" t="s">
        <v>79</v>
      </c>
      <c r="AY1068" s="160" t="s">
        <v>162</v>
      </c>
    </row>
    <row r="1069" spans="2:65" s="12" customFormat="1" ht="26.25" customHeight="1">
      <c r="B1069" s="159"/>
      <c r="C1069" s="183" t="s">
        <v>2603</v>
      </c>
      <c r="D1069" s="183" t="s">
        <v>349</v>
      </c>
      <c r="E1069" s="246" t="s">
        <v>2607</v>
      </c>
      <c r="F1069" s="247"/>
      <c r="G1069" s="185" t="s">
        <v>166</v>
      </c>
      <c r="H1069" s="186">
        <v>2</v>
      </c>
      <c r="I1069" s="187"/>
      <c r="J1069" s="186">
        <f>ROUND(I1069*H1069,3)</f>
        <v>0</v>
      </c>
      <c r="K1069" s="184" t="s">
        <v>1</v>
      </c>
      <c r="L1069" s="188"/>
      <c r="M1069" s="259" t="s">
        <v>1</v>
      </c>
      <c r="N1069" s="190" t="s">
        <v>43</v>
      </c>
      <c r="O1069" s="147">
        <v>0</v>
      </c>
      <c r="P1069" s="147">
        <f>O1069*H1069</f>
        <v>0</v>
      </c>
      <c r="Q1069" s="147">
        <v>0</v>
      </c>
      <c r="R1069" s="147">
        <f>Q1069*H1069</f>
        <v>0</v>
      </c>
      <c r="S1069" s="147">
        <v>0</v>
      </c>
      <c r="T1069" s="148">
        <f>S1069*H1069</f>
        <v>0</v>
      </c>
      <c r="U1069" s="202"/>
      <c r="V1069" s="202"/>
      <c r="W1069" s="202"/>
      <c r="X1069" s="202"/>
      <c r="Y1069" s="202"/>
      <c r="Z1069" s="202"/>
      <c r="AA1069" s="202"/>
      <c r="AB1069" s="202"/>
      <c r="AC1069" s="202"/>
      <c r="AD1069" s="202"/>
      <c r="AE1069" s="202"/>
      <c r="AF1069" s="202"/>
      <c r="AG1069" s="202"/>
      <c r="AH1069" s="202"/>
      <c r="AI1069" s="202"/>
      <c r="AJ1069" s="202"/>
      <c r="AK1069" s="202"/>
      <c r="AL1069" s="202"/>
      <c r="AM1069" s="202"/>
      <c r="AN1069" s="202"/>
      <c r="AO1069" s="202"/>
      <c r="AP1069" s="202"/>
      <c r="AQ1069" s="202"/>
      <c r="AR1069" s="203" t="s">
        <v>363</v>
      </c>
      <c r="AS1069" s="202"/>
      <c r="AT1069" s="203" t="s">
        <v>349</v>
      </c>
      <c r="AU1069" s="203" t="s">
        <v>169</v>
      </c>
      <c r="AV1069" s="202"/>
      <c r="AW1069" s="202"/>
      <c r="AX1069" s="202"/>
      <c r="AY1069" s="203" t="s">
        <v>162</v>
      </c>
      <c r="AZ1069" s="202"/>
      <c r="BA1069" s="202"/>
      <c r="BB1069" s="202"/>
      <c r="BC1069" s="202"/>
      <c r="BD1069" s="202"/>
      <c r="BE1069" s="149">
        <f>IF(N1069="základná",J1069,0)</f>
        <v>0</v>
      </c>
      <c r="BF1069" s="149">
        <f>IF(N1069="znížená",J1069,0)</f>
        <v>0</v>
      </c>
      <c r="BG1069" s="149">
        <f>IF(N1069="zákl. prenesená",J1069,0)</f>
        <v>0</v>
      </c>
      <c r="BH1069" s="149">
        <f>IF(N1069="zníž. prenesená",J1069,0)</f>
        <v>0</v>
      </c>
      <c r="BI1069" s="149">
        <f>IF(N1069="nulová",J1069,0)</f>
        <v>0</v>
      </c>
      <c r="BJ1069" s="203" t="s">
        <v>169</v>
      </c>
      <c r="BK1069" s="150">
        <f>ROUND(I1069*H1069,3)</f>
        <v>0</v>
      </c>
      <c r="BL1069" s="203" t="s">
        <v>272</v>
      </c>
      <c r="BM1069" s="203" t="s">
        <v>2604</v>
      </c>
    </row>
    <row r="1070" spans="2:65" s="12" customFormat="1" ht="22.5">
      <c r="B1070" s="159"/>
      <c r="C1070" s="11"/>
      <c r="D1070" s="152" t="s">
        <v>175</v>
      </c>
      <c r="E1070" s="153" t="s">
        <v>1</v>
      </c>
      <c r="F1070" s="154" t="s">
        <v>2605</v>
      </c>
      <c r="G1070" s="11"/>
      <c r="H1070" s="153" t="s">
        <v>1</v>
      </c>
      <c r="I1070" s="11"/>
      <c r="J1070" s="11"/>
      <c r="K1070" s="11"/>
      <c r="L1070" s="151"/>
      <c r="M1070" s="156"/>
      <c r="N1070" s="157"/>
      <c r="O1070" s="157"/>
      <c r="P1070" s="157"/>
      <c r="Q1070" s="157"/>
      <c r="R1070" s="157"/>
      <c r="S1070" s="157"/>
      <c r="T1070" s="158"/>
      <c r="U1070" s="11"/>
      <c r="V1070" s="11"/>
      <c r="W1070" s="11"/>
      <c r="X1070" s="11"/>
      <c r="Y1070" s="11"/>
      <c r="Z1070" s="11"/>
      <c r="AA1070" s="11"/>
      <c r="AB1070" s="11"/>
      <c r="AC1070" s="11"/>
      <c r="AD1070" s="11"/>
      <c r="AE1070" s="11"/>
      <c r="AF1070" s="11"/>
      <c r="AG1070" s="11"/>
      <c r="AH1070" s="11"/>
      <c r="AI1070" s="11"/>
      <c r="AJ1070" s="11"/>
      <c r="AK1070" s="11"/>
      <c r="AL1070" s="11"/>
      <c r="AM1070" s="11"/>
      <c r="AN1070" s="11"/>
      <c r="AO1070" s="11"/>
      <c r="AP1070" s="11"/>
      <c r="AQ1070" s="11"/>
      <c r="AR1070" s="11"/>
      <c r="AS1070" s="11"/>
      <c r="AT1070" s="153" t="s">
        <v>175</v>
      </c>
      <c r="AU1070" s="153" t="s">
        <v>169</v>
      </c>
      <c r="AV1070" s="11" t="s">
        <v>79</v>
      </c>
      <c r="AW1070" s="11" t="s">
        <v>32</v>
      </c>
      <c r="AX1070" s="11" t="s">
        <v>71</v>
      </c>
      <c r="AY1070" s="153" t="s">
        <v>162</v>
      </c>
      <c r="AZ1070" s="11"/>
      <c r="BA1070" s="11"/>
      <c r="BB1070" s="11"/>
      <c r="BC1070" s="11"/>
      <c r="BD1070" s="11"/>
      <c r="BE1070" s="11"/>
      <c r="BF1070" s="11"/>
      <c r="BG1070" s="11"/>
      <c r="BH1070" s="11"/>
      <c r="BI1070" s="11"/>
      <c r="BJ1070" s="11"/>
      <c r="BK1070" s="11"/>
      <c r="BL1070" s="11"/>
      <c r="BM1070" s="11"/>
    </row>
    <row r="1071" spans="2:65" s="12" customFormat="1">
      <c r="B1071" s="159"/>
      <c r="C1071" s="11"/>
      <c r="D1071" s="152" t="s">
        <v>175</v>
      </c>
      <c r="E1071" s="153" t="s">
        <v>1</v>
      </c>
      <c r="F1071" s="154" t="s">
        <v>2606</v>
      </c>
      <c r="G1071" s="11"/>
      <c r="H1071" s="153" t="s">
        <v>1</v>
      </c>
      <c r="I1071" s="11"/>
      <c r="J1071" s="11"/>
      <c r="K1071" s="11"/>
      <c r="L1071" s="151"/>
      <c r="M1071" s="156"/>
      <c r="N1071" s="157"/>
      <c r="O1071" s="157"/>
      <c r="P1071" s="157"/>
      <c r="Q1071" s="157"/>
      <c r="R1071" s="157"/>
      <c r="S1071" s="157"/>
      <c r="T1071" s="158"/>
      <c r="U1071" s="11"/>
      <c r="V1071" s="11"/>
      <c r="W1071" s="11"/>
      <c r="X1071" s="11"/>
      <c r="Y1071" s="11"/>
      <c r="Z1071" s="11"/>
      <c r="AA1071" s="11"/>
      <c r="AB1071" s="11"/>
      <c r="AC1071" s="11"/>
      <c r="AD1071" s="11"/>
      <c r="AE1071" s="11"/>
      <c r="AF1071" s="11"/>
      <c r="AG1071" s="11"/>
      <c r="AH1071" s="11"/>
      <c r="AI1071" s="11"/>
      <c r="AJ1071" s="11"/>
      <c r="AK1071" s="11"/>
      <c r="AL1071" s="11"/>
      <c r="AM1071" s="11"/>
      <c r="AN1071" s="11"/>
      <c r="AO1071" s="11"/>
      <c r="AP1071" s="11"/>
      <c r="AQ1071" s="11"/>
      <c r="AR1071" s="11"/>
      <c r="AS1071" s="11"/>
      <c r="AT1071" s="153" t="s">
        <v>175</v>
      </c>
      <c r="AU1071" s="153" t="s">
        <v>169</v>
      </c>
      <c r="AV1071" s="11" t="s">
        <v>79</v>
      </c>
      <c r="AW1071" s="11" t="s">
        <v>32</v>
      </c>
      <c r="AX1071" s="11" t="s">
        <v>71</v>
      </c>
      <c r="AY1071" s="153" t="s">
        <v>162</v>
      </c>
      <c r="AZ1071" s="11"/>
      <c r="BA1071" s="11"/>
      <c r="BB1071" s="11"/>
      <c r="BC1071" s="11"/>
      <c r="BD1071" s="11"/>
      <c r="BE1071" s="11"/>
      <c r="BF1071" s="11"/>
      <c r="BG1071" s="11"/>
      <c r="BH1071" s="11"/>
      <c r="BI1071" s="11"/>
      <c r="BJ1071" s="11"/>
      <c r="BK1071" s="11"/>
      <c r="BL1071" s="11"/>
      <c r="BM1071" s="11"/>
    </row>
    <row r="1072" spans="2:65" s="12" customFormat="1">
      <c r="B1072" s="159"/>
      <c r="D1072" s="152" t="s">
        <v>175</v>
      </c>
      <c r="E1072" s="160" t="s">
        <v>1</v>
      </c>
      <c r="F1072" s="161" t="s">
        <v>169</v>
      </c>
      <c r="H1072" s="162">
        <v>2</v>
      </c>
      <c r="L1072" s="159"/>
      <c r="M1072" s="164"/>
      <c r="N1072" s="165"/>
      <c r="O1072" s="165"/>
      <c r="P1072" s="165"/>
      <c r="Q1072" s="165"/>
      <c r="R1072" s="165"/>
      <c r="S1072" s="165"/>
      <c r="T1072" s="166"/>
      <c r="AT1072" s="160" t="s">
        <v>175</v>
      </c>
      <c r="AU1072" s="160" t="s">
        <v>169</v>
      </c>
      <c r="AV1072" s="12" t="s">
        <v>169</v>
      </c>
      <c r="AW1072" s="12" t="s">
        <v>32</v>
      </c>
      <c r="AX1072" s="12" t="s">
        <v>79</v>
      </c>
      <c r="AY1072" s="160" t="s">
        <v>162</v>
      </c>
    </row>
    <row r="1073" spans="2:65" s="12" customFormat="1" ht="26.25" customHeight="1">
      <c r="B1073" s="159"/>
      <c r="C1073" s="183" t="s">
        <v>2608</v>
      </c>
      <c r="D1073" s="183" t="s">
        <v>349</v>
      </c>
      <c r="E1073" s="246" t="s">
        <v>2612</v>
      </c>
      <c r="F1073" s="247"/>
      <c r="G1073" s="185" t="s">
        <v>166</v>
      </c>
      <c r="H1073" s="186">
        <v>2</v>
      </c>
      <c r="I1073" s="187"/>
      <c r="J1073" s="186">
        <f>ROUND(I1073*H1073,3)</f>
        <v>0</v>
      </c>
      <c r="K1073" s="184" t="s">
        <v>1</v>
      </c>
      <c r="L1073" s="188"/>
      <c r="M1073" s="259" t="s">
        <v>1</v>
      </c>
      <c r="N1073" s="190" t="s">
        <v>43</v>
      </c>
      <c r="O1073" s="147">
        <v>0</v>
      </c>
      <c r="P1073" s="147">
        <f>O1073*H1073</f>
        <v>0</v>
      </c>
      <c r="Q1073" s="147">
        <v>0</v>
      </c>
      <c r="R1073" s="147">
        <f>Q1073*H1073</f>
        <v>0</v>
      </c>
      <c r="S1073" s="147">
        <v>0</v>
      </c>
      <c r="T1073" s="148">
        <f>S1073*H1073</f>
        <v>0</v>
      </c>
      <c r="U1073" s="202"/>
      <c r="V1073" s="202"/>
      <c r="W1073" s="202"/>
      <c r="X1073" s="202"/>
      <c r="Y1073" s="202"/>
      <c r="Z1073" s="202"/>
      <c r="AA1073" s="202"/>
      <c r="AB1073" s="202"/>
      <c r="AC1073" s="202"/>
      <c r="AD1073" s="202"/>
      <c r="AE1073" s="202"/>
      <c r="AF1073" s="202"/>
      <c r="AG1073" s="202"/>
      <c r="AH1073" s="202"/>
      <c r="AI1073" s="202"/>
      <c r="AJ1073" s="202"/>
      <c r="AK1073" s="202"/>
      <c r="AL1073" s="202"/>
      <c r="AM1073" s="202"/>
      <c r="AN1073" s="202"/>
      <c r="AO1073" s="202"/>
      <c r="AP1073" s="202"/>
      <c r="AQ1073" s="202"/>
      <c r="AR1073" s="203" t="s">
        <v>363</v>
      </c>
      <c r="AS1073" s="202"/>
      <c r="AT1073" s="203" t="s">
        <v>349</v>
      </c>
      <c r="AU1073" s="203" t="s">
        <v>169</v>
      </c>
      <c r="AV1073" s="202"/>
      <c r="AW1073" s="202"/>
      <c r="AX1073" s="202"/>
      <c r="AY1073" s="203" t="s">
        <v>162</v>
      </c>
      <c r="AZ1073" s="202"/>
      <c r="BA1073" s="202"/>
      <c r="BB1073" s="202"/>
      <c r="BC1073" s="202"/>
      <c r="BD1073" s="202"/>
      <c r="BE1073" s="149">
        <f>IF(N1073="základná",J1073,0)</f>
        <v>0</v>
      </c>
      <c r="BF1073" s="149">
        <f>IF(N1073="znížená",J1073,0)</f>
        <v>0</v>
      </c>
      <c r="BG1073" s="149">
        <f>IF(N1073="zákl. prenesená",J1073,0)</f>
        <v>0</v>
      </c>
      <c r="BH1073" s="149">
        <f>IF(N1073="zníž. prenesená",J1073,0)</f>
        <v>0</v>
      </c>
      <c r="BI1073" s="149">
        <f>IF(N1073="nulová",J1073,0)</f>
        <v>0</v>
      </c>
      <c r="BJ1073" s="203" t="s">
        <v>169</v>
      </c>
      <c r="BK1073" s="150">
        <f>ROUND(I1073*H1073,3)</f>
        <v>0</v>
      </c>
      <c r="BL1073" s="203" t="s">
        <v>272</v>
      </c>
      <c r="BM1073" s="203" t="s">
        <v>2609</v>
      </c>
    </row>
    <row r="1074" spans="2:65" s="12" customFormat="1">
      <c r="B1074" s="159"/>
      <c r="C1074" s="11"/>
      <c r="D1074" s="152" t="s">
        <v>175</v>
      </c>
      <c r="E1074" s="153" t="s">
        <v>1</v>
      </c>
      <c r="F1074" s="154" t="s">
        <v>2610</v>
      </c>
      <c r="G1074" s="11"/>
      <c r="H1074" s="153" t="s">
        <v>1</v>
      </c>
      <c r="I1074" s="11"/>
      <c r="J1074" s="11"/>
      <c r="K1074" s="11"/>
      <c r="L1074" s="151"/>
      <c r="M1074" s="156"/>
      <c r="N1074" s="157"/>
      <c r="O1074" s="157"/>
      <c r="P1074" s="157"/>
      <c r="Q1074" s="157"/>
      <c r="R1074" s="157"/>
      <c r="S1074" s="157"/>
      <c r="T1074" s="158"/>
      <c r="U1074" s="11"/>
      <c r="V1074" s="11"/>
      <c r="W1074" s="11"/>
      <c r="X1074" s="11"/>
      <c r="Y1074" s="11"/>
      <c r="Z1074" s="11"/>
      <c r="AA1074" s="11"/>
      <c r="AB1074" s="11"/>
      <c r="AC1074" s="11"/>
      <c r="AD1074" s="11"/>
      <c r="AE1074" s="11"/>
      <c r="AF1074" s="11"/>
      <c r="AG1074" s="11"/>
      <c r="AH1074" s="11"/>
      <c r="AI1074" s="11"/>
      <c r="AJ1074" s="11"/>
      <c r="AK1074" s="11"/>
      <c r="AL1074" s="11"/>
      <c r="AM1074" s="11"/>
      <c r="AN1074" s="11"/>
      <c r="AO1074" s="11"/>
      <c r="AP1074" s="11"/>
      <c r="AQ1074" s="11"/>
      <c r="AR1074" s="11"/>
      <c r="AS1074" s="11"/>
      <c r="AT1074" s="153" t="s">
        <v>175</v>
      </c>
      <c r="AU1074" s="153" t="s">
        <v>169</v>
      </c>
      <c r="AV1074" s="11" t="s">
        <v>79</v>
      </c>
      <c r="AW1074" s="11" t="s">
        <v>32</v>
      </c>
      <c r="AX1074" s="11" t="s">
        <v>71</v>
      </c>
      <c r="AY1074" s="153" t="s">
        <v>162</v>
      </c>
      <c r="AZ1074" s="11"/>
      <c r="BA1074" s="11"/>
      <c r="BB1074" s="11"/>
      <c r="BC1074" s="11"/>
      <c r="BD1074" s="11"/>
      <c r="BE1074" s="11"/>
      <c r="BF1074" s="11"/>
      <c r="BG1074" s="11"/>
      <c r="BH1074" s="11"/>
      <c r="BI1074" s="11"/>
      <c r="BJ1074" s="11"/>
      <c r="BK1074" s="11"/>
      <c r="BL1074" s="11"/>
      <c r="BM1074" s="11"/>
    </row>
    <row r="1075" spans="2:65" s="12" customFormat="1">
      <c r="B1075" s="159"/>
      <c r="C1075" s="11"/>
      <c r="D1075" s="152" t="s">
        <v>175</v>
      </c>
      <c r="E1075" s="153" t="s">
        <v>1</v>
      </c>
      <c r="F1075" s="154" t="s">
        <v>2611</v>
      </c>
      <c r="G1075" s="11"/>
      <c r="H1075" s="153" t="s">
        <v>1</v>
      </c>
      <c r="I1075" s="11"/>
      <c r="J1075" s="11"/>
      <c r="K1075" s="11"/>
      <c r="L1075" s="151"/>
      <c r="M1075" s="156"/>
      <c r="N1075" s="157"/>
      <c r="O1075" s="157"/>
      <c r="P1075" s="157"/>
      <c r="Q1075" s="157"/>
      <c r="R1075" s="157"/>
      <c r="S1075" s="157"/>
      <c r="T1075" s="158"/>
      <c r="U1075" s="11"/>
      <c r="V1075" s="11"/>
      <c r="W1075" s="11"/>
      <c r="X1075" s="11"/>
      <c r="Y1075" s="11"/>
      <c r="Z1075" s="11"/>
      <c r="AA1075" s="11"/>
      <c r="AB1075" s="11"/>
      <c r="AC1075" s="11"/>
      <c r="AD1075" s="11"/>
      <c r="AE1075" s="11"/>
      <c r="AF1075" s="11"/>
      <c r="AG1075" s="11"/>
      <c r="AH1075" s="11"/>
      <c r="AI1075" s="11"/>
      <c r="AJ1075" s="11"/>
      <c r="AK1075" s="11"/>
      <c r="AL1075" s="11"/>
      <c r="AM1075" s="11"/>
      <c r="AN1075" s="11"/>
      <c r="AO1075" s="11"/>
      <c r="AP1075" s="11"/>
      <c r="AQ1075" s="11"/>
      <c r="AR1075" s="11"/>
      <c r="AS1075" s="11"/>
      <c r="AT1075" s="153" t="s">
        <v>175</v>
      </c>
      <c r="AU1075" s="153" t="s">
        <v>169</v>
      </c>
      <c r="AV1075" s="11" t="s">
        <v>79</v>
      </c>
      <c r="AW1075" s="11" t="s">
        <v>32</v>
      </c>
      <c r="AX1075" s="11" t="s">
        <v>71</v>
      </c>
      <c r="AY1075" s="153" t="s">
        <v>162</v>
      </c>
      <c r="AZ1075" s="11"/>
      <c r="BA1075" s="11"/>
      <c r="BB1075" s="11"/>
      <c r="BC1075" s="11"/>
      <c r="BD1075" s="11"/>
      <c r="BE1075" s="11"/>
      <c r="BF1075" s="11"/>
      <c r="BG1075" s="11"/>
      <c r="BH1075" s="11"/>
      <c r="BI1075" s="11"/>
      <c r="BJ1075" s="11"/>
      <c r="BK1075" s="11"/>
      <c r="BL1075" s="11"/>
      <c r="BM1075" s="11"/>
    </row>
    <row r="1076" spans="2:65" s="12" customFormat="1">
      <c r="B1076" s="159"/>
      <c r="D1076" s="152" t="s">
        <v>175</v>
      </c>
      <c r="E1076" s="160" t="s">
        <v>1</v>
      </c>
      <c r="F1076" s="161" t="s">
        <v>169</v>
      </c>
      <c r="H1076" s="162">
        <v>2</v>
      </c>
      <c r="L1076" s="159"/>
      <c r="M1076" s="164"/>
      <c r="N1076" s="165"/>
      <c r="O1076" s="165"/>
      <c r="P1076" s="165"/>
      <c r="Q1076" s="165"/>
      <c r="R1076" s="165"/>
      <c r="S1076" s="165"/>
      <c r="T1076" s="166"/>
      <c r="AT1076" s="160" t="s">
        <v>175</v>
      </c>
      <c r="AU1076" s="160" t="s">
        <v>169</v>
      </c>
      <c r="AV1076" s="12" t="s">
        <v>169</v>
      </c>
      <c r="AW1076" s="12" t="s">
        <v>32</v>
      </c>
      <c r="AX1076" s="12" t="s">
        <v>79</v>
      </c>
      <c r="AY1076" s="160" t="s">
        <v>162</v>
      </c>
    </row>
    <row r="1077" spans="2:65" s="1" customFormat="1" ht="16.5" customHeight="1">
      <c r="B1077" s="139"/>
      <c r="C1077" s="140" t="s">
        <v>1273</v>
      </c>
      <c r="D1077" s="140" t="s">
        <v>164</v>
      </c>
      <c r="E1077" s="242" t="s">
        <v>1274</v>
      </c>
      <c r="F1077" s="243"/>
      <c r="G1077" s="142" t="s">
        <v>166</v>
      </c>
      <c r="H1077" s="143">
        <v>1</v>
      </c>
      <c r="I1077" s="144"/>
      <c r="J1077" s="143">
        <f>ROUND(I1077*H1077,3)</f>
        <v>0</v>
      </c>
      <c r="K1077" s="141" t="s">
        <v>1</v>
      </c>
      <c r="L1077" s="30"/>
      <c r="M1077" s="145" t="s">
        <v>1</v>
      </c>
      <c r="N1077" s="146" t="s">
        <v>43</v>
      </c>
      <c r="O1077" s="49"/>
      <c r="P1077" s="147">
        <f>O1077*H1077</f>
        <v>0</v>
      </c>
      <c r="Q1077" s="147">
        <v>0</v>
      </c>
      <c r="R1077" s="147">
        <f>Q1077*H1077</f>
        <v>0</v>
      </c>
      <c r="S1077" s="147">
        <v>0</v>
      </c>
      <c r="T1077" s="148">
        <f>S1077*H1077</f>
        <v>0</v>
      </c>
      <c r="AR1077" s="16" t="s">
        <v>272</v>
      </c>
      <c r="AT1077" s="16" t="s">
        <v>164</v>
      </c>
      <c r="AU1077" s="16" t="s">
        <v>169</v>
      </c>
      <c r="AY1077" s="16" t="s">
        <v>162</v>
      </c>
      <c r="BE1077" s="149">
        <f>IF(N1077="základná",J1077,0)</f>
        <v>0</v>
      </c>
      <c r="BF1077" s="149">
        <f>IF(N1077="znížená",J1077,0)</f>
        <v>0</v>
      </c>
      <c r="BG1077" s="149">
        <f>IF(N1077="zákl. prenesená",J1077,0)</f>
        <v>0</v>
      </c>
      <c r="BH1077" s="149">
        <f>IF(N1077="zníž. prenesená",J1077,0)</f>
        <v>0</v>
      </c>
      <c r="BI1077" s="149">
        <f>IF(N1077="nulová",J1077,0)</f>
        <v>0</v>
      </c>
      <c r="BJ1077" s="16" t="s">
        <v>169</v>
      </c>
      <c r="BK1077" s="150">
        <f>ROUND(I1077*H1077,3)</f>
        <v>0</v>
      </c>
      <c r="BL1077" s="16" t="s">
        <v>272</v>
      </c>
      <c r="BM1077" s="16" t="s">
        <v>1275</v>
      </c>
    </row>
    <row r="1078" spans="2:65" s="12" customFormat="1">
      <c r="B1078" s="159"/>
      <c r="D1078" s="152" t="s">
        <v>175</v>
      </c>
      <c r="E1078" s="160" t="s">
        <v>1</v>
      </c>
      <c r="F1078" s="161" t="s">
        <v>1276</v>
      </c>
      <c r="H1078" s="162">
        <v>1</v>
      </c>
      <c r="I1078" s="163"/>
      <c r="L1078" s="159"/>
      <c r="M1078" s="164"/>
      <c r="N1078" s="165"/>
      <c r="O1078" s="165"/>
      <c r="P1078" s="165"/>
      <c r="Q1078" s="165"/>
      <c r="R1078" s="165"/>
      <c r="S1078" s="165"/>
      <c r="T1078" s="166"/>
      <c r="AT1078" s="160" t="s">
        <v>175</v>
      </c>
      <c r="AU1078" s="160" t="s">
        <v>169</v>
      </c>
      <c r="AV1078" s="12" t="s">
        <v>169</v>
      </c>
      <c r="AW1078" s="12" t="s">
        <v>32</v>
      </c>
      <c r="AX1078" s="12" t="s">
        <v>79</v>
      </c>
      <c r="AY1078" s="160" t="s">
        <v>162</v>
      </c>
    </row>
    <row r="1079" spans="2:65" s="1" customFormat="1" ht="16.5" customHeight="1">
      <c r="B1079" s="139"/>
      <c r="C1079" s="183" t="s">
        <v>1277</v>
      </c>
      <c r="D1079" s="183" t="s">
        <v>349</v>
      </c>
      <c r="E1079" s="248" t="s">
        <v>1278</v>
      </c>
      <c r="F1079" s="249"/>
      <c r="G1079" s="185" t="s">
        <v>166</v>
      </c>
      <c r="H1079" s="186">
        <v>1</v>
      </c>
      <c r="I1079" s="187"/>
      <c r="J1079" s="186">
        <f>ROUND(I1079*H1079,3)</f>
        <v>0</v>
      </c>
      <c r="K1079" s="184" t="s">
        <v>1</v>
      </c>
      <c r="L1079" s="188"/>
      <c r="M1079" s="189" t="s">
        <v>1</v>
      </c>
      <c r="N1079" s="190" t="s">
        <v>43</v>
      </c>
      <c r="O1079" s="49"/>
      <c r="P1079" s="147">
        <f>O1079*H1079</f>
        <v>0</v>
      </c>
      <c r="Q1079" s="147">
        <v>0</v>
      </c>
      <c r="R1079" s="147">
        <f>Q1079*H1079</f>
        <v>0</v>
      </c>
      <c r="S1079" s="147">
        <v>0</v>
      </c>
      <c r="T1079" s="148">
        <f>S1079*H1079</f>
        <v>0</v>
      </c>
      <c r="AR1079" s="16" t="s">
        <v>363</v>
      </c>
      <c r="AT1079" s="16" t="s">
        <v>349</v>
      </c>
      <c r="AU1079" s="16" t="s">
        <v>169</v>
      </c>
      <c r="AY1079" s="16" t="s">
        <v>162</v>
      </c>
      <c r="BE1079" s="149">
        <f>IF(N1079="základná",J1079,0)</f>
        <v>0</v>
      </c>
      <c r="BF1079" s="149">
        <f>IF(N1079="znížená",J1079,0)</f>
        <v>0</v>
      </c>
      <c r="BG1079" s="149">
        <f>IF(N1079="zákl. prenesená",J1079,0)</f>
        <v>0</v>
      </c>
      <c r="BH1079" s="149">
        <f>IF(N1079="zníž. prenesená",J1079,0)</f>
        <v>0</v>
      </c>
      <c r="BI1079" s="149">
        <f>IF(N1079="nulová",J1079,0)</f>
        <v>0</v>
      </c>
      <c r="BJ1079" s="16" t="s">
        <v>169</v>
      </c>
      <c r="BK1079" s="150">
        <f>ROUND(I1079*H1079,3)</f>
        <v>0</v>
      </c>
      <c r="BL1079" s="16" t="s">
        <v>272</v>
      </c>
      <c r="BM1079" s="16" t="s">
        <v>1279</v>
      </c>
    </row>
    <row r="1080" spans="2:65" s="11" customFormat="1">
      <c r="B1080" s="151"/>
      <c r="D1080" s="152" t="s">
        <v>175</v>
      </c>
      <c r="E1080" s="153" t="s">
        <v>1</v>
      </c>
      <c r="F1080" s="154" t="s">
        <v>1280</v>
      </c>
      <c r="H1080" s="153" t="s">
        <v>1</v>
      </c>
      <c r="I1080" s="155"/>
      <c r="L1080" s="151"/>
      <c r="M1080" s="156"/>
      <c r="N1080" s="157"/>
      <c r="O1080" s="157"/>
      <c r="P1080" s="157"/>
      <c r="Q1080" s="157"/>
      <c r="R1080" s="157"/>
      <c r="S1080" s="157"/>
      <c r="T1080" s="158"/>
      <c r="AT1080" s="153" t="s">
        <v>175</v>
      </c>
      <c r="AU1080" s="153" t="s">
        <v>169</v>
      </c>
      <c r="AV1080" s="11" t="s">
        <v>79</v>
      </c>
      <c r="AW1080" s="11" t="s">
        <v>32</v>
      </c>
      <c r="AX1080" s="11" t="s">
        <v>71</v>
      </c>
      <c r="AY1080" s="153" t="s">
        <v>162</v>
      </c>
    </row>
    <row r="1081" spans="2:65" s="11" customFormat="1">
      <c r="B1081" s="151"/>
      <c r="D1081" s="152" t="s">
        <v>175</v>
      </c>
      <c r="E1081" s="153" t="s">
        <v>1</v>
      </c>
      <c r="F1081" s="154" t="s">
        <v>1281</v>
      </c>
      <c r="H1081" s="153" t="s">
        <v>1</v>
      </c>
      <c r="I1081" s="155"/>
      <c r="L1081" s="151"/>
      <c r="M1081" s="156"/>
      <c r="N1081" s="157"/>
      <c r="O1081" s="157"/>
      <c r="P1081" s="157"/>
      <c r="Q1081" s="157"/>
      <c r="R1081" s="157"/>
      <c r="S1081" s="157"/>
      <c r="T1081" s="158"/>
      <c r="AT1081" s="153" t="s">
        <v>175</v>
      </c>
      <c r="AU1081" s="153" t="s">
        <v>169</v>
      </c>
      <c r="AV1081" s="11" t="s">
        <v>79</v>
      </c>
      <c r="AW1081" s="11" t="s">
        <v>32</v>
      </c>
      <c r="AX1081" s="11" t="s">
        <v>71</v>
      </c>
      <c r="AY1081" s="153" t="s">
        <v>162</v>
      </c>
    </row>
    <row r="1082" spans="2:65" s="11" customFormat="1">
      <c r="B1082" s="151"/>
      <c r="D1082" s="152" t="s">
        <v>175</v>
      </c>
      <c r="E1082" s="153" t="s">
        <v>1</v>
      </c>
      <c r="F1082" s="154" t="s">
        <v>1282</v>
      </c>
      <c r="H1082" s="153" t="s">
        <v>1</v>
      </c>
      <c r="I1082" s="155"/>
      <c r="L1082" s="151"/>
      <c r="M1082" s="156"/>
      <c r="N1082" s="157"/>
      <c r="O1082" s="157"/>
      <c r="P1082" s="157"/>
      <c r="Q1082" s="157"/>
      <c r="R1082" s="157"/>
      <c r="S1082" s="157"/>
      <c r="T1082" s="158"/>
      <c r="AT1082" s="153" t="s">
        <v>175</v>
      </c>
      <c r="AU1082" s="153" t="s">
        <v>169</v>
      </c>
      <c r="AV1082" s="11" t="s">
        <v>79</v>
      </c>
      <c r="AW1082" s="11" t="s">
        <v>32</v>
      </c>
      <c r="AX1082" s="11" t="s">
        <v>71</v>
      </c>
      <c r="AY1082" s="153" t="s">
        <v>162</v>
      </c>
    </row>
    <row r="1083" spans="2:65" s="11" customFormat="1">
      <c r="B1083" s="151"/>
      <c r="D1083" s="152" t="s">
        <v>175</v>
      </c>
      <c r="E1083" s="153" t="s">
        <v>1</v>
      </c>
      <c r="F1083" s="154" t="s">
        <v>1283</v>
      </c>
      <c r="H1083" s="153" t="s">
        <v>1</v>
      </c>
      <c r="I1083" s="155"/>
      <c r="L1083" s="151"/>
      <c r="M1083" s="156"/>
      <c r="N1083" s="157"/>
      <c r="O1083" s="157"/>
      <c r="P1083" s="157"/>
      <c r="Q1083" s="157"/>
      <c r="R1083" s="157"/>
      <c r="S1083" s="157"/>
      <c r="T1083" s="158"/>
      <c r="AT1083" s="153" t="s">
        <v>175</v>
      </c>
      <c r="AU1083" s="153" t="s">
        <v>169</v>
      </c>
      <c r="AV1083" s="11" t="s">
        <v>79</v>
      </c>
      <c r="AW1083" s="11" t="s">
        <v>32</v>
      </c>
      <c r="AX1083" s="11" t="s">
        <v>71</v>
      </c>
      <c r="AY1083" s="153" t="s">
        <v>162</v>
      </c>
    </row>
    <row r="1084" spans="2:65" s="11" customFormat="1">
      <c r="B1084" s="151"/>
      <c r="D1084" s="152" t="s">
        <v>175</v>
      </c>
      <c r="E1084" s="153" t="s">
        <v>1</v>
      </c>
      <c r="F1084" s="154" t="s">
        <v>1284</v>
      </c>
      <c r="H1084" s="153" t="s">
        <v>1</v>
      </c>
      <c r="I1084" s="155"/>
      <c r="L1084" s="151"/>
      <c r="M1084" s="156"/>
      <c r="N1084" s="157"/>
      <c r="O1084" s="157"/>
      <c r="P1084" s="157"/>
      <c r="Q1084" s="157"/>
      <c r="R1084" s="157"/>
      <c r="S1084" s="157"/>
      <c r="T1084" s="158"/>
      <c r="AT1084" s="153" t="s">
        <v>175</v>
      </c>
      <c r="AU1084" s="153" t="s">
        <v>169</v>
      </c>
      <c r="AV1084" s="11" t="s">
        <v>79</v>
      </c>
      <c r="AW1084" s="11" t="s">
        <v>32</v>
      </c>
      <c r="AX1084" s="11" t="s">
        <v>71</v>
      </c>
      <c r="AY1084" s="153" t="s">
        <v>162</v>
      </c>
    </row>
    <row r="1085" spans="2:65" s="11" customFormat="1">
      <c r="B1085" s="151"/>
      <c r="D1085" s="152" t="s">
        <v>175</v>
      </c>
      <c r="E1085" s="153" t="s">
        <v>1</v>
      </c>
      <c r="F1085" s="154" t="s">
        <v>1271</v>
      </c>
      <c r="H1085" s="153" t="s">
        <v>1</v>
      </c>
      <c r="I1085" s="155"/>
      <c r="L1085" s="151"/>
      <c r="M1085" s="156"/>
      <c r="N1085" s="157"/>
      <c r="O1085" s="157"/>
      <c r="P1085" s="157"/>
      <c r="Q1085" s="157"/>
      <c r="R1085" s="157"/>
      <c r="S1085" s="157"/>
      <c r="T1085" s="158"/>
      <c r="AT1085" s="153" t="s">
        <v>175</v>
      </c>
      <c r="AU1085" s="153" t="s">
        <v>169</v>
      </c>
      <c r="AV1085" s="11" t="s">
        <v>79</v>
      </c>
      <c r="AW1085" s="11" t="s">
        <v>32</v>
      </c>
      <c r="AX1085" s="11" t="s">
        <v>71</v>
      </c>
      <c r="AY1085" s="153" t="s">
        <v>162</v>
      </c>
    </row>
    <row r="1086" spans="2:65" s="11" customFormat="1">
      <c r="B1086" s="151"/>
      <c r="D1086" s="152" t="s">
        <v>175</v>
      </c>
      <c r="E1086" s="153" t="s">
        <v>1</v>
      </c>
      <c r="F1086" s="154" t="s">
        <v>1267</v>
      </c>
      <c r="H1086" s="153" t="s">
        <v>1</v>
      </c>
      <c r="I1086" s="155"/>
      <c r="L1086" s="151"/>
      <c r="M1086" s="156"/>
      <c r="N1086" s="157"/>
      <c r="O1086" s="157"/>
      <c r="P1086" s="157"/>
      <c r="Q1086" s="157"/>
      <c r="R1086" s="157"/>
      <c r="S1086" s="157"/>
      <c r="T1086" s="158"/>
      <c r="AT1086" s="153" t="s">
        <v>175</v>
      </c>
      <c r="AU1086" s="153" t="s">
        <v>169</v>
      </c>
      <c r="AV1086" s="11" t="s">
        <v>79</v>
      </c>
      <c r="AW1086" s="11" t="s">
        <v>32</v>
      </c>
      <c r="AX1086" s="11" t="s">
        <v>71</v>
      </c>
      <c r="AY1086" s="153" t="s">
        <v>162</v>
      </c>
    </row>
    <row r="1087" spans="2:65" s="11" customFormat="1">
      <c r="B1087" s="151"/>
      <c r="D1087" s="152" t="s">
        <v>175</v>
      </c>
      <c r="E1087" s="153" t="s">
        <v>1</v>
      </c>
      <c r="F1087" s="154" t="s">
        <v>1272</v>
      </c>
      <c r="H1087" s="153" t="s">
        <v>1</v>
      </c>
      <c r="I1087" s="155"/>
      <c r="L1087" s="151"/>
      <c r="M1087" s="156"/>
      <c r="N1087" s="157"/>
      <c r="O1087" s="157"/>
      <c r="P1087" s="157"/>
      <c r="Q1087" s="157"/>
      <c r="R1087" s="157"/>
      <c r="S1087" s="157"/>
      <c r="T1087" s="158"/>
      <c r="AT1087" s="153" t="s">
        <v>175</v>
      </c>
      <c r="AU1087" s="153" t="s">
        <v>169</v>
      </c>
      <c r="AV1087" s="11" t="s">
        <v>79</v>
      </c>
      <c r="AW1087" s="11" t="s">
        <v>32</v>
      </c>
      <c r="AX1087" s="11" t="s">
        <v>71</v>
      </c>
      <c r="AY1087" s="153" t="s">
        <v>162</v>
      </c>
    </row>
    <row r="1088" spans="2:65" s="12" customFormat="1">
      <c r="B1088" s="159"/>
      <c r="D1088" s="152" t="s">
        <v>175</v>
      </c>
      <c r="E1088" s="160" t="s">
        <v>1</v>
      </c>
      <c r="F1088" s="161" t="s">
        <v>79</v>
      </c>
      <c r="H1088" s="162">
        <v>1</v>
      </c>
      <c r="I1088" s="163"/>
      <c r="L1088" s="159"/>
      <c r="M1088" s="164"/>
      <c r="N1088" s="165"/>
      <c r="O1088" s="165"/>
      <c r="P1088" s="165"/>
      <c r="Q1088" s="165"/>
      <c r="R1088" s="165"/>
      <c r="S1088" s="165"/>
      <c r="T1088" s="166"/>
      <c r="AT1088" s="160" t="s">
        <v>175</v>
      </c>
      <c r="AU1088" s="160" t="s">
        <v>169</v>
      </c>
      <c r="AV1088" s="12" t="s">
        <v>169</v>
      </c>
      <c r="AW1088" s="12" t="s">
        <v>32</v>
      </c>
      <c r="AX1088" s="12" t="s">
        <v>79</v>
      </c>
      <c r="AY1088" s="160" t="s">
        <v>162</v>
      </c>
    </row>
    <row r="1089" spans="2:65" s="12" customFormat="1" ht="16.5" customHeight="1">
      <c r="B1089" s="159"/>
      <c r="C1089" s="183" t="s">
        <v>2613</v>
      </c>
      <c r="D1089" s="183" t="s">
        <v>349</v>
      </c>
      <c r="E1089" s="246" t="s">
        <v>2616</v>
      </c>
      <c r="F1089" s="247"/>
      <c r="G1089" s="185" t="s">
        <v>166</v>
      </c>
      <c r="H1089" s="186">
        <v>1</v>
      </c>
      <c r="I1089" s="187"/>
      <c r="J1089" s="186">
        <f>ROUND(I1089*H1089,3)</f>
        <v>0</v>
      </c>
      <c r="K1089" s="184" t="s">
        <v>1</v>
      </c>
      <c r="L1089" s="188"/>
      <c r="M1089" s="259" t="s">
        <v>1</v>
      </c>
      <c r="N1089" s="190" t="s">
        <v>43</v>
      </c>
      <c r="O1089" s="147">
        <v>0</v>
      </c>
      <c r="P1089" s="147">
        <f>O1089*H1089</f>
        <v>0</v>
      </c>
      <c r="Q1089" s="147">
        <v>0</v>
      </c>
      <c r="R1089" s="147">
        <f>Q1089*H1089</f>
        <v>0</v>
      </c>
      <c r="S1089" s="147">
        <v>0</v>
      </c>
      <c r="T1089" s="148">
        <f>S1089*H1089</f>
        <v>0</v>
      </c>
      <c r="U1089" s="202"/>
      <c r="V1089" s="202"/>
      <c r="W1089" s="202"/>
      <c r="X1089" s="202"/>
      <c r="Y1089" s="202"/>
      <c r="Z1089" s="202"/>
      <c r="AA1089" s="202"/>
      <c r="AB1089" s="202"/>
      <c r="AC1089" s="202"/>
      <c r="AD1089" s="202"/>
      <c r="AE1089" s="202"/>
      <c r="AF1089" s="202"/>
      <c r="AG1089" s="202"/>
      <c r="AH1089" s="202"/>
      <c r="AI1089" s="202"/>
      <c r="AJ1089" s="202"/>
      <c r="AK1089" s="202"/>
      <c r="AL1089" s="202"/>
      <c r="AM1089" s="202"/>
      <c r="AN1089" s="202"/>
      <c r="AO1089" s="202"/>
      <c r="AP1089" s="202"/>
      <c r="AQ1089" s="202"/>
      <c r="AR1089" s="203" t="s">
        <v>363</v>
      </c>
      <c r="AS1089" s="202"/>
      <c r="AT1089" s="203" t="s">
        <v>349</v>
      </c>
      <c r="AU1089" s="203" t="s">
        <v>169</v>
      </c>
      <c r="AV1089" s="202"/>
      <c r="AW1089" s="202"/>
      <c r="AX1089" s="202"/>
      <c r="AY1089" s="203" t="s">
        <v>162</v>
      </c>
      <c r="AZ1089" s="202"/>
      <c r="BA1089" s="202"/>
      <c r="BB1089" s="202"/>
      <c r="BC1089" s="202"/>
      <c r="BD1089" s="202"/>
      <c r="BE1089" s="149">
        <f>IF(N1089="základná",J1089,0)</f>
        <v>0</v>
      </c>
      <c r="BF1089" s="149">
        <f>IF(N1089="znížená",J1089,0)</f>
        <v>0</v>
      </c>
      <c r="BG1089" s="149">
        <f>IF(N1089="zákl. prenesená",J1089,0)</f>
        <v>0</v>
      </c>
      <c r="BH1089" s="149">
        <f>IF(N1089="zníž. prenesená",J1089,0)</f>
        <v>0</v>
      </c>
      <c r="BI1089" s="149">
        <f>IF(N1089="nulová",J1089,0)</f>
        <v>0</v>
      </c>
      <c r="BJ1089" s="203" t="s">
        <v>169</v>
      </c>
      <c r="BK1089" s="150">
        <f>ROUND(I1089*H1089,3)</f>
        <v>0</v>
      </c>
      <c r="BL1089" s="203" t="s">
        <v>272</v>
      </c>
      <c r="BM1089" s="203" t="s">
        <v>2614</v>
      </c>
    </row>
    <row r="1090" spans="2:65" s="12" customFormat="1">
      <c r="B1090" s="159"/>
      <c r="D1090" s="152" t="s">
        <v>175</v>
      </c>
      <c r="E1090" s="160" t="s">
        <v>1</v>
      </c>
      <c r="F1090" s="161" t="s">
        <v>2615</v>
      </c>
      <c r="H1090" s="162">
        <v>1</v>
      </c>
      <c r="L1090" s="159"/>
      <c r="M1090" s="164"/>
      <c r="N1090" s="165"/>
      <c r="O1090" s="165"/>
      <c r="P1090" s="165"/>
      <c r="Q1090" s="165"/>
      <c r="R1090" s="165"/>
      <c r="S1090" s="165"/>
      <c r="T1090" s="166"/>
      <c r="AT1090" s="160" t="s">
        <v>175</v>
      </c>
      <c r="AU1090" s="160" t="s">
        <v>169</v>
      </c>
      <c r="AV1090" s="12" t="s">
        <v>169</v>
      </c>
      <c r="AW1090" s="12" t="s">
        <v>32</v>
      </c>
      <c r="AX1090" s="12" t="s">
        <v>79</v>
      </c>
      <c r="AY1090" s="160" t="s">
        <v>162</v>
      </c>
    </row>
    <row r="1091" spans="2:65" s="12" customFormat="1" ht="26.25" customHeight="1">
      <c r="B1091" s="159"/>
      <c r="C1091" s="183" t="s">
        <v>2617</v>
      </c>
      <c r="D1091" s="183" t="s">
        <v>349</v>
      </c>
      <c r="E1091" s="246" t="s">
        <v>2620</v>
      </c>
      <c r="F1091" s="247"/>
      <c r="G1091" s="185" t="s">
        <v>166</v>
      </c>
      <c r="H1091" s="186">
        <v>1</v>
      </c>
      <c r="I1091" s="187"/>
      <c r="J1091" s="186">
        <f>ROUND(I1091*H1091,3)</f>
        <v>0</v>
      </c>
      <c r="K1091" s="184" t="s">
        <v>1</v>
      </c>
      <c r="L1091" s="188"/>
      <c r="M1091" s="259" t="s">
        <v>1</v>
      </c>
      <c r="N1091" s="190" t="s">
        <v>43</v>
      </c>
      <c r="O1091" s="147">
        <v>0</v>
      </c>
      <c r="P1091" s="147">
        <f>O1091*H1091</f>
        <v>0</v>
      </c>
      <c r="Q1091" s="147">
        <v>0</v>
      </c>
      <c r="R1091" s="147">
        <f>Q1091*H1091</f>
        <v>0</v>
      </c>
      <c r="S1091" s="147">
        <v>0</v>
      </c>
      <c r="T1091" s="148">
        <f>S1091*H1091</f>
        <v>0</v>
      </c>
      <c r="U1091" s="202"/>
      <c r="V1091" s="202"/>
      <c r="W1091" s="202"/>
      <c r="X1091" s="202"/>
      <c r="Y1091" s="202"/>
      <c r="Z1091" s="202"/>
      <c r="AA1091" s="202"/>
      <c r="AB1091" s="202"/>
      <c r="AC1091" s="202"/>
      <c r="AD1091" s="202"/>
      <c r="AE1091" s="202"/>
      <c r="AF1091" s="202"/>
      <c r="AG1091" s="202"/>
      <c r="AH1091" s="202"/>
      <c r="AI1091" s="202"/>
      <c r="AJ1091" s="202"/>
      <c r="AK1091" s="202"/>
      <c r="AL1091" s="202"/>
      <c r="AM1091" s="202"/>
      <c r="AN1091" s="202"/>
      <c r="AO1091" s="202"/>
      <c r="AP1091" s="202"/>
      <c r="AQ1091" s="202"/>
      <c r="AR1091" s="203" t="s">
        <v>363</v>
      </c>
      <c r="AS1091" s="202"/>
      <c r="AT1091" s="203" t="s">
        <v>349</v>
      </c>
      <c r="AU1091" s="203" t="s">
        <v>169</v>
      </c>
      <c r="AV1091" s="202"/>
      <c r="AW1091" s="202"/>
      <c r="AX1091" s="202"/>
      <c r="AY1091" s="203" t="s">
        <v>162</v>
      </c>
      <c r="AZ1091" s="202"/>
      <c r="BA1091" s="202"/>
      <c r="BB1091" s="202"/>
      <c r="BC1091" s="202"/>
      <c r="BD1091" s="202"/>
      <c r="BE1091" s="149">
        <f>IF(N1091="základná",J1091,0)</f>
        <v>0</v>
      </c>
      <c r="BF1091" s="149">
        <f>IF(N1091="znížená",J1091,0)</f>
        <v>0</v>
      </c>
      <c r="BG1091" s="149">
        <f>IF(N1091="zákl. prenesená",J1091,0)</f>
        <v>0</v>
      </c>
      <c r="BH1091" s="149">
        <f>IF(N1091="zníž. prenesená",J1091,0)</f>
        <v>0</v>
      </c>
      <c r="BI1091" s="149">
        <f>IF(N1091="nulová",J1091,0)</f>
        <v>0</v>
      </c>
      <c r="BJ1091" s="203" t="s">
        <v>169</v>
      </c>
      <c r="BK1091" s="150">
        <f>ROUND(I1091*H1091,3)</f>
        <v>0</v>
      </c>
      <c r="BL1091" s="203" t="s">
        <v>272</v>
      </c>
      <c r="BM1091" s="203" t="s">
        <v>2618</v>
      </c>
    </row>
    <row r="1092" spans="2:65" s="12" customFormat="1">
      <c r="B1092" s="159"/>
      <c r="C1092" s="11"/>
      <c r="D1092" s="152" t="s">
        <v>175</v>
      </c>
      <c r="E1092" s="153" t="s">
        <v>1</v>
      </c>
      <c r="F1092" s="154" t="s">
        <v>2619</v>
      </c>
      <c r="G1092" s="11"/>
      <c r="H1092" s="153" t="s">
        <v>1</v>
      </c>
      <c r="I1092" s="11"/>
      <c r="J1092" s="11"/>
      <c r="K1092" s="11"/>
      <c r="L1092" s="151"/>
      <c r="M1092" s="156"/>
      <c r="N1092" s="157"/>
      <c r="O1092" s="157"/>
      <c r="P1092" s="157"/>
      <c r="Q1092" s="157"/>
      <c r="R1092" s="157"/>
      <c r="S1092" s="157"/>
      <c r="T1092" s="158"/>
      <c r="U1092" s="11"/>
      <c r="V1092" s="11"/>
      <c r="W1092" s="11"/>
      <c r="X1092" s="11"/>
      <c r="Y1092" s="11"/>
      <c r="Z1092" s="11"/>
      <c r="AA1092" s="11"/>
      <c r="AB1092" s="11"/>
      <c r="AC1092" s="11"/>
      <c r="AD1092" s="11"/>
      <c r="AE1092" s="11"/>
      <c r="AF1092" s="11"/>
      <c r="AG1092" s="11"/>
      <c r="AH1092" s="11"/>
      <c r="AI1092" s="11"/>
      <c r="AJ1092" s="11"/>
      <c r="AK1092" s="11"/>
      <c r="AL1092" s="11"/>
      <c r="AM1092" s="11"/>
      <c r="AN1092" s="11"/>
      <c r="AO1092" s="11"/>
      <c r="AP1092" s="11"/>
      <c r="AQ1092" s="11"/>
      <c r="AR1092" s="11"/>
      <c r="AS1092" s="11"/>
      <c r="AT1092" s="153" t="s">
        <v>175</v>
      </c>
      <c r="AU1092" s="153" t="s">
        <v>169</v>
      </c>
      <c r="AV1092" s="11" t="s">
        <v>79</v>
      </c>
      <c r="AW1092" s="11" t="s">
        <v>32</v>
      </c>
      <c r="AX1092" s="11" t="s">
        <v>71</v>
      </c>
      <c r="AY1092" s="153" t="s">
        <v>162</v>
      </c>
      <c r="AZ1092" s="11"/>
      <c r="BA1092" s="11"/>
      <c r="BB1092" s="11"/>
      <c r="BC1092" s="11"/>
      <c r="BD1092" s="11"/>
      <c r="BE1092" s="11"/>
      <c r="BF1092" s="11"/>
      <c r="BG1092" s="11"/>
      <c r="BH1092" s="11"/>
      <c r="BI1092" s="11"/>
      <c r="BJ1092" s="11"/>
      <c r="BK1092" s="11"/>
      <c r="BL1092" s="11"/>
      <c r="BM1092" s="11"/>
    </row>
    <row r="1093" spans="2:65" s="12" customFormat="1">
      <c r="B1093" s="159"/>
      <c r="D1093" s="152" t="s">
        <v>175</v>
      </c>
      <c r="E1093" s="160" t="s">
        <v>1</v>
      </c>
      <c r="F1093" s="161" t="s">
        <v>79</v>
      </c>
      <c r="H1093" s="162">
        <v>1</v>
      </c>
      <c r="L1093" s="159"/>
      <c r="M1093" s="164"/>
      <c r="N1093" s="165"/>
      <c r="O1093" s="165"/>
      <c r="P1093" s="165"/>
      <c r="Q1093" s="165"/>
      <c r="R1093" s="165"/>
      <c r="S1093" s="165"/>
      <c r="T1093" s="166"/>
      <c r="AT1093" s="160" t="s">
        <v>175</v>
      </c>
      <c r="AU1093" s="160" t="s">
        <v>169</v>
      </c>
      <c r="AV1093" s="12" t="s">
        <v>169</v>
      </c>
      <c r="AW1093" s="12" t="s">
        <v>32</v>
      </c>
      <c r="AX1093" s="12" t="s">
        <v>79</v>
      </c>
      <c r="AY1093" s="160" t="s">
        <v>162</v>
      </c>
    </row>
    <row r="1094" spans="2:65" s="1" customFormat="1" ht="16.5" customHeight="1">
      <c r="B1094" s="139"/>
      <c r="C1094" s="140" t="s">
        <v>1285</v>
      </c>
      <c r="D1094" s="140" t="s">
        <v>164</v>
      </c>
      <c r="E1094" s="242" t="s">
        <v>1286</v>
      </c>
      <c r="F1094" s="243"/>
      <c r="G1094" s="142" t="s">
        <v>907</v>
      </c>
      <c r="H1094" s="144"/>
      <c r="I1094" s="144"/>
      <c r="J1094" s="143">
        <f>ROUND(I1094*H1094,3)</f>
        <v>0</v>
      </c>
      <c r="K1094" s="141" t="s">
        <v>167</v>
      </c>
      <c r="L1094" s="30"/>
      <c r="M1094" s="145" t="s">
        <v>1</v>
      </c>
      <c r="N1094" s="146" t="s">
        <v>43</v>
      </c>
      <c r="O1094" s="49"/>
      <c r="P1094" s="147">
        <f>O1094*H1094</f>
        <v>0</v>
      </c>
      <c r="Q1094" s="147">
        <v>0</v>
      </c>
      <c r="R1094" s="147">
        <f>Q1094*H1094</f>
        <v>0</v>
      </c>
      <c r="S1094" s="147">
        <v>0</v>
      </c>
      <c r="T1094" s="148">
        <f>S1094*H1094</f>
        <v>0</v>
      </c>
      <c r="AR1094" s="16" t="s">
        <v>272</v>
      </c>
      <c r="AT1094" s="16" t="s">
        <v>164</v>
      </c>
      <c r="AU1094" s="16" t="s">
        <v>169</v>
      </c>
      <c r="AY1094" s="16" t="s">
        <v>162</v>
      </c>
      <c r="BE1094" s="149">
        <f>IF(N1094="základná",J1094,0)</f>
        <v>0</v>
      </c>
      <c r="BF1094" s="149">
        <f>IF(N1094="znížená",J1094,0)</f>
        <v>0</v>
      </c>
      <c r="BG1094" s="149">
        <f>IF(N1094="zákl. prenesená",J1094,0)</f>
        <v>0</v>
      </c>
      <c r="BH1094" s="149">
        <f>IF(N1094="zníž. prenesená",J1094,0)</f>
        <v>0</v>
      </c>
      <c r="BI1094" s="149">
        <f>IF(N1094="nulová",J1094,0)</f>
        <v>0</v>
      </c>
      <c r="BJ1094" s="16" t="s">
        <v>169</v>
      </c>
      <c r="BK1094" s="150">
        <f>ROUND(I1094*H1094,3)</f>
        <v>0</v>
      </c>
      <c r="BL1094" s="16" t="s">
        <v>272</v>
      </c>
      <c r="BM1094" s="16" t="s">
        <v>1287</v>
      </c>
    </row>
    <row r="1095" spans="2:65" s="10" customFormat="1" ht="22.9" customHeight="1">
      <c r="B1095" s="126"/>
      <c r="D1095" s="127" t="s">
        <v>70</v>
      </c>
      <c r="E1095" s="137" t="s">
        <v>1288</v>
      </c>
      <c r="F1095" s="137" t="s">
        <v>1289</v>
      </c>
      <c r="I1095" s="129"/>
      <c r="J1095" s="138">
        <f>BK1095</f>
        <v>0</v>
      </c>
      <c r="L1095" s="126"/>
      <c r="M1095" s="131"/>
      <c r="N1095" s="132"/>
      <c r="O1095" s="132"/>
      <c r="P1095" s="133">
        <f>SUM(P1096:P1159)</f>
        <v>0</v>
      </c>
      <c r="Q1095" s="132"/>
      <c r="R1095" s="133">
        <f>SUM(R1096:R1159)</f>
        <v>4.5000000000000004E-4</v>
      </c>
      <c r="S1095" s="132"/>
      <c r="T1095" s="134">
        <f>SUM(T1096:T1159)</f>
        <v>0</v>
      </c>
      <c r="AR1095" s="127" t="s">
        <v>169</v>
      </c>
      <c r="AT1095" s="135" t="s">
        <v>70</v>
      </c>
      <c r="AU1095" s="135" t="s">
        <v>79</v>
      </c>
      <c r="AY1095" s="127" t="s">
        <v>162</v>
      </c>
      <c r="BK1095" s="136">
        <f>SUM(BK1096:BK1159)</f>
        <v>0</v>
      </c>
    </row>
    <row r="1096" spans="2:65" s="1" customFormat="1" ht="33.75" customHeight="1">
      <c r="B1096" s="139"/>
      <c r="C1096" s="140" t="s">
        <v>1290</v>
      </c>
      <c r="D1096" s="140" t="s">
        <v>164</v>
      </c>
      <c r="E1096" s="244" t="s">
        <v>2508</v>
      </c>
      <c r="F1096" s="245"/>
      <c r="G1096" s="142" t="s">
        <v>395</v>
      </c>
      <c r="H1096" s="143">
        <v>1</v>
      </c>
      <c r="I1096" s="144"/>
      <c r="J1096" s="143">
        <f t="shared" ref="J1096:J1113" si="20">ROUND(I1096*H1096,3)</f>
        <v>0</v>
      </c>
      <c r="K1096" s="141" t="s">
        <v>1</v>
      </c>
      <c r="L1096" s="30"/>
      <c r="M1096" s="145" t="s">
        <v>1</v>
      </c>
      <c r="N1096" s="146" t="s">
        <v>43</v>
      </c>
      <c r="O1096" s="49"/>
      <c r="P1096" s="147">
        <f t="shared" ref="P1096:P1113" si="21">O1096*H1096</f>
        <v>0</v>
      </c>
      <c r="Q1096" s="147">
        <v>0</v>
      </c>
      <c r="R1096" s="147">
        <f t="shared" ref="R1096:R1113" si="22">Q1096*H1096</f>
        <v>0</v>
      </c>
      <c r="S1096" s="147">
        <v>0</v>
      </c>
      <c r="T1096" s="148">
        <f t="shared" ref="T1096:T1113" si="23">S1096*H1096</f>
        <v>0</v>
      </c>
      <c r="AR1096" s="16" t="s">
        <v>272</v>
      </c>
      <c r="AT1096" s="16" t="s">
        <v>164</v>
      </c>
      <c r="AU1096" s="16" t="s">
        <v>169</v>
      </c>
      <c r="AY1096" s="16" t="s">
        <v>162</v>
      </c>
      <c r="BE1096" s="149">
        <f t="shared" ref="BE1096:BE1113" si="24">IF(N1096="základná",J1096,0)</f>
        <v>0</v>
      </c>
      <c r="BF1096" s="149">
        <f t="shared" ref="BF1096:BF1113" si="25">IF(N1096="znížená",J1096,0)</f>
        <v>0</v>
      </c>
      <c r="BG1096" s="149">
        <f t="shared" ref="BG1096:BG1113" si="26">IF(N1096="zákl. prenesená",J1096,0)</f>
        <v>0</v>
      </c>
      <c r="BH1096" s="149">
        <f t="shared" ref="BH1096:BH1113" si="27">IF(N1096="zníž. prenesená",J1096,0)</f>
        <v>0</v>
      </c>
      <c r="BI1096" s="149">
        <f t="shared" ref="BI1096:BI1113" si="28">IF(N1096="nulová",J1096,0)</f>
        <v>0</v>
      </c>
      <c r="BJ1096" s="16" t="s">
        <v>169</v>
      </c>
      <c r="BK1096" s="150">
        <f t="shared" ref="BK1096:BK1113" si="29">ROUND(I1096*H1096,3)</f>
        <v>0</v>
      </c>
      <c r="BL1096" s="16" t="s">
        <v>272</v>
      </c>
      <c r="BM1096" s="16" t="s">
        <v>1291</v>
      </c>
    </row>
    <row r="1097" spans="2:65" s="1" customFormat="1" ht="22.5" customHeight="1">
      <c r="B1097" s="139"/>
      <c r="C1097" s="140" t="s">
        <v>1292</v>
      </c>
      <c r="D1097" s="140" t="s">
        <v>164</v>
      </c>
      <c r="E1097" s="244" t="s">
        <v>1293</v>
      </c>
      <c r="F1097" s="245"/>
      <c r="G1097" s="142" t="s">
        <v>395</v>
      </c>
      <c r="H1097" s="143">
        <v>7</v>
      </c>
      <c r="I1097" s="144"/>
      <c r="J1097" s="143">
        <f t="shared" si="20"/>
        <v>0</v>
      </c>
      <c r="K1097" s="141" t="s">
        <v>1</v>
      </c>
      <c r="L1097" s="30"/>
      <c r="M1097" s="145" t="s">
        <v>1</v>
      </c>
      <c r="N1097" s="146" t="s">
        <v>43</v>
      </c>
      <c r="O1097" s="49"/>
      <c r="P1097" s="147">
        <f t="shared" si="21"/>
        <v>0</v>
      </c>
      <c r="Q1097" s="147">
        <v>0</v>
      </c>
      <c r="R1097" s="147">
        <f t="shared" si="22"/>
        <v>0</v>
      </c>
      <c r="S1097" s="147">
        <v>0</v>
      </c>
      <c r="T1097" s="148">
        <f t="shared" si="23"/>
        <v>0</v>
      </c>
      <c r="AR1097" s="16" t="s">
        <v>272</v>
      </c>
      <c r="AT1097" s="16" t="s">
        <v>164</v>
      </c>
      <c r="AU1097" s="16" t="s">
        <v>169</v>
      </c>
      <c r="AY1097" s="16" t="s">
        <v>162</v>
      </c>
      <c r="BE1097" s="149">
        <f t="shared" si="24"/>
        <v>0</v>
      </c>
      <c r="BF1097" s="149">
        <f t="shared" si="25"/>
        <v>0</v>
      </c>
      <c r="BG1097" s="149">
        <f t="shared" si="26"/>
        <v>0</v>
      </c>
      <c r="BH1097" s="149">
        <f t="shared" si="27"/>
        <v>0</v>
      </c>
      <c r="BI1097" s="149">
        <f t="shared" si="28"/>
        <v>0</v>
      </c>
      <c r="BJ1097" s="16" t="s">
        <v>169</v>
      </c>
      <c r="BK1097" s="150">
        <f t="shared" si="29"/>
        <v>0</v>
      </c>
      <c r="BL1097" s="16" t="s">
        <v>272</v>
      </c>
      <c r="BM1097" s="16" t="s">
        <v>1294</v>
      </c>
    </row>
    <row r="1098" spans="2:65" s="1" customFormat="1" ht="22.5" customHeight="1">
      <c r="B1098" s="139"/>
      <c r="C1098" s="140" t="s">
        <v>1295</v>
      </c>
      <c r="D1098" s="140" t="s">
        <v>164</v>
      </c>
      <c r="E1098" s="242" t="s">
        <v>1296</v>
      </c>
      <c r="F1098" s="243"/>
      <c r="G1098" s="142" t="s">
        <v>395</v>
      </c>
      <c r="H1098" s="143">
        <v>2</v>
      </c>
      <c r="I1098" s="144"/>
      <c r="J1098" s="143">
        <f t="shared" si="20"/>
        <v>0</v>
      </c>
      <c r="K1098" s="141" t="s">
        <v>1</v>
      </c>
      <c r="L1098" s="30"/>
      <c r="M1098" s="145" t="s">
        <v>1</v>
      </c>
      <c r="N1098" s="146" t="s">
        <v>43</v>
      </c>
      <c r="O1098" s="49"/>
      <c r="P1098" s="147">
        <f t="shared" si="21"/>
        <v>0</v>
      </c>
      <c r="Q1098" s="147">
        <v>0</v>
      </c>
      <c r="R1098" s="147">
        <f t="shared" si="22"/>
        <v>0</v>
      </c>
      <c r="S1098" s="147">
        <v>0</v>
      </c>
      <c r="T1098" s="148">
        <f t="shared" si="23"/>
        <v>0</v>
      </c>
      <c r="AR1098" s="16" t="s">
        <v>272</v>
      </c>
      <c r="AT1098" s="16" t="s">
        <v>164</v>
      </c>
      <c r="AU1098" s="16" t="s">
        <v>169</v>
      </c>
      <c r="AY1098" s="16" t="s">
        <v>162</v>
      </c>
      <c r="BE1098" s="149">
        <f t="shared" si="24"/>
        <v>0</v>
      </c>
      <c r="BF1098" s="149">
        <f t="shared" si="25"/>
        <v>0</v>
      </c>
      <c r="BG1098" s="149">
        <f t="shared" si="26"/>
        <v>0</v>
      </c>
      <c r="BH1098" s="149">
        <f t="shared" si="27"/>
        <v>0</v>
      </c>
      <c r="BI1098" s="149">
        <f t="shared" si="28"/>
        <v>0</v>
      </c>
      <c r="BJ1098" s="16" t="s">
        <v>169</v>
      </c>
      <c r="BK1098" s="150">
        <f t="shared" si="29"/>
        <v>0</v>
      </c>
      <c r="BL1098" s="16" t="s">
        <v>272</v>
      </c>
      <c r="BM1098" s="16" t="s">
        <v>1297</v>
      </c>
    </row>
    <row r="1099" spans="2:65" s="1" customFormat="1" ht="16.5" customHeight="1">
      <c r="B1099" s="139"/>
      <c r="C1099" s="140" t="s">
        <v>1298</v>
      </c>
      <c r="D1099" s="140" t="s">
        <v>164</v>
      </c>
      <c r="E1099" s="242" t="s">
        <v>1299</v>
      </c>
      <c r="F1099" s="243"/>
      <c r="G1099" s="142" t="s">
        <v>395</v>
      </c>
      <c r="H1099" s="143">
        <v>4</v>
      </c>
      <c r="I1099" s="144"/>
      <c r="J1099" s="143">
        <f t="shared" si="20"/>
        <v>0</v>
      </c>
      <c r="K1099" s="141" t="s">
        <v>1</v>
      </c>
      <c r="L1099" s="30"/>
      <c r="M1099" s="145" t="s">
        <v>1</v>
      </c>
      <c r="N1099" s="146" t="s">
        <v>43</v>
      </c>
      <c r="O1099" s="49"/>
      <c r="P1099" s="147">
        <f t="shared" si="21"/>
        <v>0</v>
      </c>
      <c r="Q1099" s="147">
        <v>0</v>
      </c>
      <c r="R1099" s="147">
        <f t="shared" si="22"/>
        <v>0</v>
      </c>
      <c r="S1099" s="147">
        <v>0</v>
      </c>
      <c r="T1099" s="148">
        <f t="shared" si="23"/>
        <v>0</v>
      </c>
      <c r="AR1099" s="16" t="s">
        <v>272</v>
      </c>
      <c r="AT1099" s="16" t="s">
        <v>164</v>
      </c>
      <c r="AU1099" s="16" t="s">
        <v>169</v>
      </c>
      <c r="AY1099" s="16" t="s">
        <v>162</v>
      </c>
      <c r="BE1099" s="149">
        <f t="shared" si="24"/>
        <v>0</v>
      </c>
      <c r="BF1099" s="149">
        <f t="shared" si="25"/>
        <v>0</v>
      </c>
      <c r="BG1099" s="149">
        <f t="shared" si="26"/>
        <v>0</v>
      </c>
      <c r="BH1099" s="149">
        <f t="shared" si="27"/>
        <v>0</v>
      </c>
      <c r="BI1099" s="149">
        <f t="shared" si="28"/>
        <v>0</v>
      </c>
      <c r="BJ1099" s="16" t="s">
        <v>169</v>
      </c>
      <c r="BK1099" s="150">
        <f t="shared" si="29"/>
        <v>0</v>
      </c>
      <c r="BL1099" s="16" t="s">
        <v>272</v>
      </c>
      <c r="BM1099" s="16" t="s">
        <v>1300</v>
      </c>
    </row>
    <row r="1100" spans="2:65" s="1" customFormat="1" ht="22.5" customHeight="1">
      <c r="B1100" s="139"/>
      <c r="C1100" s="140" t="s">
        <v>1301</v>
      </c>
      <c r="D1100" s="140" t="s">
        <v>164</v>
      </c>
      <c r="E1100" s="242" t="s">
        <v>1302</v>
      </c>
      <c r="F1100" s="243"/>
      <c r="G1100" s="142" t="s">
        <v>395</v>
      </c>
      <c r="H1100" s="143">
        <v>1</v>
      </c>
      <c r="I1100" s="144"/>
      <c r="J1100" s="143">
        <f t="shared" si="20"/>
        <v>0</v>
      </c>
      <c r="K1100" s="141" t="s">
        <v>1</v>
      </c>
      <c r="L1100" s="30"/>
      <c r="M1100" s="145" t="s">
        <v>1</v>
      </c>
      <c r="N1100" s="146" t="s">
        <v>43</v>
      </c>
      <c r="O1100" s="49"/>
      <c r="P1100" s="147">
        <f t="shared" si="21"/>
        <v>0</v>
      </c>
      <c r="Q1100" s="147">
        <v>0</v>
      </c>
      <c r="R1100" s="147">
        <f t="shared" si="22"/>
        <v>0</v>
      </c>
      <c r="S1100" s="147">
        <v>0</v>
      </c>
      <c r="T1100" s="148">
        <f t="shared" si="23"/>
        <v>0</v>
      </c>
      <c r="AR1100" s="16" t="s">
        <v>272</v>
      </c>
      <c r="AT1100" s="16" t="s">
        <v>164</v>
      </c>
      <c r="AU1100" s="16" t="s">
        <v>169</v>
      </c>
      <c r="AY1100" s="16" t="s">
        <v>162</v>
      </c>
      <c r="BE1100" s="149">
        <f t="shared" si="24"/>
        <v>0</v>
      </c>
      <c r="BF1100" s="149">
        <f t="shared" si="25"/>
        <v>0</v>
      </c>
      <c r="BG1100" s="149">
        <f t="shared" si="26"/>
        <v>0</v>
      </c>
      <c r="BH1100" s="149">
        <f t="shared" si="27"/>
        <v>0</v>
      </c>
      <c r="BI1100" s="149">
        <f t="shared" si="28"/>
        <v>0</v>
      </c>
      <c r="BJ1100" s="16" t="s">
        <v>169</v>
      </c>
      <c r="BK1100" s="150">
        <f t="shared" si="29"/>
        <v>0</v>
      </c>
      <c r="BL1100" s="16" t="s">
        <v>272</v>
      </c>
      <c r="BM1100" s="16" t="s">
        <v>1303</v>
      </c>
    </row>
    <row r="1101" spans="2:65" s="1" customFormat="1" ht="22.5" customHeight="1">
      <c r="B1101" s="139"/>
      <c r="C1101" s="140" t="s">
        <v>1304</v>
      </c>
      <c r="D1101" s="140" t="s">
        <v>164</v>
      </c>
      <c r="E1101" s="242" t="s">
        <v>1305</v>
      </c>
      <c r="F1101" s="243"/>
      <c r="G1101" s="142" t="s">
        <v>395</v>
      </c>
      <c r="H1101" s="143">
        <v>1</v>
      </c>
      <c r="I1101" s="144"/>
      <c r="J1101" s="143">
        <f t="shared" si="20"/>
        <v>0</v>
      </c>
      <c r="K1101" s="141" t="s">
        <v>1</v>
      </c>
      <c r="L1101" s="30"/>
      <c r="M1101" s="145" t="s">
        <v>1</v>
      </c>
      <c r="N1101" s="146" t="s">
        <v>43</v>
      </c>
      <c r="O1101" s="49"/>
      <c r="P1101" s="147">
        <f t="shared" si="21"/>
        <v>0</v>
      </c>
      <c r="Q1101" s="147">
        <v>0</v>
      </c>
      <c r="R1101" s="147">
        <f t="shared" si="22"/>
        <v>0</v>
      </c>
      <c r="S1101" s="147">
        <v>0</v>
      </c>
      <c r="T1101" s="148">
        <f t="shared" si="23"/>
        <v>0</v>
      </c>
      <c r="AR1101" s="16" t="s">
        <v>272</v>
      </c>
      <c r="AT1101" s="16" t="s">
        <v>164</v>
      </c>
      <c r="AU1101" s="16" t="s">
        <v>169</v>
      </c>
      <c r="AY1101" s="16" t="s">
        <v>162</v>
      </c>
      <c r="BE1101" s="149">
        <f t="shared" si="24"/>
        <v>0</v>
      </c>
      <c r="BF1101" s="149">
        <f t="shared" si="25"/>
        <v>0</v>
      </c>
      <c r="BG1101" s="149">
        <f t="shared" si="26"/>
        <v>0</v>
      </c>
      <c r="BH1101" s="149">
        <f t="shared" si="27"/>
        <v>0</v>
      </c>
      <c r="BI1101" s="149">
        <f t="shared" si="28"/>
        <v>0</v>
      </c>
      <c r="BJ1101" s="16" t="s">
        <v>169</v>
      </c>
      <c r="BK1101" s="150">
        <f t="shared" si="29"/>
        <v>0</v>
      </c>
      <c r="BL1101" s="16" t="s">
        <v>272</v>
      </c>
      <c r="BM1101" s="16" t="s">
        <v>1306</v>
      </c>
    </row>
    <row r="1102" spans="2:65" s="1" customFormat="1" ht="22.5" customHeight="1">
      <c r="B1102" s="139"/>
      <c r="C1102" s="140" t="s">
        <v>1307</v>
      </c>
      <c r="D1102" s="140" t="s">
        <v>164</v>
      </c>
      <c r="E1102" s="242" t="s">
        <v>1308</v>
      </c>
      <c r="F1102" s="243"/>
      <c r="G1102" s="142" t="s">
        <v>395</v>
      </c>
      <c r="H1102" s="143">
        <v>1</v>
      </c>
      <c r="I1102" s="144"/>
      <c r="J1102" s="143">
        <f t="shared" si="20"/>
        <v>0</v>
      </c>
      <c r="K1102" s="141" t="s">
        <v>1</v>
      </c>
      <c r="L1102" s="30"/>
      <c r="M1102" s="145" t="s">
        <v>1</v>
      </c>
      <c r="N1102" s="146" t="s">
        <v>43</v>
      </c>
      <c r="O1102" s="49"/>
      <c r="P1102" s="147">
        <f t="shared" si="21"/>
        <v>0</v>
      </c>
      <c r="Q1102" s="147">
        <v>0</v>
      </c>
      <c r="R1102" s="147">
        <f t="shared" si="22"/>
        <v>0</v>
      </c>
      <c r="S1102" s="147">
        <v>0</v>
      </c>
      <c r="T1102" s="148">
        <f t="shared" si="23"/>
        <v>0</v>
      </c>
      <c r="AR1102" s="16" t="s">
        <v>272</v>
      </c>
      <c r="AT1102" s="16" t="s">
        <v>164</v>
      </c>
      <c r="AU1102" s="16" t="s">
        <v>169</v>
      </c>
      <c r="AY1102" s="16" t="s">
        <v>162</v>
      </c>
      <c r="BE1102" s="149">
        <f t="shared" si="24"/>
        <v>0</v>
      </c>
      <c r="BF1102" s="149">
        <f t="shared" si="25"/>
        <v>0</v>
      </c>
      <c r="BG1102" s="149">
        <f t="shared" si="26"/>
        <v>0</v>
      </c>
      <c r="BH1102" s="149">
        <f t="shared" si="27"/>
        <v>0</v>
      </c>
      <c r="BI1102" s="149">
        <f t="shared" si="28"/>
        <v>0</v>
      </c>
      <c r="BJ1102" s="16" t="s">
        <v>169</v>
      </c>
      <c r="BK1102" s="150">
        <f t="shared" si="29"/>
        <v>0</v>
      </c>
      <c r="BL1102" s="16" t="s">
        <v>272</v>
      </c>
      <c r="BM1102" s="16" t="s">
        <v>1309</v>
      </c>
    </row>
    <row r="1103" spans="2:65" s="1" customFormat="1" ht="22.5" customHeight="1">
      <c r="B1103" s="139"/>
      <c r="C1103" s="140" t="s">
        <v>1310</v>
      </c>
      <c r="D1103" s="140" t="s">
        <v>164</v>
      </c>
      <c r="E1103" s="244" t="s">
        <v>2507</v>
      </c>
      <c r="F1103" s="245"/>
      <c r="G1103" s="142" t="s">
        <v>395</v>
      </c>
      <c r="H1103" s="143">
        <v>2</v>
      </c>
      <c r="I1103" s="144"/>
      <c r="J1103" s="143">
        <f t="shared" si="20"/>
        <v>0</v>
      </c>
      <c r="K1103" s="141" t="s">
        <v>1</v>
      </c>
      <c r="L1103" s="30"/>
      <c r="M1103" s="145" t="s">
        <v>1</v>
      </c>
      <c r="N1103" s="146" t="s">
        <v>43</v>
      </c>
      <c r="O1103" s="49"/>
      <c r="P1103" s="147">
        <f t="shared" si="21"/>
        <v>0</v>
      </c>
      <c r="Q1103" s="147">
        <v>0</v>
      </c>
      <c r="R1103" s="147">
        <f t="shared" si="22"/>
        <v>0</v>
      </c>
      <c r="S1103" s="147">
        <v>0</v>
      </c>
      <c r="T1103" s="148">
        <f t="shared" si="23"/>
        <v>0</v>
      </c>
      <c r="AR1103" s="16" t="s">
        <v>272</v>
      </c>
      <c r="AT1103" s="16" t="s">
        <v>164</v>
      </c>
      <c r="AU1103" s="16" t="s">
        <v>169</v>
      </c>
      <c r="AY1103" s="16" t="s">
        <v>162</v>
      </c>
      <c r="BE1103" s="149">
        <f t="shared" si="24"/>
        <v>0</v>
      </c>
      <c r="BF1103" s="149">
        <f t="shared" si="25"/>
        <v>0</v>
      </c>
      <c r="BG1103" s="149">
        <f t="shared" si="26"/>
        <v>0</v>
      </c>
      <c r="BH1103" s="149">
        <f t="shared" si="27"/>
        <v>0</v>
      </c>
      <c r="BI1103" s="149">
        <f t="shared" si="28"/>
        <v>0</v>
      </c>
      <c r="BJ1103" s="16" t="s">
        <v>169</v>
      </c>
      <c r="BK1103" s="150">
        <f t="shared" si="29"/>
        <v>0</v>
      </c>
      <c r="BL1103" s="16" t="s">
        <v>272</v>
      </c>
      <c r="BM1103" s="16" t="s">
        <v>1311</v>
      </c>
    </row>
    <row r="1104" spans="2:65" s="1" customFormat="1" ht="22.5" customHeight="1">
      <c r="B1104" s="139"/>
      <c r="C1104" s="140" t="s">
        <v>1312</v>
      </c>
      <c r="D1104" s="140" t="s">
        <v>164</v>
      </c>
      <c r="E1104" s="242" t="s">
        <v>1313</v>
      </c>
      <c r="F1104" s="243"/>
      <c r="G1104" s="142" t="s">
        <v>395</v>
      </c>
      <c r="H1104" s="143">
        <v>7</v>
      </c>
      <c r="I1104" s="144"/>
      <c r="J1104" s="143">
        <f t="shared" si="20"/>
        <v>0</v>
      </c>
      <c r="K1104" s="141" t="s">
        <v>1</v>
      </c>
      <c r="L1104" s="30"/>
      <c r="M1104" s="145" t="s">
        <v>1</v>
      </c>
      <c r="N1104" s="146" t="s">
        <v>43</v>
      </c>
      <c r="O1104" s="49"/>
      <c r="P1104" s="147">
        <f t="shared" si="21"/>
        <v>0</v>
      </c>
      <c r="Q1104" s="147">
        <v>0</v>
      </c>
      <c r="R1104" s="147">
        <f t="shared" si="22"/>
        <v>0</v>
      </c>
      <c r="S1104" s="147">
        <v>0</v>
      </c>
      <c r="T1104" s="148">
        <f t="shared" si="23"/>
        <v>0</v>
      </c>
      <c r="AR1104" s="16" t="s">
        <v>272</v>
      </c>
      <c r="AT1104" s="16" t="s">
        <v>164</v>
      </c>
      <c r="AU1104" s="16" t="s">
        <v>169</v>
      </c>
      <c r="AY1104" s="16" t="s">
        <v>162</v>
      </c>
      <c r="BE1104" s="149">
        <f t="shared" si="24"/>
        <v>0</v>
      </c>
      <c r="BF1104" s="149">
        <f t="shared" si="25"/>
        <v>0</v>
      </c>
      <c r="BG1104" s="149">
        <f t="shared" si="26"/>
        <v>0</v>
      </c>
      <c r="BH1104" s="149">
        <f t="shared" si="27"/>
        <v>0</v>
      </c>
      <c r="BI1104" s="149">
        <f t="shared" si="28"/>
        <v>0</v>
      </c>
      <c r="BJ1104" s="16" t="s">
        <v>169</v>
      </c>
      <c r="BK1104" s="150">
        <f t="shared" si="29"/>
        <v>0</v>
      </c>
      <c r="BL1104" s="16" t="s">
        <v>272</v>
      </c>
      <c r="BM1104" s="16" t="s">
        <v>1314</v>
      </c>
    </row>
    <row r="1105" spans="2:65" s="1" customFormat="1" ht="22.5" customHeight="1">
      <c r="B1105" s="139"/>
      <c r="C1105" s="140" t="s">
        <v>1315</v>
      </c>
      <c r="D1105" s="140" t="s">
        <v>164</v>
      </c>
      <c r="E1105" s="242" t="s">
        <v>1316</v>
      </c>
      <c r="F1105" s="243"/>
      <c r="G1105" s="142" t="s">
        <v>395</v>
      </c>
      <c r="H1105" s="143">
        <v>2</v>
      </c>
      <c r="I1105" s="144"/>
      <c r="J1105" s="143">
        <f t="shared" si="20"/>
        <v>0</v>
      </c>
      <c r="K1105" s="141" t="s">
        <v>1</v>
      </c>
      <c r="L1105" s="30"/>
      <c r="M1105" s="145" t="s">
        <v>1</v>
      </c>
      <c r="N1105" s="146" t="s">
        <v>43</v>
      </c>
      <c r="O1105" s="49"/>
      <c r="P1105" s="147">
        <f t="shared" si="21"/>
        <v>0</v>
      </c>
      <c r="Q1105" s="147">
        <v>0</v>
      </c>
      <c r="R1105" s="147">
        <f t="shared" si="22"/>
        <v>0</v>
      </c>
      <c r="S1105" s="147">
        <v>0</v>
      </c>
      <c r="T1105" s="148">
        <f t="shared" si="23"/>
        <v>0</v>
      </c>
      <c r="AR1105" s="16" t="s">
        <v>272</v>
      </c>
      <c r="AT1105" s="16" t="s">
        <v>164</v>
      </c>
      <c r="AU1105" s="16" t="s">
        <v>169</v>
      </c>
      <c r="AY1105" s="16" t="s">
        <v>162</v>
      </c>
      <c r="BE1105" s="149">
        <f t="shared" si="24"/>
        <v>0</v>
      </c>
      <c r="BF1105" s="149">
        <f t="shared" si="25"/>
        <v>0</v>
      </c>
      <c r="BG1105" s="149">
        <f t="shared" si="26"/>
        <v>0</v>
      </c>
      <c r="BH1105" s="149">
        <f t="shared" si="27"/>
        <v>0</v>
      </c>
      <c r="BI1105" s="149">
        <f t="shared" si="28"/>
        <v>0</v>
      </c>
      <c r="BJ1105" s="16" t="s">
        <v>169</v>
      </c>
      <c r="BK1105" s="150">
        <f t="shared" si="29"/>
        <v>0</v>
      </c>
      <c r="BL1105" s="16" t="s">
        <v>272</v>
      </c>
      <c r="BM1105" s="16" t="s">
        <v>1317</v>
      </c>
    </row>
    <row r="1106" spans="2:65" s="1" customFormat="1" ht="33.75" customHeight="1">
      <c r="B1106" s="139"/>
      <c r="C1106" s="140" t="s">
        <v>1318</v>
      </c>
      <c r="D1106" s="140" t="s">
        <v>164</v>
      </c>
      <c r="E1106" s="244" t="s">
        <v>2506</v>
      </c>
      <c r="F1106" s="245"/>
      <c r="G1106" s="142" t="s">
        <v>395</v>
      </c>
      <c r="H1106" s="143">
        <v>1</v>
      </c>
      <c r="I1106" s="144"/>
      <c r="J1106" s="143">
        <f t="shared" si="20"/>
        <v>0</v>
      </c>
      <c r="K1106" s="141" t="s">
        <v>1</v>
      </c>
      <c r="L1106" s="30"/>
      <c r="M1106" s="145" t="s">
        <v>1</v>
      </c>
      <c r="N1106" s="146" t="s">
        <v>43</v>
      </c>
      <c r="O1106" s="49"/>
      <c r="P1106" s="147">
        <f t="shared" si="21"/>
        <v>0</v>
      </c>
      <c r="Q1106" s="147">
        <v>0</v>
      </c>
      <c r="R1106" s="147">
        <f t="shared" si="22"/>
        <v>0</v>
      </c>
      <c r="S1106" s="147">
        <v>0</v>
      </c>
      <c r="T1106" s="148">
        <f t="shared" si="23"/>
        <v>0</v>
      </c>
      <c r="AR1106" s="16" t="s">
        <v>272</v>
      </c>
      <c r="AT1106" s="16" t="s">
        <v>164</v>
      </c>
      <c r="AU1106" s="16" t="s">
        <v>169</v>
      </c>
      <c r="AY1106" s="16" t="s">
        <v>162</v>
      </c>
      <c r="BE1106" s="149">
        <f t="shared" si="24"/>
        <v>0</v>
      </c>
      <c r="BF1106" s="149">
        <f t="shared" si="25"/>
        <v>0</v>
      </c>
      <c r="BG1106" s="149">
        <f t="shared" si="26"/>
        <v>0</v>
      </c>
      <c r="BH1106" s="149">
        <f t="shared" si="27"/>
        <v>0</v>
      </c>
      <c r="BI1106" s="149">
        <f t="shared" si="28"/>
        <v>0</v>
      </c>
      <c r="BJ1106" s="16" t="s">
        <v>169</v>
      </c>
      <c r="BK1106" s="150">
        <f t="shared" si="29"/>
        <v>0</v>
      </c>
      <c r="BL1106" s="16" t="s">
        <v>272</v>
      </c>
      <c r="BM1106" s="16" t="s">
        <v>1319</v>
      </c>
    </row>
    <row r="1107" spans="2:65" s="1" customFormat="1" ht="22.5" customHeight="1">
      <c r="B1107" s="139"/>
      <c r="C1107" s="140" t="s">
        <v>1320</v>
      </c>
      <c r="D1107" s="140" t="s">
        <v>164</v>
      </c>
      <c r="E1107" s="244" t="s">
        <v>2510</v>
      </c>
      <c r="F1107" s="245"/>
      <c r="G1107" s="142" t="s">
        <v>395</v>
      </c>
      <c r="H1107" s="143">
        <v>1</v>
      </c>
      <c r="I1107" s="144"/>
      <c r="J1107" s="143">
        <f t="shared" si="20"/>
        <v>0</v>
      </c>
      <c r="K1107" s="141" t="s">
        <v>1</v>
      </c>
      <c r="L1107" s="30"/>
      <c r="M1107" s="145" t="s">
        <v>1</v>
      </c>
      <c r="N1107" s="146" t="s">
        <v>43</v>
      </c>
      <c r="O1107" s="49"/>
      <c r="P1107" s="147">
        <f t="shared" si="21"/>
        <v>0</v>
      </c>
      <c r="Q1107" s="147">
        <v>0</v>
      </c>
      <c r="R1107" s="147">
        <f t="shared" si="22"/>
        <v>0</v>
      </c>
      <c r="S1107" s="147">
        <v>0</v>
      </c>
      <c r="T1107" s="148">
        <f t="shared" si="23"/>
        <v>0</v>
      </c>
      <c r="AR1107" s="16" t="s">
        <v>272</v>
      </c>
      <c r="AT1107" s="16" t="s">
        <v>164</v>
      </c>
      <c r="AU1107" s="16" t="s">
        <v>169</v>
      </c>
      <c r="AY1107" s="16" t="s">
        <v>162</v>
      </c>
      <c r="BE1107" s="149">
        <f t="shared" si="24"/>
        <v>0</v>
      </c>
      <c r="BF1107" s="149">
        <f t="shared" si="25"/>
        <v>0</v>
      </c>
      <c r="BG1107" s="149">
        <f t="shared" si="26"/>
        <v>0</v>
      </c>
      <c r="BH1107" s="149">
        <f t="shared" si="27"/>
        <v>0</v>
      </c>
      <c r="BI1107" s="149">
        <f t="shared" si="28"/>
        <v>0</v>
      </c>
      <c r="BJ1107" s="16" t="s">
        <v>169</v>
      </c>
      <c r="BK1107" s="150">
        <f t="shared" si="29"/>
        <v>0</v>
      </c>
      <c r="BL1107" s="16" t="s">
        <v>272</v>
      </c>
      <c r="BM1107" s="16" t="s">
        <v>1321</v>
      </c>
    </row>
    <row r="1108" spans="2:65" s="1" customFormat="1" ht="22.5" customHeight="1">
      <c r="B1108" s="139"/>
      <c r="C1108" s="140" t="s">
        <v>1322</v>
      </c>
      <c r="D1108" s="140" t="s">
        <v>164</v>
      </c>
      <c r="E1108" s="244" t="s">
        <v>2509</v>
      </c>
      <c r="F1108" s="245"/>
      <c r="G1108" s="142" t="s">
        <v>395</v>
      </c>
      <c r="H1108" s="143">
        <v>7</v>
      </c>
      <c r="I1108" s="144"/>
      <c r="J1108" s="143">
        <f t="shared" si="20"/>
        <v>0</v>
      </c>
      <c r="K1108" s="141" t="s">
        <v>1</v>
      </c>
      <c r="L1108" s="30"/>
      <c r="M1108" s="145" t="s">
        <v>1</v>
      </c>
      <c r="N1108" s="146" t="s">
        <v>43</v>
      </c>
      <c r="O1108" s="49"/>
      <c r="P1108" s="147">
        <f t="shared" si="21"/>
        <v>0</v>
      </c>
      <c r="Q1108" s="147">
        <v>0</v>
      </c>
      <c r="R1108" s="147">
        <f t="shared" si="22"/>
        <v>0</v>
      </c>
      <c r="S1108" s="147">
        <v>0</v>
      </c>
      <c r="T1108" s="148">
        <f t="shared" si="23"/>
        <v>0</v>
      </c>
      <c r="AR1108" s="16" t="s">
        <v>272</v>
      </c>
      <c r="AT1108" s="16" t="s">
        <v>164</v>
      </c>
      <c r="AU1108" s="16" t="s">
        <v>169</v>
      </c>
      <c r="AY1108" s="16" t="s">
        <v>162</v>
      </c>
      <c r="BE1108" s="149">
        <f t="shared" si="24"/>
        <v>0</v>
      </c>
      <c r="BF1108" s="149">
        <f t="shared" si="25"/>
        <v>0</v>
      </c>
      <c r="BG1108" s="149">
        <f t="shared" si="26"/>
        <v>0</v>
      </c>
      <c r="BH1108" s="149">
        <f t="shared" si="27"/>
        <v>0</v>
      </c>
      <c r="BI1108" s="149">
        <f t="shared" si="28"/>
        <v>0</v>
      </c>
      <c r="BJ1108" s="16" t="s">
        <v>169</v>
      </c>
      <c r="BK1108" s="150">
        <f t="shared" si="29"/>
        <v>0</v>
      </c>
      <c r="BL1108" s="16" t="s">
        <v>272</v>
      </c>
      <c r="BM1108" s="16" t="s">
        <v>1323</v>
      </c>
    </row>
    <row r="1109" spans="2:65" s="1" customFormat="1" ht="22.5" customHeight="1">
      <c r="B1109" s="139"/>
      <c r="C1109" s="140" t="s">
        <v>1324</v>
      </c>
      <c r="D1109" s="140" t="s">
        <v>164</v>
      </c>
      <c r="E1109" s="244" t="s">
        <v>2511</v>
      </c>
      <c r="F1109" s="245"/>
      <c r="G1109" s="142" t="s">
        <v>395</v>
      </c>
      <c r="H1109" s="143">
        <v>2</v>
      </c>
      <c r="I1109" s="144"/>
      <c r="J1109" s="143">
        <f t="shared" si="20"/>
        <v>0</v>
      </c>
      <c r="K1109" s="141" t="s">
        <v>1</v>
      </c>
      <c r="L1109" s="30"/>
      <c r="M1109" s="145" t="s">
        <v>1</v>
      </c>
      <c r="N1109" s="146" t="s">
        <v>43</v>
      </c>
      <c r="O1109" s="49"/>
      <c r="P1109" s="147">
        <f t="shared" si="21"/>
        <v>0</v>
      </c>
      <c r="Q1109" s="147">
        <v>0</v>
      </c>
      <c r="R1109" s="147">
        <f t="shared" si="22"/>
        <v>0</v>
      </c>
      <c r="S1109" s="147">
        <v>0</v>
      </c>
      <c r="T1109" s="148">
        <f t="shared" si="23"/>
        <v>0</v>
      </c>
      <c r="AR1109" s="16" t="s">
        <v>272</v>
      </c>
      <c r="AT1109" s="16" t="s">
        <v>164</v>
      </c>
      <c r="AU1109" s="16" t="s">
        <v>169</v>
      </c>
      <c r="AY1109" s="16" t="s">
        <v>162</v>
      </c>
      <c r="BE1109" s="149">
        <f t="shared" si="24"/>
        <v>0</v>
      </c>
      <c r="BF1109" s="149">
        <f t="shared" si="25"/>
        <v>0</v>
      </c>
      <c r="BG1109" s="149">
        <f t="shared" si="26"/>
        <v>0</v>
      </c>
      <c r="BH1109" s="149">
        <f t="shared" si="27"/>
        <v>0</v>
      </c>
      <c r="BI1109" s="149">
        <f t="shared" si="28"/>
        <v>0</v>
      </c>
      <c r="BJ1109" s="16" t="s">
        <v>169</v>
      </c>
      <c r="BK1109" s="150">
        <f t="shared" si="29"/>
        <v>0</v>
      </c>
      <c r="BL1109" s="16" t="s">
        <v>272</v>
      </c>
      <c r="BM1109" s="16" t="s">
        <v>1325</v>
      </c>
    </row>
    <row r="1110" spans="2:65" s="1" customFormat="1" ht="22.5" customHeight="1">
      <c r="B1110" s="139"/>
      <c r="C1110" s="140" t="s">
        <v>1326</v>
      </c>
      <c r="D1110" s="140" t="s">
        <v>164</v>
      </c>
      <c r="E1110" s="244" t="s">
        <v>2512</v>
      </c>
      <c r="F1110" s="245"/>
      <c r="G1110" s="142" t="s">
        <v>712</v>
      </c>
      <c r="H1110" s="143">
        <v>14.5</v>
      </c>
      <c r="I1110" s="144"/>
      <c r="J1110" s="143">
        <f t="shared" si="20"/>
        <v>0</v>
      </c>
      <c r="K1110" s="141" t="s">
        <v>1</v>
      </c>
      <c r="L1110" s="30"/>
      <c r="M1110" s="145" t="s">
        <v>1</v>
      </c>
      <c r="N1110" s="146" t="s">
        <v>43</v>
      </c>
      <c r="O1110" s="49"/>
      <c r="P1110" s="147">
        <f t="shared" si="21"/>
        <v>0</v>
      </c>
      <c r="Q1110" s="147">
        <v>0</v>
      </c>
      <c r="R1110" s="147">
        <f t="shared" si="22"/>
        <v>0</v>
      </c>
      <c r="S1110" s="147">
        <v>0</v>
      </c>
      <c r="T1110" s="148">
        <f t="shared" si="23"/>
        <v>0</v>
      </c>
      <c r="AR1110" s="16" t="s">
        <v>272</v>
      </c>
      <c r="AT1110" s="16" t="s">
        <v>164</v>
      </c>
      <c r="AU1110" s="16" t="s">
        <v>169</v>
      </c>
      <c r="AY1110" s="16" t="s">
        <v>162</v>
      </c>
      <c r="BE1110" s="149">
        <f t="shared" si="24"/>
        <v>0</v>
      </c>
      <c r="BF1110" s="149">
        <f t="shared" si="25"/>
        <v>0</v>
      </c>
      <c r="BG1110" s="149">
        <f t="shared" si="26"/>
        <v>0</v>
      </c>
      <c r="BH1110" s="149">
        <f t="shared" si="27"/>
        <v>0</v>
      </c>
      <c r="BI1110" s="149">
        <f t="shared" si="28"/>
        <v>0</v>
      </c>
      <c r="BJ1110" s="16" t="s">
        <v>169</v>
      </c>
      <c r="BK1110" s="150">
        <f t="shared" si="29"/>
        <v>0</v>
      </c>
      <c r="BL1110" s="16" t="s">
        <v>272</v>
      </c>
      <c r="BM1110" s="16" t="s">
        <v>1327</v>
      </c>
    </row>
    <row r="1111" spans="2:65" s="1" customFormat="1" ht="22.5" customHeight="1">
      <c r="B1111" s="139"/>
      <c r="C1111" s="140" t="s">
        <v>1328</v>
      </c>
      <c r="D1111" s="140" t="s">
        <v>164</v>
      </c>
      <c r="E1111" s="244" t="s">
        <v>2513</v>
      </c>
      <c r="F1111" s="245"/>
      <c r="G1111" s="142" t="s">
        <v>712</v>
      </c>
      <c r="H1111" s="143">
        <v>23</v>
      </c>
      <c r="I1111" s="144"/>
      <c r="J1111" s="143">
        <f t="shared" si="20"/>
        <v>0</v>
      </c>
      <c r="K1111" s="141" t="s">
        <v>1</v>
      </c>
      <c r="L1111" s="30"/>
      <c r="M1111" s="145" t="s">
        <v>1</v>
      </c>
      <c r="N1111" s="146" t="s">
        <v>43</v>
      </c>
      <c r="O1111" s="49"/>
      <c r="P1111" s="147">
        <f t="shared" si="21"/>
        <v>0</v>
      </c>
      <c r="Q1111" s="147">
        <v>0</v>
      </c>
      <c r="R1111" s="147">
        <f t="shared" si="22"/>
        <v>0</v>
      </c>
      <c r="S1111" s="147">
        <v>0</v>
      </c>
      <c r="T1111" s="148">
        <f t="shared" si="23"/>
        <v>0</v>
      </c>
      <c r="AR1111" s="16" t="s">
        <v>272</v>
      </c>
      <c r="AT1111" s="16" t="s">
        <v>164</v>
      </c>
      <c r="AU1111" s="16" t="s">
        <v>169</v>
      </c>
      <c r="AY1111" s="16" t="s">
        <v>162</v>
      </c>
      <c r="BE1111" s="149">
        <f t="shared" si="24"/>
        <v>0</v>
      </c>
      <c r="BF1111" s="149">
        <f t="shared" si="25"/>
        <v>0</v>
      </c>
      <c r="BG1111" s="149">
        <f t="shared" si="26"/>
        <v>0</v>
      </c>
      <c r="BH1111" s="149">
        <f t="shared" si="27"/>
        <v>0</v>
      </c>
      <c r="BI1111" s="149">
        <f t="shared" si="28"/>
        <v>0</v>
      </c>
      <c r="BJ1111" s="16" t="s">
        <v>169</v>
      </c>
      <c r="BK1111" s="150">
        <f t="shared" si="29"/>
        <v>0</v>
      </c>
      <c r="BL1111" s="16" t="s">
        <v>272</v>
      </c>
      <c r="BM1111" s="16" t="s">
        <v>1329</v>
      </c>
    </row>
    <row r="1112" spans="2:65" s="1" customFormat="1" ht="22.5" customHeight="1">
      <c r="B1112" s="139"/>
      <c r="C1112" s="140" t="s">
        <v>1330</v>
      </c>
      <c r="D1112" s="140" t="s">
        <v>164</v>
      </c>
      <c r="E1112" s="244" t="s">
        <v>2514</v>
      </c>
      <c r="F1112" s="245"/>
      <c r="G1112" s="142" t="s">
        <v>395</v>
      </c>
      <c r="H1112" s="143">
        <v>1</v>
      </c>
      <c r="I1112" s="144"/>
      <c r="J1112" s="143">
        <f t="shared" si="20"/>
        <v>0</v>
      </c>
      <c r="K1112" s="141" t="s">
        <v>1</v>
      </c>
      <c r="L1112" s="30"/>
      <c r="M1112" s="145" t="s">
        <v>1</v>
      </c>
      <c r="N1112" s="146" t="s">
        <v>43</v>
      </c>
      <c r="O1112" s="49"/>
      <c r="P1112" s="147">
        <f t="shared" si="21"/>
        <v>0</v>
      </c>
      <c r="Q1112" s="147">
        <v>0</v>
      </c>
      <c r="R1112" s="147">
        <f t="shared" si="22"/>
        <v>0</v>
      </c>
      <c r="S1112" s="147">
        <v>0</v>
      </c>
      <c r="T1112" s="148">
        <f t="shared" si="23"/>
        <v>0</v>
      </c>
      <c r="AR1112" s="16" t="s">
        <v>272</v>
      </c>
      <c r="AT1112" s="16" t="s">
        <v>164</v>
      </c>
      <c r="AU1112" s="16" t="s">
        <v>169</v>
      </c>
      <c r="AY1112" s="16" t="s">
        <v>162</v>
      </c>
      <c r="BE1112" s="149">
        <f t="shared" si="24"/>
        <v>0</v>
      </c>
      <c r="BF1112" s="149">
        <f t="shared" si="25"/>
        <v>0</v>
      </c>
      <c r="BG1112" s="149">
        <f t="shared" si="26"/>
        <v>0</v>
      </c>
      <c r="BH1112" s="149">
        <f t="shared" si="27"/>
        <v>0</v>
      </c>
      <c r="BI1112" s="149">
        <f t="shared" si="28"/>
        <v>0</v>
      </c>
      <c r="BJ1112" s="16" t="s">
        <v>169</v>
      </c>
      <c r="BK1112" s="150">
        <f t="shared" si="29"/>
        <v>0</v>
      </c>
      <c r="BL1112" s="16" t="s">
        <v>272</v>
      </c>
      <c r="BM1112" s="16" t="s">
        <v>1331</v>
      </c>
    </row>
    <row r="1113" spans="2:65" s="1" customFormat="1" ht="22.5" customHeight="1">
      <c r="B1113" s="139"/>
      <c r="C1113" s="140" t="s">
        <v>1332</v>
      </c>
      <c r="D1113" s="140" t="s">
        <v>164</v>
      </c>
      <c r="E1113" s="244" t="s">
        <v>2515</v>
      </c>
      <c r="F1113" s="245"/>
      <c r="G1113" s="142" t="s">
        <v>1333</v>
      </c>
      <c r="H1113" s="143">
        <v>303.10500000000002</v>
      </c>
      <c r="I1113" s="144"/>
      <c r="J1113" s="143">
        <f t="shared" si="20"/>
        <v>0</v>
      </c>
      <c r="K1113" s="141" t="s">
        <v>1</v>
      </c>
      <c r="L1113" s="30"/>
      <c r="M1113" s="145" t="s">
        <v>1</v>
      </c>
      <c r="N1113" s="146" t="s">
        <v>43</v>
      </c>
      <c r="O1113" s="49"/>
      <c r="P1113" s="147">
        <f t="shared" si="21"/>
        <v>0</v>
      </c>
      <c r="Q1113" s="147">
        <v>0</v>
      </c>
      <c r="R1113" s="147">
        <f t="shared" si="22"/>
        <v>0</v>
      </c>
      <c r="S1113" s="147">
        <v>0</v>
      </c>
      <c r="T1113" s="148">
        <f t="shared" si="23"/>
        <v>0</v>
      </c>
      <c r="AR1113" s="16" t="s">
        <v>272</v>
      </c>
      <c r="AT1113" s="16" t="s">
        <v>164</v>
      </c>
      <c r="AU1113" s="16" t="s">
        <v>169</v>
      </c>
      <c r="AY1113" s="16" t="s">
        <v>162</v>
      </c>
      <c r="BE1113" s="149">
        <f t="shared" si="24"/>
        <v>0</v>
      </c>
      <c r="BF1113" s="149">
        <f t="shared" si="25"/>
        <v>0</v>
      </c>
      <c r="BG1113" s="149">
        <f t="shared" si="26"/>
        <v>0</v>
      </c>
      <c r="BH1113" s="149">
        <f t="shared" si="27"/>
        <v>0</v>
      </c>
      <c r="BI1113" s="149">
        <f t="shared" si="28"/>
        <v>0</v>
      </c>
      <c r="BJ1113" s="16" t="s">
        <v>169</v>
      </c>
      <c r="BK1113" s="150">
        <f t="shared" si="29"/>
        <v>0</v>
      </c>
      <c r="BL1113" s="16" t="s">
        <v>272</v>
      </c>
      <c r="BM1113" s="16" t="s">
        <v>1334</v>
      </c>
    </row>
    <row r="1114" spans="2:65" s="11" customFormat="1">
      <c r="B1114" s="151"/>
      <c r="D1114" s="152" t="s">
        <v>175</v>
      </c>
      <c r="E1114" s="153" t="s">
        <v>1</v>
      </c>
      <c r="F1114" s="154" t="s">
        <v>1335</v>
      </c>
      <c r="H1114" s="153" t="s">
        <v>1</v>
      </c>
      <c r="I1114" s="155"/>
      <c r="L1114" s="151"/>
      <c r="M1114" s="156"/>
      <c r="N1114" s="157"/>
      <c r="O1114" s="157"/>
      <c r="P1114" s="157"/>
      <c r="Q1114" s="157"/>
      <c r="R1114" s="157"/>
      <c r="S1114" s="157"/>
      <c r="T1114" s="158"/>
      <c r="AT1114" s="153" t="s">
        <v>175</v>
      </c>
      <c r="AU1114" s="153" t="s">
        <v>169</v>
      </c>
      <c r="AV1114" s="11" t="s">
        <v>79</v>
      </c>
      <c r="AW1114" s="11" t="s">
        <v>32</v>
      </c>
      <c r="AX1114" s="11" t="s">
        <v>71</v>
      </c>
      <c r="AY1114" s="153" t="s">
        <v>162</v>
      </c>
    </row>
    <row r="1115" spans="2:65" s="12" customFormat="1">
      <c r="B1115" s="159"/>
      <c r="D1115" s="152" t="s">
        <v>175</v>
      </c>
      <c r="E1115" s="160" t="s">
        <v>1</v>
      </c>
      <c r="F1115" s="161" t="s">
        <v>1336</v>
      </c>
      <c r="H1115" s="162">
        <v>132.47300000000001</v>
      </c>
      <c r="I1115" s="163"/>
      <c r="L1115" s="159"/>
      <c r="M1115" s="164"/>
      <c r="N1115" s="165"/>
      <c r="O1115" s="165"/>
      <c r="P1115" s="165"/>
      <c r="Q1115" s="165"/>
      <c r="R1115" s="165"/>
      <c r="S1115" s="165"/>
      <c r="T1115" s="166"/>
      <c r="AT1115" s="160" t="s">
        <v>175</v>
      </c>
      <c r="AU1115" s="160" t="s">
        <v>169</v>
      </c>
      <c r="AV1115" s="12" t="s">
        <v>169</v>
      </c>
      <c r="AW1115" s="12" t="s">
        <v>32</v>
      </c>
      <c r="AX1115" s="12" t="s">
        <v>71</v>
      </c>
      <c r="AY1115" s="160" t="s">
        <v>162</v>
      </c>
    </row>
    <row r="1116" spans="2:65" s="12" customFormat="1">
      <c r="B1116" s="159"/>
      <c r="D1116" s="152" t="s">
        <v>175</v>
      </c>
      <c r="E1116" s="160" t="s">
        <v>1</v>
      </c>
      <c r="F1116" s="161" t="s">
        <v>1337</v>
      </c>
      <c r="H1116" s="162">
        <v>170.63200000000001</v>
      </c>
      <c r="I1116" s="163"/>
      <c r="L1116" s="159"/>
      <c r="M1116" s="164"/>
      <c r="N1116" s="165"/>
      <c r="O1116" s="165"/>
      <c r="P1116" s="165"/>
      <c r="Q1116" s="165"/>
      <c r="R1116" s="165"/>
      <c r="S1116" s="165"/>
      <c r="T1116" s="166"/>
      <c r="AT1116" s="160" t="s">
        <v>175</v>
      </c>
      <c r="AU1116" s="160" t="s">
        <v>169</v>
      </c>
      <c r="AV1116" s="12" t="s">
        <v>169</v>
      </c>
      <c r="AW1116" s="12" t="s">
        <v>32</v>
      </c>
      <c r="AX1116" s="12" t="s">
        <v>71</v>
      </c>
      <c r="AY1116" s="160" t="s">
        <v>162</v>
      </c>
    </row>
    <row r="1117" spans="2:65" s="14" customFormat="1">
      <c r="B1117" s="175"/>
      <c r="D1117" s="152" t="s">
        <v>175</v>
      </c>
      <c r="E1117" s="176" t="s">
        <v>1</v>
      </c>
      <c r="F1117" s="177" t="s">
        <v>190</v>
      </c>
      <c r="H1117" s="178">
        <v>303.10500000000002</v>
      </c>
      <c r="I1117" s="179"/>
      <c r="L1117" s="175"/>
      <c r="M1117" s="180"/>
      <c r="N1117" s="181"/>
      <c r="O1117" s="181"/>
      <c r="P1117" s="181"/>
      <c r="Q1117" s="181"/>
      <c r="R1117" s="181"/>
      <c r="S1117" s="181"/>
      <c r="T1117" s="182"/>
      <c r="AT1117" s="176" t="s">
        <v>175</v>
      </c>
      <c r="AU1117" s="176" t="s">
        <v>169</v>
      </c>
      <c r="AV1117" s="14" t="s">
        <v>168</v>
      </c>
      <c r="AW1117" s="14" t="s">
        <v>32</v>
      </c>
      <c r="AX1117" s="14" t="s">
        <v>79</v>
      </c>
      <c r="AY1117" s="176" t="s">
        <v>162</v>
      </c>
    </row>
    <row r="1118" spans="2:65" s="1" customFormat="1" ht="22.5" customHeight="1">
      <c r="B1118" s="139"/>
      <c r="C1118" s="140" t="s">
        <v>1338</v>
      </c>
      <c r="D1118" s="140" t="s">
        <v>164</v>
      </c>
      <c r="E1118" s="244" t="s">
        <v>2516</v>
      </c>
      <c r="F1118" s="245"/>
      <c r="G1118" s="142" t="s">
        <v>395</v>
      </c>
      <c r="H1118" s="143">
        <v>2</v>
      </c>
      <c r="I1118" s="144"/>
      <c r="J1118" s="143">
        <f>ROUND(I1118*H1118,3)</f>
        <v>0</v>
      </c>
      <c r="K1118" s="141" t="s">
        <v>1</v>
      </c>
      <c r="L1118" s="30"/>
      <c r="M1118" s="145" t="s">
        <v>1</v>
      </c>
      <c r="N1118" s="146" t="s">
        <v>43</v>
      </c>
      <c r="O1118" s="49"/>
      <c r="P1118" s="147">
        <f>O1118*H1118</f>
        <v>0</v>
      </c>
      <c r="Q1118" s="147">
        <v>0</v>
      </c>
      <c r="R1118" s="147">
        <f>Q1118*H1118</f>
        <v>0</v>
      </c>
      <c r="S1118" s="147">
        <v>0</v>
      </c>
      <c r="T1118" s="148">
        <f>S1118*H1118</f>
        <v>0</v>
      </c>
      <c r="AR1118" s="16" t="s">
        <v>272</v>
      </c>
      <c r="AT1118" s="16" t="s">
        <v>164</v>
      </c>
      <c r="AU1118" s="16" t="s">
        <v>169</v>
      </c>
      <c r="AY1118" s="16" t="s">
        <v>162</v>
      </c>
      <c r="BE1118" s="149">
        <f>IF(N1118="základná",J1118,0)</f>
        <v>0</v>
      </c>
      <c r="BF1118" s="149">
        <f>IF(N1118="znížená",J1118,0)</f>
        <v>0</v>
      </c>
      <c r="BG1118" s="149">
        <f>IF(N1118="zákl. prenesená",J1118,0)</f>
        <v>0</v>
      </c>
      <c r="BH1118" s="149">
        <f>IF(N1118="zníž. prenesená",J1118,0)</f>
        <v>0</v>
      </c>
      <c r="BI1118" s="149">
        <f>IF(N1118="nulová",J1118,0)</f>
        <v>0</v>
      </c>
      <c r="BJ1118" s="16" t="s">
        <v>169</v>
      </c>
      <c r="BK1118" s="150">
        <f>ROUND(I1118*H1118,3)</f>
        <v>0</v>
      </c>
      <c r="BL1118" s="16" t="s">
        <v>272</v>
      </c>
      <c r="BM1118" s="16" t="s">
        <v>1339</v>
      </c>
    </row>
    <row r="1119" spans="2:65" s="11" customFormat="1">
      <c r="B1119" s="151"/>
      <c r="D1119" s="152" t="s">
        <v>175</v>
      </c>
      <c r="E1119" s="153" t="s">
        <v>1</v>
      </c>
      <c r="F1119" s="154" t="s">
        <v>1340</v>
      </c>
      <c r="H1119" s="153" t="s">
        <v>1</v>
      </c>
      <c r="I1119" s="155"/>
      <c r="L1119" s="151"/>
      <c r="M1119" s="156"/>
      <c r="N1119" s="157"/>
      <c r="O1119" s="157"/>
      <c r="P1119" s="157"/>
      <c r="Q1119" s="157"/>
      <c r="R1119" s="157"/>
      <c r="S1119" s="157"/>
      <c r="T1119" s="158"/>
      <c r="AT1119" s="153" t="s">
        <v>175</v>
      </c>
      <c r="AU1119" s="153" t="s">
        <v>169</v>
      </c>
      <c r="AV1119" s="11" t="s">
        <v>79</v>
      </c>
      <c r="AW1119" s="11" t="s">
        <v>32</v>
      </c>
      <c r="AX1119" s="11" t="s">
        <v>71</v>
      </c>
      <c r="AY1119" s="153" t="s">
        <v>162</v>
      </c>
    </row>
    <row r="1120" spans="2:65" s="11" customFormat="1">
      <c r="B1120" s="151"/>
      <c r="D1120" s="152" t="s">
        <v>175</v>
      </c>
      <c r="E1120" s="153" t="s">
        <v>1</v>
      </c>
      <c r="F1120" s="154" t="s">
        <v>1341</v>
      </c>
      <c r="H1120" s="153" t="s">
        <v>1</v>
      </c>
      <c r="I1120" s="155"/>
      <c r="L1120" s="151"/>
      <c r="M1120" s="156"/>
      <c r="N1120" s="157"/>
      <c r="O1120" s="157"/>
      <c r="P1120" s="157"/>
      <c r="Q1120" s="157"/>
      <c r="R1120" s="157"/>
      <c r="S1120" s="157"/>
      <c r="T1120" s="158"/>
      <c r="AT1120" s="153" t="s">
        <v>175</v>
      </c>
      <c r="AU1120" s="153" t="s">
        <v>169</v>
      </c>
      <c r="AV1120" s="11" t="s">
        <v>79</v>
      </c>
      <c r="AW1120" s="11" t="s">
        <v>32</v>
      </c>
      <c r="AX1120" s="11" t="s">
        <v>71</v>
      </c>
      <c r="AY1120" s="153" t="s">
        <v>162</v>
      </c>
    </row>
    <row r="1121" spans="2:65" s="11" customFormat="1">
      <c r="B1121" s="151"/>
      <c r="D1121" s="152" t="s">
        <v>175</v>
      </c>
      <c r="E1121" s="153" t="s">
        <v>1</v>
      </c>
      <c r="F1121" s="154" t="s">
        <v>1342</v>
      </c>
      <c r="H1121" s="153" t="s">
        <v>1</v>
      </c>
      <c r="I1121" s="155"/>
      <c r="L1121" s="151"/>
      <c r="M1121" s="156"/>
      <c r="N1121" s="157"/>
      <c r="O1121" s="157"/>
      <c r="P1121" s="157"/>
      <c r="Q1121" s="157"/>
      <c r="R1121" s="157"/>
      <c r="S1121" s="157"/>
      <c r="T1121" s="158"/>
      <c r="AT1121" s="153" t="s">
        <v>175</v>
      </c>
      <c r="AU1121" s="153" t="s">
        <v>169</v>
      </c>
      <c r="AV1121" s="11" t="s">
        <v>79</v>
      </c>
      <c r="AW1121" s="11" t="s">
        <v>32</v>
      </c>
      <c r="AX1121" s="11" t="s">
        <v>71</v>
      </c>
      <c r="AY1121" s="153" t="s">
        <v>162</v>
      </c>
    </row>
    <row r="1122" spans="2:65" s="11" customFormat="1">
      <c r="B1122" s="151"/>
      <c r="D1122" s="152" t="s">
        <v>175</v>
      </c>
      <c r="E1122" s="153" t="s">
        <v>1</v>
      </c>
      <c r="F1122" s="154" t="s">
        <v>1343</v>
      </c>
      <c r="H1122" s="153" t="s">
        <v>1</v>
      </c>
      <c r="I1122" s="155"/>
      <c r="L1122" s="151"/>
      <c r="M1122" s="156"/>
      <c r="N1122" s="157"/>
      <c r="O1122" s="157"/>
      <c r="P1122" s="157"/>
      <c r="Q1122" s="157"/>
      <c r="R1122" s="157"/>
      <c r="S1122" s="157"/>
      <c r="T1122" s="158"/>
      <c r="AT1122" s="153" t="s">
        <v>175</v>
      </c>
      <c r="AU1122" s="153" t="s">
        <v>169</v>
      </c>
      <c r="AV1122" s="11" t="s">
        <v>79</v>
      </c>
      <c r="AW1122" s="11" t="s">
        <v>32</v>
      </c>
      <c r="AX1122" s="11" t="s">
        <v>71</v>
      </c>
      <c r="AY1122" s="153" t="s">
        <v>162</v>
      </c>
    </row>
    <row r="1123" spans="2:65" s="11" customFormat="1">
      <c r="B1123" s="151"/>
      <c r="D1123" s="152" t="s">
        <v>175</v>
      </c>
      <c r="E1123" s="153" t="s">
        <v>1</v>
      </c>
      <c r="F1123" s="154" t="s">
        <v>1344</v>
      </c>
      <c r="H1123" s="153" t="s">
        <v>1</v>
      </c>
      <c r="I1123" s="155"/>
      <c r="L1123" s="151"/>
      <c r="M1123" s="156"/>
      <c r="N1123" s="157"/>
      <c r="O1123" s="157"/>
      <c r="P1123" s="157"/>
      <c r="Q1123" s="157"/>
      <c r="R1123" s="157"/>
      <c r="S1123" s="157"/>
      <c r="T1123" s="158"/>
      <c r="AT1123" s="153" t="s">
        <v>175</v>
      </c>
      <c r="AU1123" s="153" t="s">
        <v>169</v>
      </c>
      <c r="AV1123" s="11" t="s">
        <v>79</v>
      </c>
      <c r="AW1123" s="11" t="s">
        <v>32</v>
      </c>
      <c r="AX1123" s="11" t="s">
        <v>71</v>
      </c>
      <c r="AY1123" s="153" t="s">
        <v>162</v>
      </c>
    </row>
    <row r="1124" spans="2:65" s="11" customFormat="1">
      <c r="B1124" s="151"/>
      <c r="D1124" s="152" t="s">
        <v>175</v>
      </c>
      <c r="E1124" s="153" t="s">
        <v>1</v>
      </c>
      <c r="F1124" s="154" t="s">
        <v>1345</v>
      </c>
      <c r="H1124" s="153" t="s">
        <v>1</v>
      </c>
      <c r="I1124" s="155"/>
      <c r="L1124" s="151"/>
      <c r="M1124" s="156"/>
      <c r="N1124" s="157"/>
      <c r="O1124" s="157"/>
      <c r="P1124" s="157"/>
      <c r="Q1124" s="157"/>
      <c r="R1124" s="157"/>
      <c r="S1124" s="157"/>
      <c r="T1124" s="158"/>
      <c r="AT1124" s="153" t="s">
        <v>175</v>
      </c>
      <c r="AU1124" s="153" t="s">
        <v>169</v>
      </c>
      <c r="AV1124" s="11" t="s">
        <v>79</v>
      </c>
      <c r="AW1124" s="11" t="s">
        <v>32</v>
      </c>
      <c r="AX1124" s="11" t="s">
        <v>71</v>
      </c>
      <c r="AY1124" s="153" t="s">
        <v>162</v>
      </c>
    </row>
    <row r="1125" spans="2:65" s="12" customFormat="1">
      <c r="B1125" s="159"/>
      <c r="D1125" s="152" t="s">
        <v>175</v>
      </c>
      <c r="E1125" s="160" t="s">
        <v>1</v>
      </c>
      <c r="F1125" s="161" t="s">
        <v>169</v>
      </c>
      <c r="H1125" s="162">
        <v>2</v>
      </c>
      <c r="I1125" s="163"/>
      <c r="L1125" s="159"/>
      <c r="M1125" s="164"/>
      <c r="N1125" s="165"/>
      <c r="O1125" s="165"/>
      <c r="P1125" s="165"/>
      <c r="Q1125" s="165"/>
      <c r="R1125" s="165"/>
      <c r="S1125" s="165"/>
      <c r="T1125" s="166"/>
      <c r="AT1125" s="160" t="s">
        <v>175</v>
      </c>
      <c r="AU1125" s="160" t="s">
        <v>169</v>
      </c>
      <c r="AV1125" s="12" t="s">
        <v>169</v>
      </c>
      <c r="AW1125" s="12" t="s">
        <v>32</v>
      </c>
      <c r="AX1125" s="12" t="s">
        <v>79</v>
      </c>
      <c r="AY1125" s="160" t="s">
        <v>162</v>
      </c>
    </row>
    <row r="1126" spans="2:65" s="1" customFormat="1" ht="16.5" customHeight="1">
      <c r="B1126" s="139"/>
      <c r="C1126" s="140" t="s">
        <v>1346</v>
      </c>
      <c r="D1126" s="140" t="s">
        <v>164</v>
      </c>
      <c r="E1126" s="244" t="s">
        <v>2517</v>
      </c>
      <c r="F1126" s="245"/>
      <c r="G1126" s="142" t="s">
        <v>166</v>
      </c>
      <c r="H1126" s="143">
        <v>2</v>
      </c>
      <c r="I1126" s="144"/>
      <c r="J1126" s="143">
        <f>ROUND(I1126*H1126,3)</f>
        <v>0</v>
      </c>
      <c r="K1126" s="141" t="s">
        <v>1</v>
      </c>
      <c r="L1126" s="30"/>
      <c r="M1126" s="145" t="s">
        <v>1</v>
      </c>
      <c r="N1126" s="146" t="s">
        <v>43</v>
      </c>
      <c r="O1126" s="49"/>
      <c r="P1126" s="147">
        <f>O1126*H1126</f>
        <v>0</v>
      </c>
      <c r="Q1126" s="147">
        <v>0</v>
      </c>
      <c r="R1126" s="147">
        <f>Q1126*H1126</f>
        <v>0</v>
      </c>
      <c r="S1126" s="147">
        <v>0</v>
      </c>
      <c r="T1126" s="148">
        <f>S1126*H1126</f>
        <v>0</v>
      </c>
      <c r="AR1126" s="16" t="s">
        <v>272</v>
      </c>
      <c r="AT1126" s="16" t="s">
        <v>164</v>
      </c>
      <c r="AU1126" s="16" t="s">
        <v>169</v>
      </c>
      <c r="AY1126" s="16" t="s">
        <v>162</v>
      </c>
      <c r="BE1126" s="149">
        <f>IF(N1126="základná",J1126,0)</f>
        <v>0</v>
      </c>
      <c r="BF1126" s="149">
        <f>IF(N1126="znížená",J1126,0)</f>
        <v>0</v>
      </c>
      <c r="BG1126" s="149">
        <f>IF(N1126="zákl. prenesená",J1126,0)</f>
        <v>0</v>
      </c>
      <c r="BH1126" s="149">
        <f>IF(N1126="zníž. prenesená",J1126,0)</f>
        <v>0</v>
      </c>
      <c r="BI1126" s="149">
        <f>IF(N1126="nulová",J1126,0)</f>
        <v>0</v>
      </c>
      <c r="BJ1126" s="16" t="s">
        <v>169</v>
      </c>
      <c r="BK1126" s="150">
        <f>ROUND(I1126*H1126,3)</f>
        <v>0</v>
      </c>
      <c r="BL1126" s="16" t="s">
        <v>272</v>
      </c>
      <c r="BM1126" s="16" t="s">
        <v>1347</v>
      </c>
    </row>
    <row r="1127" spans="2:65" s="11" customFormat="1">
      <c r="B1127" s="151"/>
      <c r="D1127" s="152" t="s">
        <v>175</v>
      </c>
      <c r="E1127" s="153" t="s">
        <v>1</v>
      </c>
      <c r="F1127" s="154" t="s">
        <v>1348</v>
      </c>
      <c r="H1127" s="153" t="s">
        <v>1</v>
      </c>
      <c r="I1127" s="155"/>
      <c r="L1127" s="151"/>
      <c r="M1127" s="156"/>
      <c r="N1127" s="157"/>
      <c r="O1127" s="157"/>
      <c r="P1127" s="157"/>
      <c r="Q1127" s="157"/>
      <c r="R1127" s="157"/>
      <c r="S1127" s="157"/>
      <c r="T1127" s="158"/>
      <c r="AT1127" s="153" t="s">
        <v>175</v>
      </c>
      <c r="AU1127" s="153" t="s">
        <v>169</v>
      </c>
      <c r="AV1127" s="11" t="s">
        <v>79</v>
      </c>
      <c r="AW1127" s="11" t="s">
        <v>32</v>
      </c>
      <c r="AX1127" s="11" t="s">
        <v>71</v>
      </c>
      <c r="AY1127" s="153" t="s">
        <v>162</v>
      </c>
    </row>
    <row r="1128" spans="2:65" s="11" customFormat="1">
      <c r="B1128" s="151"/>
      <c r="D1128" s="152" t="s">
        <v>175</v>
      </c>
      <c r="E1128" s="153" t="s">
        <v>1</v>
      </c>
      <c r="F1128" s="154" t="s">
        <v>1349</v>
      </c>
      <c r="H1128" s="153" t="s">
        <v>1</v>
      </c>
      <c r="I1128" s="155"/>
      <c r="L1128" s="151"/>
      <c r="M1128" s="156"/>
      <c r="N1128" s="157"/>
      <c r="O1128" s="157"/>
      <c r="P1128" s="157"/>
      <c r="Q1128" s="157"/>
      <c r="R1128" s="157"/>
      <c r="S1128" s="157"/>
      <c r="T1128" s="158"/>
      <c r="AT1128" s="153" t="s">
        <v>175</v>
      </c>
      <c r="AU1128" s="153" t="s">
        <v>169</v>
      </c>
      <c r="AV1128" s="11" t="s">
        <v>79</v>
      </c>
      <c r="AW1128" s="11" t="s">
        <v>32</v>
      </c>
      <c r="AX1128" s="11" t="s">
        <v>71</v>
      </c>
      <c r="AY1128" s="153" t="s">
        <v>162</v>
      </c>
    </row>
    <row r="1129" spans="2:65" s="11" customFormat="1">
      <c r="B1129" s="151"/>
      <c r="D1129" s="152" t="s">
        <v>175</v>
      </c>
      <c r="E1129" s="153" t="s">
        <v>1</v>
      </c>
      <c r="F1129" s="154" t="s">
        <v>1350</v>
      </c>
      <c r="H1129" s="153" t="s">
        <v>1</v>
      </c>
      <c r="I1129" s="155"/>
      <c r="L1129" s="151"/>
      <c r="M1129" s="156"/>
      <c r="N1129" s="157"/>
      <c r="O1129" s="157"/>
      <c r="P1129" s="157"/>
      <c r="Q1129" s="157"/>
      <c r="R1129" s="157"/>
      <c r="S1129" s="157"/>
      <c r="T1129" s="158"/>
      <c r="AT1129" s="153" t="s">
        <v>175</v>
      </c>
      <c r="AU1129" s="153" t="s">
        <v>169</v>
      </c>
      <c r="AV1129" s="11" t="s">
        <v>79</v>
      </c>
      <c r="AW1129" s="11" t="s">
        <v>32</v>
      </c>
      <c r="AX1129" s="11" t="s">
        <v>71</v>
      </c>
      <c r="AY1129" s="153" t="s">
        <v>162</v>
      </c>
    </row>
    <row r="1130" spans="2:65" s="11" customFormat="1">
      <c r="B1130" s="151"/>
      <c r="D1130" s="152" t="s">
        <v>175</v>
      </c>
      <c r="E1130" s="153" t="s">
        <v>1</v>
      </c>
      <c r="F1130" s="154" t="s">
        <v>1351</v>
      </c>
      <c r="H1130" s="153" t="s">
        <v>1</v>
      </c>
      <c r="I1130" s="155"/>
      <c r="L1130" s="151"/>
      <c r="M1130" s="156"/>
      <c r="N1130" s="157"/>
      <c r="O1130" s="157"/>
      <c r="P1130" s="157"/>
      <c r="Q1130" s="157"/>
      <c r="R1130" s="157"/>
      <c r="S1130" s="157"/>
      <c r="T1130" s="158"/>
      <c r="AT1130" s="153" t="s">
        <v>175</v>
      </c>
      <c r="AU1130" s="153" t="s">
        <v>169</v>
      </c>
      <c r="AV1130" s="11" t="s">
        <v>79</v>
      </c>
      <c r="AW1130" s="11" t="s">
        <v>32</v>
      </c>
      <c r="AX1130" s="11" t="s">
        <v>71</v>
      </c>
      <c r="AY1130" s="153" t="s">
        <v>162</v>
      </c>
    </row>
    <row r="1131" spans="2:65" s="11" customFormat="1">
      <c r="B1131" s="151"/>
      <c r="D1131" s="152" t="s">
        <v>175</v>
      </c>
      <c r="E1131" s="153" t="s">
        <v>1</v>
      </c>
      <c r="F1131" s="154" t="s">
        <v>1352</v>
      </c>
      <c r="H1131" s="153" t="s">
        <v>1</v>
      </c>
      <c r="I1131" s="155"/>
      <c r="L1131" s="151"/>
      <c r="M1131" s="156"/>
      <c r="N1131" s="157"/>
      <c r="O1131" s="157"/>
      <c r="P1131" s="157"/>
      <c r="Q1131" s="157"/>
      <c r="R1131" s="157"/>
      <c r="S1131" s="157"/>
      <c r="T1131" s="158"/>
      <c r="AT1131" s="153" t="s">
        <v>175</v>
      </c>
      <c r="AU1131" s="153" t="s">
        <v>169</v>
      </c>
      <c r="AV1131" s="11" t="s">
        <v>79</v>
      </c>
      <c r="AW1131" s="11" t="s">
        <v>32</v>
      </c>
      <c r="AX1131" s="11" t="s">
        <v>71</v>
      </c>
      <c r="AY1131" s="153" t="s">
        <v>162</v>
      </c>
    </row>
    <row r="1132" spans="2:65" s="11" customFormat="1">
      <c r="B1132" s="151"/>
      <c r="D1132" s="152" t="s">
        <v>175</v>
      </c>
      <c r="E1132" s="153" t="s">
        <v>1</v>
      </c>
      <c r="F1132" s="154" t="s">
        <v>1353</v>
      </c>
      <c r="H1132" s="153" t="s">
        <v>1</v>
      </c>
      <c r="I1132" s="155"/>
      <c r="L1132" s="151"/>
      <c r="M1132" s="156"/>
      <c r="N1132" s="157"/>
      <c r="O1132" s="157"/>
      <c r="P1132" s="157"/>
      <c r="Q1132" s="157"/>
      <c r="R1132" s="157"/>
      <c r="S1132" s="157"/>
      <c r="T1132" s="158"/>
      <c r="AT1132" s="153" t="s">
        <v>175</v>
      </c>
      <c r="AU1132" s="153" t="s">
        <v>169</v>
      </c>
      <c r="AV1132" s="11" t="s">
        <v>79</v>
      </c>
      <c r="AW1132" s="11" t="s">
        <v>32</v>
      </c>
      <c r="AX1132" s="11" t="s">
        <v>71</v>
      </c>
      <c r="AY1132" s="153" t="s">
        <v>162</v>
      </c>
    </row>
    <row r="1133" spans="2:65" s="12" customFormat="1">
      <c r="B1133" s="159"/>
      <c r="D1133" s="152" t="s">
        <v>175</v>
      </c>
      <c r="E1133" s="160" t="s">
        <v>1</v>
      </c>
      <c r="F1133" s="161" t="s">
        <v>169</v>
      </c>
      <c r="H1133" s="162">
        <v>2</v>
      </c>
      <c r="I1133" s="163"/>
      <c r="L1133" s="159"/>
      <c r="M1133" s="164"/>
      <c r="N1133" s="165"/>
      <c r="O1133" s="165"/>
      <c r="P1133" s="165"/>
      <c r="Q1133" s="165"/>
      <c r="R1133" s="165"/>
      <c r="S1133" s="165"/>
      <c r="T1133" s="166"/>
      <c r="AT1133" s="160" t="s">
        <v>175</v>
      </c>
      <c r="AU1133" s="160" t="s">
        <v>169</v>
      </c>
      <c r="AV1133" s="12" t="s">
        <v>169</v>
      </c>
      <c r="AW1133" s="12" t="s">
        <v>32</v>
      </c>
      <c r="AX1133" s="12" t="s">
        <v>79</v>
      </c>
      <c r="AY1133" s="160" t="s">
        <v>162</v>
      </c>
    </row>
    <row r="1134" spans="2:65" s="1" customFormat="1" ht="16.5" customHeight="1">
      <c r="B1134" s="139"/>
      <c r="C1134" s="140" t="s">
        <v>1354</v>
      </c>
      <c r="D1134" s="140" t="s">
        <v>164</v>
      </c>
      <c r="E1134" s="244" t="s">
        <v>2518</v>
      </c>
      <c r="F1134" s="245"/>
      <c r="G1134" s="142" t="s">
        <v>166</v>
      </c>
      <c r="H1134" s="143">
        <v>2</v>
      </c>
      <c r="I1134" s="144"/>
      <c r="J1134" s="143">
        <f>ROUND(I1134*H1134,3)</f>
        <v>0</v>
      </c>
      <c r="K1134" s="141" t="s">
        <v>1</v>
      </c>
      <c r="L1134" s="30"/>
      <c r="M1134" s="145" t="s">
        <v>1</v>
      </c>
      <c r="N1134" s="146" t="s">
        <v>43</v>
      </c>
      <c r="O1134" s="49"/>
      <c r="P1134" s="147">
        <f>O1134*H1134</f>
        <v>0</v>
      </c>
      <c r="Q1134" s="147">
        <v>0</v>
      </c>
      <c r="R1134" s="147">
        <f>Q1134*H1134</f>
        <v>0</v>
      </c>
      <c r="S1134" s="147">
        <v>0</v>
      </c>
      <c r="T1134" s="148">
        <f>S1134*H1134</f>
        <v>0</v>
      </c>
      <c r="AR1134" s="16" t="s">
        <v>272</v>
      </c>
      <c r="AT1134" s="16" t="s">
        <v>164</v>
      </c>
      <c r="AU1134" s="16" t="s">
        <v>169</v>
      </c>
      <c r="AY1134" s="16" t="s">
        <v>162</v>
      </c>
      <c r="BE1134" s="149">
        <f>IF(N1134="základná",J1134,0)</f>
        <v>0</v>
      </c>
      <c r="BF1134" s="149">
        <f>IF(N1134="znížená",J1134,0)</f>
        <v>0</v>
      </c>
      <c r="BG1134" s="149">
        <f>IF(N1134="zákl. prenesená",J1134,0)</f>
        <v>0</v>
      </c>
      <c r="BH1134" s="149">
        <f>IF(N1134="zníž. prenesená",J1134,0)</f>
        <v>0</v>
      </c>
      <c r="BI1134" s="149">
        <f>IF(N1134="nulová",J1134,0)</f>
        <v>0</v>
      </c>
      <c r="BJ1134" s="16" t="s">
        <v>169</v>
      </c>
      <c r="BK1134" s="150">
        <f>ROUND(I1134*H1134,3)</f>
        <v>0</v>
      </c>
      <c r="BL1134" s="16" t="s">
        <v>272</v>
      </c>
      <c r="BM1134" s="16" t="s">
        <v>1355</v>
      </c>
    </row>
    <row r="1135" spans="2:65" s="11" customFormat="1">
      <c r="B1135" s="151"/>
      <c r="D1135" s="152" t="s">
        <v>175</v>
      </c>
      <c r="E1135" s="153" t="s">
        <v>1</v>
      </c>
      <c r="F1135" s="154" t="s">
        <v>1356</v>
      </c>
      <c r="H1135" s="153" t="s">
        <v>1</v>
      </c>
      <c r="I1135" s="155"/>
      <c r="L1135" s="151"/>
      <c r="M1135" s="156"/>
      <c r="N1135" s="157"/>
      <c r="O1135" s="157"/>
      <c r="P1135" s="157"/>
      <c r="Q1135" s="157"/>
      <c r="R1135" s="157"/>
      <c r="S1135" s="157"/>
      <c r="T1135" s="158"/>
      <c r="AT1135" s="153" t="s">
        <v>175</v>
      </c>
      <c r="AU1135" s="153" t="s">
        <v>169</v>
      </c>
      <c r="AV1135" s="11" t="s">
        <v>79</v>
      </c>
      <c r="AW1135" s="11" t="s">
        <v>32</v>
      </c>
      <c r="AX1135" s="11" t="s">
        <v>71</v>
      </c>
      <c r="AY1135" s="153" t="s">
        <v>162</v>
      </c>
    </row>
    <row r="1136" spans="2:65" s="11" customFormat="1">
      <c r="B1136" s="151"/>
      <c r="D1136" s="152" t="s">
        <v>175</v>
      </c>
      <c r="E1136" s="153" t="s">
        <v>1</v>
      </c>
      <c r="F1136" s="154" t="s">
        <v>1357</v>
      </c>
      <c r="H1136" s="153" t="s">
        <v>1</v>
      </c>
      <c r="I1136" s="155"/>
      <c r="L1136" s="151"/>
      <c r="M1136" s="156"/>
      <c r="N1136" s="157"/>
      <c r="O1136" s="157"/>
      <c r="P1136" s="157"/>
      <c r="Q1136" s="157"/>
      <c r="R1136" s="157"/>
      <c r="S1136" s="157"/>
      <c r="T1136" s="158"/>
      <c r="AT1136" s="153" t="s">
        <v>175</v>
      </c>
      <c r="AU1136" s="153" t="s">
        <v>169</v>
      </c>
      <c r="AV1136" s="11" t="s">
        <v>79</v>
      </c>
      <c r="AW1136" s="11" t="s">
        <v>32</v>
      </c>
      <c r="AX1136" s="11" t="s">
        <v>71</v>
      </c>
      <c r="AY1136" s="153" t="s">
        <v>162</v>
      </c>
    </row>
    <row r="1137" spans="2:65" s="11" customFormat="1">
      <c r="B1137" s="151"/>
      <c r="D1137" s="152" t="s">
        <v>175</v>
      </c>
      <c r="E1137" s="153" t="s">
        <v>1</v>
      </c>
      <c r="F1137" s="154" t="s">
        <v>1358</v>
      </c>
      <c r="H1137" s="153" t="s">
        <v>1</v>
      </c>
      <c r="I1137" s="155"/>
      <c r="L1137" s="151"/>
      <c r="M1137" s="156"/>
      <c r="N1137" s="157"/>
      <c r="O1137" s="157"/>
      <c r="P1137" s="157"/>
      <c r="Q1137" s="157"/>
      <c r="R1137" s="157"/>
      <c r="S1137" s="157"/>
      <c r="T1137" s="158"/>
      <c r="AT1137" s="153" t="s">
        <v>175</v>
      </c>
      <c r="AU1137" s="153" t="s">
        <v>169</v>
      </c>
      <c r="AV1137" s="11" t="s">
        <v>79</v>
      </c>
      <c r="AW1137" s="11" t="s">
        <v>32</v>
      </c>
      <c r="AX1137" s="11" t="s">
        <v>71</v>
      </c>
      <c r="AY1137" s="153" t="s">
        <v>162</v>
      </c>
    </row>
    <row r="1138" spans="2:65" s="11" customFormat="1">
      <c r="B1138" s="151"/>
      <c r="D1138" s="152" t="s">
        <v>175</v>
      </c>
      <c r="E1138" s="153" t="s">
        <v>1</v>
      </c>
      <c r="F1138" s="154" t="s">
        <v>1359</v>
      </c>
      <c r="H1138" s="153" t="s">
        <v>1</v>
      </c>
      <c r="I1138" s="155"/>
      <c r="L1138" s="151"/>
      <c r="M1138" s="156"/>
      <c r="N1138" s="157"/>
      <c r="O1138" s="157"/>
      <c r="P1138" s="157"/>
      <c r="Q1138" s="157"/>
      <c r="R1138" s="157"/>
      <c r="S1138" s="157"/>
      <c r="T1138" s="158"/>
      <c r="AT1138" s="153" t="s">
        <v>175</v>
      </c>
      <c r="AU1138" s="153" t="s">
        <v>169</v>
      </c>
      <c r="AV1138" s="11" t="s">
        <v>79</v>
      </c>
      <c r="AW1138" s="11" t="s">
        <v>32</v>
      </c>
      <c r="AX1138" s="11" t="s">
        <v>71</v>
      </c>
      <c r="AY1138" s="153" t="s">
        <v>162</v>
      </c>
    </row>
    <row r="1139" spans="2:65" s="11" customFormat="1">
      <c r="B1139" s="151"/>
      <c r="D1139" s="152" t="s">
        <v>175</v>
      </c>
      <c r="E1139" s="153" t="s">
        <v>1</v>
      </c>
      <c r="F1139" s="154" t="s">
        <v>1360</v>
      </c>
      <c r="H1139" s="153" t="s">
        <v>1</v>
      </c>
      <c r="I1139" s="155"/>
      <c r="L1139" s="151"/>
      <c r="M1139" s="156"/>
      <c r="N1139" s="157"/>
      <c r="O1139" s="157"/>
      <c r="P1139" s="157"/>
      <c r="Q1139" s="157"/>
      <c r="R1139" s="157"/>
      <c r="S1139" s="157"/>
      <c r="T1139" s="158"/>
      <c r="AT1139" s="153" t="s">
        <v>175</v>
      </c>
      <c r="AU1139" s="153" t="s">
        <v>169</v>
      </c>
      <c r="AV1139" s="11" t="s">
        <v>79</v>
      </c>
      <c r="AW1139" s="11" t="s">
        <v>32</v>
      </c>
      <c r="AX1139" s="11" t="s">
        <v>71</v>
      </c>
      <c r="AY1139" s="153" t="s">
        <v>162</v>
      </c>
    </row>
    <row r="1140" spans="2:65" s="12" customFormat="1">
      <c r="B1140" s="159"/>
      <c r="D1140" s="152" t="s">
        <v>175</v>
      </c>
      <c r="E1140" s="160" t="s">
        <v>1</v>
      </c>
      <c r="F1140" s="161" t="s">
        <v>169</v>
      </c>
      <c r="H1140" s="162">
        <v>2</v>
      </c>
      <c r="I1140" s="163"/>
      <c r="L1140" s="159"/>
      <c r="M1140" s="164"/>
      <c r="N1140" s="165"/>
      <c r="O1140" s="165"/>
      <c r="P1140" s="165"/>
      <c r="Q1140" s="165"/>
      <c r="R1140" s="165"/>
      <c r="S1140" s="165"/>
      <c r="T1140" s="166"/>
      <c r="AT1140" s="160" t="s">
        <v>175</v>
      </c>
      <c r="AU1140" s="160" t="s">
        <v>169</v>
      </c>
      <c r="AV1140" s="12" t="s">
        <v>169</v>
      </c>
      <c r="AW1140" s="12" t="s">
        <v>32</v>
      </c>
      <c r="AX1140" s="12" t="s">
        <v>79</v>
      </c>
      <c r="AY1140" s="160" t="s">
        <v>162</v>
      </c>
    </row>
    <row r="1141" spans="2:65" s="1" customFormat="1" ht="16.5" customHeight="1">
      <c r="B1141" s="139"/>
      <c r="C1141" s="140" t="s">
        <v>1361</v>
      </c>
      <c r="D1141" s="140" t="s">
        <v>164</v>
      </c>
      <c r="E1141" s="244" t="s">
        <v>2519</v>
      </c>
      <c r="F1141" s="245"/>
      <c r="G1141" s="142" t="s">
        <v>166</v>
      </c>
      <c r="H1141" s="143">
        <v>2</v>
      </c>
      <c r="I1141" s="144"/>
      <c r="J1141" s="143">
        <f>ROUND(I1141*H1141,3)</f>
        <v>0</v>
      </c>
      <c r="K1141" s="141" t="s">
        <v>1</v>
      </c>
      <c r="L1141" s="30"/>
      <c r="M1141" s="145" t="s">
        <v>1</v>
      </c>
      <c r="N1141" s="146" t="s">
        <v>43</v>
      </c>
      <c r="O1141" s="49"/>
      <c r="P1141" s="147">
        <f>O1141*H1141</f>
        <v>0</v>
      </c>
      <c r="Q1141" s="147">
        <v>0</v>
      </c>
      <c r="R1141" s="147">
        <f>Q1141*H1141</f>
        <v>0</v>
      </c>
      <c r="S1141" s="147">
        <v>0</v>
      </c>
      <c r="T1141" s="148">
        <f>S1141*H1141</f>
        <v>0</v>
      </c>
      <c r="AR1141" s="16" t="s">
        <v>272</v>
      </c>
      <c r="AT1141" s="16" t="s">
        <v>164</v>
      </c>
      <c r="AU1141" s="16" t="s">
        <v>169</v>
      </c>
      <c r="AY1141" s="16" t="s">
        <v>162</v>
      </c>
      <c r="BE1141" s="149">
        <f>IF(N1141="základná",J1141,0)</f>
        <v>0</v>
      </c>
      <c r="BF1141" s="149">
        <f>IF(N1141="znížená",J1141,0)</f>
        <v>0</v>
      </c>
      <c r="BG1141" s="149">
        <f>IF(N1141="zákl. prenesená",J1141,0)</f>
        <v>0</v>
      </c>
      <c r="BH1141" s="149">
        <f>IF(N1141="zníž. prenesená",J1141,0)</f>
        <v>0</v>
      </c>
      <c r="BI1141" s="149">
        <f>IF(N1141="nulová",J1141,0)</f>
        <v>0</v>
      </c>
      <c r="BJ1141" s="16" t="s">
        <v>169</v>
      </c>
      <c r="BK1141" s="150">
        <f>ROUND(I1141*H1141,3)</f>
        <v>0</v>
      </c>
      <c r="BL1141" s="16" t="s">
        <v>272</v>
      </c>
      <c r="BM1141" s="16" t="s">
        <v>1362</v>
      </c>
    </row>
    <row r="1142" spans="2:65" s="11" customFormat="1">
      <c r="B1142" s="151"/>
      <c r="D1142" s="152" t="s">
        <v>175</v>
      </c>
      <c r="E1142" s="153" t="s">
        <v>1</v>
      </c>
      <c r="F1142" s="154" t="s">
        <v>1363</v>
      </c>
      <c r="H1142" s="153" t="s">
        <v>1</v>
      </c>
      <c r="I1142" s="155"/>
      <c r="L1142" s="151"/>
      <c r="M1142" s="156"/>
      <c r="N1142" s="157"/>
      <c r="O1142" s="157"/>
      <c r="P1142" s="157"/>
      <c r="Q1142" s="157"/>
      <c r="R1142" s="157"/>
      <c r="S1142" s="157"/>
      <c r="T1142" s="158"/>
      <c r="AT1142" s="153" t="s">
        <v>175</v>
      </c>
      <c r="AU1142" s="153" t="s">
        <v>169</v>
      </c>
      <c r="AV1142" s="11" t="s">
        <v>79</v>
      </c>
      <c r="AW1142" s="11" t="s">
        <v>32</v>
      </c>
      <c r="AX1142" s="11" t="s">
        <v>71</v>
      </c>
      <c r="AY1142" s="153" t="s">
        <v>162</v>
      </c>
    </row>
    <row r="1143" spans="2:65" s="11" customFormat="1">
      <c r="B1143" s="151"/>
      <c r="D1143" s="152" t="s">
        <v>175</v>
      </c>
      <c r="E1143" s="153" t="s">
        <v>1</v>
      </c>
      <c r="F1143" s="154" t="s">
        <v>1364</v>
      </c>
      <c r="H1143" s="153" t="s">
        <v>1</v>
      </c>
      <c r="I1143" s="155"/>
      <c r="L1143" s="151"/>
      <c r="M1143" s="156"/>
      <c r="N1143" s="157"/>
      <c r="O1143" s="157"/>
      <c r="P1143" s="157"/>
      <c r="Q1143" s="157"/>
      <c r="R1143" s="157"/>
      <c r="S1143" s="157"/>
      <c r="T1143" s="158"/>
      <c r="AT1143" s="153" t="s">
        <v>175</v>
      </c>
      <c r="AU1143" s="153" t="s">
        <v>169</v>
      </c>
      <c r="AV1143" s="11" t="s">
        <v>79</v>
      </c>
      <c r="AW1143" s="11" t="s">
        <v>32</v>
      </c>
      <c r="AX1143" s="11" t="s">
        <v>71</v>
      </c>
      <c r="AY1143" s="153" t="s">
        <v>162</v>
      </c>
    </row>
    <row r="1144" spans="2:65" s="11" customFormat="1">
      <c r="B1144" s="151"/>
      <c r="D1144" s="152" t="s">
        <v>175</v>
      </c>
      <c r="E1144" s="153" t="s">
        <v>1</v>
      </c>
      <c r="F1144" s="154" t="s">
        <v>1350</v>
      </c>
      <c r="H1144" s="153" t="s">
        <v>1</v>
      </c>
      <c r="I1144" s="155"/>
      <c r="L1144" s="151"/>
      <c r="M1144" s="156"/>
      <c r="N1144" s="157"/>
      <c r="O1144" s="157"/>
      <c r="P1144" s="157"/>
      <c r="Q1144" s="157"/>
      <c r="R1144" s="157"/>
      <c r="S1144" s="157"/>
      <c r="T1144" s="158"/>
      <c r="AT1144" s="153" t="s">
        <v>175</v>
      </c>
      <c r="AU1144" s="153" t="s">
        <v>169</v>
      </c>
      <c r="AV1144" s="11" t="s">
        <v>79</v>
      </c>
      <c r="AW1144" s="11" t="s">
        <v>32</v>
      </c>
      <c r="AX1144" s="11" t="s">
        <v>71</v>
      </c>
      <c r="AY1144" s="153" t="s">
        <v>162</v>
      </c>
    </row>
    <row r="1145" spans="2:65" s="11" customFormat="1">
      <c r="B1145" s="151"/>
      <c r="D1145" s="152" t="s">
        <v>175</v>
      </c>
      <c r="E1145" s="153" t="s">
        <v>1</v>
      </c>
      <c r="F1145" s="154" t="s">
        <v>1351</v>
      </c>
      <c r="H1145" s="153" t="s">
        <v>1</v>
      </c>
      <c r="I1145" s="155"/>
      <c r="L1145" s="151"/>
      <c r="M1145" s="156"/>
      <c r="N1145" s="157"/>
      <c r="O1145" s="157"/>
      <c r="P1145" s="157"/>
      <c r="Q1145" s="157"/>
      <c r="R1145" s="157"/>
      <c r="S1145" s="157"/>
      <c r="T1145" s="158"/>
      <c r="AT1145" s="153" t="s">
        <v>175</v>
      </c>
      <c r="AU1145" s="153" t="s">
        <v>169</v>
      </c>
      <c r="AV1145" s="11" t="s">
        <v>79</v>
      </c>
      <c r="AW1145" s="11" t="s">
        <v>32</v>
      </c>
      <c r="AX1145" s="11" t="s">
        <v>71</v>
      </c>
      <c r="AY1145" s="153" t="s">
        <v>162</v>
      </c>
    </row>
    <row r="1146" spans="2:65" s="11" customFormat="1">
      <c r="B1146" s="151"/>
      <c r="D1146" s="152" t="s">
        <v>175</v>
      </c>
      <c r="E1146" s="153" t="s">
        <v>1</v>
      </c>
      <c r="F1146" s="154" t="s">
        <v>1365</v>
      </c>
      <c r="H1146" s="153" t="s">
        <v>1</v>
      </c>
      <c r="I1146" s="155"/>
      <c r="L1146" s="151"/>
      <c r="M1146" s="156"/>
      <c r="N1146" s="157"/>
      <c r="O1146" s="157"/>
      <c r="P1146" s="157"/>
      <c r="Q1146" s="157"/>
      <c r="R1146" s="157"/>
      <c r="S1146" s="157"/>
      <c r="T1146" s="158"/>
      <c r="AT1146" s="153" t="s">
        <v>175</v>
      </c>
      <c r="AU1146" s="153" t="s">
        <v>169</v>
      </c>
      <c r="AV1146" s="11" t="s">
        <v>79</v>
      </c>
      <c r="AW1146" s="11" t="s">
        <v>32</v>
      </c>
      <c r="AX1146" s="11" t="s">
        <v>71</v>
      </c>
      <c r="AY1146" s="153" t="s">
        <v>162</v>
      </c>
    </row>
    <row r="1147" spans="2:65" s="11" customFormat="1">
      <c r="B1147" s="151"/>
      <c r="D1147" s="152" t="s">
        <v>175</v>
      </c>
      <c r="E1147" s="153" t="s">
        <v>1</v>
      </c>
      <c r="F1147" s="154" t="s">
        <v>1366</v>
      </c>
      <c r="H1147" s="153" t="s">
        <v>1</v>
      </c>
      <c r="I1147" s="155"/>
      <c r="L1147" s="151"/>
      <c r="M1147" s="156"/>
      <c r="N1147" s="157"/>
      <c r="O1147" s="157"/>
      <c r="P1147" s="157"/>
      <c r="Q1147" s="157"/>
      <c r="R1147" s="157"/>
      <c r="S1147" s="157"/>
      <c r="T1147" s="158"/>
      <c r="AT1147" s="153" t="s">
        <v>175</v>
      </c>
      <c r="AU1147" s="153" t="s">
        <v>169</v>
      </c>
      <c r="AV1147" s="11" t="s">
        <v>79</v>
      </c>
      <c r="AW1147" s="11" t="s">
        <v>32</v>
      </c>
      <c r="AX1147" s="11" t="s">
        <v>71</v>
      </c>
      <c r="AY1147" s="153" t="s">
        <v>162</v>
      </c>
    </row>
    <row r="1148" spans="2:65" s="12" customFormat="1">
      <c r="B1148" s="159"/>
      <c r="D1148" s="152" t="s">
        <v>175</v>
      </c>
      <c r="E1148" s="160" t="s">
        <v>1</v>
      </c>
      <c r="F1148" s="161" t="s">
        <v>169</v>
      </c>
      <c r="H1148" s="162">
        <v>2</v>
      </c>
      <c r="I1148" s="163"/>
      <c r="L1148" s="159"/>
      <c r="M1148" s="164"/>
      <c r="N1148" s="165"/>
      <c r="O1148" s="165"/>
      <c r="P1148" s="165"/>
      <c r="Q1148" s="165"/>
      <c r="R1148" s="165"/>
      <c r="S1148" s="165"/>
      <c r="T1148" s="166"/>
      <c r="AT1148" s="160" t="s">
        <v>175</v>
      </c>
      <c r="AU1148" s="160" t="s">
        <v>169</v>
      </c>
      <c r="AV1148" s="12" t="s">
        <v>169</v>
      </c>
      <c r="AW1148" s="12" t="s">
        <v>32</v>
      </c>
      <c r="AX1148" s="12" t="s">
        <v>79</v>
      </c>
      <c r="AY1148" s="160" t="s">
        <v>162</v>
      </c>
    </row>
    <row r="1149" spans="2:65" s="1" customFormat="1" ht="22.5" customHeight="1">
      <c r="B1149" s="139"/>
      <c r="C1149" s="140" t="s">
        <v>1367</v>
      </c>
      <c r="D1149" s="140" t="s">
        <v>164</v>
      </c>
      <c r="E1149" s="244" t="s">
        <v>2579</v>
      </c>
      <c r="F1149" s="243"/>
      <c r="G1149" s="142" t="s">
        <v>274</v>
      </c>
      <c r="H1149" s="143">
        <v>47.387</v>
      </c>
      <c r="I1149" s="144"/>
      <c r="J1149" s="143">
        <f>ROUND(I1149*H1149,3)</f>
        <v>0</v>
      </c>
      <c r="K1149" s="141" t="s">
        <v>1</v>
      </c>
      <c r="L1149" s="30"/>
      <c r="M1149" s="145" t="s">
        <v>1</v>
      </c>
      <c r="N1149" s="146" t="s">
        <v>43</v>
      </c>
      <c r="O1149" s="49"/>
      <c r="P1149" s="147">
        <f>O1149*H1149</f>
        <v>0</v>
      </c>
      <c r="Q1149" s="147">
        <v>0</v>
      </c>
      <c r="R1149" s="147">
        <f>Q1149*H1149</f>
        <v>0</v>
      </c>
      <c r="S1149" s="147">
        <v>0</v>
      </c>
      <c r="T1149" s="148">
        <f>S1149*H1149</f>
        <v>0</v>
      </c>
      <c r="AR1149" s="16" t="s">
        <v>272</v>
      </c>
      <c r="AT1149" s="16" t="s">
        <v>164</v>
      </c>
      <c r="AU1149" s="16" t="s">
        <v>169</v>
      </c>
      <c r="AY1149" s="16" t="s">
        <v>162</v>
      </c>
      <c r="BE1149" s="149">
        <f>IF(N1149="základná",J1149,0)</f>
        <v>0</v>
      </c>
      <c r="BF1149" s="149">
        <f>IF(N1149="znížená",J1149,0)</f>
        <v>0</v>
      </c>
      <c r="BG1149" s="149">
        <f>IF(N1149="zákl. prenesená",J1149,0)</f>
        <v>0</v>
      </c>
      <c r="BH1149" s="149">
        <f>IF(N1149="zníž. prenesená",J1149,0)</f>
        <v>0</v>
      </c>
      <c r="BI1149" s="149">
        <f>IF(N1149="nulová",J1149,0)</f>
        <v>0</v>
      </c>
      <c r="BJ1149" s="16" t="s">
        <v>169</v>
      </c>
      <c r="BK1149" s="150">
        <f>ROUND(I1149*H1149,3)</f>
        <v>0</v>
      </c>
      <c r="BL1149" s="16" t="s">
        <v>272</v>
      </c>
      <c r="BM1149" s="16" t="s">
        <v>1368</v>
      </c>
    </row>
    <row r="1150" spans="2:65" s="11" customFormat="1">
      <c r="B1150" s="151"/>
      <c r="D1150" s="152" t="s">
        <v>175</v>
      </c>
      <c r="E1150" s="153" t="s">
        <v>1</v>
      </c>
      <c r="F1150" s="154" t="s">
        <v>1369</v>
      </c>
      <c r="H1150" s="153" t="s">
        <v>1</v>
      </c>
      <c r="I1150" s="155"/>
      <c r="L1150" s="151"/>
      <c r="M1150" s="156"/>
      <c r="N1150" s="157"/>
      <c r="O1150" s="157"/>
      <c r="P1150" s="157"/>
      <c r="Q1150" s="157"/>
      <c r="R1150" s="157"/>
      <c r="S1150" s="157"/>
      <c r="T1150" s="158"/>
      <c r="AT1150" s="153" t="s">
        <v>175</v>
      </c>
      <c r="AU1150" s="153" t="s">
        <v>169</v>
      </c>
      <c r="AV1150" s="11" t="s">
        <v>79</v>
      </c>
      <c r="AW1150" s="11" t="s">
        <v>32</v>
      </c>
      <c r="AX1150" s="11" t="s">
        <v>71</v>
      </c>
      <c r="AY1150" s="153" t="s">
        <v>162</v>
      </c>
    </row>
    <row r="1151" spans="2:65" s="12" customFormat="1">
      <c r="B1151" s="159"/>
      <c r="D1151" s="152" t="s">
        <v>175</v>
      </c>
      <c r="E1151" s="160" t="s">
        <v>1</v>
      </c>
      <c r="F1151" s="161" t="s">
        <v>1370</v>
      </c>
      <c r="H1151" s="162">
        <v>42.598999999999997</v>
      </c>
      <c r="I1151" s="163"/>
      <c r="L1151" s="159"/>
      <c r="M1151" s="164"/>
      <c r="N1151" s="165"/>
      <c r="O1151" s="165"/>
      <c r="P1151" s="165"/>
      <c r="Q1151" s="165"/>
      <c r="R1151" s="165"/>
      <c r="S1151" s="165"/>
      <c r="T1151" s="166"/>
      <c r="AT1151" s="160" t="s">
        <v>175</v>
      </c>
      <c r="AU1151" s="160" t="s">
        <v>169</v>
      </c>
      <c r="AV1151" s="12" t="s">
        <v>169</v>
      </c>
      <c r="AW1151" s="12" t="s">
        <v>32</v>
      </c>
      <c r="AX1151" s="12" t="s">
        <v>71</v>
      </c>
      <c r="AY1151" s="160" t="s">
        <v>162</v>
      </c>
    </row>
    <row r="1152" spans="2:65" s="12" customFormat="1">
      <c r="B1152" s="159"/>
      <c r="D1152" s="152" t="s">
        <v>175</v>
      </c>
      <c r="E1152" s="160" t="s">
        <v>1</v>
      </c>
      <c r="F1152" s="161" t="s">
        <v>1371</v>
      </c>
      <c r="H1152" s="162">
        <v>4.7880000000000003</v>
      </c>
      <c r="I1152" s="163"/>
      <c r="L1152" s="159"/>
      <c r="M1152" s="164"/>
      <c r="N1152" s="165"/>
      <c r="O1152" s="165"/>
      <c r="P1152" s="165"/>
      <c r="Q1152" s="165"/>
      <c r="R1152" s="165"/>
      <c r="S1152" s="165"/>
      <c r="T1152" s="166"/>
      <c r="AT1152" s="160" t="s">
        <v>175</v>
      </c>
      <c r="AU1152" s="160" t="s">
        <v>169</v>
      </c>
      <c r="AV1152" s="12" t="s">
        <v>169</v>
      </c>
      <c r="AW1152" s="12" t="s">
        <v>32</v>
      </c>
      <c r="AX1152" s="12" t="s">
        <v>71</v>
      </c>
      <c r="AY1152" s="160" t="s">
        <v>162</v>
      </c>
    </row>
    <row r="1153" spans="2:65" s="14" customFormat="1">
      <c r="B1153" s="175"/>
      <c r="D1153" s="152" t="s">
        <v>175</v>
      </c>
      <c r="E1153" s="176" t="s">
        <v>1</v>
      </c>
      <c r="F1153" s="177" t="s">
        <v>190</v>
      </c>
      <c r="H1153" s="178">
        <v>47.387</v>
      </c>
      <c r="I1153" s="179"/>
      <c r="L1153" s="175"/>
      <c r="M1153" s="180"/>
      <c r="N1153" s="181"/>
      <c r="O1153" s="181"/>
      <c r="P1153" s="181"/>
      <c r="Q1153" s="181"/>
      <c r="R1153" s="181"/>
      <c r="S1153" s="181"/>
      <c r="T1153" s="182"/>
      <c r="AT1153" s="176" t="s">
        <v>175</v>
      </c>
      <c r="AU1153" s="176" t="s">
        <v>169</v>
      </c>
      <c r="AV1153" s="14" t="s">
        <v>168</v>
      </c>
      <c r="AW1153" s="14" t="s">
        <v>32</v>
      </c>
      <c r="AX1153" s="14" t="s">
        <v>79</v>
      </c>
      <c r="AY1153" s="176" t="s">
        <v>162</v>
      </c>
    </row>
    <row r="1154" spans="2:65" s="1" customFormat="1" ht="16.5" customHeight="1">
      <c r="B1154" s="139"/>
      <c r="C1154" s="140" t="s">
        <v>1372</v>
      </c>
      <c r="D1154" s="140" t="s">
        <v>164</v>
      </c>
      <c r="E1154" s="242" t="s">
        <v>1373</v>
      </c>
      <c r="F1154" s="243"/>
      <c r="G1154" s="142" t="s">
        <v>274</v>
      </c>
      <c r="H1154" s="143">
        <v>1.54</v>
      </c>
      <c r="I1154" s="144"/>
      <c r="J1154" s="143">
        <f>ROUND(I1154*H1154,3)</f>
        <v>0</v>
      </c>
      <c r="K1154" s="141" t="s">
        <v>167</v>
      </c>
      <c r="L1154" s="30"/>
      <c r="M1154" s="145" t="s">
        <v>1</v>
      </c>
      <c r="N1154" s="146" t="s">
        <v>43</v>
      </c>
      <c r="O1154" s="49"/>
      <c r="P1154" s="147">
        <f>O1154*H1154</f>
        <v>0</v>
      </c>
      <c r="Q1154" s="147">
        <v>0</v>
      </c>
      <c r="R1154" s="147">
        <f>Q1154*H1154</f>
        <v>0</v>
      </c>
      <c r="S1154" s="147">
        <v>0</v>
      </c>
      <c r="T1154" s="148">
        <f>S1154*H1154</f>
        <v>0</v>
      </c>
      <c r="AR1154" s="16" t="s">
        <v>272</v>
      </c>
      <c r="AT1154" s="16" t="s">
        <v>164</v>
      </c>
      <c r="AU1154" s="16" t="s">
        <v>169</v>
      </c>
      <c r="AY1154" s="16" t="s">
        <v>162</v>
      </c>
      <c r="BE1154" s="149">
        <f>IF(N1154="základná",J1154,0)</f>
        <v>0</v>
      </c>
      <c r="BF1154" s="149">
        <f>IF(N1154="znížená",J1154,0)</f>
        <v>0</v>
      </c>
      <c r="BG1154" s="149">
        <f>IF(N1154="zákl. prenesená",J1154,0)</f>
        <v>0</v>
      </c>
      <c r="BH1154" s="149">
        <f>IF(N1154="zníž. prenesená",J1154,0)</f>
        <v>0</v>
      </c>
      <c r="BI1154" s="149">
        <f>IF(N1154="nulová",J1154,0)</f>
        <v>0</v>
      </c>
      <c r="BJ1154" s="16" t="s">
        <v>169</v>
      </c>
      <c r="BK1154" s="150">
        <f>ROUND(I1154*H1154,3)</f>
        <v>0</v>
      </c>
      <c r="BL1154" s="16" t="s">
        <v>272</v>
      </c>
      <c r="BM1154" s="16" t="s">
        <v>1374</v>
      </c>
    </row>
    <row r="1155" spans="2:65" s="12" customFormat="1">
      <c r="B1155" s="159"/>
      <c r="D1155" s="152" t="s">
        <v>175</v>
      </c>
      <c r="E1155" s="160" t="s">
        <v>1</v>
      </c>
      <c r="F1155" s="161" t="s">
        <v>1375</v>
      </c>
      <c r="H1155" s="162">
        <v>1.54</v>
      </c>
      <c r="I1155" s="163"/>
      <c r="L1155" s="159"/>
      <c r="M1155" s="164"/>
      <c r="N1155" s="165"/>
      <c r="O1155" s="165"/>
      <c r="P1155" s="165"/>
      <c r="Q1155" s="165"/>
      <c r="R1155" s="165"/>
      <c r="S1155" s="165"/>
      <c r="T1155" s="166"/>
      <c r="AT1155" s="160" t="s">
        <v>175</v>
      </c>
      <c r="AU1155" s="160" t="s">
        <v>169</v>
      </c>
      <c r="AV1155" s="12" t="s">
        <v>169</v>
      </c>
      <c r="AW1155" s="12" t="s">
        <v>32</v>
      </c>
      <c r="AX1155" s="12" t="s">
        <v>79</v>
      </c>
      <c r="AY1155" s="160" t="s">
        <v>162</v>
      </c>
    </row>
    <row r="1156" spans="2:65" s="1" customFormat="1" ht="16.5" customHeight="1">
      <c r="B1156" s="139"/>
      <c r="C1156" s="140" t="s">
        <v>1376</v>
      </c>
      <c r="D1156" s="140" t="s">
        <v>164</v>
      </c>
      <c r="E1156" s="242" t="s">
        <v>1377</v>
      </c>
      <c r="F1156" s="243"/>
      <c r="G1156" s="142" t="s">
        <v>712</v>
      </c>
      <c r="H1156" s="143">
        <v>5</v>
      </c>
      <c r="I1156" s="144"/>
      <c r="J1156" s="143">
        <f>ROUND(I1156*H1156,3)</f>
        <v>0</v>
      </c>
      <c r="K1156" s="141" t="s">
        <v>167</v>
      </c>
      <c r="L1156" s="30"/>
      <c r="M1156" s="145" t="s">
        <v>1</v>
      </c>
      <c r="N1156" s="146" t="s">
        <v>43</v>
      </c>
      <c r="O1156" s="49"/>
      <c r="P1156" s="147">
        <f>O1156*H1156</f>
        <v>0</v>
      </c>
      <c r="Q1156" s="147">
        <v>9.0000000000000006E-5</v>
      </c>
      <c r="R1156" s="147">
        <f>Q1156*H1156</f>
        <v>4.5000000000000004E-4</v>
      </c>
      <c r="S1156" s="147">
        <v>0</v>
      </c>
      <c r="T1156" s="148">
        <f>S1156*H1156</f>
        <v>0</v>
      </c>
      <c r="AR1156" s="16" t="s">
        <v>272</v>
      </c>
      <c r="AT1156" s="16" t="s">
        <v>164</v>
      </c>
      <c r="AU1156" s="16" t="s">
        <v>169</v>
      </c>
      <c r="AY1156" s="16" t="s">
        <v>162</v>
      </c>
      <c r="BE1156" s="149">
        <f>IF(N1156="základná",J1156,0)</f>
        <v>0</v>
      </c>
      <c r="BF1156" s="149">
        <f>IF(N1156="znížená",J1156,0)</f>
        <v>0</v>
      </c>
      <c r="BG1156" s="149">
        <f>IF(N1156="zákl. prenesená",J1156,0)</f>
        <v>0</v>
      </c>
      <c r="BH1156" s="149">
        <f>IF(N1156="zníž. prenesená",J1156,0)</f>
        <v>0</v>
      </c>
      <c r="BI1156" s="149">
        <f>IF(N1156="nulová",J1156,0)</f>
        <v>0</v>
      </c>
      <c r="BJ1156" s="16" t="s">
        <v>169</v>
      </c>
      <c r="BK1156" s="150">
        <f>ROUND(I1156*H1156,3)</f>
        <v>0</v>
      </c>
      <c r="BL1156" s="16" t="s">
        <v>272</v>
      </c>
      <c r="BM1156" s="16" t="s">
        <v>1378</v>
      </c>
    </row>
    <row r="1157" spans="2:65" s="12" customFormat="1">
      <c r="B1157" s="159"/>
      <c r="D1157" s="152" t="s">
        <v>175</v>
      </c>
      <c r="E1157" s="160" t="s">
        <v>1</v>
      </c>
      <c r="F1157" s="161" t="s">
        <v>1379</v>
      </c>
      <c r="H1157" s="162">
        <v>5</v>
      </c>
      <c r="I1157" s="163"/>
      <c r="L1157" s="159"/>
      <c r="M1157" s="164"/>
      <c r="N1157" s="165"/>
      <c r="O1157" s="165"/>
      <c r="P1157" s="165"/>
      <c r="Q1157" s="165"/>
      <c r="R1157" s="165"/>
      <c r="S1157" s="165"/>
      <c r="T1157" s="166"/>
      <c r="AT1157" s="160" t="s">
        <v>175</v>
      </c>
      <c r="AU1157" s="160" t="s">
        <v>169</v>
      </c>
      <c r="AV1157" s="12" t="s">
        <v>169</v>
      </c>
      <c r="AW1157" s="12" t="s">
        <v>32</v>
      </c>
      <c r="AX1157" s="12" t="s">
        <v>79</v>
      </c>
      <c r="AY1157" s="160" t="s">
        <v>162</v>
      </c>
    </row>
    <row r="1158" spans="2:65" s="1" customFormat="1" ht="22.5" customHeight="1">
      <c r="B1158" s="139"/>
      <c r="C1158" s="183" t="s">
        <v>1380</v>
      </c>
      <c r="D1158" s="183" t="s">
        <v>349</v>
      </c>
      <c r="E1158" s="246" t="s">
        <v>1381</v>
      </c>
      <c r="F1158" s="247"/>
      <c r="G1158" s="185" t="s">
        <v>395</v>
      </c>
      <c r="H1158" s="186">
        <v>1</v>
      </c>
      <c r="I1158" s="187"/>
      <c r="J1158" s="186">
        <f>ROUND(I1158*H1158,3)</f>
        <v>0</v>
      </c>
      <c r="K1158" s="184" t="s">
        <v>1</v>
      </c>
      <c r="L1158" s="188"/>
      <c r="M1158" s="189" t="s">
        <v>1</v>
      </c>
      <c r="N1158" s="190" t="s">
        <v>43</v>
      </c>
      <c r="O1158" s="49"/>
      <c r="P1158" s="147">
        <f>O1158*H1158</f>
        <v>0</v>
      </c>
      <c r="Q1158" s="147">
        <v>0</v>
      </c>
      <c r="R1158" s="147">
        <f>Q1158*H1158</f>
        <v>0</v>
      </c>
      <c r="S1158" s="147">
        <v>0</v>
      </c>
      <c r="T1158" s="148">
        <f>S1158*H1158</f>
        <v>0</v>
      </c>
      <c r="AR1158" s="16" t="s">
        <v>363</v>
      </c>
      <c r="AT1158" s="16" t="s">
        <v>349</v>
      </c>
      <c r="AU1158" s="16" t="s">
        <v>169</v>
      </c>
      <c r="AY1158" s="16" t="s">
        <v>162</v>
      </c>
      <c r="BE1158" s="149">
        <f>IF(N1158="základná",J1158,0)</f>
        <v>0</v>
      </c>
      <c r="BF1158" s="149">
        <f>IF(N1158="znížená",J1158,0)</f>
        <v>0</v>
      </c>
      <c r="BG1158" s="149">
        <f>IF(N1158="zákl. prenesená",J1158,0)</f>
        <v>0</v>
      </c>
      <c r="BH1158" s="149">
        <f>IF(N1158="zníž. prenesená",J1158,0)</f>
        <v>0</v>
      </c>
      <c r="BI1158" s="149">
        <f>IF(N1158="nulová",J1158,0)</f>
        <v>0</v>
      </c>
      <c r="BJ1158" s="16" t="s">
        <v>169</v>
      </c>
      <c r="BK1158" s="150">
        <f>ROUND(I1158*H1158,3)</f>
        <v>0</v>
      </c>
      <c r="BL1158" s="16" t="s">
        <v>272</v>
      </c>
      <c r="BM1158" s="16" t="s">
        <v>1382</v>
      </c>
    </row>
    <row r="1159" spans="2:65" s="1" customFormat="1" ht="16.5" customHeight="1">
      <c r="B1159" s="139"/>
      <c r="C1159" s="140" t="s">
        <v>1383</v>
      </c>
      <c r="D1159" s="140" t="s">
        <v>164</v>
      </c>
      <c r="E1159" s="242" t="s">
        <v>1384</v>
      </c>
      <c r="F1159" s="243"/>
      <c r="G1159" s="142" t="s">
        <v>907</v>
      </c>
      <c r="H1159" s="144"/>
      <c r="I1159" s="144"/>
      <c r="J1159" s="143">
        <f>ROUND(I1159*H1159,3)</f>
        <v>0</v>
      </c>
      <c r="K1159" s="141" t="s">
        <v>167</v>
      </c>
      <c r="L1159" s="30"/>
      <c r="M1159" s="145" t="s">
        <v>1</v>
      </c>
      <c r="N1159" s="146" t="s">
        <v>43</v>
      </c>
      <c r="O1159" s="49"/>
      <c r="P1159" s="147">
        <f>O1159*H1159</f>
        <v>0</v>
      </c>
      <c r="Q1159" s="147">
        <v>0</v>
      </c>
      <c r="R1159" s="147">
        <f>Q1159*H1159</f>
        <v>0</v>
      </c>
      <c r="S1159" s="147">
        <v>0</v>
      </c>
      <c r="T1159" s="148">
        <f>S1159*H1159</f>
        <v>0</v>
      </c>
      <c r="AR1159" s="16" t="s">
        <v>272</v>
      </c>
      <c r="AT1159" s="16" t="s">
        <v>164</v>
      </c>
      <c r="AU1159" s="16" t="s">
        <v>169</v>
      </c>
      <c r="AY1159" s="16" t="s">
        <v>162</v>
      </c>
      <c r="BE1159" s="149">
        <f>IF(N1159="základná",J1159,0)</f>
        <v>0</v>
      </c>
      <c r="BF1159" s="149">
        <f>IF(N1159="znížená",J1159,0)</f>
        <v>0</v>
      </c>
      <c r="BG1159" s="149">
        <f>IF(N1159="zákl. prenesená",J1159,0)</f>
        <v>0</v>
      </c>
      <c r="BH1159" s="149">
        <f>IF(N1159="zníž. prenesená",J1159,0)</f>
        <v>0</v>
      </c>
      <c r="BI1159" s="149">
        <f>IF(N1159="nulová",J1159,0)</f>
        <v>0</v>
      </c>
      <c r="BJ1159" s="16" t="s">
        <v>169</v>
      </c>
      <c r="BK1159" s="150">
        <f>ROUND(I1159*H1159,3)</f>
        <v>0</v>
      </c>
      <c r="BL1159" s="16" t="s">
        <v>272</v>
      </c>
      <c r="BM1159" s="16" t="s">
        <v>1385</v>
      </c>
    </row>
    <row r="1160" spans="2:65" s="10" customFormat="1" ht="22.9" customHeight="1">
      <c r="B1160" s="126"/>
      <c r="D1160" s="127" t="s">
        <v>70</v>
      </c>
      <c r="E1160" s="137" t="s">
        <v>1386</v>
      </c>
      <c r="F1160" s="137" t="s">
        <v>1387</v>
      </c>
      <c r="I1160" s="129"/>
      <c r="J1160" s="138">
        <f>BK1160</f>
        <v>0</v>
      </c>
      <c r="L1160" s="126"/>
      <c r="M1160" s="131"/>
      <c r="N1160" s="132"/>
      <c r="O1160" s="132"/>
      <c r="P1160" s="133">
        <f>SUM(P1161:P1164)</f>
        <v>0</v>
      </c>
      <c r="Q1160" s="132"/>
      <c r="R1160" s="133">
        <f>SUM(R1161:R1164)</f>
        <v>0</v>
      </c>
      <c r="S1160" s="132"/>
      <c r="T1160" s="134">
        <f>SUM(T1161:T1164)</f>
        <v>0</v>
      </c>
      <c r="AR1160" s="127" t="s">
        <v>169</v>
      </c>
      <c r="AT1160" s="135" t="s">
        <v>70</v>
      </c>
      <c r="AU1160" s="135" t="s">
        <v>79</v>
      </c>
      <c r="AY1160" s="127" t="s">
        <v>162</v>
      </c>
      <c r="BK1160" s="136">
        <f>SUM(BK1161:BK1164)</f>
        <v>0</v>
      </c>
    </row>
    <row r="1161" spans="2:65" s="1" customFormat="1" ht="22.5" customHeight="1">
      <c r="B1161" s="139"/>
      <c r="C1161" s="140" t="s">
        <v>1388</v>
      </c>
      <c r="D1161" s="140" t="s">
        <v>164</v>
      </c>
      <c r="E1161" s="242" t="s">
        <v>1389</v>
      </c>
      <c r="F1161" s="243"/>
      <c r="G1161" s="142" t="s">
        <v>1</v>
      </c>
      <c r="H1161" s="143">
        <v>5</v>
      </c>
      <c r="I1161" s="144"/>
      <c r="J1161" s="143">
        <f>ROUND(I1161*H1161,3)</f>
        <v>0</v>
      </c>
      <c r="K1161" s="141" t="s">
        <v>1</v>
      </c>
      <c r="L1161" s="30"/>
      <c r="M1161" s="145" t="s">
        <v>1</v>
      </c>
      <c r="N1161" s="146" t="s">
        <v>43</v>
      </c>
      <c r="O1161" s="49"/>
      <c r="P1161" s="147">
        <f>O1161*H1161</f>
        <v>0</v>
      </c>
      <c r="Q1161" s="147">
        <v>0</v>
      </c>
      <c r="R1161" s="147">
        <f>Q1161*H1161</f>
        <v>0</v>
      </c>
      <c r="S1161" s="147">
        <v>0</v>
      </c>
      <c r="T1161" s="148">
        <f>S1161*H1161</f>
        <v>0</v>
      </c>
      <c r="AR1161" s="16" t="s">
        <v>272</v>
      </c>
      <c r="AT1161" s="16" t="s">
        <v>164</v>
      </c>
      <c r="AU1161" s="16" t="s">
        <v>169</v>
      </c>
      <c r="AY1161" s="16" t="s">
        <v>162</v>
      </c>
      <c r="BE1161" s="149">
        <f>IF(N1161="základná",J1161,0)</f>
        <v>0</v>
      </c>
      <c r="BF1161" s="149">
        <f>IF(N1161="znížená",J1161,0)</f>
        <v>0</v>
      </c>
      <c r="BG1161" s="149">
        <f>IF(N1161="zákl. prenesená",J1161,0)</f>
        <v>0</v>
      </c>
      <c r="BH1161" s="149">
        <f>IF(N1161="zníž. prenesená",J1161,0)</f>
        <v>0</v>
      </c>
      <c r="BI1161" s="149">
        <f>IF(N1161="nulová",J1161,0)</f>
        <v>0</v>
      </c>
      <c r="BJ1161" s="16" t="s">
        <v>169</v>
      </c>
      <c r="BK1161" s="150">
        <f>ROUND(I1161*H1161,3)</f>
        <v>0</v>
      </c>
      <c r="BL1161" s="16" t="s">
        <v>272</v>
      </c>
      <c r="BM1161" s="16" t="s">
        <v>1390</v>
      </c>
    </row>
    <row r="1162" spans="2:65" s="1" customFormat="1" ht="16.5" customHeight="1">
      <c r="B1162" s="139"/>
      <c r="C1162" s="140" t="s">
        <v>1391</v>
      </c>
      <c r="D1162" s="140" t="s">
        <v>164</v>
      </c>
      <c r="E1162" s="242" t="s">
        <v>1392</v>
      </c>
      <c r="F1162" s="243"/>
      <c r="G1162" s="142" t="s">
        <v>395</v>
      </c>
      <c r="H1162" s="143">
        <v>13</v>
      </c>
      <c r="I1162" s="144"/>
      <c r="J1162" s="143">
        <f>ROUND(I1162*H1162,3)</f>
        <v>0</v>
      </c>
      <c r="K1162" s="141" t="s">
        <v>1</v>
      </c>
      <c r="L1162" s="30"/>
      <c r="M1162" s="145" t="s">
        <v>1</v>
      </c>
      <c r="N1162" s="146" t="s">
        <v>43</v>
      </c>
      <c r="O1162" s="49"/>
      <c r="P1162" s="147">
        <f>O1162*H1162</f>
        <v>0</v>
      </c>
      <c r="Q1162" s="147">
        <v>0</v>
      </c>
      <c r="R1162" s="147">
        <f>Q1162*H1162</f>
        <v>0</v>
      </c>
      <c r="S1162" s="147">
        <v>0</v>
      </c>
      <c r="T1162" s="148">
        <f>S1162*H1162</f>
        <v>0</v>
      </c>
      <c r="AR1162" s="16" t="s">
        <v>272</v>
      </c>
      <c r="AT1162" s="16" t="s">
        <v>164</v>
      </c>
      <c r="AU1162" s="16" t="s">
        <v>169</v>
      </c>
      <c r="AY1162" s="16" t="s">
        <v>162</v>
      </c>
      <c r="BE1162" s="149">
        <f>IF(N1162="základná",J1162,0)</f>
        <v>0</v>
      </c>
      <c r="BF1162" s="149">
        <f>IF(N1162="znížená",J1162,0)</f>
        <v>0</v>
      </c>
      <c r="BG1162" s="149">
        <f>IF(N1162="zákl. prenesená",J1162,0)</f>
        <v>0</v>
      </c>
      <c r="BH1162" s="149">
        <f>IF(N1162="zníž. prenesená",J1162,0)</f>
        <v>0</v>
      </c>
      <c r="BI1162" s="149">
        <f>IF(N1162="nulová",J1162,0)</f>
        <v>0</v>
      </c>
      <c r="BJ1162" s="16" t="s">
        <v>169</v>
      </c>
      <c r="BK1162" s="150">
        <f>ROUND(I1162*H1162,3)</f>
        <v>0</v>
      </c>
      <c r="BL1162" s="16" t="s">
        <v>272</v>
      </c>
      <c r="BM1162" s="16" t="s">
        <v>1393</v>
      </c>
    </row>
    <row r="1163" spans="2:65" s="1" customFormat="1" ht="51" customHeight="1">
      <c r="B1163" s="139"/>
      <c r="C1163" s="183" t="s">
        <v>1394</v>
      </c>
      <c r="D1163" s="183" t="s">
        <v>349</v>
      </c>
      <c r="E1163" s="246" t="s">
        <v>2540</v>
      </c>
      <c r="F1163" s="247"/>
      <c r="G1163" s="185" t="s">
        <v>395</v>
      </c>
      <c r="H1163" s="186">
        <v>13</v>
      </c>
      <c r="I1163" s="187"/>
      <c r="J1163" s="186">
        <f>ROUND(I1163*H1163,3)</f>
        <v>0</v>
      </c>
      <c r="K1163" s="184" t="s">
        <v>1</v>
      </c>
      <c r="L1163" s="188"/>
      <c r="M1163" s="189" t="s">
        <v>1</v>
      </c>
      <c r="N1163" s="190" t="s">
        <v>43</v>
      </c>
      <c r="O1163" s="49"/>
      <c r="P1163" s="147">
        <f>O1163*H1163</f>
        <v>0</v>
      </c>
      <c r="Q1163" s="147">
        <v>0</v>
      </c>
      <c r="R1163" s="147">
        <f>Q1163*H1163</f>
        <v>0</v>
      </c>
      <c r="S1163" s="147">
        <v>0</v>
      </c>
      <c r="T1163" s="148">
        <f>S1163*H1163</f>
        <v>0</v>
      </c>
      <c r="AR1163" s="16" t="s">
        <v>363</v>
      </c>
      <c r="AT1163" s="16" t="s">
        <v>349</v>
      </c>
      <c r="AU1163" s="16" t="s">
        <v>169</v>
      </c>
      <c r="AY1163" s="16" t="s">
        <v>162</v>
      </c>
      <c r="BE1163" s="149">
        <f>IF(N1163="základná",J1163,0)</f>
        <v>0</v>
      </c>
      <c r="BF1163" s="149">
        <f>IF(N1163="znížená",J1163,0)</f>
        <v>0</v>
      </c>
      <c r="BG1163" s="149">
        <f>IF(N1163="zákl. prenesená",J1163,0)</f>
        <v>0</v>
      </c>
      <c r="BH1163" s="149">
        <f>IF(N1163="zníž. prenesená",J1163,0)</f>
        <v>0</v>
      </c>
      <c r="BI1163" s="149">
        <f>IF(N1163="nulová",J1163,0)</f>
        <v>0</v>
      </c>
      <c r="BJ1163" s="16" t="s">
        <v>169</v>
      </c>
      <c r="BK1163" s="150">
        <f>ROUND(I1163*H1163,3)</f>
        <v>0</v>
      </c>
      <c r="BL1163" s="16" t="s">
        <v>272</v>
      </c>
      <c r="BM1163" s="16" t="s">
        <v>1395</v>
      </c>
    </row>
    <row r="1164" spans="2:65" s="1" customFormat="1" ht="16.5" customHeight="1">
      <c r="B1164" s="139"/>
      <c r="C1164" s="140" t="s">
        <v>1396</v>
      </c>
      <c r="D1164" s="140" t="s">
        <v>164</v>
      </c>
      <c r="E1164" s="242" t="s">
        <v>1397</v>
      </c>
      <c r="F1164" s="243"/>
      <c r="G1164" s="142" t="s">
        <v>907</v>
      </c>
      <c r="H1164" s="144"/>
      <c r="I1164" s="144"/>
      <c r="J1164" s="143">
        <f>ROUND(I1164*H1164,3)</f>
        <v>0</v>
      </c>
      <c r="K1164" s="141" t="s">
        <v>167</v>
      </c>
      <c r="L1164" s="30"/>
      <c r="M1164" s="145" t="s">
        <v>1</v>
      </c>
      <c r="N1164" s="146" t="s">
        <v>43</v>
      </c>
      <c r="O1164" s="49"/>
      <c r="P1164" s="147">
        <f>O1164*H1164</f>
        <v>0</v>
      </c>
      <c r="Q1164" s="147">
        <v>0</v>
      </c>
      <c r="R1164" s="147">
        <f>Q1164*H1164</f>
        <v>0</v>
      </c>
      <c r="S1164" s="147">
        <v>0</v>
      </c>
      <c r="T1164" s="148">
        <f>S1164*H1164</f>
        <v>0</v>
      </c>
      <c r="AR1164" s="16" t="s">
        <v>272</v>
      </c>
      <c r="AT1164" s="16" t="s">
        <v>164</v>
      </c>
      <c r="AU1164" s="16" t="s">
        <v>169</v>
      </c>
      <c r="AY1164" s="16" t="s">
        <v>162</v>
      </c>
      <c r="BE1164" s="149">
        <f>IF(N1164="základná",J1164,0)</f>
        <v>0</v>
      </c>
      <c r="BF1164" s="149">
        <f>IF(N1164="znížená",J1164,0)</f>
        <v>0</v>
      </c>
      <c r="BG1164" s="149">
        <f>IF(N1164="zákl. prenesená",J1164,0)</f>
        <v>0</v>
      </c>
      <c r="BH1164" s="149">
        <f>IF(N1164="zníž. prenesená",J1164,0)</f>
        <v>0</v>
      </c>
      <c r="BI1164" s="149">
        <f>IF(N1164="nulová",J1164,0)</f>
        <v>0</v>
      </c>
      <c r="BJ1164" s="16" t="s">
        <v>169</v>
      </c>
      <c r="BK1164" s="150">
        <f>ROUND(I1164*H1164,3)</f>
        <v>0</v>
      </c>
      <c r="BL1164" s="16" t="s">
        <v>272</v>
      </c>
      <c r="BM1164" s="16" t="s">
        <v>1398</v>
      </c>
    </row>
    <row r="1165" spans="2:65" s="10" customFormat="1" ht="22.9" customHeight="1">
      <c r="B1165" s="126"/>
      <c r="D1165" s="127" t="s">
        <v>70</v>
      </c>
      <c r="E1165" s="137" t="s">
        <v>1399</v>
      </c>
      <c r="F1165" s="137" t="s">
        <v>1400</v>
      </c>
      <c r="I1165" s="129"/>
      <c r="J1165" s="138">
        <f>BK1165</f>
        <v>0</v>
      </c>
      <c r="L1165" s="126"/>
      <c r="M1165" s="131"/>
      <c r="N1165" s="132"/>
      <c r="O1165" s="132"/>
      <c r="P1165" s="133">
        <f>SUM(P1166:P1177)</f>
        <v>0</v>
      </c>
      <c r="Q1165" s="132"/>
      <c r="R1165" s="133">
        <f>SUM(R1166:R1177)</f>
        <v>0.12857688</v>
      </c>
      <c r="S1165" s="132"/>
      <c r="T1165" s="134">
        <f>SUM(T1166:T1177)</f>
        <v>0</v>
      </c>
      <c r="AR1165" s="127" t="s">
        <v>169</v>
      </c>
      <c r="AT1165" s="135" t="s">
        <v>70</v>
      </c>
      <c r="AU1165" s="135" t="s">
        <v>79</v>
      </c>
      <c r="AY1165" s="127" t="s">
        <v>162</v>
      </c>
      <c r="BK1165" s="136">
        <f>SUM(BK1166:BK1177)</f>
        <v>0</v>
      </c>
    </row>
    <row r="1166" spans="2:65" s="1" customFormat="1" ht="16.5" customHeight="1">
      <c r="B1166" s="139"/>
      <c r="C1166" s="140" t="s">
        <v>1401</v>
      </c>
      <c r="D1166" s="140" t="s">
        <v>164</v>
      </c>
      <c r="E1166" s="242" t="s">
        <v>1402</v>
      </c>
      <c r="F1166" s="243"/>
      <c r="G1166" s="142" t="s">
        <v>712</v>
      </c>
      <c r="H1166" s="143">
        <v>9.5</v>
      </c>
      <c r="I1166" s="144"/>
      <c r="J1166" s="143">
        <f>ROUND(I1166*H1166,3)</f>
        <v>0</v>
      </c>
      <c r="K1166" s="141" t="s">
        <v>167</v>
      </c>
      <c r="L1166" s="30"/>
      <c r="M1166" s="145" t="s">
        <v>1</v>
      </c>
      <c r="N1166" s="146" t="s">
        <v>43</v>
      </c>
      <c r="O1166" s="49"/>
      <c r="P1166" s="147">
        <f>O1166*H1166</f>
        <v>0</v>
      </c>
      <c r="Q1166" s="147">
        <v>2.6700000000000001E-3</v>
      </c>
      <c r="R1166" s="147">
        <f>Q1166*H1166</f>
        <v>2.5365000000000002E-2</v>
      </c>
      <c r="S1166" s="147">
        <v>0</v>
      </c>
      <c r="T1166" s="148">
        <f>S1166*H1166</f>
        <v>0</v>
      </c>
      <c r="AR1166" s="16" t="s">
        <v>272</v>
      </c>
      <c r="AT1166" s="16" t="s">
        <v>164</v>
      </c>
      <c r="AU1166" s="16" t="s">
        <v>169</v>
      </c>
      <c r="AY1166" s="16" t="s">
        <v>162</v>
      </c>
      <c r="BE1166" s="149">
        <f>IF(N1166="základná",J1166,0)</f>
        <v>0</v>
      </c>
      <c r="BF1166" s="149">
        <f>IF(N1166="znížená",J1166,0)</f>
        <v>0</v>
      </c>
      <c r="BG1166" s="149">
        <f>IF(N1166="zákl. prenesená",J1166,0)</f>
        <v>0</v>
      </c>
      <c r="BH1166" s="149">
        <f>IF(N1166="zníž. prenesená",J1166,0)</f>
        <v>0</v>
      </c>
      <c r="BI1166" s="149">
        <f>IF(N1166="nulová",J1166,0)</f>
        <v>0</v>
      </c>
      <c r="BJ1166" s="16" t="s">
        <v>169</v>
      </c>
      <c r="BK1166" s="150">
        <f>ROUND(I1166*H1166,3)</f>
        <v>0</v>
      </c>
      <c r="BL1166" s="16" t="s">
        <v>272</v>
      </c>
      <c r="BM1166" s="16" t="s">
        <v>1403</v>
      </c>
    </row>
    <row r="1167" spans="2:65" s="11" customFormat="1">
      <c r="B1167" s="151"/>
      <c r="D1167" s="152" t="s">
        <v>175</v>
      </c>
      <c r="E1167" s="153" t="s">
        <v>1</v>
      </c>
      <c r="F1167" s="154" t="s">
        <v>647</v>
      </c>
      <c r="H1167" s="153" t="s">
        <v>1</v>
      </c>
      <c r="I1167" s="155"/>
      <c r="L1167" s="151"/>
      <c r="M1167" s="156"/>
      <c r="N1167" s="157"/>
      <c r="O1167" s="157"/>
      <c r="P1167" s="157"/>
      <c r="Q1167" s="157"/>
      <c r="R1167" s="157"/>
      <c r="S1167" s="157"/>
      <c r="T1167" s="158"/>
      <c r="AT1167" s="153" t="s">
        <v>175</v>
      </c>
      <c r="AU1167" s="153" t="s">
        <v>169</v>
      </c>
      <c r="AV1167" s="11" t="s">
        <v>79</v>
      </c>
      <c r="AW1167" s="11" t="s">
        <v>32</v>
      </c>
      <c r="AX1167" s="11" t="s">
        <v>71</v>
      </c>
      <c r="AY1167" s="153" t="s">
        <v>162</v>
      </c>
    </row>
    <row r="1168" spans="2:65" s="12" customFormat="1">
      <c r="B1168" s="159"/>
      <c r="D1168" s="152" t="s">
        <v>175</v>
      </c>
      <c r="E1168" s="160" t="s">
        <v>1</v>
      </c>
      <c r="F1168" s="161" t="s">
        <v>1404</v>
      </c>
      <c r="H1168" s="162">
        <v>9.5</v>
      </c>
      <c r="I1168" s="163"/>
      <c r="L1168" s="159"/>
      <c r="M1168" s="164"/>
      <c r="N1168" s="165"/>
      <c r="O1168" s="165"/>
      <c r="P1168" s="165"/>
      <c r="Q1168" s="165"/>
      <c r="R1168" s="165"/>
      <c r="S1168" s="165"/>
      <c r="T1168" s="166"/>
      <c r="AT1168" s="160" t="s">
        <v>175</v>
      </c>
      <c r="AU1168" s="160" t="s">
        <v>169</v>
      </c>
      <c r="AV1168" s="12" t="s">
        <v>169</v>
      </c>
      <c r="AW1168" s="12" t="s">
        <v>32</v>
      </c>
      <c r="AX1168" s="12" t="s">
        <v>71</v>
      </c>
      <c r="AY1168" s="160" t="s">
        <v>162</v>
      </c>
    </row>
    <row r="1169" spans="2:65" s="14" customFormat="1">
      <c r="B1169" s="175"/>
      <c r="D1169" s="152" t="s">
        <v>175</v>
      </c>
      <c r="E1169" s="176" t="s">
        <v>1</v>
      </c>
      <c r="F1169" s="177" t="s">
        <v>190</v>
      </c>
      <c r="H1169" s="178">
        <v>9.5</v>
      </c>
      <c r="I1169" s="179"/>
      <c r="L1169" s="175"/>
      <c r="M1169" s="180"/>
      <c r="N1169" s="181"/>
      <c r="O1169" s="181"/>
      <c r="P1169" s="181"/>
      <c r="Q1169" s="181"/>
      <c r="R1169" s="181"/>
      <c r="S1169" s="181"/>
      <c r="T1169" s="182"/>
      <c r="AT1169" s="176" t="s">
        <v>175</v>
      </c>
      <c r="AU1169" s="176" t="s">
        <v>169</v>
      </c>
      <c r="AV1169" s="14" t="s">
        <v>168</v>
      </c>
      <c r="AW1169" s="14" t="s">
        <v>32</v>
      </c>
      <c r="AX1169" s="14" t="s">
        <v>79</v>
      </c>
      <c r="AY1169" s="176" t="s">
        <v>162</v>
      </c>
    </row>
    <row r="1170" spans="2:65" s="1" customFormat="1" ht="16.5" customHeight="1">
      <c r="B1170" s="139"/>
      <c r="C1170" s="140" t="s">
        <v>1405</v>
      </c>
      <c r="D1170" s="140" t="s">
        <v>164</v>
      </c>
      <c r="E1170" s="242" t="s">
        <v>1406</v>
      </c>
      <c r="F1170" s="243"/>
      <c r="G1170" s="142" t="s">
        <v>274</v>
      </c>
      <c r="H1170" s="143">
        <v>6.2</v>
      </c>
      <c r="I1170" s="144"/>
      <c r="J1170" s="143">
        <f>ROUND(I1170*H1170,3)</f>
        <v>0</v>
      </c>
      <c r="K1170" s="141" t="s">
        <v>167</v>
      </c>
      <c r="L1170" s="30"/>
      <c r="M1170" s="145" t="s">
        <v>1</v>
      </c>
      <c r="N1170" s="146" t="s">
        <v>43</v>
      </c>
      <c r="O1170" s="49"/>
      <c r="P1170" s="147">
        <f>O1170*H1170</f>
        <v>0</v>
      </c>
      <c r="Q1170" s="147">
        <v>3.8500000000000001E-3</v>
      </c>
      <c r="R1170" s="147">
        <f>Q1170*H1170</f>
        <v>2.3870000000000002E-2</v>
      </c>
      <c r="S1170" s="147">
        <v>0</v>
      </c>
      <c r="T1170" s="148">
        <f>S1170*H1170</f>
        <v>0</v>
      </c>
      <c r="AR1170" s="16" t="s">
        <v>272</v>
      </c>
      <c r="AT1170" s="16" t="s">
        <v>164</v>
      </c>
      <c r="AU1170" s="16" t="s">
        <v>169</v>
      </c>
      <c r="AY1170" s="16" t="s">
        <v>162</v>
      </c>
      <c r="BE1170" s="149">
        <f>IF(N1170="základná",J1170,0)</f>
        <v>0</v>
      </c>
      <c r="BF1170" s="149">
        <f>IF(N1170="znížená",J1170,0)</f>
        <v>0</v>
      </c>
      <c r="BG1170" s="149">
        <f>IF(N1170="zákl. prenesená",J1170,0)</f>
        <v>0</v>
      </c>
      <c r="BH1170" s="149">
        <f>IF(N1170="zníž. prenesená",J1170,0)</f>
        <v>0</v>
      </c>
      <c r="BI1170" s="149">
        <f>IF(N1170="nulová",J1170,0)</f>
        <v>0</v>
      </c>
      <c r="BJ1170" s="16" t="s">
        <v>169</v>
      </c>
      <c r="BK1170" s="150">
        <f>ROUND(I1170*H1170,3)</f>
        <v>0</v>
      </c>
      <c r="BL1170" s="16" t="s">
        <v>272</v>
      </c>
      <c r="BM1170" s="16" t="s">
        <v>1407</v>
      </c>
    </row>
    <row r="1171" spans="2:65" s="12" customFormat="1">
      <c r="B1171" s="159"/>
      <c r="D1171" s="152" t="s">
        <v>175</v>
      </c>
      <c r="E1171" s="160" t="s">
        <v>1</v>
      </c>
      <c r="F1171" s="161" t="s">
        <v>870</v>
      </c>
      <c r="H1171" s="162">
        <v>6.2</v>
      </c>
      <c r="I1171" s="163"/>
      <c r="L1171" s="159"/>
      <c r="M1171" s="164"/>
      <c r="N1171" s="165"/>
      <c r="O1171" s="165"/>
      <c r="P1171" s="165"/>
      <c r="Q1171" s="165"/>
      <c r="R1171" s="165"/>
      <c r="S1171" s="165"/>
      <c r="T1171" s="166"/>
      <c r="AT1171" s="160" t="s">
        <v>175</v>
      </c>
      <c r="AU1171" s="160" t="s">
        <v>169</v>
      </c>
      <c r="AV1171" s="12" t="s">
        <v>169</v>
      </c>
      <c r="AW1171" s="12" t="s">
        <v>32</v>
      </c>
      <c r="AX1171" s="12" t="s">
        <v>71</v>
      </c>
      <c r="AY1171" s="160" t="s">
        <v>162</v>
      </c>
    </row>
    <row r="1172" spans="2:65" s="14" customFormat="1">
      <c r="B1172" s="175"/>
      <c r="D1172" s="152" t="s">
        <v>175</v>
      </c>
      <c r="E1172" s="176" t="s">
        <v>1</v>
      </c>
      <c r="F1172" s="177" t="s">
        <v>190</v>
      </c>
      <c r="H1172" s="178">
        <v>6.2</v>
      </c>
      <c r="I1172" s="179"/>
      <c r="L1172" s="175"/>
      <c r="M1172" s="180"/>
      <c r="N1172" s="181"/>
      <c r="O1172" s="181"/>
      <c r="P1172" s="181"/>
      <c r="Q1172" s="181"/>
      <c r="R1172" s="181"/>
      <c r="S1172" s="181"/>
      <c r="T1172" s="182"/>
      <c r="AT1172" s="176" t="s">
        <v>175</v>
      </c>
      <c r="AU1172" s="176" t="s">
        <v>169</v>
      </c>
      <c r="AV1172" s="14" t="s">
        <v>168</v>
      </c>
      <c r="AW1172" s="14" t="s">
        <v>32</v>
      </c>
      <c r="AX1172" s="14" t="s">
        <v>79</v>
      </c>
      <c r="AY1172" s="176" t="s">
        <v>162</v>
      </c>
    </row>
    <row r="1173" spans="2:65" s="1" customFormat="1" ht="16.5" customHeight="1">
      <c r="B1173" s="139"/>
      <c r="C1173" s="183" t="s">
        <v>1408</v>
      </c>
      <c r="D1173" s="183" t="s">
        <v>349</v>
      </c>
      <c r="E1173" s="246" t="s">
        <v>1409</v>
      </c>
      <c r="F1173" s="247"/>
      <c r="G1173" s="185" t="s">
        <v>274</v>
      </c>
      <c r="H1173" s="186">
        <v>7.0090000000000003</v>
      </c>
      <c r="I1173" s="187"/>
      <c r="J1173" s="186">
        <f>ROUND(I1173*H1173,3)</f>
        <v>0</v>
      </c>
      <c r="K1173" s="184" t="s">
        <v>1</v>
      </c>
      <c r="L1173" s="188"/>
      <c r="M1173" s="189" t="s">
        <v>1</v>
      </c>
      <c r="N1173" s="190" t="s">
        <v>43</v>
      </c>
      <c r="O1173" s="49"/>
      <c r="P1173" s="147">
        <f>O1173*H1173</f>
        <v>0</v>
      </c>
      <c r="Q1173" s="147">
        <v>1.132E-2</v>
      </c>
      <c r="R1173" s="147">
        <f>Q1173*H1173</f>
        <v>7.9341880000000004E-2</v>
      </c>
      <c r="S1173" s="147">
        <v>0</v>
      </c>
      <c r="T1173" s="148">
        <f>S1173*H1173</f>
        <v>0</v>
      </c>
      <c r="AR1173" s="16" t="s">
        <v>363</v>
      </c>
      <c r="AT1173" s="16" t="s">
        <v>349</v>
      </c>
      <c r="AU1173" s="16" t="s">
        <v>169</v>
      </c>
      <c r="AY1173" s="16" t="s">
        <v>162</v>
      </c>
      <c r="BE1173" s="149">
        <f>IF(N1173="základná",J1173,0)</f>
        <v>0</v>
      </c>
      <c r="BF1173" s="149">
        <f>IF(N1173="znížená",J1173,0)</f>
        <v>0</v>
      </c>
      <c r="BG1173" s="149">
        <f>IF(N1173="zákl. prenesená",J1173,0)</f>
        <v>0</v>
      </c>
      <c r="BH1173" s="149">
        <f>IF(N1173="zníž. prenesená",J1173,0)</f>
        <v>0</v>
      </c>
      <c r="BI1173" s="149">
        <f>IF(N1173="nulová",J1173,0)</f>
        <v>0</v>
      </c>
      <c r="BJ1173" s="16" t="s">
        <v>169</v>
      </c>
      <c r="BK1173" s="150">
        <f>ROUND(I1173*H1173,3)</f>
        <v>0</v>
      </c>
      <c r="BL1173" s="16" t="s">
        <v>272</v>
      </c>
      <c r="BM1173" s="16" t="s">
        <v>1410</v>
      </c>
    </row>
    <row r="1174" spans="2:65" s="12" customFormat="1">
      <c r="B1174" s="159"/>
      <c r="D1174" s="152" t="s">
        <v>175</v>
      </c>
      <c r="E1174" s="160" t="s">
        <v>1</v>
      </c>
      <c r="F1174" s="161" t="s">
        <v>1411</v>
      </c>
      <c r="H1174" s="162">
        <v>6.51</v>
      </c>
      <c r="I1174" s="163"/>
      <c r="L1174" s="159"/>
      <c r="M1174" s="164"/>
      <c r="N1174" s="165"/>
      <c r="O1174" s="165"/>
      <c r="P1174" s="165"/>
      <c r="Q1174" s="165"/>
      <c r="R1174" s="165"/>
      <c r="S1174" s="165"/>
      <c r="T1174" s="166"/>
      <c r="AT1174" s="160" t="s">
        <v>175</v>
      </c>
      <c r="AU1174" s="160" t="s">
        <v>169</v>
      </c>
      <c r="AV1174" s="12" t="s">
        <v>169</v>
      </c>
      <c r="AW1174" s="12" t="s">
        <v>32</v>
      </c>
      <c r="AX1174" s="12" t="s">
        <v>71</v>
      </c>
      <c r="AY1174" s="160" t="s">
        <v>162</v>
      </c>
    </row>
    <row r="1175" spans="2:65" s="12" customFormat="1">
      <c r="B1175" s="159"/>
      <c r="D1175" s="152" t="s">
        <v>175</v>
      </c>
      <c r="E1175" s="160" t="s">
        <v>1</v>
      </c>
      <c r="F1175" s="161" t="s">
        <v>1412</v>
      </c>
      <c r="H1175" s="162">
        <v>0.499</v>
      </c>
      <c r="I1175" s="163"/>
      <c r="L1175" s="159"/>
      <c r="M1175" s="164"/>
      <c r="N1175" s="165"/>
      <c r="O1175" s="165"/>
      <c r="P1175" s="165"/>
      <c r="Q1175" s="165"/>
      <c r="R1175" s="165"/>
      <c r="S1175" s="165"/>
      <c r="T1175" s="166"/>
      <c r="AT1175" s="160" t="s">
        <v>175</v>
      </c>
      <c r="AU1175" s="160" t="s">
        <v>169</v>
      </c>
      <c r="AV1175" s="12" t="s">
        <v>169</v>
      </c>
      <c r="AW1175" s="12" t="s">
        <v>32</v>
      </c>
      <c r="AX1175" s="12" t="s">
        <v>71</v>
      </c>
      <c r="AY1175" s="160" t="s">
        <v>162</v>
      </c>
    </row>
    <row r="1176" spans="2:65" s="14" customFormat="1">
      <c r="B1176" s="175"/>
      <c r="D1176" s="152" t="s">
        <v>175</v>
      </c>
      <c r="E1176" s="176" t="s">
        <v>1</v>
      </c>
      <c r="F1176" s="177" t="s">
        <v>190</v>
      </c>
      <c r="H1176" s="178">
        <v>7.0089999999999995</v>
      </c>
      <c r="I1176" s="179"/>
      <c r="L1176" s="175"/>
      <c r="M1176" s="180"/>
      <c r="N1176" s="181"/>
      <c r="O1176" s="181"/>
      <c r="P1176" s="181"/>
      <c r="Q1176" s="181"/>
      <c r="R1176" s="181"/>
      <c r="S1176" s="181"/>
      <c r="T1176" s="182"/>
      <c r="AT1176" s="176" t="s">
        <v>175</v>
      </c>
      <c r="AU1176" s="176" t="s">
        <v>169</v>
      </c>
      <c r="AV1176" s="14" t="s">
        <v>168</v>
      </c>
      <c r="AW1176" s="14" t="s">
        <v>32</v>
      </c>
      <c r="AX1176" s="14" t="s">
        <v>79</v>
      </c>
      <c r="AY1176" s="176" t="s">
        <v>162</v>
      </c>
    </row>
    <row r="1177" spans="2:65" s="1" customFormat="1" ht="16.5" customHeight="1">
      <c r="B1177" s="139"/>
      <c r="C1177" s="140" t="s">
        <v>1413</v>
      </c>
      <c r="D1177" s="140" t="s">
        <v>164</v>
      </c>
      <c r="E1177" s="242" t="s">
        <v>1414</v>
      </c>
      <c r="F1177" s="243"/>
      <c r="G1177" s="142" t="s">
        <v>907</v>
      </c>
      <c r="H1177" s="144"/>
      <c r="I1177" s="144"/>
      <c r="J1177" s="143">
        <f>ROUND(I1177*H1177,3)</f>
        <v>0</v>
      </c>
      <c r="K1177" s="141" t="s">
        <v>167</v>
      </c>
      <c r="L1177" s="30"/>
      <c r="M1177" s="145" t="s">
        <v>1</v>
      </c>
      <c r="N1177" s="146" t="s">
        <v>43</v>
      </c>
      <c r="O1177" s="49"/>
      <c r="P1177" s="147">
        <f>O1177*H1177</f>
        <v>0</v>
      </c>
      <c r="Q1177" s="147">
        <v>0</v>
      </c>
      <c r="R1177" s="147">
        <f>Q1177*H1177</f>
        <v>0</v>
      </c>
      <c r="S1177" s="147">
        <v>0</v>
      </c>
      <c r="T1177" s="148">
        <f>S1177*H1177</f>
        <v>0</v>
      </c>
      <c r="AR1177" s="16" t="s">
        <v>272</v>
      </c>
      <c r="AT1177" s="16" t="s">
        <v>164</v>
      </c>
      <c r="AU1177" s="16" t="s">
        <v>169</v>
      </c>
      <c r="AY1177" s="16" t="s">
        <v>162</v>
      </c>
      <c r="BE1177" s="149">
        <f>IF(N1177="základná",J1177,0)</f>
        <v>0</v>
      </c>
      <c r="BF1177" s="149">
        <f>IF(N1177="znížená",J1177,0)</f>
        <v>0</v>
      </c>
      <c r="BG1177" s="149">
        <f>IF(N1177="zákl. prenesená",J1177,0)</f>
        <v>0</v>
      </c>
      <c r="BH1177" s="149">
        <f>IF(N1177="zníž. prenesená",J1177,0)</f>
        <v>0</v>
      </c>
      <c r="BI1177" s="149">
        <f>IF(N1177="nulová",J1177,0)</f>
        <v>0</v>
      </c>
      <c r="BJ1177" s="16" t="s">
        <v>169</v>
      </c>
      <c r="BK1177" s="150">
        <f>ROUND(I1177*H1177,3)</f>
        <v>0</v>
      </c>
      <c r="BL1177" s="16" t="s">
        <v>272</v>
      </c>
      <c r="BM1177" s="16" t="s">
        <v>1415</v>
      </c>
    </row>
    <row r="1178" spans="2:65" s="10" customFormat="1" ht="22.9" customHeight="1">
      <c r="B1178" s="126"/>
      <c r="D1178" s="127" t="s">
        <v>70</v>
      </c>
      <c r="E1178" s="137" t="s">
        <v>1416</v>
      </c>
      <c r="F1178" s="137" t="s">
        <v>1417</v>
      </c>
      <c r="I1178" s="129"/>
      <c r="J1178" s="138">
        <f>BK1178</f>
        <v>0</v>
      </c>
      <c r="L1178" s="126"/>
      <c r="M1178" s="131"/>
      <c r="N1178" s="132"/>
      <c r="O1178" s="132"/>
      <c r="P1178" s="133">
        <f>SUM(P1179:P1363)</f>
        <v>0</v>
      </c>
      <c r="Q1178" s="132"/>
      <c r="R1178" s="133">
        <f>SUM(R1179:R1363)</f>
        <v>1.65084966</v>
      </c>
      <c r="S1178" s="132"/>
      <c r="T1178" s="134">
        <f>SUM(T1179:T1363)</f>
        <v>0</v>
      </c>
      <c r="AR1178" s="127" t="s">
        <v>169</v>
      </c>
      <c r="AT1178" s="135" t="s">
        <v>70</v>
      </c>
      <c r="AU1178" s="135" t="s">
        <v>79</v>
      </c>
      <c r="AY1178" s="127" t="s">
        <v>162</v>
      </c>
      <c r="BK1178" s="136">
        <f>SUM(BK1179:BK1363)</f>
        <v>0</v>
      </c>
    </row>
    <row r="1179" spans="2:65" s="1" customFormat="1" ht="16.5" customHeight="1">
      <c r="B1179" s="139"/>
      <c r="C1179" s="140" t="s">
        <v>1418</v>
      </c>
      <c r="D1179" s="140" t="s">
        <v>164</v>
      </c>
      <c r="E1179" s="242" t="s">
        <v>1419</v>
      </c>
      <c r="F1179" s="243"/>
      <c r="G1179" s="142" t="s">
        <v>1420</v>
      </c>
      <c r="H1179" s="143">
        <v>143.79</v>
      </c>
      <c r="I1179" s="144"/>
      <c r="J1179" s="143">
        <f>ROUND(I1179*H1179,3)</f>
        <v>0</v>
      </c>
      <c r="K1179" s="141" t="s">
        <v>1</v>
      </c>
      <c r="L1179" s="30"/>
      <c r="M1179" s="145" t="s">
        <v>1</v>
      </c>
      <c r="N1179" s="146" t="s">
        <v>43</v>
      </c>
      <c r="O1179" s="49"/>
      <c r="P1179" s="147">
        <f>O1179*H1179</f>
        <v>0</v>
      </c>
      <c r="Q1179" s="147">
        <v>0</v>
      </c>
      <c r="R1179" s="147">
        <f>Q1179*H1179</f>
        <v>0</v>
      </c>
      <c r="S1179" s="147">
        <v>0</v>
      </c>
      <c r="T1179" s="148">
        <f>S1179*H1179</f>
        <v>0</v>
      </c>
      <c r="AR1179" s="16" t="s">
        <v>272</v>
      </c>
      <c r="AT1179" s="16" t="s">
        <v>164</v>
      </c>
      <c r="AU1179" s="16" t="s">
        <v>169</v>
      </c>
      <c r="AY1179" s="16" t="s">
        <v>162</v>
      </c>
      <c r="BE1179" s="149">
        <f>IF(N1179="základná",J1179,0)</f>
        <v>0</v>
      </c>
      <c r="BF1179" s="149">
        <f>IF(N1179="znížená",J1179,0)</f>
        <v>0</v>
      </c>
      <c r="BG1179" s="149">
        <f>IF(N1179="zákl. prenesená",J1179,0)</f>
        <v>0</v>
      </c>
      <c r="BH1179" s="149">
        <f>IF(N1179="zníž. prenesená",J1179,0)</f>
        <v>0</v>
      </c>
      <c r="BI1179" s="149">
        <f>IF(N1179="nulová",J1179,0)</f>
        <v>0</v>
      </c>
      <c r="BJ1179" s="16" t="s">
        <v>169</v>
      </c>
      <c r="BK1179" s="150">
        <f>ROUND(I1179*H1179,3)</f>
        <v>0</v>
      </c>
      <c r="BL1179" s="16" t="s">
        <v>272</v>
      </c>
      <c r="BM1179" s="16" t="s">
        <v>1421</v>
      </c>
    </row>
    <row r="1180" spans="2:65" s="11" customFormat="1">
      <c r="B1180" s="151"/>
      <c r="D1180" s="152" t="s">
        <v>175</v>
      </c>
      <c r="E1180" s="153" t="s">
        <v>1</v>
      </c>
      <c r="F1180" s="154" t="s">
        <v>1422</v>
      </c>
      <c r="H1180" s="153" t="s">
        <v>1</v>
      </c>
      <c r="I1180" s="155"/>
      <c r="L1180" s="151"/>
      <c r="M1180" s="156"/>
      <c r="N1180" s="157"/>
      <c r="O1180" s="157"/>
      <c r="P1180" s="157"/>
      <c r="Q1180" s="157"/>
      <c r="R1180" s="157"/>
      <c r="S1180" s="157"/>
      <c r="T1180" s="158"/>
      <c r="AT1180" s="153" t="s">
        <v>175</v>
      </c>
      <c r="AU1180" s="153" t="s">
        <v>169</v>
      </c>
      <c r="AV1180" s="11" t="s">
        <v>79</v>
      </c>
      <c r="AW1180" s="11" t="s">
        <v>32</v>
      </c>
      <c r="AX1180" s="11" t="s">
        <v>71</v>
      </c>
      <c r="AY1180" s="153" t="s">
        <v>162</v>
      </c>
    </row>
    <row r="1181" spans="2:65" s="12" customFormat="1">
      <c r="B1181" s="159"/>
      <c r="D1181" s="152" t="s">
        <v>175</v>
      </c>
      <c r="E1181" s="160" t="s">
        <v>1</v>
      </c>
      <c r="F1181" s="161" t="s">
        <v>1423</v>
      </c>
      <c r="H1181" s="162">
        <v>78.930000000000007</v>
      </c>
      <c r="I1181" s="163"/>
      <c r="L1181" s="159"/>
      <c r="M1181" s="164"/>
      <c r="N1181" s="165"/>
      <c r="O1181" s="165"/>
      <c r="P1181" s="165"/>
      <c r="Q1181" s="165"/>
      <c r="R1181" s="165"/>
      <c r="S1181" s="165"/>
      <c r="T1181" s="166"/>
      <c r="AT1181" s="160" t="s">
        <v>175</v>
      </c>
      <c r="AU1181" s="160" t="s">
        <v>169</v>
      </c>
      <c r="AV1181" s="12" t="s">
        <v>169</v>
      </c>
      <c r="AW1181" s="12" t="s">
        <v>32</v>
      </c>
      <c r="AX1181" s="12" t="s">
        <v>71</v>
      </c>
      <c r="AY1181" s="160" t="s">
        <v>162</v>
      </c>
    </row>
    <row r="1182" spans="2:65" s="12" customFormat="1">
      <c r="B1182" s="159"/>
      <c r="D1182" s="152" t="s">
        <v>175</v>
      </c>
      <c r="E1182" s="160" t="s">
        <v>1</v>
      </c>
      <c r="F1182" s="161" t="s">
        <v>1424</v>
      </c>
      <c r="H1182" s="162">
        <v>64.86</v>
      </c>
      <c r="I1182" s="163"/>
      <c r="L1182" s="159"/>
      <c r="M1182" s="164"/>
      <c r="N1182" s="165"/>
      <c r="O1182" s="165"/>
      <c r="P1182" s="165"/>
      <c r="Q1182" s="165"/>
      <c r="R1182" s="165"/>
      <c r="S1182" s="165"/>
      <c r="T1182" s="166"/>
      <c r="AT1182" s="160" t="s">
        <v>175</v>
      </c>
      <c r="AU1182" s="160" t="s">
        <v>169</v>
      </c>
      <c r="AV1182" s="12" t="s">
        <v>169</v>
      </c>
      <c r="AW1182" s="12" t="s">
        <v>32</v>
      </c>
      <c r="AX1182" s="12" t="s">
        <v>71</v>
      </c>
      <c r="AY1182" s="160" t="s">
        <v>162</v>
      </c>
    </row>
    <row r="1183" spans="2:65" s="14" customFormat="1">
      <c r="B1183" s="175"/>
      <c r="D1183" s="152" t="s">
        <v>175</v>
      </c>
      <c r="E1183" s="176" t="s">
        <v>1</v>
      </c>
      <c r="F1183" s="177" t="s">
        <v>190</v>
      </c>
      <c r="H1183" s="178">
        <v>143.79000000000002</v>
      </c>
      <c r="I1183" s="179"/>
      <c r="L1183" s="175"/>
      <c r="M1183" s="180"/>
      <c r="N1183" s="181"/>
      <c r="O1183" s="181"/>
      <c r="P1183" s="181"/>
      <c r="Q1183" s="181"/>
      <c r="R1183" s="181"/>
      <c r="S1183" s="181"/>
      <c r="T1183" s="182"/>
      <c r="AT1183" s="176" t="s">
        <v>175</v>
      </c>
      <c r="AU1183" s="176" t="s">
        <v>169</v>
      </c>
      <c r="AV1183" s="14" t="s">
        <v>168</v>
      </c>
      <c r="AW1183" s="14" t="s">
        <v>32</v>
      </c>
      <c r="AX1183" s="14" t="s">
        <v>79</v>
      </c>
      <c r="AY1183" s="176" t="s">
        <v>162</v>
      </c>
    </row>
    <row r="1184" spans="2:65" s="1" customFormat="1" ht="16.5" customHeight="1">
      <c r="B1184" s="139"/>
      <c r="C1184" s="183" t="s">
        <v>1425</v>
      </c>
      <c r="D1184" s="183" t="s">
        <v>349</v>
      </c>
      <c r="E1184" s="246" t="s">
        <v>1426</v>
      </c>
      <c r="F1184" s="247"/>
      <c r="G1184" s="185" t="s">
        <v>274</v>
      </c>
      <c r="H1184" s="186">
        <v>165.35900000000001</v>
      </c>
      <c r="I1184" s="187"/>
      <c r="J1184" s="186">
        <f>ROUND(I1184*H1184,3)</f>
        <v>0</v>
      </c>
      <c r="K1184" s="184" t="s">
        <v>1</v>
      </c>
      <c r="L1184" s="188"/>
      <c r="M1184" s="189" t="s">
        <v>1</v>
      </c>
      <c r="N1184" s="190" t="s">
        <v>43</v>
      </c>
      <c r="O1184" s="49"/>
      <c r="P1184" s="147">
        <f>O1184*H1184</f>
        <v>0</v>
      </c>
      <c r="Q1184" s="147">
        <v>3.3E-3</v>
      </c>
      <c r="R1184" s="147">
        <f>Q1184*H1184</f>
        <v>0.54568470000000002</v>
      </c>
      <c r="S1184" s="147">
        <v>0</v>
      </c>
      <c r="T1184" s="148">
        <f>S1184*H1184</f>
        <v>0</v>
      </c>
      <c r="AR1184" s="16" t="s">
        <v>363</v>
      </c>
      <c r="AT1184" s="16" t="s">
        <v>349</v>
      </c>
      <c r="AU1184" s="16" t="s">
        <v>169</v>
      </c>
      <c r="AY1184" s="16" t="s">
        <v>162</v>
      </c>
      <c r="BE1184" s="149">
        <f>IF(N1184="základná",J1184,0)</f>
        <v>0</v>
      </c>
      <c r="BF1184" s="149">
        <f>IF(N1184="znížená",J1184,0)</f>
        <v>0</v>
      </c>
      <c r="BG1184" s="149">
        <f>IF(N1184="zákl. prenesená",J1184,0)</f>
        <v>0</v>
      </c>
      <c r="BH1184" s="149">
        <f>IF(N1184="zníž. prenesená",J1184,0)</f>
        <v>0</v>
      </c>
      <c r="BI1184" s="149">
        <f>IF(N1184="nulová",J1184,0)</f>
        <v>0</v>
      </c>
      <c r="BJ1184" s="16" t="s">
        <v>169</v>
      </c>
      <c r="BK1184" s="150">
        <f>ROUND(I1184*H1184,3)</f>
        <v>0</v>
      </c>
      <c r="BL1184" s="16" t="s">
        <v>272</v>
      </c>
      <c r="BM1184" s="16" t="s">
        <v>1427</v>
      </c>
    </row>
    <row r="1185" spans="2:65" s="12" customFormat="1">
      <c r="B1185" s="159"/>
      <c r="D1185" s="152" t="s">
        <v>175</v>
      </c>
      <c r="E1185" s="160" t="s">
        <v>1</v>
      </c>
      <c r="F1185" s="161" t="s">
        <v>1428</v>
      </c>
      <c r="H1185" s="162">
        <v>143.79</v>
      </c>
      <c r="I1185" s="163"/>
      <c r="L1185" s="159"/>
      <c r="M1185" s="164"/>
      <c r="N1185" s="165"/>
      <c r="O1185" s="165"/>
      <c r="P1185" s="165"/>
      <c r="Q1185" s="165"/>
      <c r="R1185" s="165"/>
      <c r="S1185" s="165"/>
      <c r="T1185" s="166"/>
      <c r="AT1185" s="160" t="s">
        <v>175</v>
      </c>
      <c r="AU1185" s="160" t="s">
        <v>169</v>
      </c>
      <c r="AV1185" s="12" t="s">
        <v>169</v>
      </c>
      <c r="AW1185" s="12" t="s">
        <v>32</v>
      </c>
      <c r="AX1185" s="12" t="s">
        <v>71</v>
      </c>
      <c r="AY1185" s="160" t="s">
        <v>162</v>
      </c>
    </row>
    <row r="1186" spans="2:65" s="12" customFormat="1">
      <c r="B1186" s="159"/>
      <c r="D1186" s="152" t="s">
        <v>175</v>
      </c>
      <c r="E1186" s="160" t="s">
        <v>1</v>
      </c>
      <c r="F1186" s="161" t="s">
        <v>1429</v>
      </c>
      <c r="H1186" s="162">
        <v>21.568999999999999</v>
      </c>
      <c r="I1186" s="163"/>
      <c r="L1186" s="159"/>
      <c r="M1186" s="164"/>
      <c r="N1186" s="165"/>
      <c r="O1186" s="165"/>
      <c r="P1186" s="165"/>
      <c r="Q1186" s="165"/>
      <c r="R1186" s="165"/>
      <c r="S1186" s="165"/>
      <c r="T1186" s="166"/>
      <c r="AT1186" s="160" t="s">
        <v>175</v>
      </c>
      <c r="AU1186" s="160" t="s">
        <v>169</v>
      </c>
      <c r="AV1186" s="12" t="s">
        <v>169</v>
      </c>
      <c r="AW1186" s="12" t="s">
        <v>32</v>
      </c>
      <c r="AX1186" s="12" t="s">
        <v>71</v>
      </c>
      <c r="AY1186" s="160" t="s">
        <v>162</v>
      </c>
    </row>
    <row r="1187" spans="2:65" s="14" customFormat="1">
      <c r="B1187" s="175"/>
      <c r="D1187" s="152" t="s">
        <v>175</v>
      </c>
      <c r="E1187" s="176" t="s">
        <v>1</v>
      </c>
      <c r="F1187" s="177" t="s">
        <v>190</v>
      </c>
      <c r="H1187" s="178">
        <v>165.35899999999998</v>
      </c>
      <c r="I1187" s="179"/>
      <c r="L1187" s="175"/>
      <c r="M1187" s="180"/>
      <c r="N1187" s="181"/>
      <c r="O1187" s="181"/>
      <c r="P1187" s="181"/>
      <c r="Q1187" s="181"/>
      <c r="R1187" s="181"/>
      <c r="S1187" s="181"/>
      <c r="T1187" s="182"/>
      <c r="AT1187" s="176" t="s">
        <v>175</v>
      </c>
      <c r="AU1187" s="176" t="s">
        <v>169</v>
      </c>
      <c r="AV1187" s="14" t="s">
        <v>168</v>
      </c>
      <c r="AW1187" s="14" t="s">
        <v>32</v>
      </c>
      <c r="AX1187" s="14" t="s">
        <v>79</v>
      </c>
      <c r="AY1187" s="176" t="s">
        <v>162</v>
      </c>
    </row>
    <row r="1188" spans="2:65" s="1" customFormat="1" ht="16.5" customHeight="1">
      <c r="B1188" s="139"/>
      <c r="C1188" s="140" t="s">
        <v>1430</v>
      </c>
      <c r="D1188" s="140" t="s">
        <v>164</v>
      </c>
      <c r="E1188" s="242" t="s">
        <v>1431</v>
      </c>
      <c r="F1188" s="243"/>
      <c r="G1188" s="142" t="s">
        <v>712</v>
      </c>
      <c r="H1188" s="143">
        <v>129.89400000000001</v>
      </c>
      <c r="I1188" s="144"/>
      <c r="J1188" s="143">
        <f>ROUND(I1188*H1188,3)</f>
        <v>0</v>
      </c>
      <c r="K1188" s="141" t="s">
        <v>1</v>
      </c>
      <c r="L1188" s="30"/>
      <c r="M1188" s="145" t="s">
        <v>1</v>
      </c>
      <c r="N1188" s="146" t="s">
        <v>43</v>
      </c>
      <c r="O1188" s="49"/>
      <c r="P1188" s="147">
        <f>O1188*H1188</f>
        <v>0</v>
      </c>
      <c r="Q1188" s="147">
        <v>0</v>
      </c>
      <c r="R1188" s="147">
        <f>Q1188*H1188</f>
        <v>0</v>
      </c>
      <c r="S1188" s="147">
        <v>0</v>
      </c>
      <c r="T1188" s="148">
        <f>S1188*H1188</f>
        <v>0</v>
      </c>
      <c r="AR1188" s="16" t="s">
        <v>272</v>
      </c>
      <c r="AT1188" s="16" t="s">
        <v>164</v>
      </c>
      <c r="AU1188" s="16" t="s">
        <v>169</v>
      </c>
      <c r="AY1188" s="16" t="s">
        <v>162</v>
      </c>
      <c r="BE1188" s="149">
        <f>IF(N1188="základná",J1188,0)</f>
        <v>0</v>
      </c>
      <c r="BF1188" s="149">
        <f>IF(N1188="znížená",J1188,0)</f>
        <v>0</v>
      </c>
      <c r="BG1188" s="149">
        <f>IF(N1188="zákl. prenesená",J1188,0)</f>
        <v>0</v>
      </c>
      <c r="BH1188" s="149">
        <f>IF(N1188="zníž. prenesená",J1188,0)</f>
        <v>0</v>
      </c>
      <c r="BI1188" s="149">
        <f>IF(N1188="nulová",J1188,0)</f>
        <v>0</v>
      </c>
      <c r="BJ1188" s="16" t="s">
        <v>169</v>
      </c>
      <c r="BK1188" s="150">
        <f>ROUND(I1188*H1188,3)</f>
        <v>0</v>
      </c>
      <c r="BL1188" s="16" t="s">
        <v>272</v>
      </c>
      <c r="BM1188" s="16" t="s">
        <v>1432</v>
      </c>
    </row>
    <row r="1189" spans="2:65" s="11" customFormat="1">
      <c r="B1189" s="151"/>
      <c r="D1189" s="152" t="s">
        <v>175</v>
      </c>
      <c r="E1189" s="153" t="s">
        <v>1</v>
      </c>
      <c r="F1189" s="154" t="s">
        <v>1422</v>
      </c>
      <c r="H1189" s="153" t="s">
        <v>1</v>
      </c>
      <c r="I1189" s="155"/>
      <c r="L1189" s="151"/>
      <c r="M1189" s="156"/>
      <c r="N1189" s="157"/>
      <c r="O1189" s="157"/>
      <c r="P1189" s="157"/>
      <c r="Q1189" s="157"/>
      <c r="R1189" s="157"/>
      <c r="S1189" s="157"/>
      <c r="T1189" s="158"/>
      <c r="AT1189" s="153" t="s">
        <v>175</v>
      </c>
      <c r="AU1189" s="153" t="s">
        <v>169</v>
      </c>
      <c r="AV1189" s="11" t="s">
        <v>79</v>
      </c>
      <c r="AW1189" s="11" t="s">
        <v>32</v>
      </c>
      <c r="AX1189" s="11" t="s">
        <v>71</v>
      </c>
      <c r="AY1189" s="153" t="s">
        <v>162</v>
      </c>
    </row>
    <row r="1190" spans="2:65" s="11" customFormat="1">
      <c r="B1190" s="151"/>
      <c r="D1190" s="152" t="s">
        <v>175</v>
      </c>
      <c r="E1190" s="153" t="s">
        <v>1</v>
      </c>
      <c r="F1190" s="154" t="s">
        <v>614</v>
      </c>
      <c r="H1190" s="153" t="s">
        <v>1</v>
      </c>
      <c r="I1190" s="155"/>
      <c r="L1190" s="151"/>
      <c r="M1190" s="156"/>
      <c r="N1190" s="157"/>
      <c r="O1190" s="157"/>
      <c r="P1190" s="157"/>
      <c r="Q1190" s="157"/>
      <c r="R1190" s="157"/>
      <c r="S1190" s="157"/>
      <c r="T1190" s="158"/>
      <c r="AT1190" s="153" t="s">
        <v>175</v>
      </c>
      <c r="AU1190" s="153" t="s">
        <v>169</v>
      </c>
      <c r="AV1190" s="11" t="s">
        <v>79</v>
      </c>
      <c r="AW1190" s="11" t="s">
        <v>32</v>
      </c>
      <c r="AX1190" s="11" t="s">
        <v>71</v>
      </c>
      <c r="AY1190" s="153" t="s">
        <v>162</v>
      </c>
    </row>
    <row r="1191" spans="2:65" s="11" customFormat="1">
      <c r="B1191" s="151"/>
      <c r="D1191" s="152" t="s">
        <v>175</v>
      </c>
      <c r="E1191" s="153" t="s">
        <v>1</v>
      </c>
      <c r="F1191" s="154" t="s">
        <v>1433</v>
      </c>
      <c r="H1191" s="153" t="s">
        <v>1</v>
      </c>
      <c r="I1191" s="155"/>
      <c r="L1191" s="151"/>
      <c r="M1191" s="156"/>
      <c r="N1191" s="157"/>
      <c r="O1191" s="157"/>
      <c r="P1191" s="157"/>
      <c r="Q1191" s="157"/>
      <c r="R1191" s="157"/>
      <c r="S1191" s="157"/>
      <c r="T1191" s="158"/>
      <c r="AT1191" s="153" t="s">
        <v>175</v>
      </c>
      <c r="AU1191" s="153" t="s">
        <v>169</v>
      </c>
      <c r="AV1191" s="11" t="s">
        <v>79</v>
      </c>
      <c r="AW1191" s="11" t="s">
        <v>32</v>
      </c>
      <c r="AX1191" s="11" t="s">
        <v>71</v>
      </c>
      <c r="AY1191" s="153" t="s">
        <v>162</v>
      </c>
    </row>
    <row r="1192" spans="2:65" s="12" customFormat="1">
      <c r="B1192" s="159"/>
      <c r="D1192" s="152" t="s">
        <v>175</v>
      </c>
      <c r="E1192" s="160" t="s">
        <v>1</v>
      </c>
      <c r="F1192" s="161" t="s">
        <v>1434</v>
      </c>
      <c r="H1192" s="162">
        <v>16.170000000000002</v>
      </c>
      <c r="I1192" s="163"/>
      <c r="L1192" s="159"/>
      <c r="M1192" s="164"/>
      <c r="N1192" s="165"/>
      <c r="O1192" s="165"/>
      <c r="P1192" s="165"/>
      <c r="Q1192" s="165"/>
      <c r="R1192" s="165"/>
      <c r="S1192" s="165"/>
      <c r="T1192" s="166"/>
      <c r="AT1192" s="160" t="s">
        <v>175</v>
      </c>
      <c r="AU1192" s="160" t="s">
        <v>169</v>
      </c>
      <c r="AV1192" s="12" t="s">
        <v>169</v>
      </c>
      <c r="AW1192" s="12" t="s">
        <v>32</v>
      </c>
      <c r="AX1192" s="12" t="s">
        <v>71</v>
      </c>
      <c r="AY1192" s="160" t="s">
        <v>162</v>
      </c>
    </row>
    <row r="1193" spans="2:65" s="12" customFormat="1">
      <c r="B1193" s="159"/>
      <c r="D1193" s="152" t="s">
        <v>175</v>
      </c>
      <c r="E1193" s="160" t="s">
        <v>1</v>
      </c>
      <c r="F1193" s="161" t="s">
        <v>1435</v>
      </c>
      <c r="H1193" s="162">
        <v>-3.9249999999999998</v>
      </c>
      <c r="I1193" s="163"/>
      <c r="L1193" s="159"/>
      <c r="M1193" s="164"/>
      <c r="N1193" s="165"/>
      <c r="O1193" s="165"/>
      <c r="P1193" s="165"/>
      <c r="Q1193" s="165"/>
      <c r="R1193" s="165"/>
      <c r="S1193" s="165"/>
      <c r="T1193" s="166"/>
      <c r="AT1193" s="160" t="s">
        <v>175</v>
      </c>
      <c r="AU1193" s="160" t="s">
        <v>169</v>
      </c>
      <c r="AV1193" s="12" t="s">
        <v>169</v>
      </c>
      <c r="AW1193" s="12" t="s">
        <v>32</v>
      </c>
      <c r="AX1193" s="12" t="s">
        <v>71</v>
      </c>
      <c r="AY1193" s="160" t="s">
        <v>162</v>
      </c>
    </row>
    <row r="1194" spans="2:65" s="11" customFormat="1">
      <c r="B1194" s="151"/>
      <c r="D1194" s="152" t="s">
        <v>175</v>
      </c>
      <c r="E1194" s="153" t="s">
        <v>1</v>
      </c>
      <c r="F1194" s="154" t="s">
        <v>1436</v>
      </c>
      <c r="H1194" s="153" t="s">
        <v>1</v>
      </c>
      <c r="I1194" s="155"/>
      <c r="L1194" s="151"/>
      <c r="M1194" s="156"/>
      <c r="N1194" s="157"/>
      <c r="O1194" s="157"/>
      <c r="P1194" s="157"/>
      <c r="Q1194" s="157"/>
      <c r="R1194" s="157"/>
      <c r="S1194" s="157"/>
      <c r="T1194" s="158"/>
      <c r="AT1194" s="153" t="s">
        <v>175</v>
      </c>
      <c r="AU1194" s="153" t="s">
        <v>169</v>
      </c>
      <c r="AV1194" s="11" t="s">
        <v>79</v>
      </c>
      <c r="AW1194" s="11" t="s">
        <v>32</v>
      </c>
      <c r="AX1194" s="11" t="s">
        <v>71</v>
      </c>
      <c r="AY1194" s="153" t="s">
        <v>162</v>
      </c>
    </row>
    <row r="1195" spans="2:65" s="12" customFormat="1">
      <c r="B1195" s="159"/>
      <c r="D1195" s="152" t="s">
        <v>175</v>
      </c>
      <c r="E1195" s="160" t="s">
        <v>1</v>
      </c>
      <c r="F1195" s="161" t="s">
        <v>1437</v>
      </c>
      <c r="H1195" s="162">
        <v>20.64</v>
      </c>
      <c r="I1195" s="163"/>
      <c r="L1195" s="159"/>
      <c r="M1195" s="164"/>
      <c r="N1195" s="165"/>
      <c r="O1195" s="165"/>
      <c r="P1195" s="165"/>
      <c r="Q1195" s="165"/>
      <c r="R1195" s="165"/>
      <c r="S1195" s="165"/>
      <c r="T1195" s="166"/>
      <c r="AT1195" s="160" t="s">
        <v>175</v>
      </c>
      <c r="AU1195" s="160" t="s">
        <v>169</v>
      </c>
      <c r="AV1195" s="12" t="s">
        <v>169</v>
      </c>
      <c r="AW1195" s="12" t="s">
        <v>32</v>
      </c>
      <c r="AX1195" s="12" t="s">
        <v>71</v>
      </c>
      <c r="AY1195" s="160" t="s">
        <v>162</v>
      </c>
    </row>
    <row r="1196" spans="2:65" s="12" customFormat="1">
      <c r="B1196" s="159"/>
      <c r="D1196" s="152" t="s">
        <v>175</v>
      </c>
      <c r="E1196" s="160" t="s">
        <v>1</v>
      </c>
      <c r="F1196" s="161" t="s">
        <v>1438</v>
      </c>
      <c r="H1196" s="162">
        <v>-4</v>
      </c>
      <c r="I1196" s="163"/>
      <c r="L1196" s="159"/>
      <c r="M1196" s="164"/>
      <c r="N1196" s="165"/>
      <c r="O1196" s="165"/>
      <c r="P1196" s="165"/>
      <c r="Q1196" s="165"/>
      <c r="R1196" s="165"/>
      <c r="S1196" s="165"/>
      <c r="T1196" s="166"/>
      <c r="AT1196" s="160" t="s">
        <v>175</v>
      </c>
      <c r="AU1196" s="160" t="s">
        <v>169</v>
      </c>
      <c r="AV1196" s="12" t="s">
        <v>169</v>
      </c>
      <c r="AW1196" s="12" t="s">
        <v>32</v>
      </c>
      <c r="AX1196" s="12" t="s">
        <v>71</v>
      </c>
      <c r="AY1196" s="160" t="s">
        <v>162</v>
      </c>
    </row>
    <row r="1197" spans="2:65" s="11" customFormat="1">
      <c r="B1197" s="151"/>
      <c r="D1197" s="152" t="s">
        <v>175</v>
      </c>
      <c r="E1197" s="153" t="s">
        <v>1</v>
      </c>
      <c r="F1197" s="154" t="s">
        <v>1439</v>
      </c>
      <c r="H1197" s="153" t="s">
        <v>1</v>
      </c>
      <c r="I1197" s="155"/>
      <c r="L1197" s="151"/>
      <c r="M1197" s="156"/>
      <c r="N1197" s="157"/>
      <c r="O1197" s="157"/>
      <c r="P1197" s="157"/>
      <c r="Q1197" s="157"/>
      <c r="R1197" s="157"/>
      <c r="S1197" s="157"/>
      <c r="T1197" s="158"/>
      <c r="AT1197" s="153" t="s">
        <v>175</v>
      </c>
      <c r="AU1197" s="153" t="s">
        <v>169</v>
      </c>
      <c r="AV1197" s="11" t="s">
        <v>79</v>
      </c>
      <c r="AW1197" s="11" t="s">
        <v>32</v>
      </c>
      <c r="AX1197" s="11" t="s">
        <v>71</v>
      </c>
      <c r="AY1197" s="153" t="s">
        <v>162</v>
      </c>
    </row>
    <row r="1198" spans="2:65" s="12" customFormat="1">
      <c r="B1198" s="159"/>
      <c r="D1198" s="152" t="s">
        <v>175</v>
      </c>
      <c r="E1198" s="160" t="s">
        <v>1</v>
      </c>
      <c r="F1198" s="161" t="s">
        <v>1440</v>
      </c>
      <c r="H1198" s="162">
        <v>27.44</v>
      </c>
      <c r="I1198" s="163"/>
      <c r="L1198" s="159"/>
      <c r="M1198" s="164"/>
      <c r="N1198" s="165"/>
      <c r="O1198" s="165"/>
      <c r="P1198" s="165"/>
      <c r="Q1198" s="165"/>
      <c r="R1198" s="165"/>
      <c r="S1198" s="165"/>
      <c r="T1198" s="166"/>
      <c r="AT1198" s="160" t="s">
        <v>175</v>
      </c>
      <c r="AU1198" s="160" t="s">
        <v>169</v>
      </c>
      <c r="AV1198" s="12" t="s">
        <v>169</v>
      </c>
      <c r="AW1198" s="12" t="s">
        <v>32</v>
      </c>
      <c r="AX1198" s="12" t="s">
        <v>71</v>
      </c>
      <c r="AY1198" s="160" t="s">
        <v>162</v>
      </c>
    </row>
    <row r="1199" spans="2:65" s="12" customFormat="1">
      <c r="B1199" s="159"/>
      <c r="D1199" s="152" t="s">
        <v>175</v>
      </c>
      <c r="E1199" s="160" t="s">
        <v>1</v>
      </c>
      <c r="F1199" s="161" t="s">
        <v>1441</v>
      </c>
      <c r="H1199" s="162">
        <v>-5</v>
      </c>
      <c r="I1199" s="163"/>
      <c r="L1199" s="159"/>
      <c r="M1199" s="164"/>
      <c r="N1199" s="165"/>
      <c r="O1199" s="165"/>
      <c r="P1199" s="165"/>
      <c r="Q1199" s="165"/>
      <c r="R1199" s="165"/>
      <c r="S1199" s="165"/>
      <c r="T1199" s="166"/>
      <c r="AT1199" s="160" t="s">
        <v>175</v>
      </c>
      <c r="AU1199" s="160" t="s">
        <v>169</v>
      </c>
      <c r="AV1199" s="12" t="s">
        <v>169</v>
      </c>
      <c r="AW1199" s="12" t="s">
        <v>32</v>
      </c>
      <c r="AX1199" s="12" t="s">
        <v>71</v>
      </c>
      <c r="AY1199" s="160" t="s">
        <v>162</v>
      </c>
    </row>
    <row r="1200" spans="2:65" s="11" customFormat="1">
      <c r="B1200" s="151"/>
      <c r="D1200" s="152" t="s">
        <v>175</v>
      </c>
      <c r="E1200" s="153" t="s">
        <v>1</v>
      </c>
      <c r="F1200" s="154" t="s">
        <v>1442</v>
      </c>
      <c r="H1200" s="153" t="s">
        <v>1</v>
      </c>
      <c r="I1200" s="155"/>
      <c r="L1200" s="151"/>
      <c r="M1200" s="156"/>
      <c r="N1200" s="157"/>
      <c r="O1200" s="157"/>
      <c r="P1200" s="157"/>
      <c r="Q1200" s="157"/>
      <c r="R1200" s="157"/>
      <c r="S1200" s="157"/>
      <c r="T1200" s="158"/>
      <c r="AT1200" s="153" t="s">
        <v>175</v>
      </c>
      <c r="AU1200" s="153" t="s">
        <v>169</v>
      </c>
      <c r="AV1200" s="11" t="s">
        <v>79</v>
      </c>
      <c r="AW1200" s="11" t="s">
        <v>32</v>
      </c>
      <c r="AX1200" s="11" t="s">
        <v>71</v>
      </c>
      <c r="AY1200" s="153" t="s">
        <v>162</v>
      </c>
    </row>
    <row r="1201" spans="2:65" s="12" customFormat="1">
      <c r="B1201" s="159"/>
      <c r="D1201" s="152" t="s">
        <v>175</v>
      </c>
      <c r="E1201" s="160" t="s">
        <v>1</v>
      </c>
      <c r="F1201" s="161" t="s">
        <v>1443</v>
      </c>
      <c r="H1201" s="162">
        <v>19.239999999999998</v>
      </c>
      <c r="I1201" s="163"/>
      <c r="L1201" s="159"/>
      <c r="M1201" s="164"/>
      <c r="N1201" s="165"/>
      <c r="O1201" s="165"/>
      <c r="P1201" s="165"/>
      <c r="Q1201" s="165"/>
      <c r="R1201" s="165"/>
      <c r="S1201" s="165"/>
      <c r="T1201" s="166"/>
      <c r="AT1201" s="160" t="s">
        <v>175</v>
      </c>
      <c r="AU1201" s="160" t="s">
        <v>169</v>
      </c>
      <c r="AV1201" s="12" t="s">
        <v>169</v>
      </c>
      <c r="AW1201" s="12" t="s">
        <v>32</v>
      </c>
      <c r="AX1201" s="12" t="s">
        <v>71</v>
      </c>
      <c r="AY1201" s="160" t="s">
        <v>162</v>
      </c>
    </row>
    <row r="1202" spans="2:65" s="12" customFormat="1">
      <c r="B1202" s="159"/>
      <c r="D1202" s="152" t="s">
        <v>175</v>
      </c>
      <c r="E1202" s="160" t="s">
        <v>1</v>
      </c>
      <c r="F1202" s="161" t="s">
        <v>1444</v>
      </c>
      <c r="H1202" s="162">
        <v>-5.4</v>
      </c>
      <c r="I1202" s="163"/>
      <c r="L1202" s="159"/>
      <c r="M1202" s="164"/>
      <c r="N1202" s="165"/>
      <c r="O1202" s="165"/>
      <c r="P1202" s="165"/>
      <c r="Q1202" s="165"/>
      <c r="R1202" s="165"/>
      <c r="S1202" s="165"/>
      <c r="T1202" s="166"/>
      <c r="AT1202" s="160" t="s">
        <v>175</v>
      </c>
      <c r="AU1202" s="160" t="s">
        <v>169</v>
      </c>
      <c r="AV1202" s="12" t="s">
        <v>169</v>
      </c>
      <c r="AW1202" s="12" t="s">
        <v>32</v>
      </c>
      <c r="AX1202" s="12" t="s">
        <v>71</v>
      </c>
      <c r="AY1202" s="160" t="s">
        <v>162</v>
      </c>
    </row>
    <row r="1203" spans="2:65" s="11" customFormat="1">
      <c r="B1203" s="151"/>
      <c r="D1203" s="152" t="s">
        <v>175</v>
      </c>
      <c r="E1203" s="153" t="s">
        <v>1</v>
      </c>
      <c r="F1203" s="154" t="s">
        <v>635</v>
      </c>
      <c r="H1203" s="153" t="s">
        <v>1</v>
      </c>
      <c r="I1203" s="155"/>
      <c r="L1203" s="151"/>
      <c r="M1203" s="156"/>
      <c r="N1203" s="157"/>
      <c r="O1203" s="157"/>
      <c r="P1203" s="157"/>
      <c r="Q1203" s="157"/>
      <c r="R1203" s="157"/>
      <c r="S1203" s="157"/>
      <c r="T1203" s="158"/>
      <c r="AT1203" s="153" t="s">
        <v>175</v>
      </c>
      <c r="AU1203" s="153" t="s">
        <v>169</v>
      </c>
      <c r="AV1203" s="11" t="s">
        <v>79</v>
      </c>
      <c r="AW1203" s="11" t="s">
        <v>32</v>
      </c>
      <c r="AX1203" s="11" t="s">
        <v>71</v>
      </c>
      <c r="AY1203" s="153" t="s">
        <v>162</v>
      </c>
    </row>
    <row r="1204" spans="2:65" s="11" customFormat="1">
      <c r="B1204" s="151"/>
      <c r="D1204" s="152" t="s">
        <v>175</v>
      </c>
      <c r="E1204" s="153" t="s">
        <v>1</v>
      </c>
      <c r="F1204" s="154" t="s">
        <v>1445</v>
      </c>
      <c r="H1204" s="153" t="s">
        <v>1</v>
      </c>
      <c r="I1204" s="155"/>
      <c r="L1204" s="151"/>
      <c r="M1204" s="156"/>
      <c r="N1204" s="157"/>
      <c r="O1204" s="157"/>
      <c r="P1204" s="157"/>
      <c r="Q1204" s="157"/>
      <c r="R1204" s="157"/>
      <c r="S1204" s="157"/>
      <c r="T1204" s="158"/>
      <c r="AT1204" s="153" t="s">
        <v>175</v>
      </c>
      <c r="AU1204" s="153" t="s">
        <v>169</v>
      </c>
      <c r="AV1204" s="11" t="s">
        <v>79</v>
      </c>
      <c r="AW1204" s="11" t="s">
        <v>32</v>
      </c>
      <c r="AX1204" s="11" t="s">
        <v>71</v>
      </c>
      <c r="AY1204" s="153" t="s">
        <v>162</v>
      </c>
    </row>
    <row r="1205" spans="2:65" s="12" customFormat="1">
      <c r="B1205" s="159"/>
      <c r="D1205" s="152" t="s">
        <v>175</v>
      </c>
      <c r="E1205" s="160" t="s">
        <v>1</v>
      </c>
      <c r="F1205" s="161" t="s">
        <v>1446</v>
      </c>
      <c r="H1205" s="162">
        <v>20.64</v>
      </c>
      <c r="I1205" s="163"/>
      <c r="L1205" s="159"/>
      <c r="M1205" s="164"/>
      <c r="N1205" s="165"/>
      <c r="O1205" s="165"/>
      <c r="P1205" s="165"/>
      <c r="Q1205" s="165"/>
      <c r="R1205" s="165"/>
      <c r="S1205" s="165"/>
      <c r="T1205" s="166"/>
      <c r="AT1205" s="160" t="s">
        <v>175</v>
      </c>
      <c r="AU1205" s="160" t="s">
        <v>169</v>
      </c>
      <c r="AV1205" s="12" t="s">
        <v>169</v>
      </c>
      <c r="AW1205" s="12" t="s">
        <v>32</v>
      </c>
      <c r="AX1205" s="12" t="s">
        <v>71</v>
      </c>
      <c r="AY1205" s="160" t="s">
        <v>162</v>
      </c>
    </row>
    <row r="1206" spans="2:65" s="12" customFormat="1">
      <c r="B1206" s="159"/>
      <c r="D1206" s="152" t="s">
        <v>175</v>
      </c>
      <c r="E1206" s="160" t="s">
        <v>1</v>
      </c>
      <c r="F1206" s="161" t="s">
        <v>1438</v>
      </c>
      <c r="H1206" s="162">
        <v>-4</v>
      </c>
      <c r="I1206" s="163"/>
      <c r="L1206" s="159"/>
      <c r="M1206" s="164"/>
      <c r="N1206" s="165"/>
      <c r="O1206" s="165"/>
      <c r="P1206" s="165"/>
      <c r="Q1206" s="165"/>
      <c r="R1206" s="165"/>
      <c r="S1206" s="165"/>
      <c r="T1206" s="166"/>
      <c r="AT1206" s="160" t="s">
        <v>175</v>
      </c>
      <c r="AU1206" s="160" t="s">
        <v>169</v>
      </c>
      <c r="AV1206" s="12" t="s">
        <v>169</v>
      </c>
      <c r="AW1206" s="12" t="s">
        <v>32</v>
      </c>
      <c r="AX1206" s="12" t="s">
        <v>71</v>
      </c>
      <c r="AY1206" s="160" t="s">
        <v>162</v>
      </c>
    </row>
    <row r="1207" spans="2:65" s="11" customFormat="1">
      <c r="B1207" s="151"/>
      <c r="D1207" s="152" t="s">
        <v>175</v>
      </c>
      <c r="E1207" s="153" t="s">
        <v>1</v>
      </c>
      <c r="F1207" s="154" t="s">
        <v>1447</v>
      </c>
      <c r="H1207" s="153" t="s">
        <v>1</v>
      </c>
      <c r="I1207" s="155"/>
      <c r="L1207" s="151"/>
      <c r="M1207" s="156"/>
      <c r="N1207" s="157"/>
      <c r="O1207" s="157"/>
      <c r="P1207" s="157"/>
      <c r="Q1207" s="157"/>
      <c r="R1207" s="157"/>
      <c r="S1207" s="157"/>
      <c r="T1207" s="158"/>
      <c r="AT1207" s="153" t="s">
        <v>175</v>
      </c>
      <c r="AU1207" s="153" t="s">
        <v>169</v>
      </c>
      <c r="AV1207" s="11" t="s">
        <v>79</v>
      </c>
      <c r="AW1207" s="11" t="s">
        <v>32</v>
      </c>
      <c r="AX1207" s="11" t="s">
        <v>71</v>
      </c>
      <c r="AY1207" s="153" t="s">
        <v>162</v>
      </c>
    </row>
    <row r="1208" spans="2:65" s="12" customFormat="1">
      <c r="B1208" s="159"/>
      <c r="D1208" s="152" t="s">
        <v>175</v>
      </c>
      <c r="E1208" s="160" t="s">
        <v>1</v>
      </c>
      <c r="F1208" s="161" t="s">
        <v>1448</v>
      </c>
      <c r="H1208" s="162">
        <v>27.44</v>
      </c>
      <c r="I1208" s="163"/>
      <c r="L1208" s="159"/>
      <c r="M1208" s="164"/>
      <c r="N1208" s="165"/>
      <c r="O1208" s="165"/>
      <c r="P1208" s="165"/>
      <c r="Q1208" s="165"/>
      <c r="R1208" s="165"/>
      <c r="S1208" s="165"/>
      <c r="T1208" s="166"/>
      <c r="AT1208" s="160" t="s">
        <v>175</v>
      </c>
      <c r="AU1208" s="160" t="s">
        <v>169</v>
      </c>
      <c r="AV1208" s="12" t="s">
        <v>169</v>
      </c>
      <c r="AW1208" s="12" t="s">
        <v>32</v>
      </c>
      <c r="AX1208" s="12" t="s">
        <v>71</v>
      </c>
      <c r="AY1208" s="160" t="s">
        <v>162</v>
      </c>
    </row>
    <row r="1209" spans="2:65" s="12" customFormat="1">
      <c r="B1209" s="159"/>
      <c r="D1209" s="152" t="s">
        <v>175</v>
      </c>
      <c r="E1209" s="160" t="s">
        <v>1</v>
      </c>
      <c r="F1209" s="161" t="s">
        <v>1449</v>
      </c>
      <c r="H1209" s="162">
        <v>-5</v>
      </c>
      <c r="I1209" s="163"/>
      <c r="L1209" s="159"/>
      <c r="M1209" s="164"/>
      <c r="N1209" s="165"/>
      <c r="O1209" s="165"/>
      <c r="P1209" s="165"/>
      <c r="Q1209" s="165"/>
      <c r="R1209" s="165"/>
      <c r="S1209" s="165"/>
      <c r="T1209" s="166"/>
      <c r="AT1209" s="160" t="s">
        <v>175</v>
      </c>
      <c r="AU1209" s="160" t="s">
        <v>169</v>
      </c>
      <c r="AV1209" s="12" t="s">
        <v>169</v>
      </c>
      <c r="AW1209" s="12" t="s">
        <v>32</v>
      </c>
      <c r="AX1209" s="12" t="s">
        <v>71</v>
      </c>
      <c r="AY1209" s="160" t="s">
        <v>162</v>
      </c>
    </row>
    <row r="1210" spans="2:65" s="11" customFormat="1">
      <c r="B1210" s="151"/>
      <c r="D1210" s="152" t="s">
        <v>175</v>
      </c>
      <c r="E1210" s="153" t="s">
        <v>1</v>
      </c>
      <c r="F1210" s="154" t="s">
        <v>1450</v>
      </c>
      <c r="H1210" s="153" t="s">
        <v>1</v>
      </c>
      <c r="I1210" s="155"/>
      <c r="L1210" s="151"/>
      <c r="M1210" s="156"/>
      <c r="N1210" s="157"/>
      <c r="O1210" s="157"/>
      <c r="P1210" s="157"/>
      <c r="Q1210" s="157"/>
      <c r="R1210" s="157"/>
      <c r="S1210" s="157"/>
      <c r="T1210" s="158"/>
      <c r="AT1210" s="153" t="s">
        <v>175</v>
      </c>
      <c r="AU1210" s="153" t="s">
        <v>169</v>
      </c>
      <c r="AV1210" s="11" t="s">
        <v>79</v>
      </c>
      <c r="AW1210" s="11" t="s">
        <v>32</v>
      </c>
      <c r="AX1210" s="11" t="s">
        <v>71</v>
      </c>
      <c r="AY1210" s="153" t="s">
        <v>162</v>
      </c>
    </row>
    <row r="1211" spans="2:65" s="12" customFormat="1">
      <c r="B1211" s="159"/>
      <c r="D1211" s="152" t="s">
        <v>175</v>
      </c>
      <c r="E1211" s="160" t="s">
        <v>1</v>
      </c>
      <c r="F1211" s="161" t="s">
        <v>1443</v>
      </c>
      <c r="H1211" s="162">
        <v>19.239999999999998</v>
      </c>
      <c r="I1211" s="163"/>
      <c r="L1211" s="159"/>
      <c r="M1211" s="164"/>
      <c r="N1211" s="165"/>
      <c r="O1211" s="165"/>
      <c r="P1211" s="165"/>
      <c r="Q1211" s="165"/>
      <c r="R1211" s="165"/>
      <c r="S1211" s="165"/>
      <c r="T1211" s="166"/>
      <c r="AT1211" s="160" t="s">
        <v>175</v>
      </c>
      <c r="AU1211" s="160" t="s">
        <v>169</v>
      </c>
      <c r="AV1211" s="12" t="s">
        <v>169</v>
      </c>
      <c r="AW1211" s="12" t="s">
        <v>32</v>
      </c>
      <c r="AX1211" s="12" t="s">
        <v>71</v>
      </c>
      <c r="AY1211" s="160" t="s">
        <v>162</v>
      </c>
    </row>
    <row r="1212" spans="2:65" s="12" customFormat="1">
      <c r="B1212" s="159"/>
      <c r="D1212" s="152" t="s">
        <v>175</v>
      </c>
      <c r="E1212" s="160" t="s">
        <v>1</v>
      </c>
      <c r="F1212" s="161" t="s">
        <v>1451</v>
      </c>
      <c r="H1212" s="162">
        <v>-5.4</v>
      </c>
      <c r="I1212" s="163"/>
      <c r="L1212" s="159"/>
      <c r="M1212" s="164"/>
      <c r="N1212" s="165"/>
      <c r="O1212" s="165"/>
      <c r="P1212" s="165"/>
      <c r="Q1212" s="165"/>
      <c r="R1212" s="165"/>
      <c r="S1212" s="165"/>
      <c r="T1212" s="166"/>
      <c r="AT1212" s="160" t="s">
        <v>175</v>
      </c>
      <c r="AU1212" s="160" t="s">
        <v>169</v>
      </c>
      <c r="AV1212" s="12" t="s">
        <v>169</v>
      </c>
      <c r="AW1212" s="12" t="s">
        <v>32</v>
      </c>
      <c r="AX1212" s="12" t="s">
        <v>71</v>
      </c>
      <c r="AY1212" s="160" t="s">
        <v>162</v>
      </c>
    </row>
    <row r="1213" spans="2:65" s="13" customFormat="1">
      <c r="B1213" s="167"/>
      <c r="D1213" s="152" t="s">
        <v>175</v>
      </c>
      <c r="E1213" s="168" t="s">
        <v>1</v>
      </c>
      <c r="F1213" s="169" t="s">
        <v>183</v>
      </c>
      <c r="H1213" s="170">
        <v>118.08499999999998</v>
      </c>
      <c r="I1213" s="171"/>
      <c r="L1213" s="167"/>
      <c r="M1213" s="172"/>
      <c r="N1213" s="173"/>
      <c r="O1213" s="173"/>
      <c r="P1213" s="173"/>
      <c r="Q1213" s="173"/>
      <c r="R1213" s="173"/>
      <c r="S1213" s="173"/>
      <c r="T1213" s="174"/>
      <c r="AT1213" s="168" t="s">
        <v>175</v>
      </c>
      <c r="AU1213" s="168" t="s">
        <v>169</v>
      </c>
      <c r="AV1213" s="13" t="s">
        <v>184</v>
      </c>
      <c r="AW1213" s="13" t="s">
        <v>32</v>
      </c>
      <c r="AX1213" s="13" t="s">
        <v>71</v>
      </c>
      <c r="AY1213" s="168" t="s">
        <v>162</v>
      </c>
    </row>
    <row r="1214" spans="2:65" s="12" customFormat="1">
      <c r="B1214" s="159"/>
      <c r="D1214" s="152" t="s">
        <v>175</v>
      </c>
      <c r="E1214" s="160" t="s">
        <v>1</v>
      </c>
      <c r="F1214" s="161" t="s">
        <v>1452</v>
      </c>
      <c r="H1214" s="162">
        <v>11.808999999999999</v>
      </c>
      <c r="I1214" s="163"/>
      <c r="L1214" s="159"/>
      <c r="M1214" s="164"/>
      <c r="N1214" s="165"/>
      <c r="O1214" s="165"/>
      <c r="P1214" s="165"/>
      <c r="Q1214" s="165"/>
      <c r="R1214" s="165"/>
      <c r="S1214" s="165"/>
      <c r="T1214" s="166"/>
      <c r="AT1214" s="160" t="s">
        <v>175</v>
      </c>
      <c r="AU1214" s="160" t="s">
        <v>169</v>
      </c>
      <c r="AV1214" s="12" t="s">
        <v>169</v>
      </c>
      <c r="AW1214" s="12" t="s">
        <v>32</v>
      </c>
      <c r="AX1214" s="12" t="s">
        <v>71</v>
      </c>
      <c r="AY1214" s="160" t="s">
        <v>162</v>
      </c>
    </row>
    <row r="1215" spans="2:65" s="14" customFormat="1">
      <c r="B1215" s="175"/>
      <c r="D1215" s="152" t="s">
        <v>175</v>
      </c>
      <c r="E1215" s="176" t="s">
        <v>1</v>
      </c>
      <c r="F1215" s="177" t="s">
        <v>190</v>
      </c>
      <c r="H1215" s="178">
        <v>129.89399999999998</v>
      </c>
      <c r="I1215" s="179"/>
      <c r="L1215" s="175"/>
      <c r="M1215" s="180"/>
      <c r="N1215" s="181"/>
      <c r="O1215" s="181"/>
      <c r="P1215" s="181"/>
      <c r="Q1215" s="181"/>
      <c r="R1215" s="181"/>
      <c r="S1215" s="181"/>
      <c r="T1215" s="182"/>
      <c r="AT1215" s="176" t="s">
        <v>175</v>
      </c>
      <c r="AU1215" s="176" t="s">
        <v>169</v>
      </c>
      <c r="AV1215" s="14" t="s">
        <v>168</v>
      </c>
      <c r="AW1215" s="14" t="s">
        <v>32</v>
      </c>
      <c r="AX1215" s="14" t="s">
        <v>79</v>
      </c>
      <c r="AY1215" s="176" t="s">
        <v>162</v>
      </c>
    </row>
    <row r="1216" spans="2:65" s="1" customFormat="1" ht="16.5" customHeight="1">
      <c r="B1216" s="139"/>
      <c r="C1216" s="140" t="s">
        <v>1453</v>
      </c>
      <c r="D1216" s="140" t="s">
        <v>164</v>
      </c>
      <c r="E1216" s="242" t="s">
        <v>1454</v>
      </c>
      <c r="F1216" s="243"/>
      <c r="G1216" s="142" t="s">
        <v>1420</v>
      </c>
      <c r="H1216" s="143">
        <v>36.49</v>
      </c>
      <c r="I1216" s="144"/>
      <c r="J1216" s="143">
        <f>ROUND(I1216*H1216,3)</f>
        <v>0</v>
      </c>
      <c r="K1216" s="141" t="s">
        <v>1</v>
      </c>
      <c r="L1216" s="30"/>
      <c r="M1216" s="145" t="s">
        <v>1</v>
      </c>
      <c r="N1216" s="146" t="s">
        <v>43</v>
      </c>
      <c r="O1216" s="49"/>
      <c r="P1216" s="147">
        <f>O1216*H1216</f>
        <v>0</v>
      </c>
      <c r="Q1216" s="147">
        <v>0</v>
      </c>
      <c r="R1216" s="147">
        <f>Q1216*H1216</f>
        <v>0</v>
      </c>
      <c r="S1216" s="147">
        <v>0</v>
      </c>
      <c r="T1216" s="148">
        <f>S1216*H1216</f>
        <v>0</v>
      </c>
      <c r="AR1216" s="16" t="s">
        <v>272</v>
      </c>
      <c r="AT1216" s="16" t="s">
        <v>164</v>
      </c>
      <c r="AU1216" s="16" t="s">
        <v>169</v>
      </c>
      <c r="AY1216" s="16" t="s">
        <v>162</v>
      </c>
      <c r="BE1216" s="149">
        <f>IF(N1216="základná",J1216,0)</f>
        <v>0</v>
      </c>
      <c r="BF1216" s="149">
        <f>IF(N1216="znížená",J1216,0)</f>
        <v>0</v>
      </c>
      <c r="BG1216" s="149">
        <f>IF(N1216="zákl. prenesená",J1216,0)</f>
        <v>0</v>
      </c>
      <c r="BH1216" s="149">
        <f>IF(N1216="zníž. prenesená",J1216,0)</f>
        <v>0</v>
      </c>
      <c r="BI1216" s="149">
        <f>IF(N1216="nulová",J1216,0)</f>
        <v>0</v>
      </c>
      <c r="BJ1216" s="16" t="s">
        <v>169</v>
      </c>
      <c r="BK1216" s="150">
        <f>ROUND(I1216*H1216,3)</f>
        <v>0</v>
      </c>
      <c r="BL1216" s="16" t="s">
        <v>272</v>
      </c>
      <c r="BM1216" s="16" t="s">
        <v>1455</v>
      </c>
    </row>
    <row r="1217" spans="2:65" s="11" customFormat="1">
      <c r="B1217" s="151"/>
      <c r="D1217" s="152" t="s">
        <v>175</v>
      </c>
      <c r="E1217" s="153" t="s">
        <v>1</v>
      </c>
      <c r="F1217" s="154" t="s">
        <v>1422</v>
      </c>
      <c r="H1217" s="153" t="s">
        <v>1</v>
      </c>
      <c r="I1217" s="155"/>
      <c r="L1217" s="151"/>
      <c r="M1217" s="156"/>
      <c r="N1217" s="157"/>
      <c r="O1217" s="157"/>
      <c r="P1217" s="157"/>
      <c r="Q1217" s="157"/>
      <c r="R1217" s="157"/>
      <c r="S1217" s="157"/>
      <c r="T1217" s="158"/>
      <c r="AT1217" s="153" t="s">
        <v>175</v>
      </c>
      <c r="AU1217" s="153" t="s">
        <v>169</v>
      </c>
      <c r="AV1217" s="11" t="s">
        <v>79</v>
      </c>
      <c r="AW1217" s="11" t="s">
        <v>32</v>
      </c>
      <c r="AX1217" s="11" t="s">
        <v>71</v>
      </c>
      <c r="AY1217" s="153" t="s">
        <v>162</v>
      </c>
    </row>
    <row r="1218" spans="2:65" s="12" customFormat="1">
      <c r="B1218" s="159"/>
      <c r="D1218" s="152" t="s">
        <v>175</v>
      </c>
      <c r="E1218" s="160" t="s">
        <v>1</v>
      </c>
      <c r="F1218" s="161" t="s">
        <v>1456</v>
      </c>
      <c r="H1218" s="162">
        <v>36.49</v>
      </c>
      <c r="I1218" s="163"/>
      <c r="L1218" s="159"/>
      <c r="M1218" s="164"/>
      <c r="N1218" s="165"/>
      <c r="O1218" s="165"/>
      <c r="P1218" s="165"/>
      <c r="Q1218" s="165"/>
      <c r="R1218" s="165"/>
      <c r="S1218" s="165"/>
      <c r="T1218" s="166"/>
      <c r="AT1218" s="160" t="s">
        <v>175</v>
      </c>
      <c r="AU1218" s="160" t="s">
        <v>169</v>
      </c>
      <c r="AV1218" s="12" t="s">
        <v>169</v>
      </c>
      <c r="AW1218" s="12" t="s">
        <v>32</v>
      </c>
      <c r="AX1218" s="12" t="s">
        <v>71</v>
      </c>
      <c r="AY1218" s="160" t="s">
        <v>162</v>
      </c>
    </row>
    <row r="1219" spans="2:65" s="14" customFormat="1">
      <c r="B1219" s="175"/>
      <c r="D1219" s="152" t="s">
        <v>175</v>
      </c>
      <c r="E1219" s="176" t="s">
        <v>1</v>
      </c>
      <c r="F1219" s="177" t="s">
        <v>190</v>
      </c>
      <c r="H1219" s="178">
        <v>36.49</v>
      </c>
      <c r="I1219" s="179"/>
      <c r="L1219" s="175"/>
      <c r="M1219" s="180"/>
      <c r="N1219" s="181"/>
      <c r="O1219" s="181"/>
      <c r="P1219" s="181"/>
      <c r="Q1219" s="181"/>
      <c r="R1219" s="181"/>
      <c r="S1219" s="181"/>
      <c r="T1219" s="182"/>
      <c r="AT1219" s="176" t="s">
        <v>175</v>
      </c>
      <c r="AU1219" s="176" t="s">
        <v>169</v>
      </c>
      <c r="AV1219" s="14" t="s">
        <v>168</v>
      </c>
      <c r="AW1219" s="14" t="s">
        <v>32</v>
      </c>
      <c r="AX1219" s="14" t="s">
        <v>79</v>
      </c>
      <c r="AY1219" s="176" t="s">
        <v>162</v>
      </c>
    </row>
    <row r="1220" spans="2:65" s="1" customFormat="1" ht="16.5" customHeight="1">
      <c r="B1220" s="139"/>
      <c r="C1220" s="183" t="s">
        <v>1457</v>
      </c>
      <c r="D1220" s="183" t="s">
        <v>349</v>
      </c>
      <c r="E1220" s="246" t="s">
        <v>1458</v>
      </c>
      <c r="F1220" s="247"/>
      <c r="G1220" s="185" t="s">
        <v>274</v>
      </c>
      <c r="H1220" s="186">
        <v>41.963999999999999</v>
      </c>
      <c r="I1220" s="187"/>
      <c r="J1220" s="186">
        <f>ROUND(I1220*H1220,3)</f>
        <v>0</v>
      </c>
      <c r="K1220" s="184" t="s">
        <v>1</v>
      </c>
      <c r="L1220" s="188"/>
      <c r="M1220" s="189" t="s">
        <v>1</v>
      </c>
      <c r="N1220" s="190" t="s">
        <v>43</v>
      </c>
      <c r="O1220" s="49"/>
      <c r="P1220" s="147">
        <f>O1220*H1220</f>
        <v>0</v>
      </c>
      <c r="Q1220" s="147">
        <v>3.5999999999999999E-3</v>
      </c>
      <c r="R1220" s="147">
        <f>Q1220*H1220</f>
        <v>0.15107039999999999</v>
      </c>
      <c r="S1220" s="147">
        <v>0</v>
      </c>
      <c r="T1220" s="148">
        <f>S1220*H1220</f>
        <v>0</v>
      </c>
      <c r="AR1220" s="16" t="s">
        <v>363</v>
      </c>
      <c r="AT1220" s="16" t="s">
        <v>349</v>
      </c>
      <c r="AU1220" s="16" t="s">
        <v>169</v>
      </c>
      <c r="AY1220" s="16" t="s">
        <v>162</v>
      </c>
      <c r="BE1220" s="149">
        <f>IF(N1220="základná",J1220,0)</f>
        <v>0</v>
      </c>
      <c r="BF1220" s="149">
        <f>IF(N1220="znížená",J1220,0)</f>
        <v>0</v>
      </c>
      <c r="BG1220" s="149">
        <f>IF(N1220="zákl. prenesená",J1220,0)</f>
        <v>0</v>
      </c>
      <c r="BH1220" s="149">
        <f>IF(N1220="zníž. prenesená",J1220,0)</f>
        <v>0</v>
      </c>
      <c r="BI1220" s="149">
        <f>IF(N1220="nulová",J1220,0)</f>
        <v>0</v>
      </c>
      <c r="BJ1220" s="16" t="s">
        <v>169</v>
      </c>
      <c r="BK1220" s="150">
        <f>ROUND(I1220*H1220,3)</f>
        <v>0</v>
      </c>
      <c r="BL1220" s="16" t="s">
        <v>272</v>
      </c>
      <c r="BM1220" s="16" t="s">
        <v>1459</v>
      </c>
    </row>
    <row r="1221" spans="2:65" s="12" customFormat="1">
      <c r="B1221" s="159"/>
      <c r="D1221" s="152" t="s">
        <v>175</v>
      </c>
      <c r="E1221" s="160" t="s">
        <v>1</v>
      </c>
      <c r="F1221" s="161" t="s">
        <v>1460</v>
      </c>
      <c r="H1221" s="162">
        <v>36.49</v>
      </c>
      <c r="I1221" s="163"/>
      <c r="L1221" s="159"/>
      <c r="M1221" s="164"/>
      <c r="N1221" s="165"/>
      <c r="O1221" s="165"/>
      <c r="P1221" s="165"/>
      <c r="Q1221" s="165"/>
      <c r="R1221" s="165"/>
      <c r="S1221" s="165"/>
      <c r="T1221" s="166"/>
      <c r="AT1221" s="160" t="s">
        <v>175</v>
      </c>
      <c r="AU1221" s="160" t="s">
        <v>169</v>
      </c>
      <c r="AV1221" s="12" t="s">
        <v>169</v>
      </c>
      <c r="AW1221" s="12" t="s">
        <v>32</v>
      </c>
      <c r="AX1221" s="12" t="s">
        <v>71</v>
      </c>
      <c r="AY1221" s="160" t="s">
        <v>162</v>
      </c>
    </row>
    <row r="1222" spans="2:65" s="12" customFormat="1">
      <c r="B1222" s="159"/>
      <c r="D1222" s="152" t="s">
        <v>175</v>
      </c>
      <c r="E1222" s="160" t="s">
        <v>1</v>
      </c>
      <c r="F1222" s="161" t="s">
        <v>1461</v>
      </c>
      <c r="H1222" s="162">
        <v>5.4740000000000002</v>
      </c>
      <c r="I1222" s="163"/>
      <c r="L1222" s="159"/>
      <c r="M1222" s="164"/>
      <c r="N1222" s="165"/>
      <c r="O1222" s="165"/>
      <c r="P1222" s="165"/>
      <c r="Q1222" s="165"/>
      <c r="R1222" s="165"/>
      <c r="S1222" s="165"/>
      <c r="T1222" s="166"/>
      <c r="AT1222" s="160" t="s">
        <v>175</v>
      </c>
      <c r="AU1222" s="160" t="s">
        <v>169</v>
      </c>
      <c r="AV1222" s="12" t="s">
        <v>169</v>
      </c>
      <c r="AW1222" s="12" t="s">
        <v>32</v>
      </c>
      <c r="AX1222" s="12" t="s">
        <v>71</v>
      </c>
      <c r="AY1222" s="160" t="s">
        <v>162</v>
      </c>
    </row>
    <row r="1223" spans="2:65" s="14" customFormat="1">
      <c r="B1223" s="175"/>
      <c r="D1223" s="152" t="s">
        <v>175</v>
      </c>
      <c r="E1223" s="176" t="s">
        <v>1</v>
      </c>
      <c r="F1223" s="177" t="s">
        <v>190</v>
      </c>
      <c r="H1223" s="178">
        <v>41.963999999999999</v>
      </c>
      <c r="I1223" s="179"/>
      <c r="L1223" s="175"/>
      <c r="M1223" s="180"/>
      <c r="N1223" s="181"/>
      <c r="O1223" s="181"/>
      <c r="P1223" s="181"/>
      <c r="Q1223" s="181"/>
      <c r="R1223" s="181"/>
      <c r="S1223" s="181"/>
      <c r="T1223" s="182"/>
      <c r="AT1223" s="176" t="s">
        <v>175</v>
      </c>
      <c r="AU1223" s="176" t="s">
        <v>169</v>
      </c>
      <c r="AV1223" s="14" t="s">
        <v>168</v>
      </c>
      <c r="AW1223" s="14" t="s">
        <v>32</v>
      </c>
      <c r="AX1223" s="14" t="s">
        <v>79</v>
      </c>
      <c r="AY1223" s="176" t="s">
        <v>162</v>
      </c>
    </row>
    <row r="1224" spans="2:65" s="1" customFormat="1" ht="16.5" customHeight="1">
      <c r="B1224" s="139"/>
      <c r="C1224" s="140" t="s">
        <v>1462</v>
      </c>
      <c r="D1224" s="140" t="s">
        <v>164</v>
      </c>
      <c r="E1224" s="242" t="s">
        <v>1463</v>
      </c>
      <c r="F1224" s="243"/>
      <c r="G1224" s="142" t="s">
        <v>712</v>
      </c>
      <c r="H1224" s="143">
        <v>59.795999999999999</v>
      </c>
      <c r="I1224" s="144"/>
      <c r="J1224" s="143">
        <f>ROUND(I1224*H1224,3)</f>
        <v>0</v>
      </c>
      <c r="K1224" s="141" t="s">
        <v>1</v>
      </c>
      <c r="L1224" s="30"/>
      <c r="M1224" s="145" t="s">
        <v>1</v>
      </c>
      <c r="N1224" s="146" t="s">
        <v>43</v>
      </c>
      <c r="O1224" s="49"/>
      <c r="P1224" s="147">
        <f>O1224*H1224</f>
        <v>0</v>
      </c>
      <c r="Q1224" s="147">
        <v>0</v>
      </c>
      <c r="R1224" s="147">
        <f>Q1224*H1224</f>
        <v>0</v>
      </c>
      <c r="S1224" s="147">
        <v>0</v>
      </c>
      <c r="T1224" s="148">
        <f>S1224*H1224</f>
        <v>0</v>
      </c>
      <c r="AR1224" s="16" t="s">
        <v>272</v>
      </c>
      <c r="AT1224" s="16" t="s">
        <v>164</v>
      </c>
      <c r="AU1224" s="16" t="s">
        <v>169</v>
      </c>
      <c r="AY1224" s="16" t="s">
        <v>162</v>
      </c>
      <c r="BE1224" s="149">
        <f>IF(N1224="základná",J1224,0)</f>
        <v>0</v>
      </c>
      <c r="BF1224" s="149">
        <f>IF(N1224="znížená",J1224,0)</f>
        <v>0</v>
      </c>
      <c r="BG1224" s="149">
        <f>IF(N1224="zákl. prenesená",J1224,0)</f>
        <v>0</v>
      </c>
      <c r="BH1224" s="149">
        <f>IF(N1224="zníž. prenesená",J1224,0)</f>
        <v>0</v>
      </c>
      <c r="BI1224" s="149">
        <f>IF(N1224="nulová",J1224,0)</f>
        <v>0</v>
      </c>
      <c r="BJ1224" s="16" t="s">
        <v>169</v>
      </c>
      <c r="BK1224" s="150">
        <f>ROUND(I1224*H1224,3)</f>
        <v>0</v>
      </c>
      <c r="BL1224" s="16" t="s">
        <v>272</v>
      </c>
      <c r="BM1224" s="16" t="s">
        <v>1464</v>
      </c>
    </row>
    <row r="1225" spans="2:65" s="11" customFormat="1">
      <c r="B1225" s="151"/>
      <c r="D1225" s="152" t="s">
        <v>175</v>
      </c>
      <c r="E1225" s="153" t="s">
        <v>1</v>
      </c>
      <c r="F1225" s="154" t="s">
        <v>1422</v>
      </c>
      <c r="H1225" s="153" t="s">
        <v>1</v>
      </c>
      <c r="I1225" s="155"/>
      <c r="L1225" s="151"/>
      <c r="M1225" s="156"/>
      <c r="N1225" s="157"/>
      <c r="O1225" s="157"/>
      <c r="P1225" s="157"/>
      <c r="Q1225" s="157"/>
      <c r="R1225" s="157"/>
      <c r="S1225" s="157"/>
      <c r="T1225" s="158"/>
      <c r="AT1225" s="153" t="s">
        <v>175</v>
      </c>
      <c r="AU1225" s="153" t="s">
        <v>169</v>
      </c>
      <c r="AV1225" s="11" t="s">
        <v>79</v>
      </c>
      <c r="AW1225" s="11" t="s">
        <v>32</v>
      </c>
      <c r="AX1225" s="11" t="s">
        <v>71</v>
      </c>
      <c r="AY1225" s="153" t="s">
        <v>162</v>
      </c>
    </row>
    <row r="1226" spans="2:65" s="11" customFormat="1">
      <c r="B1226" s="151"/>
      <c r="D1226" s="152" t="s">
        <v>175</v>
      </c>
      <c r="E1226" s="153" t="s">
        <v>1</v>
      </c>
      <c r="F1226" s="154" t="s">
        <v>1465</v>
      </c>
      <c r="H1226" s="153" t="s">
        <v>1</v>
      </c>
      <c r="I1226" s="155"/>
      <c r="L1226" s="151"/>
      <c r="M1226" s="156"/>
      <c r="N1226" s="157"/>
      <c r="O1226" s="157"/>
      <c r="P1226" s="157"/>
      <c r="Q1226" s="157"/>
      <c r="R1226" s="157"/>
      <c r="S1226" s="157"/>
      <c r="T1226" s="158"/>
      <c r="AT1226" s="153" t="s">
        <v>175</v>
      </c>
      <c r="AU1226" s="153" t="s">
        <v>169</v>
      </c>
      <c r="AV1226" s="11" t="s">
        <v>79</v>
      </c>
      <c r="AW1226" s="11" t="s">
        <v>32</v>
      </c>
      <c r="AX1226" s="11" t="s">
        <v>71</v>
      </c>
      <c r="AY1226" s="153" t="s">
        <v>162</v>
      </c>
    </row>
    <row r="1227" spans="2:65" s="12" customFormat="1">
      <c r="B1227" s="159"/>
      <c r="D1227" s="152" t="s">
        <v>175</v>
      </c>
      <c r="E1227" s="160" t="s">
        <v>1</v>
      </c>
      <c r="F1227" s="161" t="s">
        <v>1466</v>
      </c>
      <c r="H1227" s="162">
        <v>8.17</v>
      </c>
      <c r="I1227" s="163"/>
      <c r="L1227" s="159"/>
      <c r="M1227" s="164"/>
      <c r="N1227" s="165"/>
      <c r="O1227" s="165"/>
      <c r="P1227" s="165"/>
      <c r="Q1227" s="165"/>
      <c r="R1227" s="165"/>
      <c r="S1227" s="165"/>
      <c r="T1227" s="166"/>
      <c r="AT1227" s="160" t="s">
        <v>175</v>
      </c>
      <c r="AU1227" s="160" t="s">
        <v>169</v>
      </c>
      <c r="AV1227" s="12" t="s">
        <v>169</v>
      </c>
      <c r="AW1227" s="12" t="s">
        <v>32</v>
      </c>
      <c r="AX1227" s="12" t="s">
        <v>71</v>
      </c>
      <c r="AY1227" s="160" t="s">
        <v>162</v>
      </c>
    </row>
    <row r="1228" spans="2:65" s="11" customFormat="1">
      <c r="B1228" s="151"/>
      <c r="D1228" s="152" t="s">
        <v>175</v>
      </c>
      <c r="E1228" s="153" t="s">
        <v>1</v>
      </c>
      <c r="F1228" s="154" t="s">
        <v>1467</v>
      </c>
      <c r="H1228" s="153" t="s">
        <v>1</v>
      </c>
      <c r="I1228" s="155"/>
      <c r="L1228" s="151"/>
      <c r="M1228" s="156"/>
      <c r="N1228" s="157"/>
      <c r="O1228" s="157"/>
      <c r="P1228" s="157"/>
      <c r="Q1228" s="157"/>
      <c r="R1228" s="157"/>
      <c r="S1228" s="157"/>
      <c r="T1228" s="158"/>
      <c r="AT1228" s="153" t="s">
        <v>175</v>
      </c>
      <c r="AU1228" s="153" t="s">
        <v>169</v>
      </c>
      <c r="AV1228" s="11" t="s">
        <v>79</v>
      </c>
      <c r="AW1228" s="11" t="s">
        <v>32</v>
      </c>
      <c r="AX1228" s="11" t="s">
        <v>71</v>
      </c>
      <c r="AY1228" s="153" t="s">
        <v>162</v>
      </c>
    </row>
    <row r="1229" spans="2:65" s="12" customFormat="1">
      <c r="B1229" s="159"/>
      <c r="D1229" s="152" t="s">
        <v>175</v>
      </c>
      <c r="E1229" s="160" t="s">
        <v>1</v>
      </c>
      <c r="F1229" s="161" t="s">
        <v>1468</v>
      </c>
      <c r="H1229" s="162">
        <v>8.5500000000000007</v>
      </c>
      <c r="I1229" s="163"/>
      <c r="L1229" s="159"/>
      <c r="M1229" s="164"/>
      <c r="N1229" s="165"/>
      <c r="O1229" s="165"/>
      <c r="P1229" s="165"/>
      <c r="Q1229" s="165"/>
      <c r="R1229" s="165"/>
      <c r="S1229" s="165"/>
      <c r="T1229" s="166"/>
      <c r="AT1229" s="160" t="s">
        <v>175</v>
      </c>
      <c r="AU1229" s="160" t="s">
        <v>169</v>
      </c>
      <c r="AV1229" s="12" t="s">
        <v>169</v>
      </c>
      <c r="AW1229" s="12" t="s">
        <v>32</v>
      </c>
      <c r="AX1229" s="12" t="s">
        <v>71</v>
      </c>
      <c r="AY1229" s="160" t="s">
        <v>162</v>
      </c>
    </row>
    <row r="1230" spans="2:65" s="11" customFormat="1">
      <c r="B1230" s="151"/>
      <c r="D1230" s="152" t="s">
        <v>175</v>
      </c>
      <c r="E1230" s="153" t="s">
        <v>1</v>
      </c>
      <c r="F1230" s="154" t="s">
        <v>1469</v>
      </c>
      <c r="H1230" s="153" t="s">
        <v>1</v>
      </c>
      <c r="I1230" s="155"/>
      <c r="L1230" s="151"/>
      <c r="M1230" s="156"/>
      <c r="N1230" s="157"/>
      <c r="O1230" s="157"/>
      <c r="P1230" s="157"/>
      <c r="Q1230" s="157"/>
      <c r="R1230" s="157"/>
      <c r="S1230" s="157"/>
      <c r="T1230" s="158"/>
      <c r="AT1230" s="153" t="s">
        <v>175</v>
      </c>
      <c r="AU1230" s="153" t="s">
        <v>169</v>
      </c>
      <c r="AV1230" s="11" t="s">
        <v>79</v>
      </c>
      <c r="AW1230" s="11" t="s">
        <v>32</v>
      </c>
      <c r="AX1230" s="11" t="s">
        <v>71</v>
      </c>
      <c r="AY1230" s="153" t="s">
        <v>162</v>
      </c>
    </row>
    <row r="1231" spans="2:65" s="12" customFormat="1">
      <c r="B1231" s="159"/>
      <c r="D1231" s="152" t="s">
        <v>175</v>
      </c>
      <c r="E1231" s="160" t="s">
        <v>1</v>
      </c>
      <c r="F1231" s="161" t="s">
        <v>1470</v>
      </c>
      <c r="H1231" s="162">
        <v>11.52</v>
      </c>
      <c r="I1231" s="163"/>
      <c r="L1231" s="159"/>
      <c r="M1231" s="164"/>
      <c r="N1231" s="165"/>
      <c r="O1231" s="165"/>
      <c r="P1231" s="165"/>
      <c r="Q1231" s="165"/>
      <c r="R1231" s="165"/>
      <c r="S1231" s="165"/>
      <c r="T1231" s="166"/>
      <c r="AT1231" s="160" t="s">
        <v>175</v>
      </c>
      <c r="AU1231" s="160" t="s">
        <v>169</v>
      </c>
      <c r="AV1231" s="12" t="s">
        <v>169</v>
      </c>
      <c r="AW1231" s="12" t="s">
        <v>32</v>
      </c>
      <c r="AX1231" s="12" t="s">
        <v>71</v>
      </c>
      <c r="AY1231" s="160" t="s">
        <v>162</v>
      </c>
    </row>
    <row r="1232" spans="2:65" s="12" customFormat="1">
      <c r="B1232" s="159"/>
      <c r="D1232" s="152" t="s">
        <v>175</v>
      </c>
      <c r="E1232" s="160" t="s">
        <v>1</v>
      </c>
      <c r="F1232" s="161" t="s">
        <v>1471</v>
      </c>
      <c r="H1232" s="162">
        <v>-1.9</v>
      </c>
      <c r="I1232" s="163"/>
      <c r="L1232" s="159"/>
      <c r="M1232" s="164"/>
      <c r="N1232" s="165"/>
      <c r="O1232" s="165"/>
      <c r="P1232" s="165"/>
      <c r="Q1232" s="165"/>
      <c r="R1232" s="165"/>
      <c r="S1232" s="165"/>
      <c r="T1232" s="166"/>
      <c r="AT1232" s="160" t="s">
        <v>175</v>
      </c>
      <c r="AU1232" s="160" t="s">
        <v>169</v>
      </c>
      <c r="AV1232" s="12" t="s">
        <v>169</v>
      </c>
      <c r="AW1232" s="12" t="s">
        <v>32</v>
      </c>
      <c r="AX1232" s="12" t="s">
        <v>71</v>
      </c>
      <c r="AY1232" s="160" t="s">
        <v>162</v>
      </c>
    </row>
    <row r="1233" spans="2:65" s="11" customFormat="1">
      <c r="B1233" s="151"/>
      <c r="D1233" s="152" t="s">
        <v>175</v>
      </c>
      <c r="E1233" s="153" t="s">
        <v>1</v>
      </c>
      <c r="F1233" s="154" t="s">
        <v>1472</v>
      </c>
      <c r="H1233" s="153" t="s">
        <v>1</v>
      </c>
      <c r="I1233" s="155"/>
      <c r="L1233" s="151"/>
      <c r="M1233" s="156"/>
      <c r="N1233" s="157"/>
      <c r="O1233" s="157"/>
      <c r="P1233" s="157"/>
      <c r="Q1233" s="157"/>
      <c r="R1233" s="157"/>
      <c r="S1233" s="157"/>
      <c r="T1233" s="158"/>
      <c r="AT1233" s="153" t="s">
        <v>175</v>
      </c>
      <c r="AU1233" s="153" t="s">
        <v>169</v>
      </c>
      <c r="AV1233" s="11" t="s">
        <v>79</v>
      </c>
      <c r="AW1233" s="11" t="s">
        <v>32</v>
      </c>
      <c r="AX1233" s="11" t="s">
        <v>71</v>
      </c>
      <c r="AY1233" s="153" t="s">
        <v>162</v>
      </c>
    </row>
    <row r="1234" spans="2:65" s="12" customFormat="1">
      <c r="B1234" s="159"/>
      <c r="D1234" s="152" t="s">
        <v>175</v>
      </c>
      <c r="E1234" s="160" t="s">
        <v>1</v>
      </c>
      <c r="F1234" s="161" t="s">
        <v>1473</v>
      </c>
      <c r="H1234" s="162">
        <v>9.1999999999999993</v>
      </c>
      <c r="I1234" s="163"/>
      <c r="L1234" s="159"/>
      <c r="M1234" s="164"/>
      <c r="N1234" s="165"/>
      <c r="O1234" s="165"/>
      <c r="P1234" s="165"/>
      <c r="Q1234" s="165"/>
      <c r="R1234" s="165"/>
      <c r="S1234" s="165"/>
      <c r="T1234" s="166"/>
      <c r="AT1234" s="160" t="s">
        <v>175</v>
      </c>
      <c r="AU1234" s="160" t="s">
        <v>169</v>
      </c>
      <c r="AV1234" s="12" t="s">
        <v>169</v>
      </c>
      <c r="AW1234" s="12" t="s">
        <v>32</v>
      </c>
      <c r="AX1234" s="12" t="s">
        <v>71</v>
      </c>
      <c r="AY1234" s="160" t="s">
        <v>162</v>
      </c>
    </row>
    <row r="1235" spans="2:65" s="11" customFormat="1">
      <c r="B1235" s="151"/>
      <c r="D1235" s="152" t="s">
        <v>175</v>
      </c>
      <c r="E1235" s="153" t="s">
        <v>1</v>
      </c>
      <c r="F1235" s="154" t="s">
        <v>1474</v>
      </c>
      <c r="H1235" s="153" t="s">
        <v>1</v>
      </c>
      <c r="I1235" s="155"/>
      <c r="L1235" s="151"/>
      <c r="M1235" s="156"/>
      <c r="N1235" s="157"/>
      <c r="O1235" s="157"/>
      <c r="P1235" s="157"/>
      <c r="Q1235" s="157"/>
      <c r="R1235" s="157"/>
      <c r="S1235" s="157"/>
      <c r="T1235" s="158"/>
      <c r="AT1235" s="153" t="s">
        <v>175</v>
      </c>
      <c r="AU1235" s="153" t="s">
        <v>169</v>
      </c>
      <c r="AV1235" s="11" t="s">
        <v>79</v>
      </c>
      <c r="AW1235" s="11" t="s">
        <v>32</v>
      </c>
      <c r="AX1235" s="11" t="s">
        <v>71</v>
      </c>
      <c r="AY1235" s="153" t="s">
        <v>162</v>
      </c>
    </row>
    <row r="1236" spans="2:65" s="12" customFormat="1">
      <c r="B1236" s="159"/>
      <c r="D1236" s="152" t="s">
        <v>175</v>
      </c>
      <c r="E1236" s="160" t="s">
        <v>1</v>
      </c>
      <c r="F1236" s="161" t="s">
        <v>1470</v>
      </c>
      <c r="H1236" s="162">
        <v>11.52</v>
      </c>
      <c r="I1236" s="163"/>
      <c r="L1236" s="159"/>
      <c r="M1236" s="164"/>
      <c r="N1236" s="165"/>
      <c r="O1236" s="165"/>
      <c r="P1236" s="165"/>
      <c r="Q1236" s="165"/>
      <c r="R1236" s="165"/>
      <c r="S1236" s="165"/>
      <c r="T1236" s="166"/>
      <c r="AT1236" s="160" t="s">
        <v>175</v>
      </c>
      <c r="AU1236" s="160" t="s">
        <v>169</v>
      </c>
      <c r="AV1236" s="12" t="s">
        <v>169</v>
      </c>
      <c r="AW1236" s="12" t="s">
        <v>32</v>
      </c>
      <c r="AX1236" s="12" t="s">
        <v>71</v>
      </c>
      <c r="AY1236" s="160" t="s">
        <v>162</v>
      </c>
    </row>
    <row r="1237" spans="2:65" s="12" customFormat="1">
      <c r="B1237" s="159"/>
      <c r="D1237" s="152" t="s">
        <v>175</v>
      </c>
      <c r="E1237" s="160" t="s">
        <v>1</v>
      </c>
      <c r="F1237" s="161" t="s">
        <v>1471</v>
      </c>
      <c r="H1237" s="162">
        <v>-1.9</v>
      </c>
      <c r="I1237" s="163"/>
      <c r="L1237" s="159"/>
      <c r="M1237" s="164"/>
      <c r="N1237" s="165"/>
      <c r="O1237" s="165"/>
      <c r="P1237" s="165"/>
      <c r="Q1237" s="165"/>
      <c r="R1237" s="165"/>
      <c r="S1237" s="165"/>
      <c r="T1237" s="166"/>
      <c r="AT1237" s="160" t="s">
        <v>175</v>
      </c>
      <c r="AU1237" s="160" t="s">
        <v>169</v>
      </c>
      <c r="AV1237" s="12" t="s">
        <v>169</v>
      </c>
      <c r="AW1237" s="12" t="s">
        <v>32</v>
      </c>
      <c r="AX1237" s="12" t="s">
        <v>71</v>
      </c>
      <c r="AY1237" s="160" t="s">
        <v>162</v>
      </c>
    </row>
    <row r="1238" spans="2:65" s="11" customFormat="1">
      <c r="B1238" s="151"/>
      <c r="D1238" s="152" t="s">
        <v>175</v>
      </c>
      <c r="E1238" s="153" t="s">
        <v>1</v>
      </c>
      <c r="F1238" s="154" t="s">
        <v>1475</v>
      </c>
      <c r="H1238" s="153" t="s">
        <v>1</v>
      </c>
      <c r="I1238" s="155"/>
      <c r="L1238" s="151"/>
      <c r="M1238" s="156"/>
      <c r="N1238" s="157"/>
      <c r="O1238" s="157"/>
      <c r="P1238" s="157"/>
      <c r="Q1238" s="157"/>
      <c r="R1238" s="157"/>
      <c r="S1238" s="157"/>
      <c r="T1238" s="158"/>
      <c r="AT1238" s="153" t="s">
        <v>175</v>
      </c>
      <c r="AU1238" s="153" t="s">
        <v>169</v>
      </c>
      <c r="AV1238" s="11" t="s">
        <v>79</v>
      </c>
      <c r="AW1238" s="11" t="s">
        <v>32</v>
      </c>
      <c r="AX1238" s="11" t="s">
        <v>71</v>
      </c>
      <c r="AY1238" s="153" t="s">
        <v>162</v>
      </c>
    </row>
    <row r="1239" spans="2:65" s="12" customFormat="1">
      <c r="B1239" s="159"/>
      <c r="D1239" s="152" t="s">
        <v>175</v>
      </c>
      <c r="E1239" s="160" t="s">
        <v>1</v>
      </c>
      <c r="F1239" s="161" t="s">
        <v>1473</v>
      </c>
      <c r="H1239" s="162">
        <v>9.1999999999999993</v>
      </c>
      <c r="I1239" s="163"/>
      <c r="L1239" s="159"/>
      <c r="M1239" s="164"/>
      <c r="N1239" s="165"/>
      <c r="O1239" s="165"/>
      <c r="P1239" s="165"/>
      <c r="Q1239" s="165"/>
      <c r="R1239" s="165"/>
      <c r="S1239" s="165"/>
      <c r="T1239" s="166"/>
      <c r="AT1239" s="160" t="s">
        <v>175</v>
      </c>
      <c r="AU1239" s="160" t="s">
        <v>169</v>
      </c>
      <c r="AV1239" s="12" t="s">
        <v>169</v>
      </c>
      <c r="AW1239" s="12" t="s">
        <v>32</v>
      </c>
      <c r="AX1239" s="12" t="s">
        <v>71</v>
      </c>
      <c r="AY1239" s="160" t="s">
        <v>162</v>
      </c>
    </row>
    <row r="1240" spans="2:65" s="13" customFormat="1">
      <c r="B1240" s="167"/>
      <c r="D1240" s="152" t="s">
        <v>175</v>
      </c>
      <c r="E1240" s="168" t="s">
        <v>1</v>
      </c>
      <c r="F1240" s="169" t="s">
        <v>183</v>
      </c>
      <c r="H1240" s="170">
        <v>54.36</v>
      </c>
      <c r="I1240" s="171"/>
      <c r="L1240" s="167"/>
      <c r="M1240" s="172"/>
      <c r="N1240" s="173"/>
      <c r="O1240" s="173"/>
      <c r="P1240" s="173"/>
      <c r="Q1240" s="173"/>
      <c r="R1240" s="173"/>
      <c r="S1240" s="173"/>
      <c r="T1240" s="174"/>
      <c r="AT1240" s="168" t="s">
        <v>175</v>
      </c>
      <c r="AU1240" s="168" t="s">
        <v>169</v>
      </c>
      <c r="AV1240" s="13" t="s">
        <v>184</v>
      </c>
      <c r="AW1240" s="13" t="s">
        <v>32</v>
      </c>
      <c r="AX1240" s="13" t="s">
        <v>71</v>
      </c>
      <c r="AY1240" s="168" t="s">
        <v>162</v>
      </c>
    </row>
    <row r="1241" spans="2:65" s="12" customFormat="1">
      <c r="B1241" s="159"/>
      <c r="D1241" s="152" t="s">
        <v>175</v>
      </c>
      <c r="E1241" s="160" t="s">
        <v>1</v>
      </c>
      <c r="F1241" s="161" t="s">
        <v>1476</v>
      </c>
      <c r="H1241" s="162">
        <v>5.4359999999999999</v>
      </c>
      <c r="I1241" s="163"/>
      <c r="L1241" s="159"/>
      <c r="M1241" s="164"/>
      <c r="N1241" s="165"/>
      <c r="O1241" s="165"/>
      <c r="P1241" s="165"/>
      <c r="Q1241" s="165"/>
      <c r="R1241" s="165"/>
      <c r="S1241" s="165"/>
      <c r="T1241" s="166"/>
      <c r="AT1241" s="160" t="s">
        <v>175</v>
      </c>
      <c r="AU1241" s="160" t="s">
        <v>169</v>
      </c>
      <c r="AV1241" s="12" t="s">
        <v>169</v>
      </c>
      <c r="AW1241" s="12" t="s">
        <v>32</v>
      </c>
      <c r="AX1241" s="12" t="s">
        <v>71</v>
      </c>
      <c r="AY1241" s="160" t="s">
        <v>162</v>
      </c>
    </row>
    <row r="1242" spans="2:65" s="14" customFormat="1">
      <c r="B1242" s="175"/>
      <c r="D1242" s="152" t="s">
        <v>175</v>
      </c>
      <c r="E1242" s="176" t="s">
        <v>1</v>
      </c>
      <c r="F1242" s="177" t="s">
        <v>190</v>
      </c>
      <c r="H1242" s="178">
        <v>59.795999999999999</v>
      </c>
      <c r="I1242" s="179"/>
      <c r="L1242" s="175"/>
      <c r="M1242" s="180"/>
      <c r="N1242" s="181"/>
      <c r="O1242" s="181"/>
      <c r="P1242" s="181"/>
      <c r="Q1242" s="181"/>
      <c r="R1242" s="181"/>
      <c r="S1242" s="181"/>
      <c r="T1242" s="182"/>
      <c r="AT1242" s="176" t="s">
        <v>175</v>
      </c>
      <c r="AU1242" s="176" t="s">
        <v>169</v>
      </c>
      <c r="AV1242" s="14" t="s">
        <v>168</v>
      </c>
      <c r="AW1242" s="14" t="s">
        <v>32</v>
      </c>
      <c r="AX1242" s="14" t="s">
        <v>79</v>
      </c>
      <c r="AY1242" s="176" t="s">
        <v>162</v>
      </c>
    </row>
    <row r="1243" spans="2:65" s="1" customFormat="1" ht="16.5" customHeight="1">
      <c r="B1243" s="139"/>
      <c r="C1243" s="140" t="s">
        <v>1477</v>
      </c>
      <c r="D1243" s="140" t="s">
        <v>164</v>
      </c>
      <c r="E1243" s="242" t="s">
        <v>1478</v>
      </c>
      <c r="F1243" s="243"/>
      <c r="G1243" s="142" t="s">
        <v>1420</v>
      </c>
      <c r="H1243" s="143">
        <v>193.37799999999999</v>
      </c>
      <c r="I1243" s="144"/>
      <c r="J1243" s="143">
        <f>ROUND(I1243*H1243,3)</f>
        <v>0</v>
      </c>
      <c r="K1243" s="141" t="s">
        <v>1</v>
      </c>
      <c r="L1243" s="30"/>
      <c r="M1243" s="145" t="s">
        <v>1</v>
      </c>
      <c r="N1243" s="146" t="s">
        <v>43</v>
      </c>
      <c r="O1243" s="49"/>
      <c r="P1243" s="147">
        <f>O1243*H1243</f>
        <v>0</v>
      </c>
      <c r="Q1243" s="147">
        <v>0</v>
      </c>
      <c r="R1243" s="147">
        <f>Q1243*H1243</f>
        <v>0</v>
      </c>
      <c r="S1243" s="147">
        <v>0</v>
      </c>
      <c r="T1243" s="148">
        <f>S1243*H1243</f>
        <v>0</v>
      </c>
      <c r="AR1243" s="16" t="s">
        <v>272</v>
      </c>
      <c r="AT1243" s="16" t="s">
        <v>164</v>
      </c>
      <c r="AU1243" s="16" t="s">
        <v>169</v>
      </c>
      <c r="AY1243" s="16" t="s">
        <v>162</v>
      </c>
      <c r="BE1243" s="149">
        <f>IF(N1243="základná",J1243,0)</f>
        <v>0</v>
      </c>
      <c r="BF1243" s="149">
        <f>IF(N1243="znížená",J1243,0)</f>
        <v>0</v>
      </c>
      <c r="BG1243" s="149">
        <f>IF(N1243="zákl. prenesená",J1243,0)</f>
        <v>0</v>
      </c>
      <c r="BH1243" s="149">
        <f>IF(N1243="zníž. prenesená",J1243,0)</f>
        <v>0</v>
      </c>
      <c r="BI1243" s="149">
        <f>IF(N1243="nulová",J1243,0)</f>
        <v>0</v>
      </c>
      <c r="BJ1243" s="16" t="s">
        <v>169</v>
      </c>
      <c r="BK1243" s="150">
        <f>ROUND(I1243*H1243,3)</f>
        <v>0</v>
      </c>
      <c r="BL1243" s="16" t="s">
        <v>272</v>
      </c>
      <c r="BM1243" s="16" t="s">
        <v>1479</v>
      </c>
    </row>
    <row r="1244" spans="2:65" s="11" customFormat="1">
      <c r="B1244" s="151"/>
      <c r="D1244" s="152" t="s">
        <v>175</v>
      </c>
      <c r="E1244" s="153" t="s">
        <v>1</v>
      </c>
      <c r="F1244" s="154" t="s">
        <v>1480</v>
      </c>
      <c r="H1244" s="153" t="s">
        <v>1</v>
      </c>
      <c r="I1244" s="155"/>
      <c r="L1244" s="151"/>
      <c r="M1244" s="156"/>
      <c r="N1244" s="157"/>
      <c r="O1244" s="157"/>
      <c r="P1244" s="157"/>
      <c r="Q1244" s="157"/>
      <c r="R1244" s="157"/>
      <c r="S1244" s="157"/>
      <c r="T1244" s="158"/>
      <c r="AT1244" s="153" t="s">
        <v>175</v>
      </c>
      <c r="AU1244" s="153" t="s">
        <v>169</v>
      </c>
      <c r="AV1244" s="11" t="s">
        <v>79</v>
      </c>
      <c r="AW1244" s="11" t="s">
        <v>32</v>
      </c>
      <c r="AX1244" s="11" t="s">
        <v>71</v>
      </c>
      <c r="AY1244" s="153" t="s">
        <v>162</v>
      </c>
    </row>
    <row r="1245" spans="2:65" s="11" customFormat="1">
      <c r="B1245" s="151"/>
      <c r="D1245" s="152" t="s">
        <v>175</v>
      </c>
      <c r="E1245" s="153" t="s">
        <v>1</v>
      </c>
      <c r="F1245" s="154" t="s">
        <v>1422</v>
      </c>
      <c r="H1245" s="153" t="s">
        <v>1</v>
      </c>
      <c r="I1245" s="155"/>
      <c r="L1245" s="151"/>
      <c r="M1245" s="156"/>
      <c r="N1245" s="157"/>
      <c r="O1245" s="157"/>
      <c r="P1245" s="157"/>
      <c r="Q1245" s="157"/>
      <c r="R1245" s="157"/>
      <c r="S1245" s="157"/>
      <c r="T1245" s="158"/>
      <c r="AT1245" s="153" t="s">
        <v>175</v>
      </c>
      <c r="AU1245" s="153" t="s">
        <v>169</v>
      </c>
      <c r="AV1245" s="11" t="s">
        <v>79</v>
      </c>
      <c r="AW1245" s="11" t="s">
        <v>32</v>
      </c>
      <c r="AX1245" s="11" t="s">
        <v>71</v>
      </c>
      <c r="AY1245" s="153" t="s">
        <v>162</v>
      </c>
    </row>
    <row r="1246" spans="2:65" s="12" customFormat="1">
      <c r="B1246" s="159"/>
      <c r="D1246" s="152" t="s">
        <v>175</v>
      </c>
      <c r="E1246" s="160" t="s">
        <v>1</v>
      </c>
      <c r="F1246" s="161" t="s">
        <v>1481</v>
      </c>
      <c r="H1246" s="162">
        <v>154.66999999999999</v>
      </c>
      <c r="I1246" s="163"/>
      <c r="L1246" s="159"/>
      <c r="M1246" s="164"/>
      <c r="N1246" s="165"/>
      <c r="O1246" s="165"/>
      <c r="P1246" s="165"/>
      <c r="Q1246" s="165"/>
      <c r="R1246" s="165"/>
      <c r="S1246" s="165"/>
      <c r="T1246" s="166"/>
      <c r="AT1246" s="160" t="s">
        <v>175</v>
      </c>
      <c r="AU1246" s="160" t="s">
        <v>169</v>
      </c>
      <c r="AV1246" s="12" t="s">
        <v>169</v>
      </c>
      <c r="AW1246" s="12" t="s">
        <v>32</v>
      </c>
      <c r="AX1246" s="12" t="s">
        <v>71</v>
      </c>
      <c r="AY1246" s="160" t="s">
        <v>162</v>
      </c>
    </row>
    <row r="1247" spans="2:65" s="13" customFormat="1">
      <c r="B1247" s="167"/>
      <c r="D1247" s="152" t="s">
        <v>175</v>
      </c>
      <c r="E1247" s="168" t="s">
        <v>1</v>
      </c>
      <c r="F1247" s="169" t="s">
        <v>183</v>
      </c>
      <c r="H1247" s="170">
        <v>154.66999999999999</v>
      </c>
      <c r="I1247" s="171"/>
      <c r="L1247" s="167"/>
      <c r="M1247" s="172"/>
      <c r="N1247" s="173"/>
      <c r="O1247" s="173"/>
      <c r="P1247" s="173"/>
      <c r="Q1247" s="173"/>
      <c r="R1247" s="173"/>
      <c r="S1247" s="173"/>
      <c r="T1247" s="174"/>
      <c r="AT1247" s="168" t="s">
        <v>175</v>
      </c>
      <c r="AU1247" s="168" t="s">
        <v>169</v>
      </c>
      <c r="AV1247" s="13" t="s">
        <v>184</v>
      </c>
      <c r="AW1247" s="13" t="s">
        <v>32</v>
      </c>
      <c r="AX1247" s="13" t="s">
        <v>71</v>
      </c>
      <c r="AY1247" s="168" t="s">
        <v>162</v>
      </c>
    </row>
    <row r="1248" spans="2:65" s="11" customFormat="1">
      <c r="B1248" s="151"/>
      <c r="D1248" s="152" t="s">
        <v>175</v>
      </c>
      <c r="E1248" s="153" t="s">
        <v>1</v>
      </c>
      <c r="F1248" s="154" t="s">
        <v>1482</v>
      </c>
      <c r="H1248" s="153" t="s">
        <v>1</v>
      </c>
      <c r="I1248" s="155"/>
      <c r="L1248" s="151"/>
      <c r="M1248" s="156"/>
      <c r="N1248" s="157"/>
      <c r="O1248" s="157"/>
      <c r="P1248" s="157"/>
      <c r="Q1248" s="157"/>
      <c r="R1248" s="157"/>
      <c r="S1248" s="157"/>
      <c r="T1248" s="158"/>
      <c r="AT1248" s="153" t="s">
        <v>175</v>
      </c>
      <c r="AU1248" s="153" t="s">
        <v>169</v>
      </c>
      <c r="AV1248" s="11" t="s">
        <v>79</v>
      </c>
      <c r="AW1248" s="11" t="s">
        <v>32</v>
      </c>
      <c r="AX1248" s="11" t="s">
        <v>71</v>
      </c>
      <c r="AY1248" s="153" t="s">
        <v>162</v>
      </c>
    </row>
    <row r="1249" spans="2:51" s="11" customFormat="1">
      <c r="B1249" s="151"/>
      <c r="D1249" s="152" t="s">
        <v>175</v>
      </c>
      <c r="E1249" s="153" t="s">
        <v>1</v>
      </c>
      <c r="F1249" s="154" t="s">
        <v>1483</v>
      </c>
      <c r="H1249" s="153" t="s">
        <v>1</v>
      </c>
      <c r="I1249" s="155"/>
      <c r="L1249" s="151"/>
      <c r="M1249" s="156"/>
      <c r="N1249" s="157"/>
      <c r="O1249" s="157"/>
      <c r="P1249" s="157"/>
      <c r="Q1249" s="157"/>
      <c r="R1249" s="157"/>
      <c r="S1249" s="157"/>
      <c r="T1249" s="158"/>
      <c r="AT1249" s="153" t="s">
        <v>175</v>
      </c>
      <c r="AU1249" s="153" t="s">
        <v>169</v>
      </c>
      <c r="AV1249" s="11" t="s">
        <v>79</v>
      </c>
      <c r="AW1249" s="11" t="s">
        <v>32</v>
      </c>
      <c r="AX1249" s="11" t="s">
        <v>71</v>
      </c>
      <c r="AY1249" s="153" t="s">
        <v>162</v>
      </c>
    </row>
    <row r="1250" spans="2:51" s="12" customFormat="1">
      <c r="B1250" s="159"/>
      <c r="D1250" s="152" t="s">
        <v>175</v>
      </c>
      <c r="E1250" s="160" t="s">
        <v>1</v>
      </c>
      <c r="F1250" s="161" t="s">
        <v>1484</v>
      </c>
      <c r="H1250" s="162">
        <v>14.37</v>
      </c>
      <c r="I1250" s="163"/>
      <c r="L1250" s="159"/>
      <c r="M1250" s="164"/>
      <c r="N1250" s="165"/>
      <c r="O1250" s="165"/>
      <c r="P1250" s="165"/>
      <c r="Q1250" s="165"/>
      <c r="R1250" s="165"/>
      <c r="S1250" s="165"/>
      <c r="T1250" s="166"/>
      <c r="AT1250" s="160" t="s">
        <v>175</v>
      </c>
      <c r="AU1250" s="160" t="s">
        <v>169</v>
      </c>
      <c r="AV1250" s="12" t="s">
        <v>169</v>
      </c>
      <c r="AW1250" s="12" t="s">
        <v>32</v>
      </c>
      <c r="AX1250" s="12" t="s">
        <v>71</v>
      </c>
      <c r="AY1250" s="160" t="s">
        <v>162</v>
      </c>
    </row>
    <row r="1251" spans="2:51" s="12" customFormat="1">
      <c r="B1251" s="159"/>
      <c r="D1251" s="152" t="s">
        <v>175</v>
      </c>
      <c r="E1251" s="160" t="s">
        <v>1</v>
      </c>
      <c r="F1251" s="161" t="s">
        <v>1485</v>
      </c>
      <c r="H1251" s="162">
        <v>-4.45</v>
      </c>
      <c r="I1251" s="163"/>
      <c r="L1251" s="159"/>
      <c r="M1251" s="164"/>
      <c r="N1251" s="165"/>
      <c r="O1251" s="165"/>
      <c r="P1251" s="165"/>
      <c r="Q1251" s="165"/>
      <c r="R1251" s="165"/>
      <c r="S1251" s="165"/>
      <c r="T1251" s="166"/>
      <c r="AT1251" s="160" t="s">
        <v>175</v>
      </c>
      <c r="AU1251" s="160" t="s">
        <v>169</v>
      </c>
      <c r="AV1251" s="12" t="s">
        <v>169</v>
      </c>
      <c r="AW1251" s="12" t="s">
        <v>32</v>
      </c>
      <c r="AX1251" s="12" t="s">
        <v>71</v>
      </c>
      <c r="AY1251" s="160" t="s">
        <v>162</v>
      </c>
    </row>
    <row r="1252" spans="2:51" s="11" customFormat="1">
      <c r="B1252" s="151"/>
      <c r="D1252" s="152" t="s">
        <v>175</v>
      </c>
      <c r="E1252" s="153" t="s">
        <v>1</v>
      </c>
      <c r="F1252" s="154" t="s">
        <v>1486</v>
      </c>
      <c r="H1252" s="153" t="s">
        <v>1</v>
      </c>
      <c r="I1252" s="155"/>
      <c r="L1252" s="151"/>
      <c r="M1252" s="156"/>
      <c r="N1252" s="157"/>
      <c r="O1252" s="157"/>
      <c r="P1252" s="157"/>
      <c r="Q1252" s="157"/>
      <c r="R1252" s="157"/>
      <c r="S1252" s="157"/>
      <c r="T1252" s="158"/>
      <c r="AT1252" s="153" t="s">
        <v>175</v>
      </c>
      <c r="AU1252" s="153" t="s">
        <v>169</v>
      </c>
      <c r="AV1252" s="11" t="s">
        <v>79</v>
      </c>
      <c r="AW1252" s="11" t="s">
        <v>32</v>
      </c>
      <c r="AX1252" s="11" t="s">
        <v>71</v>
      </c>
      <c r="AY1252" s="153" t="s">
        <v>162</v>
      </c>
    </row>
    <row r="1253" spans="2:51" s="12" customFormat="1">
      <c r="B1253" s="159"/>
      <c r="D1253" s="152" t="s">
        <v>175</v>
      </c>
      <c r="E1253" s="160" t="s">
        <v>1</v>
      </c>
      <c r="F1253" s="161" t="s">
        <v>1487</v>
      </c>
      <c r="H1253" s="162">
        <v>7.57</v>
      </c>
      <c r="I1253" s="163"/>
      <c r="L1253" s="159"/>
      <c r="M1253" s="164"/>
      <c r="N1253" s="165"/>
      <c r="O1253" s="165"/>
      <c r="P1253" s="165"/>
      <c r="Q1253" s="165"/>
      <c r="R1253" s="165"/>
      <c r="S1253" s="165"/>
      <c r="T1253" s="166"/>
      <c r="AT1253" s="160" t="s">
        <v>175</v>
      </c>
      <c r="AU1253" s="160" t="s">
        <v>169</v>
      </c>
      <c r="AV1253" s="12" t="s">
        <v>169</v>
      </c>
      <c r="AW1253" s="12" t="s">
        <v>32</v>
      </c>
      <c r="AX1253" s="12" t="s">
        <v>71</v>
      </c>
      <c r="AY1253" s="160" t="s">
        <v>162</v>
      </c>
    </row>
    <row r="1254" spans="2:51" s="11" customFormat="1">
      <c r="B1254" s="151"/>
      <c r="D1254" s="152" t="s">
        <v>175</v>
      </c>
      <c r="E1254" s="153" t="s">
        <v>1</v>
      </c>
      <c r="F1254" s="154" t="s">
        <v>1488</v>
      </c>
      <c r="H1254" s="153" t="s">
        <v>1</v>
      </c>
      <c r="I1254" s="155"/>
      <c r="L1254" s="151"/>
      <c r="M1254" s="156"/>
      <c r="N1254" s="157"/>
      <c r="O1254" s="157"/>
      <c r="P1254" s="157"/>
      <c r="Q1254" s="157"/>
      <c r="R1254" s="157"/>
      <c r="S1254" s="157"/>
      <c r="T1254" s="158"/>
      <c r="AT1254" s="153" t="s">
        <v>175</v>
      </c>
      <c r="AU1254" s="153" t="s">
        <v>169</v>
      </c>
      <c r="AV1254" s="11" t="s">
        <v>79</v>
      </c>
      <c r="AW1254" s="11" t="s">
        <v>32</v>
      </c>
      <c r="AX1254" s="11" t="s">
        <v>71</v>
      </c>
      <c r="AY1254" s="153" t="s">
        <v>162</v>
      </c>
    </row>
    <row r="1255" spans="2:51" s="12" customFormat="1">
      <c r="B1255" s="159"/>
      <c r="D1255" s="152" t="s">
        <v>175</v>
      </c>
      <c r="E1255" s="160" t="s">
        <v>1</v>
      </c>
      <c r="F1255" s="161" t="s">
        <v>1489</v>
      </c>
      <c r="H1255" s="162">
        <v>31.24</v>
      </c>
      <c r="I1255" s="163"/>
      <c r="L1255" s="159"/>
      <c r="M1255" s="164"/>
      <c r="N1255" s="165"/>
      <c r="O1255" s="165"/>
      <c r="P1255" s="165"/>
      <c r="Q1255" s="165"/>
      <c r="R1255" s="165"/>
      <c r="S1255" s="165"/>
      <c r="T1255" s="166"/>
      <c r="AT1255" s="160" t="s">
        <v>175</v>
      </c>
      <c r="AU1255" s="160" t="s">
        <v>169</v>
      </c>
      <c r="AV1255" s="12" t="s">
        <v>169</v>
      </c>
      <c r="AW1255" s="12" t="s">
        <v>32</v>
      </c>
      <c r="AX1255" s="12" t="s">
        <v>71</v>
      </c>
      <c r="AY1255" s="160" t="s">
        <v>162</v>
      </c>
    </row>
    <row r="1256" spans="2:51" s="12" customFormat="1">
      <c r="B1256" s="159"/>
      <c r="D1256" s="152" t="s">
        <v>175</v>
      </c>
      <c r="E1256" s="160" t="s">
        <v>1</v>
      </c>
      <c r="F1256" s="161" t="s">
        <v>1490</v>
      </c>
      <c r="H1256" s="162">
        <v>-10.805</v>
      </c>
      <c r="I1256" s="163"/>
      <c r="L1256" s="159"/>
      <c r="M1256" s="164"/>
      <c r="N1256" s="165"/>
      <c r="O1256" s="165"/>
      <c r="P1256" s="165"/>
      <c r="Q1256" s="165"/>
      <c r="R1256" s="165"/>
      <c r="S1256" s="165"/>
      <c r="T1256" s="166"/>
      <c r="AT1256" s="160" t="s">
        <v>175</v>
      </c>
      <c r="AU1256" s="160" t="s">
        <v>169</v>
      </c>
      <c r="AV1256" s="12" t="s">
        <v>169</v>
      </c>
      <c r="AW1256" s="12" t="s">
        <v>32</v>
      </c>
      <c r="AX1256" s="12" t="s">
        <v>71</v>
      </c>
      <c r="AY1256" s="160" t="s">
        <v>162</v>
      </c>
    </row>
    <row r="1257" spans="2:51" s="11" customFormat="1">
      <c r="B1257" s="151"/>
      <c r="D1257" s="152" t="s">
        <v>175</v>
      </c>
      <c r="E1257" s="153" t="s">
        <v>1</v>
      </c>
      <c r="F1257" s="154" t="s">
        <v>1491</v>
      </c>
      <c r="H1257" s="153" t="s">
        <v>1</v>
      </c>
      <c r="I1257" s="155"/>
      <c r="L1257" s="151"/>
      <c r="M1257" s="156"/>
      <c r="N1257" s="157"/>
      <c r="O1257" s="157"/>
      <c r="P1257" s="157"/>
      <c r="Q1257" s="157"/>
      <c r="R1257" s="157"/>
      <c r="S1257" s="157"/>
      <c r="T1257" s="158"/>
      <c r="AT1257" s="153" t="s">
        <v>175</v>
      </c>
      <c r="AU1257" s="153" t="s">
        <v>169</v>
      </c>
      <c r="AV1257" s="11" t="s">
        <v>79</v>
      </c>
      <c r="AW1257" s="11" t="s">
        <v>32</v>
      </c>
      <c r="AX1257" s="11" t="s">
        <v>71</v>
      </c>
      <c r="AY1257" s="153" t="s">
        <v>162</v>
      </c>
    </row>
    <row r="1258" spans="2:51" s="12" customFormat="1">
      <c r="B1258" s="159"/>
      <c r="D1258" s="152" t="s">
        <v>175</v>
      </c>
      <c r="E1258" s="160" t="s">
        <v>1</v>
      </c>
      <c r="F1258" s="161" t="s">
        <v>1492</v>
      </c>
      <c r="H1258" s="162">
        <v>13.92</v>
      </c>
      <c r="I1258" s="163"/>
      <c r="L1258" s="159"/>
      <c r="M1258" s="164"/>
      <c r="N1258" s="165"/>
      <c r="O1258" s="165"/>
      <c r="P1258" s="165"/>
      <c r="Q1258" s="165"/>
      <c r="R1258" s="165"/>
      <c r="S1258" s="165"/>
      <c r="T1258" s="166"/>
      <c r="AT1258" s="160" t="s">
        <v>175</v>
      </c>
      <c r="AU1258" s="160" t="s">
        <v>169</v>
      </c>
      <c r="AV1258" s="12" t="s">
        <v>169</v>
      </c>
      <c r="AW1258" s="12" t="s">
        <v>32</v>
      </c>
      <c r="AX1258" s="12" t="s">
        <v>71</v>
      </c>
      <c r="AY1258" s="160" t="s">
        <v>162</v>
      </c>
    </row>
    <row r="1259" spans="2:51" s="12" customFormat="1">
      <c r="B1259" s="159"/>
      <c r="D1259" s="152" t="s">
        <v>175</v>
      </c>
      <c r="E1259" s="160" t="s">
        <v>1</v>
      </c>
      <c r="F1259" s="161" t="s">
        <v>1493</v>
      </c>
      <c r="H1259" s="162">
        <v>-6.4</v>
      </c>
      <c r="I1259" s="163"/>
      <c r="L1259" s="159"/>
      <c r="M1259" s="164"/>
      <c r="N1259" s="165"/>
      <c r="O1259" s="165"/>
      <c r="P1259" s="165"/>
      <c r="Q1259" s="165"/>
      <c r="R1259" s="165"/>
      <c r="S1259" s="165"/>
      <c r="T1259" s="166"/>
      <c r="AT1259" s="160" t="s">
        <v>175</v>
      </c>
      <c r="AU1259" s="160" t="s">
        <v>169</v>
      </c>
      <c r="AV1259" s="12" t="s">
        <v>169</v>
      </c>
      <c r="AW1259" s="12" t="s">
        <v>32</v>
      </c>
      <c r="AX1259" s="12" t="s">
        <v>71</v>
      </c>
      <c r="AY1259" s="160" t="s">
        <v>162</v>
      </c>
    </row>
    <row r="1260" spans="2:51" s="11" customFormat="1">
      <c r="B1260" s="151"/>
      <c r="D1260" s="152" t="s">
        <v>175</v>
      </c>
      <c r="E1260" s="153" t="s">
        <v>1</v>
      </c>
      <c r="F1260" s="154" t="s">
        <v>1494</v>
      </c>
      <c r="H1260" s="153" t="s">
        <v>1</v>
      </c>
      <c r="I1260" s="155"/>
      <c r="L1260" s="151"/>
      <c r="M1260" s="156"/>
      <c r="N1260" s="157"/>
      <c r="O1260" s="157"/>
      <c r="P1260" s="157"/>
      <c r="Q1260" s="157"/>
      <c r="R1260" s="157"/>
      <c r="S1260" s="157"/>
      <c r="T1260" s="158"/>
      <c r="AT1260" s="153" t="s">
        <v>175</v>
      </c>
      <c r="AU1260" s="153" t="s">
        <v>169</v>
      </c>
      <c r="AV1260" s="11" t="s">
        <v>79</v>
      </c>
      <c r="AW1260" s="11" t="s">
        <v>32</v>
      </c>
      <c r="AX1260" s="11" t="s">
        <v>71</v>
      </c>
      <c r="AY1260" s="153" t="s">
        <v>162</v>
      </c>
    </row>
    <row r="1261" spans="2:51" s="12" customFormat="1">
      <c r="B1261" s="159"/>
      <c r="D1261" s="152" t="s">
        <v>175</v>
      </c>
      <c r="E1261" s="160" t="s">
        <v>1</v>
      </c>
      <c r="F1261" s="161" t="s">
        <v>1495</v>
      </c>
      <c r="H1261" s="162">
        <v>7.9</v>
      </c>
      <c r="I1261" s="163"/>
      <c r="L1261" s="159"/>
      <c r="M1261" s="164"/>
      <c r="N1261" s="165"/>
      <c r="O1261" s="165"/>
      <c r="P1261" s="165"/>
      <c r="Q1261" s="165"/>
      <c r="R1261" s="165"/>
      <c r="S1261" s="165"/>
      <c r="T1261" s="166"/>
      <c r="AT1261" s="160" t="s">
        <v>175</v>
      </c>
      <c r="AU1261" s="160" t="s">
        <v>169</v>
      </c>
      <c r="AV1261" s="12" t="s">
        <v>169</v>
      </c>
      <c r="AW1261" s="12" t="s">
        <v>32</v>
      </c>
      <c r="AX1261" s="12" t="s">
        <v>71</v>
      </c>
      <c r="AY1261" s="160" t="s">
        <v>162</v>
      </c>
    </row>
    <row r="1262" spans="2:51" s="11" customFormat="1">
      <c r="B1262" s="151"/>
      <c r="D1262" s="152" t="s">
        <v>175</v>
      </c>
      <c r="E1262" s="153" t="s">
        <v>1</v>
      </c>
      <c r="F1262" s="154" t="s">
        <v>1496</v>
      </c>
      <c r="H1262" s="153" t="s">
        <v>1</v>
      </c>
      <c r="I1262" s="155"/>
      <c r="L1262" s="151"/>
      <c r="M1262" s="156"/>
      <c r="N1262" s="157"/>
      <c r="O1262" s="157"/>
      <c r="P1262" s="157"/>
      <c r="Q1262" s="157"/>
      <c r="R1262" s="157"/>
      <c r="S1262" s="157"/>
      <c r="T1262" s="158"/>
      <c r="AT1262" s="153" t="s">
        <v>175</v>
      </c>
      <c r="AU1262" s="153" t="s">
        <v>169</v>
      </c>
      <c r="AV1262" s="11" t="s">
        <v>79</v>
      </c>
      <c r="AW1262" s="11" t="s">
        <v>32</v>
      </c>
      <c r="AX1262" s="11" t="s">
        <v>71</v>
      </c>
      <c r="AY1262" s="153" t="s">
        <v>162</v>
      </c>
    </row>
    <row r="1263" spans="2:51" s="12" customFormat="1">
      <c r="B1263" s="159"/>
      <c r="D1263" s="152" t="s">
        <v>175</v>
      </c>
      <c r="E1263" s="160" t="s">
        <v>1</v>
      </c>
      <c r="F1263" s="161" t="s">
        <v>1487</v>
      </c>
      <c r="H1263" s="162">
        <v>7.57</v>
      </c>
      <c r="I1263" s="163"/>
      <c r="L1263" s="159"/>
      <c r="M1263" s="164"/>
      <c r="N1263" s="165"/>
      <c r="O1263" s="165"/>
      <c r="P1263" s="165"/>
      <c r="Q1263" s="165"/>
      <c r="R1263" s="165"/>
      <c r="S1263" s="165"/>
      <c r="T1263" s="166"/>
      <c r="AT1263" s="160" t="s">
        <v>175</v>
      </c>
      <c r="AU1263" s="160" t="s">
        <v>169</v>
      </c>
      <c r="AV1263" s="12" t="s">
        <v>169</v>
      </c>
      <c r="AW1263" s="12" t="s">
        <v>32</v>
      </c>
      <c r="AX1263" s="12" t="s">
        <v>71</v>
      </c>
      <c r="AY1263" s="160" t="s">
        <v>162</v>
      </c>
    </row>
    <row r="1264" spans="2:51" s="11" customFormat="1">
      <c r="B1264" s="151"/>
      <c r="D1264" s="152" t="s">
        <v>175</v>
      </c>
      <c r="E1264" s="153" t="s">
        <v>1</v>
      </c>
      <c r="F1264" s="154" t="s">
        <v>1497</v>
      </c>
      <c r="H1264" s="153" t="s">
        <v>1</v>
      </c>
      <c r="I1264" s="155"/>
      <c r="L1264" s="151"/>
      <c r="M1264" s="156"/>
      <c r="N1264" s="157"/>
      <c r="O1264" s="157"/>
      <c r="P1264" s="157"/>
      <c r="Q1264" s="157"/>
      <c r="R1264" s="157"/>
      <c r="S1264" s="157"/>
      <c r="T1264" s="158"/>
      <c r="AT1264" s="153" t="s">
        <v>175</v>
      </c>
      <c r="AU1264" s="153" t="s">
        <v>169</v>
      </c>
      <c r="AV1264" s="11" t="s">
        <v>79</v>
      </c>
      <c r="AW1264" s="11" t="s">
        <v>32</v>
      </c>
      <c r="AX1264" s="11" t="s">
        <v>71</v>
      </c>
      <c r="AY1264" s="153" t="s">
        <v>162</v>
      </c>
    </row>
    <row r="1265" spans="2:65" s="12" customFormat="1">
      <c r="B1265" s="159"/>
      <c r="D1265" s="152" t="s">
        <v>175</v>
      </c>
      <c r="E1265" s="160" t="s">
        <v>1</v>
      </c>
      <c r="F1265" s="161" t="s">
        <v>1489</v>
      </c>
      <c r="H1265" s="162">
        <v>31.24</v>
      </c>
      <c r="I1265" s="163"/>
      <c r="L1265" s="159"/>
      <c r="M1265" s="164"/>
      <c r="N1265" s="165"/>
      <c r="O1265" s="165"/>
      <c r="P1265" s="165"/>
      <c r="Q1265" s="165"/>
      <c r="R1265" s="165"/>
      <c r="S1265" s="165"/>
      <c r="T1265" s="166"/>
      <c r="AT1265" s="160" t="s">
        <v>175</v>
      </c>
      <c r="AU1265" s="160" t="s">
        <v>169</v>
      </c>
      <c r="AV1265" s="12" t="s">
        <v>169</v>
      </c>
      <c r="AW1265" s="12" t="s">
        <v>32</v>
      </c>
      <c r="AX1265" s="12" t="s">
        <v>71</v>
      </c>
      <c r="AY1265" s="160" t="s">
        <v>162</v>
      </c>
    </row>
    <row r="1266" spans="2:65" s="12" customFormat="1">
      <c r="B1266" s="159"/>
      <c r="D1266" s="152" t="s">
        <v>175</v>
      </c>
      <c r="E1266" s="160" t="s">
        <v>1</v>
      </c>
      <c r="F1266" s="161" t="s">
        <v>1490</v>
      </c>
      <c r="H1266" s="162">
        <v>-10.805</v>
      </c>
      <c r="I1266" s="163"/>
      <c r="L1266" s="159"/>
      <c r="M1266" s="164"/>
      <c r="N1266" s="165"/>
      <c r="O1266" s="165"/>
      <c r="P1266" s="165"/>
      <c r="Q1266" s="165"/>
      <c r="R1266" s="165"/>
      <c r="S1266" s="165"/>
      <c r="T1266" s="166"/>
      <c r="AT1266" s="160" t="s">
        <v>175</v>
      </c>
      <c r="AU1266" s="160" t="s">
        <v>169</v>
      </c>
      <c r="AV1266" s="12" t="s">
        <v>169</v>
      </c>
      <c r="AW1266" s="12" t="s">
        <v>32</v>
      </c>
      <c r="AX1266" s="12" t="s">
        <v>71</v>
      </c>
      <c r="AY1266" s="160" t="s">
        <v>162</v>
      </c>
    </row>
    <row r="1267" spans="2:65" s="11" customFormat="1">
      <c r="B1267" s="151"/>
      <c r="D1267" s="152" t="s">
        <v>175</v>
      </c>
      <c r="E1267" s="153" t="s">
        <v>1</v>
      </c>
      <c r="F1267" s="154" t="s">
        <v>1498</v>
      </c>
      <c r="H1267" s="153" t="s">
        <v>1</v>
      </c>
      <c r="I1267" s="155"/>
      <c r="L1267" s="151"/>
      <c r="M1267" s="156"/>
      <c r="N1267" s="157"/>
      <c r="O1267" s="157"/>
      <c r="P1267" s="157"/>
      <c r="Q1267" s="157"/>
      <c r="R1267" s="157"/>
      <c r="S1267" s="157"/>
      <c r="T1267" s="158"/>
      <c r="AT1267" s="153" t="s">
        <v>175</v>
      </c>
      <c r="AU1267" s="153" t="s">
        <v>169</v>
      </c>
      <c r="AV1267" s="11" t="s">
        <v>79</v>
      </c>
      <c r="AW1267" s="11" t="s">
        <v>32</v>
      </c>
      <c r="AX1267" s="11" t="s">
        <v>71</v>
      </c>
      <c r="AY1267" s="153" t="s">
        <v>162</v>
      </c>
    </row>
    <row r="1268" spans="2:65" s="12" customFormat="1">
      <c r="B1268" s="159"/>
      <c r="D1268" s="152" t="s">
        <v>175</v>
      </c>
      <c r="E1268" s="160" t="s">
        <v>1</v>
      </c>
      <c r="F1268" s="161" t="s">
        <v>1492</v>
      </c>
      <c r="H1268" s="162">
        <v>13.92</v>
      </c>
      <c r="I1268" s="163"/>
      <c r="L1268" s="159"/>
      <c r="M1268" s="164"/>
      <c r="N1268" s="165"/>
      <c r="O1268" s="165"/>
      <c r="P1268" s="165"/>
      <c r="Q1268" s="165"/>
      <c r="R1268" s="165"/>
      <c r="S1268" s="165"/>
      <c r="T1268" s="166"/>
      <c r="AT1268" s="160" t="s">
        <v>175</v>
      </c>
      <c r="AU1268" s="160" t="s">
        <v>169</v>
      </c>
      <c r="AV1268" s="12" t="s">
        <v>169</v>
      </c>
      <c r="AW1268" s="12" t="s">
        <v>32</v>
      </c>
      <c r="AX1268" s="12" t="s">
        <v>71</v>
      </c>
      <c r="AY1268" s="160" t="s">
        <v>162</v>
      </c>
    </row>
    <row r="1269" spans="2:65" s="12" customFormat="1">
      <c r="B1269" s="159"/>
      <c r="D1269" s="152" t="s">
        <v>175</v>
      </c>
      <c r="E1269" s="160" t="s">
        <v>1</v>
      </c>
      <c r="F1269" s="161" t="s">
        <v>1493</v>
      </c>
      <c r="H1269" s="162">
        <v>-6.4</v>
      </c>
      <c r="I1269" s="163"/>
      <c r="L1269" s="159"/>
      <c r="M1269" s="164"/>
      <c r="N1269" s="165"/>
      <c r="O1269" s="165"/>
      <c r="P1269" s="165"/>
      <c r="Q1269" s="165"/>
      <c r="R1269" s="165"/>
      <c r="S1269" s="165"/>
      <c r="T1269" s="166"/>
      <c r="AT1269" s="160" t="s">
        <v>175</v>
      </c>
      <c r="AU1269" s="160" t="s">
        <v>169</v>
      </c>
      <c r="AV1269" s="12" t="s">
        <v>169</v>
      </c>
      <c r="AW1269" s="12" t="s">
        <v>32</v>
      </c>
      <c r="AX1269" s="12" t="s">
        <v>71</v>
      </c>
      <c r="AY1269" s="160" t="s">
        <v>162</v>
      </c>
    </row>
    <row r="1270" spans="2:65" s="11" customFormat="1">
      <c r="B1270" s="151"/>
      <c r="D1270" s="152" t="s">
        <v>175</v>
      </c>
      <c r="E1270" s="153" t="s">
        <v>1</v>
      </c>
      <c r="F1270" s="154" t="s">
        <v>1499</v>
      </c>
      <c r="H1270" s="153" t="s">
        <v>1</v>
      </c>
      <c r="I1270" s="155"/>
      <c r="L1270" s="151"/>
      <c r="M1270" s="156"/>
      <c r="N1270" s="157"/>
      <c r="O1270" s="157"/>
      <c r="P1270" s="157"/>
      <c r="Q1270" s="157"/>
      <c r="R1270" s="157"/>
      <c r="S1270" s="157"/>
      <c r="T1270" s="158"/>
      <c r="AT1270" s="153" t="s">
        <v>175</v>
      </c>
      <c r="AU1270" s="153" t="s">
        <v>169</v>
      </c>
      <c r="AV1270" s="11" t="s">
        <v>79</v>
      </c>
      <c r="AW1270" s="11" t="s">
        <v>32</v>
      </c>
      <c r="AX1270" s="11" t="s">
        <v>71</v>
      </c>
      <c r="AY1270" s="153" t="s">
        <v>162</v>
      </c>
    </row>
    <row r="1271" spans="2:65" s="12" customFormat="1">
      <c r="B1271" s="159"/>
      <c r="D1271" s="152" t="s">
        <v>175</v>
      </c>
      <c r="E1271" s="160" t="s">
        <v>1</v>
      </c>
      <c r="F1271" s="161" t="s">
        <v>1495</v>
      </c>
      <c r="H1271" s="162">
        <v>7.9</v>
      </c>
      <c r="I1271" s="163"/>
      <c r="L1271" s="159"/>
      <c r="M1271" s="164"/>
      <c r="N1271" s="165"/>
      <c r="O1271" s="165"/>
      <c r="P1271" s="165"/>
      <c r="Q1271" s="165"/>
      <c r="R1271" s="165"/>
      <c r="S1271" s="165"/>
      <c r="T1271" s="166"/>
      <c r="AT1271" s="160" t="s">
        <v>175</v>
      </c>
      <c r="AU1271" s="160" t="s">
        <v>169</v>
      </c>
      <c r="AV1271" s="12" t="s">
        <v>169</v>
      </c>
      <c r="AW1271" s="12" t="s">
        <v>32</v>
      </c>
      <c r="AX1271" s="12" t="s">
        <v>71</v>
      </c>
      <c r="AY1271" s="160" t="s">
        <v>162</v>
      </c>
    </row>
    <row r="1272" spans="2:65" s="13" customFormat="1">
      <c r="B1272" s="167"/>
      <c r="D1272" s="152" t="s">
        <v>175</v>
      </c>
      <c r="E1272" s="168" t="s">
        <v>1</v>
      </c>
      <c r="F1272" s="169" t="s">
        <v>183</v>
      </c>
      <c r="H1272" s="170">
        <v>96.77</v>
      </c>
      <c r="I1272" s="171"/>
      <c r="L1272" s="167"/>
      <c r="M1272" s="172"/>
      <c r="N1272" s="173"/>
      <c r="O1272" s="173"/>
      <c r="P1272" s="173"/>
      <c r="Q1272" s="173"/>
      <c r="R1272" s="173"/>
      <c r="S1272" s="173"/>
      <c r="T1272" s="174"/>
      <c r="AT1272" s="168" t="s">
        <v>175</v>
      </c>
      <c r="AU1272" s="168" t="s">
        <v>169</v>
      </c>
      <c r="AV1272" s="13" t="s">
        <v>184</v>
      </c>
      <c r="AW1272" s="13" t="s">
        <v>32</v>
      </c>
      <c r="AX1272" s="13" t="s">
        <v>71</v>
      </c>
      <c r="AY1272" s="168" t="s">
        <v>162</v>
      </c>
    </row>
    <row r="1273" spans="2:65" s="12" customFormat="1">
      <c r="B1273" s="159"/>
      <c r="D1273" s="152" t="s">
        <v>175</v>
      </c>
      <c r="E1273" s="160" t="s">
        <v>1</v>
      </c>
      <c r="F1273" s="161" t="s">
        <v>1500</v>
      </c>
      <c r="H1273" s="162">
        <v>-96.77</v>
      </c>
      <c r="I1273" s="163"/>
      <c r="L1273" s="159"/>
      <c r="M1273" s="164"/>
      <c r="N1273" s="165"/>
      <c r="O1273" s="165"/>
      <c r="P1273" s="165"/>
      <c r="Q1273" s="165"/>
      <c r="R1273" s="165"/>
      <c r="S1273" s="165"/>
      <c r="T1273" s="166"/>
      <c r="AT1273" s="160" t="s">
        <v>175</v>
      </c>
      <c r="AU1273" s="160" t="s">
        <v>169</v>
      </c>
      <c r="AV1273" s="12" t="s">
        <v>169</v>
      </c>
      <c r="AW1273" s="12" t="s">
        <v>32</v>
      </c>
      <c r="AX1273" s="12" t="s">
        <v>71</v>
      </c>
      <c r="AY1273" s="160" t="s">
        <v>162</v>
      </c>
    </row>
    <row r="1274" spans="2:65" s="12" customFormat="1">
      <c r="B1274" s="159"/>
      <c r="D1274" s="152" t="s">
        <v>175</v>
      </c>
      <c r="E1274" s="160" t="s">
        <v>1</v>
      </c>
      <c r="F1274" s="161" t="s">
        <v>1501</v>
      </c>
      <c r="H1274" s="162">
        <v>38.707999999999998</v>
      </c>
      <c r="I1274" s="163"/>
      <c r="L1274" s="159"/>
      <c r="M1274" s="164"/>
      <c r="N1274" s="165"/>
      <c r="O1274" s="165"/>
      <c r="P1274" s="165"/>
      <c r="Q1274" s="165"/>
      <c r="R1274" s="165"/>
      <c r="S1274" s="165"/>
      <c r="T1274" s="166"/>
      <c r="AT1274" s="160" t="s">
        <v>175</v>
      </c>
      <c r="AU1274" s="160" t="s">
        <v>169</v>
      </c>
      <c r="AV1274" s="12" t="s">
        <v>169</v>
      </c>
      <c r="AW1274" s="12" t="s">
        <v>32</v>
      </c>
      <c r="AX1274" s="12" t="s">
        <v>71</v>
      </c>
      <c r="AY1274" s="160" t="s">
        <v>162</v>
      </c>
    </row>
    <row r="1275" spans="2:65" s="14" customFormat="1">
      <c r="B1275" s="175"/>
      <c r="D1275" s="152" t="s">
        <v>175</v>
      </c>
      <c r="E1275" s="176" t="s">
        <v>1</v>
      </c>
      <c r="F1275" s="177" t="s">
        <v>190</v>
      </c>
      <c r="H1275" s="178">
        <v>193.37799999999996</v>
      </c>
      <c r="I1275" s="179"/>
      <c r="L1275" s="175"/>
      <c r="M1275" s="180"/>
      <c r="N1275" s="181"/>
      <c r="O1275" s="181"/>
      <c r="P1275" s="181"/>
      <c r="Q1275" s="181"/>
      <c r="R1275" s="181"/>
      <c r="S1275" s="181"/>
      <c r="T1275" s="182"/>
      <c r="AT1275" s="176" t="s">
        <v>175</v>
      </c>
      <c r="AU1275" s="176" t="s">
        <v>169</v>
      </c>
      <c r="AV1275" s="14" t="s">
        <v>168</v>
      </c>
      <c r="AW1275" s="14" t="s">
        <v>32</v>
      </c>
      <c r="AX1275" s="14" t="s">
        <v>79</v>
      </c>
      <c r="AY1275" s="176" t="s">
        <v>162</v>
      </c>
    </row>
    <row r="1276" spans="2:65" s="1" customFormat="1" ht="16.5" customHeight="1">
      <c r="B1276" s="139"/>
      <c r="C1276" s="183" t="s">
        <v>1502</v>
      </c>
      <c r="D1276" s="183" t="s">
        <v>349</v>
      </c>
      <c r="E1276" s="246" t="s">
        <v>1503</v>
      </c>
      <c r="F1276" s="247"/>
      <c r="G1276" s="185" t="s">
        <v>274</v>
      </c>
      <c r="H1276" s="186">
        <v>222.38499999999999</v>
      </c>
      <c r="I1276" s="187"/>
      <c r="J1276" s="186">
        <f>ROUND(I1276*H1276,3)</f>
        <v>0</v>
      </c>
      <c r="K1276" s="184" t="s">
        <v>1</v>
      </c>
      <c r="L1276" s="188"/>
      <c r="M1276" s="189" t="s">
        <v>1</v>
      </c>
      <c r="N1276" s="190" t="s">
        <v>43</v>
      </c>
      <c r="O1276" s="49"/>
      <c r="P1276" s="147">
        <f>O1276*H1276</f>
        <v>0</v>
      </c>
      <c r="Q1276" s="147">
        <v>3.5999999999999999E-3</v>
      </c>
      <c r="R1276" s="147">
        <f>Q1276*H1276</f>
        <v>0.80058599999999991</v>
      </c>
      <c r="S1276" s="147">
        <v>0</v>
      </c>
      <c r="T1276" s="148">
        <f>S1276*H1276</f>
        <v>0</v>
      </c>
      <c r="AR1276" s="16" t="s">
        <v>363</v>
      </c>
      <c r="AT1276" s="16" t="s">
        <v>349</v>
      </c>
      <c r="AU1276" s="16" t="s">
        <v>169</v>
      </c>
      <c r="AY1276" s="16" t="s">
        <v>162</v>
      </c>
      <c r="BE1276" s="149">
        <f>IF(N1276="základná",J1276,0)</f>
        <v>0</v>
      </c>
      <c r="BF1276" s="149">
        <f>IF(N1276="znížená",J1276,0)</f>
        <v>0</v>
      </c>
      <c r="BG1276" s="149">
        <f>IF(N1276="zákl. prenesená",J1276,0)</f>
        <v>0</v>
      </c>
      <c r="BH1276" s="149">
        <f>IF(N1276="zníž. prenesená",J1276,0)</f>
        <v>0</v>
      </c>
      <c r="BI1276" s="149">
        <f>IF(N1276="nulová",J1276,0)</f>
        <v>0</v>
      </c>
      <c r="BJ1276" s="16" t="s">
        <v>169</v>
      </c>
      <c r="BK1276" s="150">
        <f>ROUND(I1276*H1276,3)</f>
        <v>0</v>
      </c>
      <c r="BL1276" s="16" t="s">
        <v>272</v>
      </c>
      <c r="BM1276" s="16" t="s">
        <v>1504</v>
      </c>
    </row>
    <row r="1277" spans="2:65" s="12" customFormat="1">
      <c r="B1277" s="159"/>
      <c r="D1277" s="152" t="s">
        <v>175</v>
      </c>
      <c r="E1277" s="160" t="s">
        <v>1</v>
      </c>
      <c r="F1277" s="161" t="s">
        <v>1505</v>
      </c>
      <c r="H1277" s="162">
        <v>193.37799999999999</v>
      </c>
      <c r="I1277" s="163"/>
      <c r="L1277" s="159"/>
      <c r="M1277" s="164"/>
      <c r="N1277" s="165"/>
      <c r="O1277" s="165"/>
      <c r="P1277" s="165"/>
      <c r="Q1277" s="165"/>
      <c r="R1277" s="165"/>
      <c r="S1277" s="165"/>
      <c r="T1277" s="166"/>
      <c r="AT1277" s="160" t="s">
        <v>175</v>
      </c>
      <c r="AU1277" s="160" t="s">
        <v>169</v>
      </c>
      <c r="AV1277" s="12" t="s">
        <v>169</v>
      </c>
      <c r="AW1277" s="12" t="s">
        <v>32</v>
      </c>
      <c r="AX1277" s="12" t="s">
        <v>71</v>
      </c>
      <c r="AY1277" s="160" t="s">
        <v>162</v>
      </c>
    </row>
    <row r="1278" spans="2:65" s="12" customFormat="1">
      <c r="B1278" s="159"/>
      <c r="D1278" s="152" t="s">
        <v>175</v>
      </c>
      <c r="E1278" s="160" t="s">
        <v>1</v>
      </c>
      <c r="F1278" s="161" t="s">
        <v>1506</v>
      </c>
      <c r="H1278" s="162">
        <v>29.007000000000001</v>
      </c>
      <c r="I1278" s="163"/>
      <c r="L1278" s="159"/>
      <c r="M1278" s="164"/>
      <c r="N1278" s="165"/>
      <c r="O1278" s="165"/>
      <c r="P1278" s="165"/>
      <c r="Q1278" s="165"/>
      <c r="R1278" s="165"/>
      <c r="S1278" s="165"/>
      <c r="T1278" s="166"/>
      <c r="AT1278" s="160" t="s">
        <v>175</v>
      </c>
      <c r="AU1278" s="160" t="s">
        <v>169</v>
      </c>
      <c r="AV1278" s="12" t="s">
        <v>169</v>
      </c>
      <c r="AW1278" s="12" t="s">
        <v>32</v>
      </c>
      <c r="AX1278" s="12" t="s">
        <v>71</v>
      </c>
      <c r="AY1278" s="160" t="s">
        <v>162</v>
      </c>
    </row>
    <row r="1279" spans="2:65" s="14" customFormat="1">
      <c r="B1279" s="175"/>
      <c r="D1279" s="152" t="s">
        <v>175</v>
      </c>
      <c r="E1279" s="176" t="s">
        <v>1</v>
      </c>
      <c r="F1279" s="177" t="s">
        <v>190</v>
      </c>
      <c r="H1279" s="178">
        <v>222.38499999999999</v>
      </c>
      <c r="I1279" s="179"/>
      <c r="L1279" s="175"/>
      <c r="M1279" s="180"/>
      <c r="N1279" s="181"/>
      <c r="O1279" s="181"/>
      <c r="P1279" s="181"/>
      <c r="Q1279" s="181"/>
      <c r="R1279" s="181"/>
      <c r="S1279" s="181"/>
      <c r="T1279" s="182"/>
      <c r="AT1279" s="176" t="s">
        <v>175</v>
      </c>
      <c r="AU1279" s="176" t="s">
        <v>169</v>
      </c>
      <c r="AV1279" s="14" t="s">
        <v>168</v>
      </c>
      <c r="AW1279" s="14" t="s">
        <v>32</v>
      </c>
      <c r="AX1279" s="14" t="s">
        <v>79</v>
      </c>
      <c r="AY1279" s="176" t="s">
        <v>162</v>
      </c>
    </row>
    <row r="1280" spans="2:65" s="1" customFormat="1" ht="16.5" customHeight="1">
      <c r="B1280" s="139"/>
      <c r="C1280" s="140" t="s">
        <v>1507</v>
      </c>
      <c r="D1280" s="140" t="s">
        <v>164</v>
      </c>
      <c r="E1280" s="242" t="s">
        <v>1508</v>
      </c>
      <c r="F1280" s="243"/>
      <c r="G1280" s="142" t="s">
        <v>712</v>
      </c>
      <c r="H1280" s="143">
        <v>106.447</v>
      </c>
      <c r="I1280" s="144"/>
      <c r="J1280" s="143">
        <f>ROUND(I1280*H1280,3)</f>
        <v>0</v>
      </c>
      <c r="K1280" s="141" t="s">
        <v>1</v>
      </c>
      <c r="L1280" s="30"/>
      <c r="M1280" s="145" t="s">
        <v>1</v>
      </c>
      <c r="N1280" s="146" t="s">
        <v>43</v>
      </c>
      <c r="O1280" s="49"/>
      <c r="P1280" s="147">
        <f>O1280*H1280</f>
        <v>0</v>
      </c>
      <c r="Q1280" s="147">
        <v>0</v>
      </c>
      <c r="R1280" s="147">
        <f>Q1280*H1280</f>
        <v>0</v>
      </c>
      <c r="S1280" s="147">
        <v>0</v>
      </c>
      <c r="T1280" s="148">
        <f>S1280*H1280</f>
        <v>0</v>
      </c>
      <c r="AR1280" s="16" t="s">
        <v>272</v>
      </c>
      <c r="AT1280" s="16" t="s">
        <v>164</v>
      </c>
      <c r="AU1280" s="16" t="s">
        <v>169</v>
      </c>
      <c r="AY1280" s="16" t="s">
        <v>162</v>
      </c>
      <c r="BE1280" s="149">
        <f>IF(N1280="základná",J1280,0)</f>
        <v>0</v>
      </c>
      <c r="BF1280" s="149">
        <f>IF(N1280="znížená",J1280,0)</f>
        <v>0</v>
      </c>
      <c r="BG1280" s="149">
        <f>IF(N1280="zákl. prenesená",J1280,0)</f>
        <v>0</v>
      </c>
      <c r="BH1280" s="149">
        <f>IF(N1280="zníž. prenesená",J1280,0)</f>
        <v>0</v>
      </c>
      <c r="BI1280" s="149">
        <f>IF(N1280="nulová",J1280,0)</f>
        <v>0</v>
      </c>
      <c r="BJ1280" s="16" t="s">
        <v>169</v>
      </c>
      <c r="BK1280" s="150">
        <f>ROUND(I1280*H1280,3)</f>
        <v>0</v>
      </c>
      <c r="BL1280" s="16" t="s">
        <v>272</v>
      </c>
      <c r="BM1280" s="16" t="s">
        <v>1509</v>
      </c>
    </row>
    <row r="1281" spans="2:65" s="11" customFormat="1">
      <c r="B1281" s="151"/>
      <c r="D1281" s="152" t="s">
        <v>175</v>
      </c>
      <c r="E1281" s="153" t="s">
        <v>1</v>
      </c>
      <c r="F1281" s="154" t="s">
        <v>1422</v>
      </c>
      <c r="H1281" s="153" t="s">
        <v>1</v>
      </c>
      <c r="I1281" s="155"/>
      <c r="L1281" s="151"/>
      <c r="M1281" s="156"/>
      <c r="N1281" s="157"/>
      <c r="O1281" s="157"/>
      <c r="P1281" s="157"/>
      <c r="Q1281" s="157"/>
      <c r="R1281" s="157"/>
      <c r="S1281" s="157"/>
      <c r="T1281" s="158"/>
      <c r="AT1281" s="153" t="s">
        <v>175</v>
      </c>
      <c r="AU1281" s="153" t="s">
        <v>169</v>
      </c>
      <c r="AV1281" s="11" t="s">
        <v>79</v>
      </c>
      <c r="AW1281" s="11" t="s">
        <v>32</v>
      </c>
      <c r="AX1281" s="11" t="s">
        <v>71</v>
      </c>
      <c r="AY1281" s="153" t="s">
        <v>162</v>
      </c>
    </row>
    <row r="1282" spans="2:65" s="12" customFormat="1">
      <c r="B1282" s="159"/>
      <c r="D1282" s="152" t="s">
        <v>175</v>
      </c>
      <c r="E1282" s="160" t="s">
        <v>1</v>
      </c>
      <c r="F1282" s="161" t="s">
        <v>1510</v>
      </c>
      <c r="H1282" s="162">
        <v>96.77</v>
      </c>
      <c r="I1282" s="163"/>
      <c r="L1282" s="159"/>
      <c r="M1282" s="164"/>
      <c r="N1282" s="165"/>
      <c r="O1282" s="165"/>
      <c r="P1282" s="165"/>
      <c r="Q1282" s="165"/>
      <c r="R1282" s="165"/>
      <c r="S1282" s="165"/>
      <c r="T1282" s="166"/>
      <c r="AT1282" s="160" t="s">
        <v>175</v>
      </c>
      <c r="AU1282" s="160" t="s">
        <v>169</v>
      </c>
      <c r="AV1282" s="12" t="s">
        <v>169</v>
      </c>
      <c r="AW1282" s="12" t="s">
        <v>32</v>
      </c>
      <c r="AX1282" s="12" t="s">
        <v>71</v>
      </c>
      <c r="AY1282" s="160" t="s">
        <v>162</v>
      </c>
    </row>
    <row r="1283" spans="2:65" s="12" customFormat="1">
      <c r="B1283" s="159"/>
      <c r="D1283" s="152" t="s">
        <v>175</v>
      </c>
      <c r="E1283" s="160" t="s">
        <v>1</v>
      </c>
      <c r="F1283" s="161" t="s">
        <v>1511</v>
      </c>
      <c r="H1283" s="162">
        <v>9.6769999999999996</v>
      </c>
      <c r="I1283" s="163"/>
      <c r="L1283" s="159"/>
      <c r="M1283" s="164"/>
      <c r="N1283" s="165"/>
      <c r="O1283" s="165"/>
      <c r="P1283" s="165"/>
      <c r="Q1283" s="165"/>
      <c r="R1283" s="165"/>
      <c r="S1283" s="165"/>
      <c r="T1283" s="166"/>
      <c r="AT1283" s="160" t="s">
        <v>175</v>
      </c>
      <c r="AU1283" s="160" t="s">
        <v>169</v>
      </c>
      <c r="AV1283" s="12" t="s">
        <v>169</v>
      </c>
      <c r="AW1283" s="12" t="s">
        <v>32</v>
      </c>
      <c r="AX1283" s="12" t="s">
        <v>71</v>
      </c>
      <c r="AY1283" s="160" t="s">
        <v>162</v>
      </c>
    </row>
    <row r="1284" spans="2:65" s="14" customFormat="1">
      <c r="B1284" s="175"/>
      <c r="D1284" s="152" t="s">
        <v>175</v>
      </c>
      <c r="E1284" s="176" t="s">
        <v>1</v>
      </c>
      <c r="F1284" s="177" t="s">
        <v>190</v>
      </c>
      <c r="H1284" s="178">
        <v>106.447</v>
      </c>
      <c r="I1284" s="179"/>
      <c r="L1284" s="175"/>
      <c r="M1284" s="180"/>
      <c r="N1284" s="181"/>
      <c r="O1284" s="181"/>
      <c r="P1284" s="181"/>
      <c r="Q1284" s="181"/>
      <c r="R1284" s="181"/>
      <c r="S1284" s="181"/>
      <c r="T1284" s="182"/>
      <c r="AT1284" s="176" t="s">
        <v>175</v>
      </c>
      <c r="AU1284" s="176" t="s">
        <v>169</v>
      </c>
      <c r="AV1284" s="14" t="s">
        <v>168</v>
      </c>
      <c r="AW1284" s="14" t="s">
        <v>32</v>
      </c>
      <c r="AX1284" s="14" t="s">
        <v>79</v>
      </c>
      <c r="AY1284" s="176" t="s">
        <v>162</v>
      </c>
    </row>
    <row r="1285" spans="2:65" s="1" customFormat="1" ht="22.5" customHeight="1">
      <c r="B1285" s="139"/>
      <c r="C1285" s="140" t="s">
        <v>1512</v>
      </c>
      <c r="D1285" s="140" t="s">
        <v>164</v>
      </c>
      <c r="E1285" s="242" t="s">
        <v>1513</v>
      </c>
      <c r="F1285" s="243"/>
      <c r="G1285" s="142" t="s">
        <v>1420</v>
      </c>
      <c r="H1285" s="143">
        <v>23.931999999999999</v>
      </c>
      <c r="I1285" s="144"/>
      <c r="J1285" s="143">
        <f>ROUND(I1285*H1285,3)</f>
        <v>0</v>
      </c>
      <c r="K1285" s="141" t="s">
        <v>1</v>
      </c>
      <c r="L1285" s="30"/>
      <c r="M1285" s="145" t="s">
        <v>1</v>
      </c>
      <c r="N1285" s="146" t="s">
        <v>43</v>
      </c>
      <c r="O1285" s="49"/>
      <c r="P1285" s="147">
        <f>O1285*H1285</f>
        <v>0</v>
      </c>
      <c r="Q1285" s="147">
        <v>0</v>
      </c>
      <c r="R1285" s="147">
        <f>Q1285*H1285</f>
        <v>0</v>
      </c>
      <c r="S1285" s="147">
        <v>0</v>
      </c>
      <c r="T1285" s="148">
        <f>S1285*H1285</f>
        <v>0</v>
      </c>
      <c r="AR1285" s="16" t="s">
        <v>272</v>
      </c>
      <c r="AT1285" s="16" t="s">
        <v>164</v>
      </c>
      <c r="AU1285" s="16" t="s">
        <v>169</v>
      </c>
      <c r="AY1285" s="16" t="s">
        <v>162</v>
      </c>
      <c r="BE1285" s="149">
        <f>IF(N1285="základná",J1285,0)</f>
        <v>0</v>
      </c>
      <c r="BF1285" s="149">
        <f>IF(N1285="znížená",J1285,0)</f>
        <v>0</v>
      </c>
      <c r="BG1285" s="149">
        <f>IF(N1285="zákl. prenesená",J1285,0)</f>
        <v>0</v>
      </c>
      <c r="BH1285" s="149">
        <f>IF(N1285="zníž. prenesená",J1285,0)</f>
        <v>0</v>
      </c>
      <c r="BI1285" s="149">
        <f>IF(N1285="nulová",J1285,0)</f>
        <v>0</v>
      </c>
      <c r="BJ1285" s="16" t="s">
        <v>169</v>
      </c>
      <c r="BK1285" s="150">
        <f>ROUND(I1285*H1285,3)</f>
        <v>0</v>
      </c>
      <c r="BL1285" s="16" t="s">
        <v>272</v>
      </c>
      <c r="BM1285" s="16" t="s">
        <v>1514</v>
      </c>
    </row>
    <row r="1286" spans="2:65" s="11" customFormat="1">
      <c r="B1286" s="151"/>
      <c r="D1286" s="152" t="s">
        <v>175</v>
      </c>
      <c r="E1286" s="153" t="s">
        <v>1</v>
      </c>
      <c r="F1286" s="154" t="s">
        <v>1515</v>
      </c>
      <c r="H1286" s="153" t="s">
        <v>1</v>
      </c>
      <c r="I1286" s="155"/>
      <c r="L1286" s="151"/>
      <c r="M1286" s="156"/>
      <c r="N1286" s="157"/>
      <c r="O1286" s="157"/>
      <c r="P1286" s="157"/>
      <c r="Q1286" s="157"/>
      <c r="R1286" s="157"/>
      <c r="S1286" s="157"/>
      <c r="T1286" s="158"/>
      <c r="AT1286" s="153" t="s">
        <v>175</v>
      </c>
      <c r="AU1286" s="153" t="s">
        <v>169</v>
      </c>
      <c r="AV1286" s="11" t="s">
        <v>79</v>
      </c>
      <c r="AW1286" s="11" t="s">
        <v>32</v>
      </c>
      <c r="AX1286" s="11" t="s">
        <v>71</v>
      </c>
      <c r="AY1286" s="153" t="s">
        <v>162</v>
      </c>
    </row>
    <row r="1287" spans="2:65" s="11" customFormat="1">
      <c r="B1287" s="151"/>
      <c r="D1287" s="152" t="s">
        <v>175</v>
      </c>
      <c r="E1287" s="153" t="s">
        <v>1</v>
      </c>
      <c r="F1287" s="154" t="s">
        <v>1422</v>
      </c>
      <c r="H1287" s="153" t="s">
        <v>1</v>
      </c>
      <c r="I1287" s="155"/>
      <c r="L1287" s="151"/>
      <c r="M1287" s="156"/>
      <c r="N1287" s="157"/>
      <c r="O1287" s="157"/>
      <c r="P1287" s="157"/>
      <c r="Q1287" s="157"/>
      <c r="R1287" s="157"/>
      <c r="S1287" s="157"/>
      <c r="T1287" s="158"/>
      <c r="AT1287" s="153" t="s">
        <v>175</v>
      </c>
      <c r="AU1287" s="153" t="s">
        <v>169</v>
      </c>
      <c r="AV1287" s="11" t="s">
        <v>79</v>
      </c>
      <c r="AW1287" s="11" t="s">
        <v>32</v>
      </c>
      <c r="AX1287" s="11" t="s">
        <v>71</v>
      </c>
      <c r="AY1287" s="153" t="s">
        <v>162</v>
      </c>
    </row>
    <row r="1288" spans="2:65" s="12" customFormat="1">
      <c r="B1288" s="159"/>
      <c r="D1288" s="152" t="s">
        <v>175</v>
      </c>
      <c r="E1288" s="160" t="s">
        <v>1</v>
      </c>
      <c r="F1288" s="161" t="s">
        <v>1516</v>
      </c>
      <c r="H1288" s="162">
        <v>6.3029999999999999</v>
      </c>
      <c r="I1288" s="163"/>
      <c r="L1288" s="159"/>
      <c r="M1288" s="164"/>
      <c r="N1288" s="165"/>
      <c r="O1288" s="165"/>
      <c r="P1288" s="165"/>
      <c r="Q1288" s="165"/>
      <c r="R1288" s="165"/>
      <c r="S1288" s="165"/>
      <c r="T1288" s="166"/>
      <c r="AT1288" s="160" t="s">
        <v>175</v>
      </c>
      <c r="AU1288" s="160" t="s">
        <v>169</v>
      </c>
      <c r="AV1288" s="12" t="s">
        <v>169</v>
      </c>
      <c r="AW1288" s="12" t="s">
        <v>32</v>
      </c>
      <c r="AX1288" s="12" t="s">
        <v>71</v>
      </c>
      <c r="AY1288" s="160" t="s">
        <v>162</v>
      </c>
    </row>
    <row r="1289" spans="2:65" s="12" customFormat="1">
      <c r="B1289" s="159"/>
      <c r="D1289" s="152" t="s">
        <v>175</v>
      </c>
      <c r="E1289" s="160" t="s">
        <v>1</v>
      </c>
      <c r="F1289" s="161" t="s">
        <v>1517</v>
      </c>
      <c r="H1289" s="162">
        <v>3.875</v>
      </c>
      <c r="I1289" s="163"/>
      <c r="L1289" s="159"/>
      <c r="M1289" s="164"/>
      <c r="N1289" s="165"/>
      <c r="O1289" s="165"/>
      <c r="P1289" s="165"/>
      <c r="Q1289" s="165"/>
      <c r="R1289" s="165"/>
      <c r="S1289" s="165"/>
      <c r="T1289" s="166"/>
      <c r="AT1289" s="160" t="s">
        <v>175</v>
      </c>
      <c r="AU1289" s="160" t="s">
        <v>169</v>
      </c>
      <c r="AV1289" s="12" t="s">
        <v>169</v>
      </c>
      <c r="AW1289" s="12" t="s">
        <v>32</v>
      </c>
      <c r="AX1289" s="12" t="s">
        <v>71</v>
      </c>
      <c r="AY1289" s="160" t="s">
        <v>162</v>
      </c>
    </row>
    <row r="1290" spans="2:65" s="12" customFormat="1">
      <c r="B1290" s="159"/>
      <c r="D1290" s="152" t="s">
        <v>175</v>
      </c>
      <c r="E1290" s="160" t="s">
        <v>1</v>
      </c>
      <c r="F1290" s="161" t="s">
        <v>1518</v>
      </c>
      <c r="H1290" s="162">
        <v>8.06</v>
      </c>
      <c r="I1290" s="163"/>
      <c r="L1290" s="159"/>
      <c r="M1290" s="164"/>
      <c r="N1290" s="165"/>
      <c r="O1290" s="165"/>
      <c r="P1290" s="165"/>
      <c r="Q1290" s="165"/>
      <c r="R1290" s="165"/>
      <c r="S1290" s="165"/>
      <c r="T1290" s="166"/>
      <c r="AT1290" s="160" t="s">
        <v>175</v>
      </c>
      <c r="AU1290" s="160" t="s">
        <v>169</v>
      </c>
      <c r="AV1290" s="12" t="s">
        <v>169</v>
      </c>
      <c r="AW1290" s="12" t="s">
        <v>32</v>
      </c>
      <c r="AX1290" s="12" t="s">
        <v>71</v>
      </c>
      <c r="AY1290" s="160" t="s">
        <v>162</v>
      </c>
    </row>
    <row r="1291" spans="2:65" s="13" customFormat="1">
      <c r="B1291" s="167"/>
      <c r="D1291" s="152" t="s">
        <v>175</v>
      </c>
      <c r="E1291" s="168" t="s">
        <v>1</v>
      </c>
      <c r="F1291" s="169" t="s">
        <v>183</v>
      </c>
      <c r="H1291" s="170">
        <v>18.238</v>
      </c>
      <c r="I1291" s="171"/>
      <c r="L1291" s="167"/>
      <c r="M1291" s="172"/>
      <c r="N1291" s="173"/>
      <c r="O1291" s="173"/>
      <c r="P1291" s="173"/>
      <c r="Q1291" s="173"/>
      <c r="R1291" s="173"/>
      <c r="S1291" s="173"/>
      <c r="T1291" s="174"/>
      <c r="AT1291" s="168" t="s">
        <v>175</v>
      </c>
      <c r="AU1291" s="168" t="s">
        <v>169</v>
      </c>
      <c r="AV1291" s="13" t="s">
        <v>184</v>
      </c>
      <c r="AW1291" s="13" t="s">
        <v>32</v>
      </c>
      <c r="AX1291" s="13" t="s">
        <v>71</v>
      </c>
      <c r="AY1291" s="168" t="s">
        <v>162</v>
      </c>
    </row>
    <row r="1292" spans="2:65" s="11" customFormat="1">
      <c r="B1292" s="151"/>
      <c r="D1292" s="152" t="s">
        <v>175</v>
      </c>
      <c r="E1292" s="153" t="s">
        <v>1</v>
      </c>
      <c r="F1292" s="154" t="s">
        <v>1482</v>
      </c>
      <c r="H1292" s="153" t="s">
        <v>1</v>
      </c>
      <c r="I1292" s="155"/>
      <c r="L1292" s="151"/>
      <c r="M1292" s="156"/>
      <c r="N1292" s="157"/>
      <c r="O1292" s="157"/>
      <c r="P1292" s="157"/>
      <c r="Q1292" s="157"/>
      <c r="R1292" s="157"/>
      <c r="S1292" s="157"/>
      <c r="T1292" s="158"/>
      <c r="AT1292" s="153" t="s">
        <v>175</v>
      </c>
      <c r="AU1292" s="153" t="s">
        <v>169</v>
      </c>
      <c r="AV1292" s="11" t="s">
        <v>79</v>
      </c>
      <c r="AW1292" s="11" t="s">
        <v>32</v>
      </c>
      <c r="AX1292" s="11" t="s">
        <v>71</v>
      </c>
      <c r="AY1292" s="153" t="s">
        <v>162</v>
      </c>
    </row>
    <row r="1293" spans="2:65" s="11" customFormat="1">
      <c r="B1293" s="151"/>
      <c r="D1293" s="152" t="s">
        <v>175</v>
      </c>
      <c r="E1293" s="153" t="s">
        <v>1</v>
      </c>
      <c r="F1293" s="154" t="s">
        <v>1519</v>
      </c>
      <c r="H1293" s="153" t="s">
        <v>1</v>
      </c>
      <c r="I1293" s="155"/>
      <c r="L1293" s="151"/>
      <c r="M1293" s="156"/>
      <c r="N1293" s="157"/>
      <c r="O1293" s="157"/>
      <c r="P1293" s="157"/>
      <c r="Q1293" s="157"/>
      <c r="R1293" s="157"/>
      <c r="S1293" s="157"/>
      <c r="T1293" s="158"/>
      <c r="AT1293" s="153" t="s">
        <v>175</v>
      </c>
      <c r="AU1293" s="153" t="s">
        <v>169</v>
      </c>
      <c r="AV1293" s="11" t="s">
        <v>79</v>
      </c>
      <c r="AW1293" s="11" t="s">
        <v>32</v>
      </c>
      <c r="AX1293" s="11" t="s">
        <v>71</v>
      </c>
      <c r="AY1293" s="153" t="s">
        <v>162</v>
      </c>
    </row>
    <row r="1294" spans="2:65" s="12" customFormat="1">
      <c r="B1294" s="159"/>
      <c r="D1294" s="152" t="s">
        <v>175</v>
      </c>
      <c r="E1294" s="160" t="s">
        <v>1</v>
      </c>
      <c r="F1294" s="161" t="s">
        <v>1520</v>
      </c>
      <c r="H1294" s="162">
        <v>4.1950000000000003</v>
      </c>
      <c r="I1294" s="163"/>
      <c r="L1294" s="159"/>
      <c r="M1294" s="164"/>
      <c r="N1294" s="165"/>
      <c r="O1294" s="165"/>
      <c r="P1294" s="165"/>
      <c r="Q1294" s="165"/>
      <c r="R1294" s="165"/>
      <c r="S1294" s="165"/>
      <c r="T1294" s="166"/>
      <c r="AT1294" s="160" t="s">
        <v>175</v>
      </c>
      <c r="AU1294" s="160" t="s">
        <v>169</v>
      </c>
      <c r="AV1294" s="12" t="s">
        <v>169</v>
      </c>
      <c r="AW1294" s="12" t="s">
        <v>32</v>
      </c>
      <c r="AX1294" s="12" t="s">
        <v>71</v>
      </c>
      <c r="AY1294" s="160" t="s">
        <v>162</v>
      </c>
    </row>
    <row r="1295" spans="2:65" s="12" customFormat="1">
      <c r="B1295" s="159"/>
      <c r="D1295" s="152" t="s">
        <v>175</v>
      </c>
      <c r="E1295" s="160" t="s">
        <v>1</v>
      </c>
      <c r="F1295" s="161" t="s">
        <v>1521</v>
      </c>
      <c r="H1295" s="162">
        <v>5.6</v>
      </c>
      <c r="I1295" s="163"/>
      <c r="L1295" s="159"/>
      <c r="M1295" s="164"/>
      <c r="N1295" s="165"/>
      <c r="O1295" s="165"/>
      <c r="P1295" s="165"/>
      <c r="Q1295" s="165"/>
      <c r="R1295" s="165"/>
      <c r="S1295" s="165"/>
      <c r="T1295" s="166"/>
      <c r="AT1295" s="160" t="s">
        <v>175</v>
      </c>
      <c r="AU1295" s="160" t="s">
        <v>169</v>
      </c>
      <c r="AV1295" s="12" t="s">
        <v>169</v>
      </c>
      <c r="AW1295" s="12" t="s">
        <v>32</v>
      </c>
      <c r="AX1295" s="12" t="s">
        <v>71</v>
      </c>
      <c r="AY1295" s="160" t="s">
        <v>162</v>
      </c>
    </row>
    <row r="1296" spans="2:65" s="11" customFormat="1">
      <c r="B1296" s="151"/>
      <c r="D1296" s="152" t="s">
        <v>175</v>
      </c>
      <c r="E1296" s="153" t="s">
        <v>1</v>
      </c>
      <c r="F1296" s="154" t="s">
        <v>1522</v>
      </c>
      <c r="H1296" s="153" t="s">
        <v>1</v>
      </c>
      <c r="I1296" s="155"/>
      <c r="L1296" s="151"/>
      <c r="M1296" s="156"/>
      <c r="N1296" s="157"/>
      <c r="O1296" s="157"/>
      <c r="P1296" s="157"/>
      <c r="Q1296" s="157"/>
      <c r="R1296" s="157"/>
      <c r="S1296" s="157"/>
      <c r="T1296" s="158"/>
      <c r="AT1296" s="153" t="s">
        <v>175</v>
      </c>
      <c r="AU1296" s="153" t="s">
        <v>169</v>
      </c>
      <c r="AV1296" s="11" t="s">
        <v>79</v>
      </c>
      <c r="AW1296" s="11" t="s">
        <v>32</v>
      </c>
      <c r="AX1296" s="11" t="s">
        <v>71</v>
      </c>
      <c r="AY1296" s="153" t="s">
        <v>162</v>
      </c>
    </row>
    <row r="1297" spans="2:65" s="12" customFormat="1">
      <c r="B1297" s="159"/>
      <c r="D1297" s="152" t="s">
        <v>175</v>
      </c>
      <c r="E1297" s="160" t="s">
        <v>1</v>
      </c>
      <c r="F1297" s="161" t="s">
        <v>1523</v>
      </c>
      <c r="H1297" s="162">
        <v>4.4400000000000004</v>
      </c>
      <c r="I1297" s="163"/>
      <c r="L1297" s="159"/>
      <c r="M1297" s="164"/>
      <c r="N1297" s="165"/>
      <c r="O1297" s="165"/>
      <c r="P1297" s="165"/>
      <c r="Q1297" s="165"/>
      <c r="R1297" s="165"/>
      <c r="S1297" s="165"/>
      <c r="T1297" s="166"/>
      <c r="AT1297" s="160" t="s">
        <v>175</v>
      </c>
      <c r="AU1297" s="160" t="s">
        <v>169</v>
      </c>
      <c r="AV1297" s="12" t="s">
        <v>169</v>
      </c>
      <c r="AW1297" s="12" t="s">
        <v>32</v>
      </c>
      <c r="AX1297" s="12" t="s">
        <v>71</v>
      </c>
      <c r="AY1297" s="160" t="s">
        <v>162</v>
      </c>
    </row>
    <row r="1298" spans="2:65" s="13" customFormat="1">
      <c r="B1298" s="167"/>
      <c r="D1298" s="152" t="s">
        <v>175</v>
      </c>
      <c r="E1298" s="168" t="s">
        <v>1</v>
      </c>
      <c r="F1298" s="169" t="s">
        <v>183</v>
      </c>
      <c r="H1298" s="170">
        <v>14.234999999999999</v>
      </c>
      <c r="I1298" s="171"/>
      <c r="L1298" s="167"/>
      <c r="M1298" s="172"/>
      <c r="N1298" s="173"/>
      <c r="O1298" s="173"/>
      <c r="P1298" s="173"/>
      <c r="Q1298" s="173"/>
      <c r="R1298" s="173"/>
      <c r="S1298" s="173"/>
      <c r="T1298" s="174"/>
      <c r="AT1298" s="168" t="s">
        <v>175</v>
      </c>
      <c r="AU1298" s="168" t="s">
        <v>169</v>
      </c>
      <c r="AV1298" s="13" t="s">
        <v>184</v>
      </c>
      <c r="AW1298" s="13" t="s">
        <v>32</v>
      </c>
      <c r="AX1298" s="13" t="s">
        <v>71</v>
      </c>
      <c r="AY1298" s="168" t="s">
        <v>162</v>
      </c>
    </row>
    <row r="1299" spans="2:65" s="12" customFormat="1">
      <c r="B1299" s="159"/>
      <c r="D1299" s="152" t="s">
        <v>175</v>
      </c>
      <c r="E1299" s="160" t="s">
        <v>1</v>
      </c>
      <c r="F1299" s="161" t="s">
        <v>1524</v>
      </c>
      <c r="H1299" s="162">
        <v>-14.234999999999999</v>
      </c>
      <c r="I1299" s="163"/>
      <c r="L1299" s="159"/>
      <c r="M1299" s="164"/>
      <c r="N1299" s="165"/>
      <c r="O1299" s="165"/>
      <c r="P1299" s="165"/>
      <c r="Q1299" s="165"/>
      <c r="R1299" s="165"/>
      <c r="S1299" s="165"/>
      <c r="T1299" s="166"/>
      <c r="AT1299" s="160" t="s">
        <v>175</v>
      </c>
      <c r="AU1299" s="160" t="s">
        <v>169</v>
      </c>
      <c r="AV1299" s="12" t="s">
        <v>169</v>
      </c>
      <c r="AW1299" s="12" t="s">
        <v>32</v>
      </c>
      <c r="AX1299" s="12" t="s">
        <v>71</v>
      </c>
      <c r="AY1299" s="160" t="s">
        <v>162</v>
      </c>
    </row>
    <row r="1300" spans="2:65" s="12" customFormat="1">
      <c r="B1300" s="159"/>
      <c r="D1300" s="152" t="s">
        <v>175</v>
      </c>
      <c r="E1300" s="160" t="s">
        <v>1</v>
      </c>
      <c r="F1300" s="161" t="s">
        <v>1525</v>
      </c>
      <c r="H1300" s="162">
        <v>5.694</v>
      </c>
      <c r="I1300" s="163"/>
      <c r="L1300" s="159"/>
      <c r="M1300" s="164"/>
      <c r="N1300" s="165"/>
      <c r="O1300" s="165"/>
      <c r="P1300" s="165"/>
      <c r="Q1300" s="165"/>
      <c r="R1300" s="165"/>
      <c r="S1300" s="165"/>
      <c r="T1300" s="166"/>
      <c r="AT1300" s="160" t="s">
        <v>175</v>
      </c>
      <c r="AU1300" s="160" t="s">
        <v>169</v>
      </c>
      <c r="AV1300" s="12" t="s">
        <v>169</v>
      </c>
      <c r="AW1300" s="12" t="s">
        <v>32</v>
      </c>
      <c r="AX1300" s="12" t="s">
        <v>71</v>
      </c>
      <c r="AY1300" s="160" t="s">
        <v>162</v>
      </c>
    </row>
    <row r="1301" spans="2:65" s="14" customFormat="1">
      <c r="B1301" s="175"/>
      <c r="D1301" s="152" t="s">
        <v>175</v>
      </c>
      <c r="E1301" s="176" t="s">
        <v>1</v>
      </c>
      <c r="F1301" s="177" t="s">
        <v>190</v>
      </c>
      <c r="H1301" s="178">
        <v>23.931999999999999</v>
      </c>
      <c r="I1301" s="179"/>
      <c r="L1301" s="175"/>
      <c r="M1301" s="180"/>
      <c r="N1301" s="181"/>
      <c r="O1301" s="181"/>
      <c r="P1301" s="181"/>
      <c r="Q1301" s="181"/>
      <c r="R1301" s="181"/>
      <c r="S1301" s="181"/>
      <c r="T1301" s="182"/>
      <c r="AT1301" s="176" t="s">
        <v>175</v>
      </c>
      <c r="AU1301" s="176" t="s">
        <v>169</v>
      </c>
      <c r="AV1301" s="14" t="s">
        <v>168</v>
      </c>
      <c r="AW1301" s="14" t="s">
        <v>32</v>
      </c>
      <c r="AX1301" s="14" t="s">
        <v>79</v>
      </c>
      <c r="AY1301" s="176" t="s">
        <v>162</v>
      </c>
    </row>
    <row r="1302" spans="2:65" s="1" customFormat="1" ht="16.5" customHeight="1">
      <c r="B1302" s="139"/>
      <c r="C1302" s="183" t="s">
        <v>1526</v>
      </c>
      <c r="D1302" s="183" t="s">
        <v>349</v>
      </c>
      <c r="E1302" s="246" t="s">
        <v>1527</v>
      </c>
      <c r="F1302" s="247"/>
      <c r="G1302" s="185" t="s">
        <v>274</v>
      </c>
      <c r="H1302" s="186">
        <v>27.521999999999998</v>
      </c>
      <c r="I1302" s="187"/>
      <c r="J1302" s="186">
        <f>ROUND(I1302*H1302,3)</f>
        <v>0</v>
      </c>
      <c r="K1302" s="184" t="s">
        <v>1</v>
      </c>
      <c r="L1302" s="188"/>
      <c r="M1302" s="189" t="s">
        <v>1</v>
      </c>
      <c r="N1302" s="190" t="s">
        <v>43</v>
      </c>
      <c r="O1302" s="49"/>
      <c r="P1302" s="147">
        <f>O1302*H1302</f>
        <v>0</v>
      </c>
      <c r="Q1302" s="147">
        <v>3.5999999999999999E-3</v>
      </c>
      <c r="R1302" s="147">
        <f>Q1302*H1302</f>
        <v>9.9079199999999992E-2</v>
      </c>
      <c r="S1302" s="147">
        <v>0</v>
      </c>
      <c r="T1302" s="148">
        <f>S1302*H1302</f>
        <v>0</v>
      </c>
      <c r="AR1302" s="16" t="s">
        <v>363</v>
      </c>
      <c r="AT1302" s="16" t="s">
        <v>349</v>
      </c>
      <c r="AU1302" s="16" t="s">
        <v>169</v>
      </c>
      <c r="AY1302" s="16" t="s">
        <v>162</v>
      </c>
      <c r="BE1302" s="149">
        <f>IF(N1302="základná",J1302,0)</f>
        <v>0</v>
      </c>
      <c r="BF1302" s="149">
        <f>IF(N1302="znížená",J1302,0)</f>
        <v>0</v>
      </c>
      <c r="BG1302" s="149">
        <f>IF(N1302="zákl. prenesená",J1302,0)</f>
        <v>0</v>
      </c>
      <c r="BH1302" s="149">
        <f>IF(N1302="zníž. prenesená",J1302,0)</f>
        <v>0</v>
      </c>
      <c r="BI1302" s="149">
        <f>IF(N1302="nulová",J1302,0)</f>
        <v>0</v>
      </c>
      <c r="BJ1302" s="16" t="s">
        <v>169</v>
      </c>
      <c r="BK1302" s="150">
        <f>ROUND(I1302*H1302,3)</f>
        <v>0</v>
      </c>
      <c r="BL1302" s="16" t="s">
        <v>272</v>
      </c>
      <c r="BM1302" s="16" t="s">
        <v>1528</v>
      </c>
    </row>
    <row r="1303" spans="2:65" s="12" customFormat="1">
      <c r="B1303" s="159"/>
      <c r="D1303" s="152" t="s">
        <v>175</v>
      </c>
      <c r="E1303" s="160" t="s">
        <v>1</v>
      </c>
      <c r="F1303" s="161" t="s">
        <v>1529</v>
      </c>
      <c r="H1303" s="162">
        <v>23.931999999999999</v>
      </c>
      <c r="I1303" s="163"/>
      <c r="L1303" s="159"/>
      <c r="M1303" s="164"/>
      <c r="N1303" s="165"/>
      <c r="O1303" s="165"/>
      <c r="P1303" s="165"/>
      <c r="Q1303" s="165"/>
      <c r="R1303" s="165"/>
      <c r="S1303" s="165"/>
      <c r="T1303" s="166"/>
      <c r="AT1303" s="160" t="s">
        <v>175</v>
      </c>
      <c r="AU1303" s="160" t="s">
        <v>169</v>
      </c>
      <c r="AV1303" s="12" t="s">
        <v>169</v>
      </c>
      <c r="AW1303" s="12" t="s">
        <v>32</v>
      </c>
      <c r="AX1303" s="12" t="s">
        <v>71</v>
      </c>
      <c r="AY1303" s="160" t="s">
        <v>162</v>
      </c>
    </row>
    <row r="1304" spans="2:65" s="12" customFormat="1">
      <c r="B1304" s="159"/>
      <c r="D1304" s="152" t="s">
        <v>175</v>
      </c>
      <c r="E1304" s="160" t="s">
        <v>1</v>
      </c>
      <c r="F1304" s="161" t="s">
        <v>1530</v>
      </c>
      <c r="H1304" s="162">
        <v>3.59</v>
      </c>
      <c r="I1304" s="163"/>
      <c r="L1304" s="159"/>
      <c r="M1304" s="164"/>
      <c r="N1304" s="165"/>
      <c r="O1304" s="165"/>
      <c r="P1304" s="165"/>
      <c r="Q1304" s="165"/>
      <c r="R1304" s="165"/>
      <c r="S1304" s="165"/>
      <c r="T1304" s="166"/>
      <c r="AT1304" s="160" t="s">
        <v>175</v>
      </c>
      <c r="AU1304" s="160" t="s">
        <v>169</v>
      </c>
      <c r="AV1304" s="12" t="s">
        <v>169</v>
      </c>
      <c r="AW1304" s="12" t="s">
        <v>32</v>
      </c>
      <c r="AX1304" s="12" t="s">
        <v>71</v>
      </c>
      <c r="AY1304" s="160" t="s">
        <v>162</v>
      </c>
    </row>
    <row r="1305" spans="2:65" s="14" customFormat="1">
      <c r="B1305" s="175"/>
      <c r="D1305" s="152" t="s">
        <v>175</v>
      </c>
      <c r="E1305" s="176" t="s">
        <v>1</v>
      </c>
      <c r="F1305" s="177" t="s">
        <v>190</v>
      </c>
      <c r="H1305" s="178">
        <v>27.521999999999998</v>
      </c>
      <c r="I1305" s="179"/>
      <c r="L1305" s="175"/>
      <c r="M1305" s="180"/>
      <c r="N1305" s="181"/>
      <c r="O1305" s="181"/>
      <c r="P1305" s="181"/>
      <c r="Q1305" s="181"/>
      <c r="R1305" s="181"/>
      <c r="S1305" s="181"/>
      <c r="T1305" s="182"/>
      <c r="AT1305" s="176" t="s">
        <v>175</v>
      </c>
      <c r="AU1305" s="176" t="s">
        <v>169</v>
      </c>
      <c r="AV1305" s="14" t="s">
        <v>168</v>
      </c>
      <c r="AW1305" s="14" t="s">
        <v>32</v>
      </c>
      <c r="AX1305" s="14" t="s">
        <v>79</v>
      </c>
      <c r="AY1305" s="176" t="s">
        <v>162</v>
      </c>
    </row>
    <row r="1306" spans="2:65" s="1" customFormat="1" ht="16.5" customHeight="1">
      <c r="B1306" s="139"/>
      <c r="C1306" s="140" t="s">
        <v>1531</v>
      </c>
      <c r="D1306" s="140" t="s">
        <v>164</v>
      </c>
      <c r="E1306" s="242" t="s">
        <v>1532</v>
      </c>
      <c r="F1306" s="243"/>
      <c r="G1306" s="142" t="s">
        <v>712</v>
      </c>
      <c r="H1306" s="143">
        <v>15.659000000000001</v>
      </c>
      <c r="I1306" s="144"/>
      <c r="J1306" s="143">
        <f>ROUND(I1306*H1306,3)</f>
        <v>0</v>
      </c>
      <c r="K1306" s="141" t="s">
        <v>1</v>
      </c>
      <c r="L1306" s="30"/>
      <c r="M1306" s="145" t="s">
        <v>1</v>
      </c>
      <c r="N1306" s="146" t="s">
        <v>43</v>
      </c>
      <c r="O1306" s="49"/>
      <c r="P1306" s="147">
        <f>O1306*H1306</f>
        <v>0</v>
      </c>
      <c r="Q1306" s="147">
        <v>0</v>
      </c>
      <c r="R1306" s="147">
        <f>Q1306*H1306</f>
        <v>0</v>
      </c>
      <c r="S1306" s="147">
        <v>0</v>
      </c>
      <c r="T1306" s="148">
        <f>S1306*H1306</f>
        <v>0</v>
      </c>
      <c r="AR1306" s="16" t="s">
        <v>272</v>
      </c>
      <c r="AT1306" s="16" t="s">
        <v>164</v>
      </c>
      <c r="AU1306" s="16" t="s">
        <v>169</v>
      </c>
      <c r="AY1306" s="16" t="s">
        <v>162</v>
      </c>
      <c r="BE1306" s="149">
        <f>IF(N1306="základná",J1306,0)</f>
        <v>0</v>
      </c>
      <c r="BF1306" s="149">
        <f>IF(N1306="znížená",J1306,0)</f>
        <v>0</v>
      </c>
      <c r="BG1306" s="149">
        <f>IF(N1306="zákl. prenesená",J1306,0)</f>
        <v>0</v>
      </c>
      <c r="BH1306" s="149">
        <f>IF(N1306="zníž. prenesená",J1306,0)</f>
        <v>0</v>
      </c>
      <c r="BI1306" s="149">
        <f>IF(N1306="nulová",J1306,0)</f>
        <v>0</v>
      </c>
      <c r="BJ1306" s="16" t="s">
        <v>169</v>
      </c>
      <c r="BK1306" s="150">
        <f>ROUND(I1306*H1306,3)</f>
        <v>0</v>
      </c>
      <c r="BL1306" s="16" t="s">
        <v>272</v>
      </c>
      <c r="BM1306" s="16" t="s">
        <v>1533</v>
      </c>
    </row>
    <row r="1307" spans="2:65" s="11" customFormat="1">
      <c r="B1307" s="151"/>
      <c r="D1307" s="152" t="s">
        <v>175</v>
      </c>
      <c r="E1307" s="153" t="s">
        <v>1</v>
      </c>
      <c r="F1307" s="154" t="s">
        <v>1422</v>
      </c>
      <c r="H1307" s="153" t="s">
        <v>1</v>
      </c>
      <c r="I1307" s="155"/>
      <c r="L1307" s="151"/>
      <c r="M1307" s="156"/>
      <c r="N1307" s="157"/>
      <c r="O1307" s="157"/>
      <c r="P1307" s="157"/>
      <c r="Q1307" s="157"/>
      <c r="R1307" s="157"/>
      <c r="S1307" s="157"/>
      <c r="T1307" s="158"/>
      <c r="AT1307" s="153" t="s">
        <v>175</v>
      </c>
      <c r="AU1307" s="153" t="s">
        <v>169</v>
      </c>
      <c r="AV1307" s="11" t="s">
        <v>79</v>
      </c>
      <c r="AW1307" s="11" t="s">
        <v>32</v>
      </c>
      <c r="AX1307" s="11" t="s">
        <v>71</v>
      </c>
      <c r="AY1307" s="153" t="s">
        <v>162</v>
      </c>
    </row>
    <row r="1308" spans="2:65" s="12" customFormat="1">
      <c r="B1308" s="159"/>
      <c r="D1308" s="152" t="s">
        <v>175</v>
      </c>
      <c r="E1308" s="160" t="s">
        <v>1</v>
      </c>
      <c r="F1308" s="161" t="s">
        <v>1534</v>
      </c>
      <c r="H1308" s="162">
        <v>14.234999999999999</v>
      </c>
      <c r="I1308" s="163"/>
      <c r="L1308" s="159"/>
      <c r="M1308" s="164"/>
      <c r="N1308" s="165"/>
      <c r="O1308" s="165"/>
      <c r="P1308" s="165"/>
      <c r="Q1308" s="165"/>
      <c r="R1308" s="165"/>
      <c r="S1308" s="165"/>
      <c r="T1308" s="166"/>
      <c r="AT1308" s="160" t="s">
        <v>175</v>
      </c>
      <c r="AU1308" s="160" t="s">
        <v>169</v>
      </c>
      <c r="AV1308" s="12" t="s">
        <v>169</v>
      </c>
      <c r="AW1308" s="12" t="s">
        <v>32</v>
      </c>
      <c r="AX1308" s="12" t="s">
        <v>71</v>
      </c>
      <c r="AY1308" s="160" t="s">
        <v>162</v>
      </c>
    </row>
    <row r="1309" spans="2:65" s="12" customFormat="1">
      <c r="B1309" s="159"/>
      <c r="D1309" s="152" t="s">
        <v>175</v>
      </c>
      <c r="E1309" s="160" t="s">
        <v>1</v>
      </c>
      <c r="F1309" s="161" t="s">
        <v>1535</v>
      </c>
      <c r="H1309" s="162">
        <v>1.4239999999999999</v>
      </c>
      <c r="I1309" s="163"/>
      <c r="L1309" s="159"/>
      <c r="M1309" s="164"/>
      <c r="N1309" s="165"/>
      <c r="O1309" s="165"/>
      <c r="P1309" s="165"/>
      <c r="Q1309" s="165"/>
      <c r="R1309" s="165"/>
      <c r="S1309" s="165"/>
      <c r="T1309" s="166"/>
      <c r="AT1309" s="160" t="s">
        <v>175</v>
      </c>
      <c r="AU1309" s="160" t="s">
        <v>169</v>
      </c>
      <c r="AV1309" s="12" t="s">
        <v>169</v>
      </c>
      <c r="AW1309" s="12" t="s">
        <v>32</v>
      </c>
      <c r="AX1309" s="12" t="s">
        <v>71</v>
      </c>
      <c r="AY1309" s="160" t="s">
        <v>162</v>
      </c>
    </row>
    <row r="1310" spans="2:65" s="14" customFormat="1">
      <c r="B1310" s="175"/>
      <c r="D1310" s="152" t="s">
        <v>175</v>
      </c>
      <c r="E1310" s="176" t="s">
        <v>1</v>
      </c>
      <c r="F1310" s="177" t="s">
        <v>190</v>
      </c>
      <c r="H1310" s="178">
        <v>15.658999999999999</v>
      </c>
      <c r="I1310" s="179"/>
      <c r="L1310" s="175"/>
      <c r="M1310" s="180"/>
      <c r="N1310" s="181"/>
      <c r="O1310" s="181"/>
      <c r="P1310" s="181"/>
      <c r="Q1310" s="181"/>
      <c r="R1310" s="181"/>
      <c r="S1310" s="181"/>
      <c r="T1310" s="182"/>
      <c r="AT1310" s="176" t="s">
        <v>175</v>
      </c>
      <c r="AU1310" s="176" t="s">
        <v>169</v>
      </c>
      <c r="AV1310" s="14" t="s">
        <v>168</v>
      </c>
      <c r="AW1310" s="14" t="s">
        <v>32</v>
      </c>
      <c r="AX1310" s="14" t="s">
        <v>79</v>
      </c>
      <c r="AY1310" s="176" t="s">
        <v>162</v>
      </c>
    </row>
    <row r="1311" spans="2:65" s="1" customFormat="1" ht="22.5" customHeight="1">
      <c r="B1311" s="139"/>
      <c r="C1311" s="140" t="s">
        <v>1536</v>
      </c>
      <c r="D1311" s="140" t="s">
        <v>164</v>
      </c>
      <c r="E1311" s="242" t="s">
        <v>1537</v>
      </c>
      <c r="F1311" s="243"/>
      <c r="G1311" s="142" t="s">
        <v>274</v>
      </c>
      <c r="H1311" s="143">
        <v>14.553000000000001</v>
      </c>
      <c r="I1311" s="144"/>
      <c r="J1311" s="143">
        <f>ROUND(I1311*H1311,3)</f>
        <v>0</v>
      </c>
      <c r="K1311" s="141" t="s">
        <v>1</v>
      </c>
      <c r="L1311" s="30"/>
      <c r="M1311" s="145" t="s">
        <v>1</v>
      </c>
      <c r="N1311" s="146" t="s">
        <v>43</v>
      </c>
      <c r="O1311" s="49"/>
      <c r="P1311" s="147">
        <f>O1311*H1311</f>
        <v>0</v>
      </c>
      <c r="Q1311" s="147">
        <v>1.2E-4</v>
      </c>
      <c r="R1311" s="147">
        <f>Q1311*H1311</f>
        <v>1.7463600000000002E-3</v>
      </c>
      <c r="S1311" s="147">
        <v>0</v>
      </c>
      <c r="T1311" s="148">
        <f>S1311*H1311</f>
        <v>0</v>
      </c>
      <c r="AR1311" s="16" t="s">
        <v>272</v>
      </c>
      <c r="AT1311" s="16" t="s">
        <v>164</v>
      </c>
      <c r="AU1311" s="16" t="s">
        <v>169</v>
      </c>
      <c r="AY1311" s="16" t="s">
        <v>162</v>
      </c>
      <c r="BE1311" s="149">
        <f>IF(N1311="základná",J1311,0)</f>
        <v>0</v>
      </c>
      <c r="BF1311" s="149">
        <f>IF(N1311="znížená",J1311,0)</f>
        <v>0</v>
      </c>
      <c r="BG1311" s="149">
        <f>IF(N1311="zákl. prenesená",J1311,0)</f>
        <v>0</v>
      </c>
      <c r="BH1311" s="149">
        <f>IF(N1311="zníž. prenesená",J1311,0)</f>
        <v>0</v>
      </c>
      <c r="BI1311" s="149">
        <f>IF(N1311="nulová",J1311,0)</f>
        <v>0</v>
      </c>
      <c r="BJ1311" s="16" t="s">
        <v>169</v>
      </c>
      <c r="BK1311" s="150">
        <f>ROUND(I1311*H1311,3)</f>
        <v>0</v>
      </c>
      <c r="BL1311" s="16" t="s">
        <v>272</v>
      </c>
      <c r="BM1311" s="16" t="s">
        <v>1538</v>
      </c>
    </row>
    <row r="1312" spans="2:65" s="11" customFormat="1">
      <c r="B1312" s="151"/>
      <c r="D1312" s="152" t="s">
        <v>175</v>
      </c>
      <c r="E1312" s="153" t="s">
        <v>1</v>
      </c>
      <c r="F1312" s="154" t="s">
        <v>1539</v>
      </c>
      <c r="H1312" s="153" t="s">
        <v>1</v>
      </c>
      <c r="I1312" s="155"/>
      <c r="L1312" s="151"/>
      <c r="M1312" s="156"/>
      <c r="N1312" s="157"/>
      <c r="O1312" s="157"/>
      <c r="P1312" s="157"/>
      <c r="Q1312" s="157"/>
      <c r="R1312" s="157"/>
      <c r="S1312" s="157"/>
      <c r="T1312" s="158"/>
      <c r="AT1312" s="153" t="s">
        <v>175</v>
      </c>
      <c r="AU1312" s="153" t="s">
        <v>169</v>
      </c>
      <c r="AV1312" s="11" t="s">
        <v>79</v>
      </c>
      <c r="AW1312" s="11" t="s">
        <v>32</v>
      </c>
      <c r="AX1312" s="11" t="s">
        <v>71</v>
      </c>
      <c r="AY1312" s="153" t="s">
        <v>162</v>
      </c>
    </row>
    <row r="1313" spans="2:65" s="11" customFormat="1">
      <c r="B1313" s="151"/>
      <c r="D1313" s="152" t="s">
        <v>175</v>
      </c>
      <c r="E1313" s="153" t="s">
        <v>1</v>
      </c>
      <c r="F1313" s="154" t="s">
        <v>1540</v>
      </c>
      <c r="H1313" s="153" t="s">
        <v>1</v>
      </c>
      <c r="I1313" s="155"/>
      <c r="L1313" s="151"/>
      <c r="M1313" s="156"/>
      <c r="N1313" s="157"/>
      <c r="O1313" s="157"/>
      <c r="P1313" s="157"/>
      <c r="Q1313" s="157"/>
      <c r="R1313" s="157"/>
      <c r="S1313" s="157"/>
      <c r="T1313" s="158"/>
      <c r="AT1313" s="153" t="s">
        <v>175</v>
      </c>
      <c r="AU1313" s="153" t="s">
        <v>169</v>
      </c>
      <c r="AV1313" s="11" t="s">
        <v>79</v>
      </c>
      <c r="AW1313" s="11" t="s">
        <v>32</v>
      </c>
      <c r="AX1313" s="11" t="s">
        <v>71</v>
      </c>
      <c r="AY1313" s="153" t="s">
        <v>162</v>
      </c>
    </row>
    <row r="1314" spans="2:65" s="12" customFormat="1">
      <c r="B1314" s="159"/>
      <c r="D1314" s="152" t="s">
        <v>175</v>
      </c>
      <c r="E1314" s="160" t="s">
        <v>1</v>
      </c>
      <c r="F1314" s="161" t="s">
        <v>1541</v>
      </c>
      <c r="H1314" s="162">
        <v>11.813000000000001</v>
      </c>
      <c r="I1314" s="163"/>
      <c r="L1314" s="159"/>
      <c r="M1314" s="164"/>
      <c r="N1314" s="165"/>
      <c r="O1314" s="165"/>
      <c r="P1314" s="165"/>
      <c r="Q1314" s="165"/>
      <c r="R1314" s="165"/>
      <c r="S1314" s="165"/>
      <c r="T1314" s="166"/>
      <c r="AT1314" s="160" t="s">
        <v>175</v>
      </c>
      <c r="AU1314" s="160" t="s">
        <v>169</v>
      </c>
      <c r="AV1314" s="12" t="s">
        <v>169</v>
      </c>
      <c r="AW1314" s="12" t="s">
        <v>32</v>
      </c>
      <c r="AX1314" s="12" t="s">
        <v>71</v>
      </c>
      <c r="AY1314" s="160" t="s">
        <v>162</v>
      </c>
    </row>
    <row r="1315" spans="2:65" s="11" customFormat="1">
      <c r="B1315" s="151"/>
      <c r="D1315" s="152" t="s">
        <v>175</v>
      </c>
      <c r="E1315" s="153" t="s">
        <v>1</v>
      </c>
      <c r="F1315" s="154" t="s">
        <v>1542</v>
      </c>
      <c r="H1315" s="153" t="s">
        <v>1</v>
      </c>
      <c r="I1315" s="155"/>
      <c r="L1315" s="151"/>
      <c r="M1315" s="156"/>
      <c r="N1315" s="157"/>
      <c r="O1315" s="157"/>
      <c r="P1315" s="157"/>
      <c r="Q1315" s="157"/>
      <c r="R1315" s="157"/>
      <c r="S1315" s="157"/>
      <c r="T1315" s="158"/>
      <c r="AT1315" s="153" t="s">
        <v>175</v>
      </c>
      <c r="AU1315" s="153" t="s">
        <v>169</v>
      </c>
      <c r="AV1315" s="11" t="s">
        <v>79</v>
      </c>
      <c r="AW1315" s="11" t="s">
        <v>32</v>
      </c>
      <c r="AX1315" s="11" t="s">
        <v>71</v>
      </c>
      <c r="AY1315" s="153" t="s">
        <v>162</v>
      </c>
    </row>
    <row r="1316" spans="2:65" s="12" customFormat="1">
      <c r="B1316" s="159"/>
      <c r="D1316" s="152" t="s">
        <v>175</v>
      </c>
      <c r="E1316" s="160" t="s">
        <v>1</v>
      </c>
      <c r="F1316" s="161" t="s">
        <v>1543</v>
      </c>
      <c r="H1316" s="162">
        <v>2.74</v>
      </c>
      <c r="I1316" s="163"/>
      <c r="L1316" s="159"/>
      <c r="M1316" s="164"/>
      <c r="N1316" s="165"/>
      <c r="O1316" s="165"/>
      <c r="P1316" s="165"/>
      <c r="Q1316" s="165"/>
      <c r="R1316" s="165"/>
      <c r="S1316" s="165"/>
      <c r="T1316" s="166"/>
      <c r="AT1316" s="160" t="s">
        <v>175</v>
      </c>
      <c r="AU1316" s="160" t="s">
        <v>169</v>
      </c>
      <c r="AV1316" s="12" t="s">
        <v>169</v>
      </c>
      <c r="AW1316" s="12" t="s">
        <v>32</v>
      </c>
      <c r="AX1316" s="12" t="s">
        <v>71</v>
      </c>
      <c r="AY1316" s="160" t="s">
        <v>162</v>
      </c>
    </row>
    <row r="1317" spans="2:65" s="14" customFormat="1">
      <c r="B1317" s="175"/>
      <c r="D1317" s="152" t="s">
        <v>175</v>
      </c>
      <c r="E1317" s="176" t="s">
        <v>1</v>
      </c>
      <c r="F1317" s="177" t="s">
        <v>190</v>
      </c>
      <c r="H1317" s="178">
        <v>14.553000000000001</v>
      </c>
      <c r="I1317" s="179"/>
      <c r="L1317" s="175"/>
      <c r="M1317" s="180"/>
      <c r="N1317" s="181"/>
      <c r="O1317" s="181"/>
      <c r="P1317" s="181"/>
      <c r="Q1317" s="181"/>
      <c r="R1317" s="181"/>
      <c r="S1317" s="181"/>
      <c r="T1317" s="182"/>
      <c r="AT1317" s="176" t="s">
        <v>175</v>
      </c>
      <c r="AU1317" s="176" t="s">
        <v>169</v>
      </c>
      <c r="AV1317" s="14" t="s">
        <v>168</v>
      </c>
      <c r="AW1317" s="14" t="s">
        <v>32</v>
      </c>
      <c r="AX1317" s="14" t="s">
        <v>79</v>
      </c>
      <c r="AY1317" s="176" t="s">
        <v>162</v>
      </c>
    </row>
    <row r="1318" spans="2:65" s="1" customFormat="1" ht="16.5" customHeight="1">
      <c r="B1318" s="139"/>
      <c r="C1318" s="183" t="s">
        <v>1544</v>
      </c>
      <c r="D1318" s="183" t="s">
        <v>349</v>
      </c>
      <c r="E1318" s="246" t="s">
        <v>1545</v>
      </c>
      <c r="F1318" s="247"/>
      <c r="G1318" s="185" t="s">
        <v>274</v>
      </c>
      <c r="H1318" s="186">
        <v>16.736000000000001</v>
      </c>
      <c r="I1318" s="187"/>
      <c r="J1318" s="186">
        <f>ROUND(I1318*H1318,3)</f>
        <v>0</v>
      </c>
      <c r="K1318" s="184" t="s">
        <v>167</v>
      </c>
      <c r="L1318" s="188"/>
      <c r="M1318" s="189" t="s">
        <v>1</v>
      </c>
      <c r="N1318" s="190" t="s">
        <v>43</v>
      </c>
      <c r="O1318" s="49"/>
      <c r="P1318" s="147">
        <f>O1318*H1318</f>
        <v>0</v>
      </c>
      <c r="Q1318" s="147">
        <v>3.0000000000000001E-3</v>
      </c>
      <c r="R1318" s="147">
        <f>Q1318*H1318</f>
        <v>5.0208000000000003E-2</v>
      </c>
      <c r="S1318" s="147">
        <v>0</v>
      </c>
      <c r="T1318" s="148">
        <f>S1318*H1318</f>
        <v>0</v>
      </c>
      <c r="AR1318" s="16" t="s">
        <v>363</v>
      </c>
      <c r="AT1318" s="16" t="s">
        <v>349</v>
      </c>
      <c r="AU1318" s="16" t="s">
        <v>169</v>
      </c>
      <c r="AY1318" s="16" t="s">
        <v>162</v>
      </c>
      <c r="BE1318" s="149">
        <f>IF(N1318="základná",J1318,0)</f>
        <v>0</v>
      </c>
      <c r="BF1318" s="149">
        <f>IF(N1318="znížená",J1318,0)</f>
        <v>0</v>
      </c>
      <c r="BG1318" s="149">
        <f>IF(N1318="zákl. prenesená",J1318,0)</f>
        <v>0</v>
      </c>
      <c r="BH1318" s="149">
        <f>IF(N1318="zníž. prenesená",J1318,0)</f>
        <v>0</v>
      </c>
      <c r="BI1318" s="149">
        <f>IF(N1318="nulová",J1318,0)</f>
        <v>0</v>
      </c>
      <c r="BJ1318" s="16" t="s">
        <v>169</v>
      </c>
      <c r="BK1318" s="150">
        <f>ROUND(I1318*H1318,3)</f>
        <v>0</v>
      </c>
      <c r="BL1318" s="16" t="s">
        <v>272</v>
      </c>
      <c r="BM1318" s="16" t="s">
        <v>1546</v>
      </c>
    </row>
    <row r="1319" spans="2:65" s="12" customFormat="1">
      <c r="B1319" s="159"/>
      <c r="D1319" s="152" t="s">
        <v>175</v>
      </c>
      <c r="E1319" s="160" t="s">
        <v>1</v>
      </c>
      <c r="F1319" s="161" t="s">
        <v>1547</v>
      </c>
      <c r="H1319" s="162">
        <v>14.553000000000001</v>
      </c>
      <c r="I1319" s="163"/>
      <c r="L1319" s="159"/>
      <c r="M1319" s="164"/>
      <c r="N1319" s="165"/>
      <c r="O1319" s="165"/>
      <c r="P1319" s="165"/>
      <c r="Q1319" s="165"/>
      <c r="R1319" s="165"/>
      <c r="S1319" s="165"/>
      <c r="T1319" s="166"/>
      <c r="AT1319" s="160" t="s">
        <v>175</v>
      </c>
      <c r="AU1319" s="160" t="s">
        <v>169</v>
      </c>
      <c r="AV1319" s="12" t="s">
        <v>169</v>
      </c>
      <c r="AW1319" s="12" t="s">
        <v>32</v>
      </c>
      <c r="AX1319" s="12" t="s">
        <v>71</v>
      </c>
      <c r="AY1319" s="160" t="s">
        <v>162</v>
      </c>
    </row>
    <row r="1320" spans="2:65" s="12" customFormat="1">
      <c r="B1320" s="159"/>
      <c r="D1320" s="152" t="s">
        <v>175</v>
      </c>
      <c r="E1320" s="160" t="s">
        <v>1</v>
      </c>
      <c r="F1320" s="161" t="s">
        <v>1548</v>
      </c>
      <c r="H1320" s="162">
        <v>2.1829999999999998</v>
      </c>
      <c r="I1320" s="163"/>
      <c r="L1320" s="159"/>
      <c r="M1320" s="164"/>
      <c r="N1320" s="165"/>
      <c r="O1320" s="165"/>
      <c r="P1320" s="165"/>
      <c r="Q1320" s="165"/>
      <c r="R1320" s="165"/>
      <c r="S1320" s="165"/>
      <c r="T1320" s="166"/>
      <c r="AT1320" s="160" t="s">
        <v>175</v>
      </c>
      <c r="AU1320" s="160" t="s">
        <v>169</v>
      </c>
      <c r="AV1320" s="12" t="s">
        <v>169</v>
      </c>
      <c r="AW1320" s="12" t="s">
        <v>32</v>
      </c>
      <c r="AX1320" s="12" t="s">
        <v>71</v>
      </c>
      <c r="AY1320" s="160" t="s">
        <v>162</v>
      </c>
    </row>
    <row r="1321" spans="2:65" s="14" customFormat="1">
      <c r="B1321" s="175"/>
      <c r="D1321" s="152" t="s">
        <v>175</v>
      </c>
      <c r="E1321" s="176" t="s">
        <v>1</v>
      </c>
      <c r="F1321" s="177" t="s">
        <v>190</v>
      </c>
      <c r="H1321" s="178">
        <v>16.736000000000001</v>
      </c>
      <c r="I1321" s="179"/>
      <c r="L1321" s="175"/>
      <c r="M1321" s="180"/>
      <c r="N1321" s="181"/>
      <c r="O1321" s="181"/>
      <c r="P1321" s="181"/>
      <c r="Q1321" s="181"/>
      <c r="R1321" s="181"/>
      <c r="S1321" s="181"/>
      <c r="T1321" s="182"/>
      <c r="AT1321" s="176" t="s">
        <v>175</v>
      </c>
      <c r="AU1321" s="176" t="s">
        <v>169</v>
      </c>
      <c r="AV1321" s="14" t="s">
        <v>168</v>
      </c>
      <c r="AW1321" s="14" t="s">
        <v>32</v>
      </c>
      <c r="AX1321" s="14" t="s">
        <v>79</v>
      </c>
      <c r="AY1321" s="176" t="s">
        <v>162</v>
      </c>
    </row>
    <row r="1322" spans="2:65" s="1" customFormat="1" ht="16.5" customHeight="1">
      <c r="B1322" s="139"/>
      <c r="C1322" s="140" t="s">
        <v>1549</v>
      </c>
      <c r="D1322" s="140" t="s">
        <v>164</v>
      </c>
      <c r="E1322" s="242" t="s">
        <v>1550</v>
      </c>
      <c r="F1322" s="243"/>
      <c r="G1322" s="142" t="s">
        <v>712</v>
      </c>
      <c r="H1322" s="143">
        <v>9.9830000000000005</v>
      </c>
      <c r="I1322" s="144"/>
      <c r="J1322" s="143">
        <f>ROUND(I1322*H1322,3)</f>
        <v>0</v>
      </c>
      <c r="K1322" s="141" t="s">
        <v>1</v>
      </c>
      <c r="L1322" s="30"/>
      <c r="M1322" s="145" t="s">
        <v>1</v>
      </c>
      <c r="N1322" s="146" t="s">
        <v>43</v>
      </c>
      <c r="O1322" s="49"/>
      <c r="P1322" s="147">
        <f>O1322*H1322</f>
        <v>0</v>
      </c>
      <c r="Q1322" s="147">
        <v>0</v>
      </c>
      <c r="R1322" s="147">
        <f>Q1322*H1322</f>
        <v>0</v>
      </c>
      <c r="S1322" s="147">
        <v>0</v>
      </c>
      <c r="T1322" s="148">
        <f>S1322*H1322</f>
        <v>0</v>
      </c>
      <c r="AR1322" s="16" t="s">
        <v>272</v>
      </c>
      <c r="AT1322" s="16" t="s">
        <v>164</v>
      </c>
      <c r="AU1322" s="16" t="s">
        <v>169</v>
      </c>
      <c r="AY1322" s="16" t="s">
        <v>162</v>
      </c>
      <c r="BE1322" s="149">
        <f>IF(N1322="základná",J1322,0)</f>
        <v>0</v>
      </c>
      <c r="BF1322" s="149">
        <f>IF(N1322="znížená",J1322,0)</f>
        <v>0</v>
      </c>
      <c r="BG1322" s="149">
        <f>IF(N1322="zákl. prenesená",J1322,0)</f>
        <v>0</v>
      </c>
      <c r="BH1322" s="149">
        <f>IF(N1322="zníž. prenesená",J1322,0)</f>
        <v>0</v>
      </c>
      <c r="BI1322" s="149">
        <f>IF(N1322="nulová",J1322,0)</f>
        <v>0</v>
      </c>
      <c r="BJ1322" s="16" t="s">
        <v>169</v>
      </c>
      <c r="BK1322" s="150">
        <f>ROUND(I1322*H1322,3)</f>
        <v>0</v>
      </c>
      <c r="BL1322" s="16" t="s">
        <v>272</v>
      </c>
      <c r="BM1322" s="16" t="s">
        <v>1551</v>
      </c>
    </row>
    <row r="1323" spans="2:65" s="11" customFormat="1">
      <c r="B1323" s="151"/>
      <c r="D1323" s="152" t="s">
        <v>175</v>
      </c>
      <c r="E1323" s="153" t="s">
        <v>1</v>
      </c>
      <c r="F1323" s="154" t="s">
        <v>1422</v>
      </c>
      <c r="H1323" s="153" t="s">
        <v>1</v>
      </c>
      <c r="I1323" s="155"/>
      <c r="L1323" s="151"/>
      <c r="M1323" s="156"/>
      <c r="N1323" s="157"/>
      <c r="O1323" s="157"/>
      <c r="P1323" s="157"/>
      <c r="Q1323" s="157"/>
      <c r="R1323" s="157"/>
      <c r="S1323" s="157"/>
      <c r="T1323" s="158"/>
      <c r="AT1323" s="153" t="s">
        <v>175</v>
      </c>
      <c r="AU1323" s="153" t="s">
        <v>169</v>
      </c>
      <c r="AV1323" s="11" t="s">
        <v>79</v>
      </c>
      <c r="AW1323" s="11" t="s">
        <v>32</v>
      </c>
      <c r="AX1323" s="11" t="s">
        <v>71</v>
      </c>
      <c r="AY1323" s="153" t="s">
        <v>162</v>
      </c>
    </row>
    <row r="1324" spans="2:65" s="11" customFormat="1">
      <c r="B1324" s="151"/>
      <c r="D1324" s="152" t="s">
        <v>175</v>
      </c>
      <c r="E1324" s="153" t="s">
        <v>1</v>
      </c>
      <c r="F1324" s="154" t="s">
        <v>1552</v>
      </c>
      <c r="H1324" s="153" t="s">
        <v>1</v>
      </c>
      <c r="I1324" s="155"/>
      <c r="L1324" s="151"/>
      <c r="M1324" s="156"/>
      <c r="N1324" s="157"/>
      <c r="O1324" s="157"/>
      <c r="P1324" s="157"/>
      <c r="Q1324" s="157"/>
      <c r="R1324" s="157"/>
      <c r="S1324" s="157"/>
      <c r="T1324" s="158"/>
      <c r="AT1324" s="153" t="s">
        <v>175</v>
      </c>
      <c r="AU1324" s="153" t="s">
        <v>169</v>
      </c>
      <c r="AV1324" s="11" t="s">
        <v>79</v>
      </c>
      <c r="AW1324" s="11" t="s">
        <v>32</v>
      </c>
      <c r="AX1324" s="11" t="s">
        <v>71</v>
      </c>
      <c r="AY1324" s="153" t="s">
        <v>162</v>
      </c>
    </row>
    <row r="1325" spans="2:65" s="12" customFormat="1">
      <c r="B1325" s="159"/>
      <c r="D1325" s="152" t="s">
        <v>175</v>
      </c>
      <c r="E1325" s="160" t="s">
        <v>1</v>
      </c>
      <c r="F1325" s="161" t="s">
        <v>1553</v>
      </c>
      <c r="H1325" s="162">
        <v>9.0749999999999993</v>
      </c>
      <c r="I1325" s="163"/>
      <c r="L1325" s="159"/>
      <c r="M1325" s="164"/>
      <c r="N1325" s="165"/>
      <c r="O1325" s="165"/>
      <c r="P1325" s="165"/>
      <c r="Q1325" s="165"/>
      <c r="R1325" s="165"/>
      <c r="S1325" s="165"/>
      <c r="T1325" s="166"/>
      <c r="AT1325" s="160" t="s">
        <v>175</v>
      </c>
      <c r="AU1325" s="160" t="s">
        <v>169</v>
      </c>
      <c r="AV1325" s="12" t="s">
        <v>169</v>
      </c>
      <c r="AW1325" s="12" t="s">
        <v>32</v>
      </c>
      <c r="AX1325" s="12" t="s">
        <v>71</v>
      </c>
      <c r="AY1325" s="160" t="s">
        <v>162</v>
      </c>
    </row>
    <row r="1326" spans="2:65" s="12" customFormat="1">
      <c r="B1326" s="159"/>
      <c r="D1326" s="152" t="s">
        <v>175</v>
      </c>
      <c r="E1326" s="160" t="s">
        <v>1</v>
      </c>
      <c r="F1326" s="161" t="s">
        <v>1554</v>
      </c>
      <c r="H1326" s="162">
        <v>0.90800000000000003</v>
      </c>
      <c r="I1326" s="163"/>
      <c r="L1326" s="159"/>
      <c r="M1326" s="164"/>
      <c r="N1326" s="165"/>
      <c r="O1326" s="165"/>
      <c r="P1326" s="165"/>
      <c r="Q1326" s="165"/>
      <c r="R1326" s="165"/>
      <c r="S1326" s="165"/>
      <c r="T1326" s="166"/>
      <c r="AT1326" s="160" t="s">
        <v>175</v>
      </c>
      <c r="AU1326" s="160" t="s">
        <v>169</v>
      </c>
      <c r="AV1326" s="12" t="s">
        <v>169</v>
      </c>
      <c r="AW1326" s="12" t="s">
        <v>32</v>
      </c>
      <c r="AX1326" s="12" t="s">
        <v>71</v>
      </c>
      <c r="AY1326" s="160" t="s">
        <v>162</v>
      </c>
    </row>
    <row r="1327" spans="2:65" s="14" customFormat="1">
      <c r="B1327" s="175"/>
      <c r="D1327" s="152" t="s">
        <v>175</v>
      </c>
      <c r="E1327" s="176" t="s">
        <v>1</v>
      </c>
      <c r="F1327" s="177" t="s">
        <v>190</v>
      </c>
      <c r="H1327" s="178">
        <v>9.9830000000000005</v>
      </c>
      <c r="I1327" s="179"/>
      <c r="L1327" s="175"/>
      <c r="M1327" s="180"/>
      <c r="N1327" s="181"/>
      <c r="O1327" s="181"/>
      <c r="P1327" s="181"/>
      <c r="Q1327" s="181"/>
      <c r="R1327" s="181"/>
      <c r="S1327" s="181"/>
      <c r="T1327" s="182"/>
      <c r="AT1327" s="176" t="s">
        <v>175</v>
      </c>
      <c r="AU1327" s="176" t="s">
        <v>169</v>
      </c>
      <c r="AV1327" s="14" t="s">
        <v>168</v>
      </c>
      <c r="AW1327" s="14" t="s">
        <v>32</v>
      </c>
      <c r="AX1327" s="14" t="s">
        <v>79</v>
      </c>
      <c r="AY1327" s="176" t="s">
        <v>162</v>
      </c>
    </row>
    <row r="1328" spans="2:65" s="1" customFormat="1" ht="22.5" customHeight="1">
      <c r="B1328" s="139"/>
      <c r="C1328" s="140" t="s">
        <v>1555</v>
      </c>
      <c r="D1328" s="140" t="s">
        <v>164</v>
      </c>
      <c r="E1328" s="244" t="s">
        <v>2520</v>
      </c>
      <c r="F1328" s="245"/>
      <c r="G1328" s="142" t="s">
        <v>712</v>
      </c>
      <c r="H1328" s="143">
        <v>27.5</v>
      </c>
      <c r="I1328" s="144"/>
      <c r="J1328" s="143">
        <f>ROUND(I1328*H1328,3)</f>
        <v>0</v>
      </c>
      <c r="K1328" s="141" t="s">
        <v>1</v>
      </c>
      <c r="L1328" s="30"/>
      <c r="M1328" s="145" t="s">
        <v>1</v>
      </c>
      <c r="N1328" s="146" t="s">
        <v>43</v>
      </c>
      <c r="O1328" s="49"/>
      <c r="P1328" s="147">
        <f>O1328*H1328</f>
        <v>0</v>
      </c>
      <c r="Q1328" s="147">
        <v>9.0000000000000006E-5</v>
      </c>
      <c r="R1328" s="147">
        <f>Q1328*H1328</f>
        <v>2.4750000000000002E-3</v>
      </c>
      <c r="S1328" s="147">
        <v>0</v>
      </c>
      <c r="T1328" s="148">
        <f>S1328*H1328</f>
        <v>0</v>
      </c>
      <c r="AR1328" s="16" t="s">
        <v>272</v>
      </c>
      <c r="AT1328" s="16" t="s">
        <v>164</v>
      </c>
      <c r="AU1328" s="16" t="s">
        <v>169</v>
      </c>
      <c r="AY1328" s="16" t="s">
        <v>162</v>
      </c>
      <c r="BE1328" s="149">
        <f>IF(N1328="základná",J1328,0)</f>
        <v>0</v>
      </c>
      <c r="BF1328" s="149">
        <f>IF(N1328="znížená",J1328,0)</f>
        <v>0</v>
      </c>
      <c r="BG1328" s="149">
        <f>IF(N1328="zákl. prenesená",J1328,0)</f>
        <v>0</v>
      </c>
      <c r="BH1328" s="149">
        <f>IF(N1328="zníž. prenesená",J1328,0)</f>
        <v>0</v>
      </c>
      <c r="BI1328" s="149">
        <f>IF(N1328="nulová",J1328,0)</f>
        <v>0</v>
      </c>
      <c r="BJ1328" s="16" t="s">
        <v>169</v>
      </c>
      <c r="BK1328" s="150">
        <f>ROUND(I1328*H1328,3)</f>
        <v>0</v>
      </c>
      <c r="BL1328" s="16" t="s">
        <v>272</v>
      </c>
      <c r="BM1328" s="16" t="s">
        <v>1556</v>
      </c>
    </row>
    <row r="1329" spans="2:65" s="11" customFormat="1">
      <c r="B1329" s="151"/>
      <c r="D1329" s="152" t="s">
        <v>175</v>
      </c>
      <c r="E1329" s="153" t="s">
        <v>1</v>
      </c>
      <c r="F1329" s="154" t="s">
        <v>1540</v>
      </c>
      <c r="H1329" s="153" t="s">
        <v>1</v>
      </c>
      <c r="I1329" s="155"/>
      <c r="L1329" s="151"/>
      <c r="M1329" s="156"/>
      <c r="N1329" s="157"/>
      <c r="O1329" s="157"/>
      <c r="P1329" s="157"/>
      <c r="Q1329" s="157"/>
      <c r="R1329" s="157"/>
      <c r="S1329" s="157"/>
      <c r="T1329" s="158"/>
      <c r="AT1329" s="153" t="s">
        <v>175</v>
      </c>
      <c r="AU1329" s="153" t="s">
        <v>169</v>
      </c>
      <c r="AV1329" s="11" t="s">
        <v>79</v>
      </c>
      <c r="AW1329" s="11" t="s">
        <v>32</v>
      </c>
      <c r="AX1329" s="11" t="s">
        <v>71</v>
      </c>
      <c r="AY1329" s="153" t="s">
        <v>162</v>
      </c>
    </row>
    <row r="1330" spans="2:65" s="12" customFormat="1">
      <c r="B1330" s="159"/>
      <c r="D1330" s="152" t="s">
        <v>175</v>
      </c>
      <c r="E1330" s="160" t="s">
        <v>1</v>
      </c>
      <c r="F1330" s="161" t="s">
        <v>1557</v>
      </c>
      <c r="H1330" s="162">
        <v>27.5</v>
      </c>
      <c r="I1330" s="163"/>
      <c r="L1330" s="159"/>
      <c r="M1330" s="164"/>
      <c r="N1330" s="165"/>
      <c r="O1330" s="165"/>
      <c r="P1330" s="165"/>
      <c r="Q1330" s="165"/>
      <c r="R1330" s="165"/>
      <c r="S1330" s="165"/>
      <c r="T1330" s="166"/>
      <c r="AT1330" s="160" t="s">
        <v>175</v>
      </c>
      <c r="AU1330" s="160" t="s">
        <v>169</v>
      </c>
      <c r="AV1330" s="12" t="s">
        <v>169</v>
      </c>
      <c r="AW1330" s="12" t="s">
        <v>32</v>
      </c>
      <c r="AX1330" s="12" t="s">
        <v>71</v>
      </c>
      <c r="AY1330" s="160" t="s">
        <v>162</v>
      </c>
    </row>
    <row r="1331" spans="2:65" s="14" customFormat="1">
      <c r="B1331" s="175"/>
      <c r="D1331" s="152" t="s">
        <v>175</v>
      </c>
      <c r="E1331" s="176" t="s">
        <v>1</v>
      </c>
      <c r="F1331" s="177" t="s">
        <v>190</v>
      </c>
      <c r="H1331" s="178">
        <v>27.5</v>
      </c>
      <c r="I1331" s="179"/>
      <c r="L1331" s="175"/>
      <c r="M1331" s="180"/>
      <c r="N1331" s="181"/>
      <c r="O1331" s="181"/>
      <c r="P1331" s="181"/>
      <c r="Q1331" s="181"/>
      <c r="R1331" s="181"/>
      <c r="S1331" s="181"/>
      <c r="T1331" s="182"/>
      <c r="AT1331" s="176" t="s">
        <v>175</v>
      </c>
      <c r="AU1331" s="176" t="s">
        <v>169</v>
      </c>
      <c r="AV1331" s="14" t="s">
        <v>168</v>
      </c>
      <c r="AW1331" s="14" t="s">
        <v>32</v>
      </c>
      <c r="AX1331" s="14" t="s">
        <v>79</v>
      </c>
      <c r="AY1331" s="176" t="s">
        <v>162</v>
      </c>
    </row>
    <row r="1332" spans="2:65" s="1" customFormat="1" ht="16.5" customHeight="1">
      <c r="B1332" s="139"/>
      <c r="C1332" s="140" t="s">
        <v>1558</v>
      </c>
      <c r="D1332" s="140" t="s">
        <v>164</v>
      </c>
      <c r="E1332" s="242" t="s">
        <v>1559</v>
      </c>
      <c r="F1332" s="243"/>
      <c r="G1332" s="142" t="s">
        <v>274</v>
      </c>
      <c r="H1332" s="143">
        <v>157.88499999999999</v>
      </c>
      <c r="I1332" s="144"/>
      <c r="J1332" s="143">
        <f>ROUND(I1332*H1332,3)</f>
        <v>0</v>
      </c>
      <c r="K1332" s="141" t="s">
        <v>1</v>
      </c>
      <c r="L1332" s="30"/>
      <c r="M1332" s="145" t="s">
        <v>1</v>
      </c>
      <c r="N1332" s="146" t="s">
        <v>43</v>
      </c>
      <c r="O1332" s="49"/>
      <c r="P1332" s="147">
        <f>O1332*H1332</f>
        <v>0</v>
      </c>
      <c r="Q1332" s="147">
        <v>0</v>
      </c>
      <c r="R1332" s="147">
        <f>Q1332*H1332</f>
        <v>0</v>
      </c>
      <c r="S1332" s="147">
        <v>0</v>
      </c>
      <c r="T1332" s="148">
        <f>S1332*H1332</f>
        <v>0</v>
      </c>
      <c r="AR1332" s="16" t="s">
        <v>272</v>
      </c>
      <c r="AT1332" s="16" t="s">
        <v>164</v>
      </c>
      <c r="AU1332" s="16" t="s">
        <v>169</v>
      </c>
      <c r="AY1332" s="16" t="s">
        <v>162</v>
      </c>
      <c r="BE1332" s="149">
        <f>IF(N1332="základná",J1332,0)</f>
        <v>0</v>
      </c>
      <c r="BF1332" s="149">
        <f>IF(N1332="znížená",J1332,0)</f>
        <v>0</v>
      </c>
      <c r="BG1332" s="149">
        <f>IF(N1332="zákl. prenesená",J1332,0)</f>
        <v>0</v>
      </c>
      <c r="BH1332" s="149">
        <f>IF(N1332="zníž. prenesená",J1332,0)</f>
        <v>0</v>
      </c>
      <c r="BI1332" s="149">
        <f>IF(N1332="nulová",J1332,0)</f>
        <v>0</v>
      </c>
      <c r="BJ1332" s="16" t="s">
        <v>169</v>
      </c>
      <c r="BK1332" s="150">
        <f>ROUND(I1332*H1332,3)</f>
        <v>0</v>
      </c>
      <c r="BL1332" s="16" t="s">
        <v>272</v>
      </c>
      <c r="BM1332" s="16" t="s">
        <v>1560</v>
      </c>
    </row>
    <row r="1333" spans="2:65" s="11" customFormat="1">
      <c r="B1333" s="151"/>
      <c r="D1333" s="152" t="s">
        <v>175</v>
      </c>
      <c r="E1333" s="153" t="s">
        <v>1</v>
      </c>
      <c r="F1333" s="154" t="s">
        <v>1422</v>
      </c>
      <c r="H1333" s="153" t="s">
        <v>1</v>
      </c>
      <c r="I1333" s="155"/>
      <c r="L1333" s="151"/>
      <c r="M1333" s="156"/>
      <c r="N1333" s="157"/>
      <c r="O1333" s="157"/>
      <c r="P1333" s="157"/>
      <c r="Q1333" s="157"/>
      <c r="R1333" s="157"/>
      <c r="S1333" s="157"/>
      <c r="T1333" s="158"/>
      <c r="AT1333" s="153" t="s">
        <v>175</v>
      </c>
      <c r="AU1333" s="153" t="s">
        <v>169</v>
      </c>
      <c r="AV1333" s="11" t="s">
        <v>79</v>
      </c>
      <c r="AW1333" s="11" t="s">
        <v>32</v>
      </c>
      <c r="AX1333" s="11" t="s">
        <v>71</v>
      </c>
      <c r="AY1333" s="153" t="s">
        <v>162</v>
      </c>
    </row>
    <row r="1334" spans="2:65" s="11" customFormat="1">
      <c r="B1334" s="151"/>
      <c r="D1334" s="152" t="s">
        <v>175</v>
      </c>
      <c r="E1334" s="153" t="s">
        <v>1</v>
      </c>
      <c r="F1334" s="154" t="s">
        <v>1561</v>
      </c>
      <c r="H1334" s="153" t="s">
        <v>1</v>
      </c>
      <c r="I1334" s="155"/>
      <c r="L1334" s="151"/>
      <c r="M1334" s="156"/>
      <c r="N1334" s="157"/>
      <c r="O1334" s="157"/>
      <c r="P1334" s="157"/>
      <c r="Q1334" s="157"/>
      <c r="R1334" s="157"/>
      <c r="S1334" s="157"/>
      <c r="T1334" s="158"/>
      <c r="AT1334" s="153" t="s">
        <v>175</v>
      </c>
      <c r="AU1334" s="153" t="s">
        <v>169</v>
      </c>
      <c r="AV1334" s="11" t="s">
        <v>79</v>
      </c>
      <c r="AW1334" s="11" t="s">
        <v>32</v>
      </c>
      <c r="AX1334" s="11" t="s">
        <v>71</v>
      </c>
      <c r="AY1334" s="153" t="s">
        <v>162</v>
      </c>
    </row>
    <row r="1335" spans="2:65" s="12" customFormat="1">
      <c r="B1335" s="159"/>
      <c r="D1335" s="152" t="s">
        <v>175</v>
      </c>
      <c r="E1335" s="160" t="s">
        <v>1</v>
      </c>
      <c r="F1335" s="161" t="s">
        <v>1562</v>
      </c>
      <c r="H1335" s="162">
        <v>24.32</v>
      </c>
      <c r="I1335" s="163"/>
      <c r="L1335" s="159"/>
      <c r="M1335" s="164"/>
      <c r="N1335" s="165"/>
      <c r="O1335" s="165"/>
      <c r="P1335" s="165"/>
      <c r="Q1335" s="165"/>
      <c r="R1335" s="165"/>
      <c r="S1335" s="165"/>
      <c r="T1335" s="166"/>
      <c r="AT1335" s="160" t="s">
        <v>175</v>
      </c>
      <c r="AU1335" s="160" t="s">
        <v>169</v>
      </c>
      <c r="AV1335" s="12" t="s">
        <v>169</v>
      </c>
      <c r="AW1335" s="12" t="s">
        <v>32</v>
      </c>
      <c r="AX1335" s="12" t="s">
        <v>71</v>
      </c>
      <c r="AY1335" s="160" t="s">
        <v>162</v>
      </c>
    </row>
    <row r="1336" spans="2:65" s="13" customFormat="1">
      <c r="B1336" s="167"/>
      <c r="D1336" s="152" t="s">
        <v>175</v>
      </c>
      <c r="E1336" s="168" t="s">
        <v>1</v>
      </c>
      <c r="F1336" s="169" t="s">
        <v>183</v>
      </c>
      <c r="H1336" s="170">
        <v>24.32</v>
      </c>
      <c r="I1336" s="171"/>
      <c r="L1336" s="167"/>
      <c r="M1336" s="172"/>
      <c r="N1336" s="173"/>
      <c r="O1336" s="173"/>
      <c r="P1336" s="173"/>
      <c r="Q1336" s="173"/>
      <c r="R1336" s="173"/>
      <c r="S1336" s="173"/>
      <c r="T1336" s="174"/>
      <c r="AT1336" s="168" t="s">
        <v>175</v>
      </c>
      <c r="AU1336" s="168" t="s">
        <v>169</v>
      </c>
      <c r="AV1336" s="13" t="s">
        <v>184</v>
      </c>
      <c r="AW1336" s="13" t="s">
        <v>32</v>
      </c>
      <c r="AX1336" s="13" t="s">
        <v>71</v>
      </c>
      <c r="AY1336" s="168" t="s">
        <v>162</v>
      </c>
    </row>
    <row r="1337" spans="2:65" s="11" customFormat="1">
      <c r="B1337" s="151"/>
      <c r="D1337" s="152" t="s">
        <v>175</v>
      </c>
      <c r="E1337" s="153" t="s">
        <v>1</v>
      </c>
      <c r="F1337" s="154" t="s">
        <v>1563</v>
      </c>
      <c r="H1337" s="153" t="s">
        <v>1</v>
      </c>
      <c r="I1337" s="155"/>
      <c r="L1337" s="151"/>
      <c r="M1337" s="156"/>
      <c r="N1337" s="157"/>
      <c r="O1337" s="157"/>
      <c r="P1337" s="157"/>
      <c r="Q1337" s="157"/>
      <c r="R1337" s="157"/>
      <c r="S1337" s="157"/>
      <c r="T1337" s="158"/>
      <c r="AT1337" s="153" t="s">
        <v>175</v>
      </c>
      <c r="AU1337" s="153" t="s">
        <v>169</v>
      </c>
      <c r="AV1337" s="11" t="s">
        <v>79</v>
      </c>
      <c r="AW1337" s="11" t="s">
        <v>32</v>
      </c>
      <c r="AX1337" s="11" t="s">
        <v>71</v>
      </c>
      <c r="AY1337" s="153" t="s">
        <v>162</v>
      </c>
    </row>
    <row r="1338" spans="2:65" s="12" customFormat="1">
      <c r="B1338" s="159"/>
      <c r="D1338" s="152" t="s">
        <v>175</v>
      </c>
      <c r="E1338" s="160" t="s">
        <v>1</v>
      </c>
      <c r="F1338" s="161" t="s">
        <v>1564</v>
      </c>
      <c r="H1338" s="162">
        <v>24.684000000000001</v>
      </c>
      <c r="I1338" s="163"/>
      <c r="L1338" s="159"/>
      <c r="M1338" s="164"/>
      <c r="N1338" s="165"/>
      <c r="O1338" s="165"/>
      <c r="P1338" s="165"/>
      <c r="Q1338" s="165"/>
      <c r="R1338" s="165"/>
      <c r="S1338" s="165"/>
      <c r="T1338" s="166"/>
      <c r="AT1338" s="160" t="s">
        <v>175</v>
      </c>
      <c r="AU1338" s="160" t="s">
        <v>169</v>
      </c>
      <c r="AV1338" s="12" t="s">
        <v>169</v>
      </c>
      <c r="AW1338" s="12" t="s">
        <v>32</v>
      </c>
      <c r="AX1338" s="12" t="s">
        <v>71</v>
      </c>
      <c r="AY1338" s="160" t="s">
        <v>162</v>
      </c>
    </row>
    <row r="1339" spans="2:65" s="12" customFormat="1">
      <c r="B1339" s="159"/>
      <c r="D1339" s="152" t="s">
        <v>175</v>
      </c>
      <c r="E1339" s="160" t="s">
        <v>1</v>
      </c>
      <c r="F1339" s="161" t="s">
        <v>1565</v>
      </c>
      <c r="H1339" s="162">
        <v>-2.5790000000000002</v>
      </c>
      <c r="I1339" s="163"/>
      <c r="L1339" s="159"/>
      <c r="M1339" s="164"/>
      <c r="N1339" s="165"/>
      <c r="O1339" s="165"/>
      <c r="P1339" s="165"/>
      <c r="Q1339" s="165"/>
      <c r="R1339" s="165"/>
      <c r="S1339" s="165"/>
      <c r="T1339" s="166"/>
      <c r="AT1339" s="160" t="s">
        <v>175</v>
      </c>
      <c r="AU1339" s="160" t="s">
        <v>169</v>
      </c>
      <c r="AV1339" s="12" t="s">
        <v>169</v>
      </c>
      <c r="AW1339" s="12" t="s">
        <v>32</v>
      </c>
      <c r="AX1339" s="12" t="s">
        <v>71</v>
      </c>
      <c r="AY1339" s="160" t="s">
        <v>162</v>
      </c>
    </row>
    <row r="1340" spans="2:65" s="12" customFormat="1">
      <c r="B1340" s="159"/>
      <c r="D1340" s="152" t="s">
        <v>175</v>
      </c>
      <c r="E1340" s="160" t="s">
        <v>1</v>
      </c>
      <c r="F1340" s="161" t="s">
        <v>1566</v>
      </c>
      <c r="H1340" s="162">
        <v>1.4159999999999999</v>
      </c>
      <c r="I1340" s="163"/>
      <c r="L1340" s="159"/>
      <c r="M1340" s="164"/>
      <c r="N1340" s="165"/>
      <c r="O1340" s="165"/>
      <c r="P1340" s="165"/>
      <c r="Q1340" s="165"/>
      <c r="R1340" s="165"/>
      <c r="S1340" s="165"/>
      <c r="T1340" s="166"/>
      <c r="AT1340" s="160" t="s">
        <v>175</v>
      </c>
      <c r="AU1340" s="160" t="s">
        <v>169</v>
      </c>
      <c r="AV1340" s="12" t="s">
        <v>169</v>
      </c>
      <c r="AW1340" s="12" t="s">
        <v>32</v>
      </c>
      <c r="AX1340" s="12" t="s">
        <v>71</v>
      </c>
      <c r="AY1340" s="160" t="s">
        <v>162</v>
      </c>
    </row>
    <row r="1341" spans="2:65" s="13" customFormat="1">
      <c r="B1341" s="167"/>
      <c r="D1341" s="152" t="s">
        <v>175</v>
      </c>
      <c r="E1341" s="168" t="s">
        <v>1</v>
      </c>
      <c r="F1341" s="169" t="s">
        <v>183</v>
      </c>
      <c r="H1341" s="170">
        <v>23.521000000000001</v>
      </c>
      <c r="I1341" s="171"/>
      <c r="L1341" s="167"/>
      <c r="M1341" s="172"/>
      <c r="N1341" s="173"/>
      <c r="O1341" s="173"/>
      <c r="P1341" s="173"/>
      <c r="Q1341" s="173"/>
      <c r="R1341" s="173"/>
      <c r="S1341" s="173"/>
      <c r="T1341" s="174"/>
      <c r="AT1341" s="168" t="s">
        <v>175</v>
      </c>
      <c r="AU1341" s="168" t="s">
        <v>169</v>
      </c>
      <c r="AV1341" s="13" t="s">
        <v>184</v>
      </c>
      <c r="AW1341" s="13" t="s">
        <v>32</v>
      </c>
      <c r="AX1341" s="13" t="s">
        <v>71</v>
      </c>
      <c r="AY1341" s="168" t="s">
        <v>162</v>
      </c>
    </row>
    <row r="1342" spans="2:65" s="11" customFormat="1">
      <c r="B1342" s="151"/>
      <c r="D1342" s="152" t="s">
        <v>175</v>
      </c>
      <c r="E1342" s="153" t="s">
        <v>1</v>
      </c>
      <c r="F1342" s="154" t="s">
        <v>1567</v>
      </c>
      <c r="H1342" s="153" t="s">
        <v>1</v>
      </c>
      <c r="I1342" s="155"/>
      <c r="L1342" s="151"/>
      <c r="M1342" s="156"/>
      <c r="N1342" s="157"/>
      <c r="O1342" s="157"/>
      <c r="P1342" s="157"/>
      <c r="Q1342" s="157"/>
      <c r="R1342" s="157"/>
      <c r="S1342" s="157"/>
      <c r="T1342" s="158"/>
      <c r="AT1342" s="153" t="s">
        <v>175</v>
      </c>
      <c r="AU1342" s="153" t="s">
        <v>169</v>
      </c>
      <c r="AV1342" s="11" t="s">
        <v>79</v>
      </c>
      <c r="AW1342" s="11" t="s">
        <v>32</v>
      </c>
      <c r="AX1342" s="11" t="s">
        <v>71</v>
      </c>
      <c r="AY1342" s="153" t="s">
        <v>162</v>
      </c>
    </row>
    <row r="1343" spans="2:65" s="12" customFormat="1">
      <c r="B1343" s="159"/>
      <c r="D1343" s="152" t="s">
        <v>175</v>
      </c>
      <c r="E1343" s="160" t="s">
        <v>1</v>
      </c>
      <c r="F1343" s="161" t="s">
        <v>1568</v>
      </c>
      <c r="H1343" s="162">
        <v>30.36</v>
      </c>
      <c r="I1343" s="163"/>
      <c r="L1343" s="159"/>
      <c r="M1343" s="164"/>
      <c r="N1343" s="165"/>
      <c r="O1343" s="165"/>
      <c r="P1343" s="165"/>
      <c r="Q1343" s="165"/>
      <c r="R1343" s="165"/>
      <c r="S1343" s="165"/>
      <c r="T1343" s="166"/>
      <c r="AT1343" s="160" t="s">
        <v>175</v>
      </c>
      <c r="AU1343" s="160" t="s">
        <v>169</v>
      </c>
      <c r="AV1343" s="12" t="s">
        <v>169</v>
      </c>
      <c r="AW1343" s="12" t="s">
        <v>32</v>
      </c>
      <c r="AX1343" s="12" t="s">
        <v>71</v>
      </c>
      <c r="AY1343" s="160" t="s">
        <v>162</v>
      </c>
    </row>
    <row r="1344" spans="2:65" s="12" customFormat="1">
      <c r="B1344" s="159"/>
      <c r="D1344" s="152" t="s">
        <v>175</v>
      </c>
      <c r="E1344" s="160" t="s">
        <v>1</v>
      </c>
      <c r="F1344" s="161" t="s">
        <v>1569</v>
      </c>
      <c r="H1344" s="162">
        <v>-4.0229999999999997</v>
      </c>
      <c r="I1344" s="163"/>
      <c r="L1344" s="159"/>
      <c r="M1344" s="164"/>
      <c r="N1344" s="165"/>
      <c r="O1344" s="165"/>
      <c r="P1344" s="165"/>
      <c r="Q1344" s="165"/>
      <c r="R1344" s="165"/>
      <c r="S1344" s="165"/>
      <c r="T1344" s="166"/>
      <c r="AT1344" s="160" t="s">
        <v>175</v>
      </c>
      <c r="AU1344" s="160" t="s">
        <v>169</v>
      </c>
      <c r="AV1344" s="12" t="s">
        <v>169</v>
      </c>
      <c r="AW1344" s="12" t="s">
        <v>32</v>
      </c>
      <c r="AX1344" s="12" t="s">
        <v>71</v>
      </c>
      <c r="AY1344" s="160" t="s">
        <v>162</v>
      </c>
    </row>
    <row r="1345" spans="2:51" s="12" customFormat="1">
      <c r="B1345" s="159"/>
      <c r="D1345" s="152" t="s">
        <v>175</v>
      </c>
      <c r="E1345" s="160" t="s">
        <v>1</v>
      </c>
      <c r="F1345" s="161" t="s">
        <v>1570</v>
      </c>
      <c r="H1345" s="162">
        <v>1.534</v>
      </c>
      <c r="I1345" s="163"/>
      <c r="L1345" s="159"/>
      <c r="M1345" s="164"/>
      <c r="N1345" s="165"/>
      <c r="O1345" s="165"/>
      <c r="P1345" s="165"/>
      <c r="Q1345" s="165"/>
      <c r="R1345" s="165"/>
      <c r="S1345" s="165"/>
      <c r="T1345" s="166"/>
      <c r="AT1345" s="160" t="s">
        <v>175</v>
      </c>
      <c r="AU1345" s="160" t="s">
        <v>169</v>
      </c>
      <c r="AV1345" s="12" t="s">
        <v>169</v>
      </c>
      <c r="AW1345" s="12" t="s">
        <v>32</v>
      </c>
      <c r="AX1345" s="12" t="s">
        <v>71</v>
      </c>
      <c r="AY1345" s="160" t="s">
        <v>162</v>
      </c>
    </row>
    <row r="1346" spans="2:51" s="13" customFormat="1">
      <c r="B1346" s="167"/>
      <c r="D1346" s="152" t="s">
        <v>175</v>
      </c>
      <c r="E1346" s="168" t="s">
        <v>1</v>
      </c>
      <c r="F1346" s="169" t="s">
        <v>183</v>
      </c>
      <c r="H1346" s="170">
        <v>27.870999999999999</v>
      </c>
      <c r="I1346" s="171"/>
      <c r="L1346" s="167"/>
      <c r="M1346" s="172"/>
      <c r="N1346" s="173"/>
      <c r="O1346" s="173"/>
      <c r="P1346" s="173"/>
      <c r="Q1346" s="173"/>
      <c r="R1346" s="173"/>
      <c r="S1346" s="173"/>
      <c r="T1346" s="174"/>
      <c r="AT1346" s="168" t="s">
        <v>175</v>
      </c>
      <c r="AU1346" s="168" t="s">
        <v>169</v>
      </c>
      <c r="AV1346" s="13" t="s">
        <v>184</v>
      </c>
      <c r="AW1346" s="13" t="s">
        <v>32</v>
      </c>
      <c r="AX1346" s="13" t="s">
        <v>71</v>
      </c>
      <c r="AY1346" s="168" t="s">
        <v>162</v>
      </c>
    </row>
    <row r="1347" spans="2:51" s="11" customFormat="1">
      <c r="B1347" s="151"/>
      <c r="D1347" s="152" t="s">
        <v>175</v>
      </c>
      <c r="E1347" s="153" t="s">
        <v>1</v>
      </c>
      <c r="F1347" s="154" t="s">
        <v>1472</v>
      </c>
      <c r="H1347" s="153" t="s">
        <v>1</v>
      </c>
      <c r="I1347" s="155"/>
      <c r="L1347" s="151"/>
      <c r="M1347" s="156"/>
      <c r="N1347" s="157"/>
      <c r="O1347" s="157"/>
      <c r="P1347" s="157"/>
      <c r="Q1347" s="157"/>
      <c r="R1347" s="157"/>
      <c r="S1347" s="157"/>
      <c r="T1347" s="158"/>
      <c r="AT1347" s="153" t="s">
        <v>175</v>
      </c>
      <c r="AU1347" s="153" t="s">
        <v>169</v>
      </c>
      <c r="AV1347" s="11" t="s">
        <v>79</v>
      </c>
      <c r="AW1347" s="11" t="s">
        <v>32</v>
      </c>
      <c r="AX1347" s="11" t="s">
        <v>71</v>
      </c>
      <c r="AY1347" s="153" t="s">
        <v>162</v>
      </c>
    </row>
    <row r="1348" spans="2:51" s="12" customFormat="1">
      <c r="B1348" s="159"/>
      <c r="D1348" s="152" t="s">
        <v>175</v>
      </c>
      <c r="E1348" s="160" t="s">
        <v>1</v>
      </c>
      <c r="F1348" s="161" t="s">
        <v>1571</v>
      </c>
      <c r="H1348" s="162">
        <v>28.704000000000001</v>
      </c>
      <c r="I1348" s="163"/>
      <c r="L1348" s="159"/>
      <c r="M1348" s="164"/>
      <c r="N1348" s="165"/>
      <c r="O1348" s="165"/>
      <c r="P1348" s="165"/>
      <c r="Q1348" s="165"/>
      <c r="R1348" s="165"/>
      <c r="S1348" s="165"/>
      <c r="T1348" s="166"/>
      <c r="AT1348" s="160" t="s">
        <v>175</v>
      </c>
      <c r="AU1348" s="160" t="s">
        <v>169</v>
      </c>
      <c r="AV1348" s="12" t="s">
        <v>169</v>
      </c>
      <c r="AW1348" s="12" t="s">
        <v>32</v>
      </c>
      <c r="AX1348" s="12" t="s">
        <v>71</v>
      </c>
      <c r="AY1348" s="160" t="s">
        <v>162</v>
      </c>
    </row>
    <row r="1349" spans="2:51" s="12" customFormat="1">
      <c r="B1349" s="159"/>
      <c r="D1349" s="152" t="s">
        <v>175</v>
      </c>
      <c r="E1349" s="160" t="s">
        <v>1</v>
      </c>
      <c r="F1349" s="161" t="s">
        <v>1572</v>
      </c>
      <c r="H1349" s="162">
        <v>-3.367</v>
      </c>
      <c r="I1349" s="163"/>
      <c r="L1349" s="159"/>
      <c r="M1349" s="164"/>
      <c r="N1349" s="165"/>
      <c r="O1349" s="165"/>
      <c r="P1349" s="165"/>
      <c r="Q1349" s="165"/>
      <c r="R1349" s="165"/>
      <c r="S1349" s="165"/>
      <c r="T1349" s="166"/>
      <c r="AT1349" s="160" t="s">
        <v>175</v>
      </c>
      <c r="AU1349" s="160" t="s">
        <v>169</v>
      </c>
      <c r="AV1349" s="12" t="s">
        <v>169</v>
      </c>
      <c r="AW1349" s="12" t="s">
        <v>32</v>
      </c>
      <c r="AX1349" s="12" t="s">
        <v>71</v>
      </c>
      <c r="AY1349" s="160" t="s">
        <v>162</v>
      </c>
    </row>
    <row r="1350" spans="2:51" s="12" customFormat="1">
      <c r="B1350" s="159"/>
      <c r="D1350" s="152" t="s">
        <v>175</v>
      </c>
      <c r="E1350" s="160" t="s">
        <v>1</v>
      </c>
      <c r="F1350" s="161" t="s">
        <v>1573</v>
      </c>
      <c r="H1350" s="162">
        <v>1.3759999999999999</v>
      </c>
      <c r="I1350" s="163"/>
      <c r="L1350" s="159"/>
      <c r="M1350" s="164"/>
      <c r="N1350" s="165"/>
      <c r="O1350" s="165"/>
      <c r="P1350" s="165"/>
      <c r="Q1350" s="165"/>
      <c r="R1350" s="165"/>
      <c r="S1350" s="165"/>
      <c r="T1350" s="166"/>
      <c r="AT1350" s="160" t="s">
        <v>175</v>
      </c>
      <c r="AU1350" s="160" t="s">
        <v>169</v>
      </c>
      <c r="AV1350" s="12" t="s">
        <v>169</v>
      </c>
      <c r="AW1350" s="12" t="s">
        <v>32</v>
      </c>
      <c r="AX1350" s="12" t="s">
        <v>71</v>
      </c>
      <c r="AY1350" s="160" t="s">
        <v>162</v>
      </c>
    </row>
    <row r="1351" spans="2:51" s="13" customFormat="1">
      <c r="B1351" s="167"/>
      <c r="D1351" s="152" t="s">
        <v>175</v>
      </c>
      <c r="E1351" s="168" t="s">
        <v>1</v>
      </c>
      <c r="F1351" s="169" t="s">
        <v>183</v>
      </c>
      <c r="H1351" s="170">
        <v>26.713000000000001</v>
      </c>
      <c r="I1351" s="171"/>
      <c r="L1351" s="167"/>
      <c r="M1351" s="172"/>
      <c r="N1351" s="173"/>
      <c r="O1351" s="173"/>
      <c r="P1351" s="173"/>
      <c r="Q1351" s="173"/>
      <c r="R1351" s="173"/>
      <c r="S1351" s="173"/>
      <c r="T1351" s="174"/>
      <c r="AT1351" s="168" t="s">
        <v>175</v>
      </c>
      <c r="AU1351" s="168" t="s">
        <v>169</v>
      </c>
      <c r="AV1351" s="13" t="s">
        <v>184</v>
      </c>
      <c r="AW1351" s="13" t="s">
        <v>32</v>
      </c>
      <c r="AX1351" s="13" t="s">
        <v>71</v>
      </c>
      <c r="AY1351" s="168" t="s">
        <v>162</v>
      </c>
    </row>
    <row r="1352" spans="2:51" s="11" customFormat="1">
      <c r="B1352" s="151"/>
      <c r="D1352" s="152" t="s">
        <v>175</v>
      </c>
      <c r="E1352" s="153" t="s">
        <v>1</v>
      </c>
      <c r="F1352" s="154" t="s">
        <v>1474</v>
      </c>
      <c r="H1352" s="153" t="s">
        <v>1</v>
      </c>
      <c r="I1352" s="155"/>
      <c r="L1352" s="151"/>
      <c r="M1352" s="156"/>
      <c r="N1352" s="157"/>
      <c r="O1352" s="157"/>
      <c r="P1352" s="157"/>
      <c r="Q1352" s="157"/>
      <c r="R1352" s="157"/>
      <c r="S1352" s="157"/>
      <c r="T1352" s="158"/>
      <c r="AT1352" s="153" t="s">
        <v>175</v>
      </c>
      <c r="AU1352" s="153" t="s">
        <v>169</v>
      </c>
      <c r="AV1352" s="11" t="s">
        <v>79</v>
      </c>
      <c r="AW1352" s="11" t="s">
        <v>32</v>
      </c>
      <c r="AX1352" s="11" t="s">
        <v>71</v>
      </c>
      <c r="AY1352" s="153" t="s">
        <v>162</v>
      </c>
    </row>
    <row r="1353" spans="2:51" s="12" customFormat="1">
      <c r="B1353" s="159"/>
      <c r="D1353" s="152" t="s">
        <v>175</v>
      </c>
      <c r="E1353" s="160" t="s">
        <v>1</v>
      </c>
      <c r="F1353" s="161" t="s">
        <v>1574</v>
      </c>
      <c r="H1353" s="162">
        <v>30.8</v>
      </c>
      <c r="I1353" s="163"/>
      <c r="L1353" s="159"/>
      <c r="M1353" s="164"/>
      <c r="N1353" s="165"/>
      <c r="O1353" s="165"/>
      <c r="P1353" s="165"/>
      <c r="Q1353" s="165"/>
      <c r="R1353" s="165"/>
      <c r="S1353" s="165"/>
      <c r="T1353" s="166"/>
      <c r="AT1353" s="160" t="s">
        <v>175</v>
      </c>
      <c r="AU1353" s="160" t="s">
        <v>169</v>
      </c>
      <c r="AV1353" s="12" t="s">
        <v>169</v>
      </c>
      <c r="AW1353" s="12" t="s">
        <v>32</v>
      </c>
      <c r="AX1353" s="12" t="s">
        <v>71</v>
      </c>
      <c r="AY1353" s="160" t="s">
        <v>162</v>
      </c>
    </row>
    <row r="1354" spans="2:51" s="12" customFormat="1">
      <c r="B1354" s="159"/>
      <c r="D1354" s="152" t="s">
        <v>175</v>
      </c>
      <c r="E1354" s="160" t="s">
        <v>1</v>
      </c>
      <c r="F1354" s="161" t="s">
        <v>1569</v>
      </c>
      <c r="H1354" s="162">
        <v>-4.0229999999999997</v>
      </c>
      <c r="I1354" s="163"/>
      <c r="L1354" s="159"/>
      <c r="M1354" s="164"/>
      <c r="N1354" s="165"/>
      <c r="O1354" s="165"/>
      <c r="P1354" s="165"/>
      <c r="Q1354" s="165"/>
      <c r="R1354" s="165"/>
      <c r="S1354" s="165"/>
      <c r="T1354" s="166"/>
      <c r="AT1354" s="160" t="s">
        <v>175</v>
      </c>
      <c r="AU1354" s="160" t="s">
        <v>169</v>
      </c>
      <c r="AV1354" s="12" t="s">
        <v>169</v>
      </c>
      <c r="AW1354" s="12" t="s">
        <v>32</v>
      </c>
      <c r="AX1354" s="12" t="s">
        <v>71</v>
      </c>
      <c r="AY1354" s="160" t="s">
        <v>162</v>
      </c>
    </row>
    <row r="1355" spans="2:51" s="12" customFormat="1">
      <c r="B1355" s="159"/>
      <c r="D1355" s="152" t="s">
        <v>175</v>
      </c>
      <c r="E1355" s="160" t="s">
        <v>1</v>
      </c>
      <c r="F1355" s="161" t="s">
        <v>1570</v>
      </c>
      <c r="H1355" s="162">
        <v>1.534</v>
      </c>
      <c r="I1355" s="163"/>
      <c r="L1355" s="159"/>
      <c r="M1355" s="164"/>
      <c r="N1355" s="165"/>
      <c r="O1355" s="165"/>
      <c r="P1355" s="165"/>
      <c r="Q1355" s="165"/>
      <c r="R1355" s="165"/>
      <c r="S1355" s="165"/>
      <c r="T1355" s="166"/>
      <c r="AT1355" s="160" t="s">
        <v>175</v>
      </c>
      <c r="AU1355" s="160" t="s">
        <v>169</v>
      </c>
      <c r="AV1355" s="12" t="s">
        <v>169</v>
      </c>
      <c r="AW1355" s="12" t="s">
        <v>32</v>
      </c>
      <c r="AX1355" s="12" t="s">
        <v>71</v>
      </c>
      <c r="AY1355" s="160" t="s">
        <v>162</v>
      </c>
    </row>
    <row r="1356" spans="2:51" s="13" customFormat="1">
      <c r="B1356" s="167"/>
      <c r="D1356" s="152" t="s">
        <v>175</v>
      </c>
      <c r="E1356" s="168" t="s">
        <v>1</v>
      </c>
      <c r="F1356" s="169" t="s">
        <v>183</v>
      </c>
      <c r="H1356" s="170">
        <v>28.311</v>
      </c>
      <c r="I1356" s="171"/>
      <c r="L1356" s="167"/>
      <c r="M1356" s="172"/>
      <c r="N1356" s="173"/>
      <c r="O1356" s="173"/>
      <c r="P1356" s="173"/>
      <c r="Q1356" s="173"/>
      <c r="R1356" s="173"/>
      <c r="S1356" s="173"/>
      <c r="T1356" s="174"/>
      <c r="AT1356" s="168" t="s">
        <v>175</v>
      </c>
      <c r="AU1356" s="168" t="s">
        <v>169</v>
      </c>
      <c r="AV1356" s="13" t="s">
        <v>184</v>
      </c>
      <c r="AW1356" s="13" t="s">
        <v>32</v>
      </c>
      <c r="AX1356" s="13" t="s">
        <v>71</v>
      </c>
      <c r="AY1356" s="168" t="s">
        <v>162</v>
      </c>
    </row>
    <row r="1357" spans="2:51" s="11" customFormat="1">
      <c r="B1357" s="151"/>
      <c r="D1357" s="152" t="s">
        <v>175</v>
      </c>
      <c r="E1357" s="153" t="s">
        <v>1</v>
      </c>
      <c r="F1357" s="154" t="s">
        <v>1575</v>
      </c>
      <c r="H1357" s="153" t="s">
        <v>1</v>
      </c>
      <c r="I1357" s="155"/>
      <c r="L1357" s="151"/>
      <c r="M1357" s="156"/>
      <c r="N1357" s="157"/>
      <c r="O1357" s="157"/>
      <c r="P1357" s="157"/>
      <c r="Q1357" s="157"/>
      <c r="R1357" s="157"/>
      <c r="S1357" s="157"/>
      <c r="T1357" s="158"/>
      <c r="AT1357" s="153" t="s">
        <v>175</v>
      </c>
      <c r="AU1357" s="153" t="s">
        <v>169</v>
      </c>
      <c r="AV1357" s="11" t="s">
        <v>79</v>
      </c>
      <c r="AW1357" s="11" t="s">
        <v>32</v>
      </c>
      <c r="AX1357" s="11" t="s">
        <v>71</v>
      </c>
      <c r="AY1357" s="153" t="s">
        <v>162</v>
      </c>
    </row>
    <row r="1358" spans="2:51" s="12" customFormat="1">
      <c r="B1358" s="159"/>
      <c r="D1358" s="152" t="s">
        <v>175</v>
      </c>
      <c r="E1358" s="160" t="s">
        <v>1</v>
      </c>
      <c r="F1358" s="161" t="s">
        <v>1576</v>
      </c>
      <c r="H1358" s="162">
        <v>29.12</v>
      </c>
      <c r="I1358" s="163"/>
      <c r="L1358" s="159"/>
      <c r="M1358" s="164"/>
      <c r="N1358" s="165"/>
      <c r="O1358" s="165"/>
      <c r="P1358" s="165"/>
      <c r="Q1358" s="165"/>
      <c r="R1358" s="165"/>
      <c r="S1358" s="165"/>
      <c r="T1358" s="166"/>
      <c r="AT1358" s="160" t="s">
        <v>175</v>
      </c>
      <c r="AU1358" s="160" t="s">
        <v>169</v>
      </c>
      <c r="AV1358" s="12" t="s">
        <v>169</v>
      </c>
      <c r="AW1358" s="12" t="s">
        <v>32</v>
      </c>
      <c r="AX1358" s="12" t="s">
        <v>71</v>
      </c>
      <c r="AY1358" s="160" t="s">
        <v>162</v>
      </c>
    </row>
    <row r="1359" spans="2:51" s="12" customFormat="1">
      <c r="B1359" s="159"/>
      <c r="D1359" s="152" t="s">
        <v>175</v>
      </c>
      <c r="E1359" s="160" t="s">
        <v>1</v>
      </c>
      <c r="F1359" s="161" t="s">
        <v>1572</v>
      </c>
      <c r="H1359" s="162">
        <v>-3.367</v>
      </c>
      <c r="I1359" s="163"/>
      <c r="L1359" s="159"/>
      <c r="M1359" s="164"/>
      <c r="N1359" s="165"/>
      <c r="O1359" s="165"/>
      <c r="P1359" s="165"/>
      <c r="Q1359" s="165"/>
      <c r="R1359" s="165"/>
      <c r="S1359" s="165"/>
      <c r="T1359" s="166"/>
      <c r="AT1359" s="160" t="s">
        <v>175</v>
      </c>
      <c r="AU1359" s="160" t="s">
        <v>169</v>
      </c>
      <c r="AV1359" s="12" t="s">
        <v>169</v>
      </c>
      <c r="AW1359" s="12" t="s">
        <v>32</v>
      </c>
      <c r="AX1359" s="12" t="s">
        <v>71</v>
      </c>
      <c r="AY1359" s="160" t="s">
        <v>162</v>
      </c>
    </row>
    <row r="1360" spans="2:51" s="12" customFormat="1">
      <c r="B1360" s="159"/>
      <c r="D1360" s="152" t="s">
        <v>175</v>
      </c>
      <c r="E1360" s="160" t="s">
        <v>1</v>
      </c>
      <c r="F1360" s="161" t="s">
        <v>1577</v>
      </c>
      <c r="H1360" s="162">
        <v>1.3959999999999999</v>
      </c>
      <c r="I1360" s="163"/>
      <c r="L1360" s="159"/>
      <c r="M1360" s="164"/>
      <c r="N1360" s="165"/>
      <c r="O1360" s="165"/>
      <c r="P1360" s="165"/>
      <c r="Q1360" s="165"/>
      <c r="R1360" s="165"/>
      <c r="S1360" s="165"/>
      <c r="T1360" s="166"/>
      <c r="AT1360" s="160" t="s">
        <v>175</v>
      </c>
      <c r="AU1360" s="160" t="s">
        <v>169</v>
      </c>
      <c r="AV1360" s="12" t="s">
        <v>169</v>
      </c>
      <c r="AW1360" s="12" t="s">
        <v>32</v>
      </c>
      <c r="AX1360" s="12" t="s">
        <v>71</v>
      </c>
      <c r="AY1360" s="160" t="s">
        <v>162</v>
      </c>
    </row>
    <row r="1361" spans="2:65" s="13" customFormat="1">
      <c r="B1361" s="167"/>
      <c r="D1361" s="152" t="s">
        <v>175</v>
      </c>
      <c r="E1361" s="168" t="s">
        <v>1</v>
      </c>
      <c r="F1361" s="169" t="s">
        <v>183</v>
      </c>
      <c r="H1361" s="170">
        <v>27.149000000000001</v>
      </c>
      <c r="I1361" s="171"/>
      <c r="L1361" s="167"/>
      <c r="M1361" s="172"/>
      <c r="N1361" s="173"/>
      <c r="O1361" s="173"/>
      <c r="P1361" s="173"/>
      <c r="Q1361" s="173"/>
      <c r="R1361" s="173"/>
      <c r="S1361" s="173"/>
      <c r="T1361" s="174"/>
      <c r="AT1361" s="168" t="s">
        <v>175</v>
      </c>
      <c r="AU1361" s="168" t="s">
        <v>169</v>
      </c>
      <c r="AV1361" s="13" t="s">
        <v>184</v>
      </c>
      <c r="AW1361" s="13" t="s">
        <v>32</v>
      </c>
      <c r="AX1361" s="13" t="s">
        <v>71</v>
      </c>
      <c r="AY1361" s="168" t="s">
        <v>162</v>
      </c>
    </row>
    <row r="1362" spans="2:65" s="14" customFormat="1">
      <c r="B1362" s="175"/>
      <c r="D1362" s="152" t="s">
        <v>175</v>
      </c>
      <c r="E1362" s="176" t="s">
        <v>1</v>
      </c>
      <c r="F1362" s="177" t="s">
        <v>190</v>
      </c>
      <c r="H1362" s="178">
        <v>157.88499999999999</v>
      </c>
      <c r="I1362" s="179"/>
      <c r="L1362" s="175"/>
      <c r="M1362" s="180"/>
      <c r="N1362" s="181"/>
      <c r="O1362" s="181"/>
      <c r="P1362" s="181"/>
      <c r="Q1362" s="181"/>
      <c r="R1362" s="181"/>
      <c r="S1362" s="181"/>
      <c r="T1362" s="182"/>
      <c r="AT1362" s="176" t="s">
        <v>175</v>
      </c>
      <c r="AU1362" s="176" t="s">
        <v>169</v>
      </c>
      <c r="AV1362" s="14" t="s">
        <v>168</v>
      </c>
      <c r="AW1362" s="14" t="s">
        <v>32</v>
      </c>
      <c r="AX1362" s="14" t="s">
        <v>79</v>
      </c>
      <c r="AY1362" s="176" t="s">
        <v>162</v>
      </c>
    </row>
    <row r="1363" spans="2:65" s="1" customFormat="1" ht="16.5" customHeight="1">
      <c r="B1363" s="139"/>
      <c r="C1363" s="140" t="s">
        <v>1578</v>
      </c>
      <c r="D1363" s="140" t="s">
        <v>164</v>
      </c>
      <c r="E1363" s="242" t="s">
        <v>1579</v>
      </c>
      <c r="F1363" s="243"/>
      <c r="G1363" s="142" t="s">
        <v>907</v>
      </c>
      <c r="H1363" s="144"/>
      <c r="I1363" s="144"/>
      <c r="J1363" s="143">
        <f>ROUND(I1363*H1363,3)</f>
        <v>0</v>
      </c>
      <c r="K1363" s="141" t="s">
        <v>167</v>
      </c>
      <c r="L1363" s="30"/>
      <c r="M1363" s="145" t="s">
        <v>1</v>
      </c>
      <c r="N1363" s="146" t="s">
        <v>43</v>
      </c>
      <c r="O1363" s="49"/>
      <c r="P1363" s="147">
        <f>O1363*H1363</f>
        <v>0</v>
      </c>
      <c r="Q1363" s="147">
        <v>0</v>
      </c>
      <c r="R1363" s="147">
        <f>Q1363*H1363</f>
        <v>0</v>
      </c>
      <c r="S1363" s="147">
        <v>0</v>
      </c>
      <c r="T1363" s="148">
        <f>S1363*H1363</f>
        <v>0</v>
      </c>
      <c r="AR1363" s="16" t="s">
        <v>272</v>
      </c>
      <c r="AT1363" s="16" t="s">
        <v>164</v>
      </c>
      <c r="AU1363" s="16" t="s">
        <v>169</v>
      </c>
      <c r="AY1363" s="16" t="s">
        <v>162</v>
      </c>
      <c r="BE1363" s="149">
        <f>IF(N1363="základná",J1363,0)</f>
        <v>0</v>
      </c>
      <c r="BF1363" s="149">
        <f>IF(N1363="znížená",J1363,0)</f>
        <v>0</v>
      </c>
      <c r="BG1363" s="149">
        <f>IF(N1363="zákl. prenesená",J1363,0)</f>
        <v>0</v>
      </c>
      <c r="BH1363" s="149">
        <f>IF(N1363="zníž. prenesená",J1363,0)</f>
        <v>0</v>
      </c>
      <c r="BI1363" s="149">
        <f>IF(N1363="nulová",J1363,0)</f>
        <v>0</v>
      </c>
      <c r="BJ1363" s="16" t="s">
        <v>169</v>
      </c>
      <c r="BK1363" s="150">
        <f>ROUND(I1363*H1363,3)</f>
        <v>0</v>
      </c>
      <c r="BL1363" s="16" t="s">
        <v>272</v>
      </c>
      <c r="BM1363" s="16" t="s">
        <v>1580</v>
      </c>
    </row>
    <row r="1364" spans="2:65" s="10" customFormat="1" ht="22.9" customHeight="1">
      <c r="B1364" s="126"/>
      <c r="D1364" s="127" t="s">
        <v>70</v>
      </c>
      <c r="E1364" s="137" t="s">
        <v>1581</v>
      </c>
      <c r="F1364" s="137" t="s">
        <v>1582</v>
      </c>
      <c r="I1364" s="129"/>
      <c r="J1364" s="138">
        <f>BK1364</f>
        <v>0</v>
      </c>
      <c r="L1364" s="126"/>
      <c r="M1364" s="131"/>
      <c r="N1364" s="132"/>
      <c r="O1364" s="132"/>
      <c r="P1364" s="133">
        <f>SUM(P1365:P1466)</f>
        <v>0</v>
      </c>
      <c r="Q1364" s="132"/>
      <c r="R1364" s="133">
        <f>SUM(R1365:R1466)</f>
        <v>0.26121768000000001</v>
      </c>
      <c r="S1364" s="132"/>
      <c r="T1364" s="134">
        <f>SUM(T1365:T1466)</f>
        <v>0</v>
      </c>
      <c r="AR1364" s="127" t="s">
        <v>169</v>
      </c>
      <c r="AT1364" s="135" t="s">
        <v>70</v>
      </c>
      <c r="AU1364" s="135" t="s">
        <v>79</v>
      </c>
      <c r="AY1364" s="127" t="s">
        <v>162</v>
      </c>
      <c r="BK1364" s="136">
        <f>SUM(BK1365:BK1466)</f>
        <v>0</v>
      </c>
    </row>
    <row r="1365" spans="2:65" s="1" customFormat="1" ht="22.5" customHeight="1">
      <c r="B1365" s="139"/>
      <c r="C1365" s="140" t="s">
        <v>1583</v>
      </c>
      <c r="D1365" s="140" t="s">
        <v>164</v>
      </c>
      <c r="E1365" s="244" t="s">
        <v>2521</v>
      </c>
      <c r="F1365" s="245"/>
      <c r="G1365" s="142" t="s">
        <v>274</v>
      </c>
      <c r="H1365" s="143">
        <v>667.06899999999996</v>
      </c>
      <c r="I1365" s="144"/>
      <c r="J1365" s="143">
        <f>ROUND(I1365*H1365,3)</f>
        <v>0</v>
      </c>
      <c r="K1365" s="141" t="s">
        <v>1</v>
      </c>
      <c r="L1365" s="30"/>
      <c r="M1365" s="145" t="s">
        <v>1</v>
      </c>
      <c r="N1365" s="146" t="s">
        <v>43</v>
      </c>
      <c r="O1365" s="49"/>
      <c r="P1365" s="147">
        <f>O1365*H1365</f>
        <v>0</v>
      </c>
      <c r="Q1365" s="147">
        <v>2.2000000000000001E-4</v>
      </c>
      <c r="R1365" s="147">
        <f>Q1365*H1365</f>
        <v>0.14675517999999999</v>
      </c>
      <c r="S1365" s="147">
        <v>0</v>
      </c>
      <c r="T1365" s="148">
        <f>S1365*H1365</f>
        <v>0</v>
      </c>
      <c r="AR1365" s="16" t="s">
        <v>272</v>
      </c>
      <c r="AT1365" s="16" t="s">
        <v>164</v>
      </c>
      <c r="AU1365" s="16" t="s">
        <v>169</v>
      </c>
      <c r="AY1365" s="16" t="s">
        <v>162</v>
      </c>
      <c r="BE1365" s="149">
        <f>IF(N1365="základná",J1365,0)</f>
        <v>0</v>
      </c>
      <c r="BF1365" s="149">
        <f>IF(N1365="znížená",J1365,0)</f>
        <v>0</v>
      </c>
      <c r="BG1365" s="149">
        <f>IF(N1365="zákl. prenesená",J1365,0)</f>
        <v>0</v>
      </c>
      <c r="BH1365" s="149">
        <f>IF(N1365="zníž. prenesená",J1365,0)</f>
        <v>0</v>
      </c>
      <c r="BI1365" s="149">
        <f>IF(N1365="nulová",J1365,0)</f>
        <v>0</v>
      </c>
      <c r="BJ1365" s="16" t="s">
        <v>169</v>
      </c>
      <c r="BK1365" s="150">
        <f>ROUND(I1365*H1365,3)</f>
        <v>0</v>
      </c>
      <c r="BL1365" s="16" t="s">
        <v>272</v>
      </c>
      <c r="BM1365" s="16" t="s">
        <v>1584</v>
      </c>
    </row>
    <row r="1366" spans="2:65" s="11" customFormat="1">
      <c r="B1366" s="151"/>
      <c r="D1366" s="152" t="s">
        <v>175</v>
      </c>
      <c r="E1366" s="153" t="s">
        <v>1</v>
      </c>
      <c r="F1366" s="154" t="s">
        <v>614</v>
      </c>
      <c r="H1366" s="153" t="s">
        <v>1</v>
      </c>
      <c r="I1366" s="155"/>
      <c r="L1366" s="151"/>
      <c r="M1366" s="156"/>
      <c r="N1366" s="157"/>
      <c r="O1366" s="157"/>
      <c r="P1366" s="157"/>
      <c r="Q1366" s="157"/>
      <c r="R1366" s="157"/>
      <c r="S1366" s="157"/>
      <c r="T1366" s="158"/>
      <c r="AT1366" s="153" t="s">
        <v>175</v>
      </c>
      <c r="AU1366" s="153" t="s">
        <v>169</v>
      </c>
      <c r="AV1366" s="11" t="s">
        <v>79</v>
      </c>
      <c r="AW1366" s="11" t="s">
        <v>32</v>
      </c>
      <c r="AX1366" s="11" t="s">
        <v>71</v>
      </c>
      <c r="AY1366" s="153" t="s">
        <v>162</v>
      </c>
    </row>
    <row r="1367" spans="2:65" s="11" customFormat="1">
      <c r="B1367" s="151"/>
      <c r="D1367" s="152" t="s">
        <v>175</v>
      </c>
      <c r="E1367" s="153" t="s">
        <v>1</v>
      </c>
      <c r="F1367" s="154" t="s">
        <v>1585</v>
      </c>
      <c r="H1367" s="153" t="s">
        <v>1</v>
      </c>
      <c r="I1367" s="155"/>
      <c r="L1367" s="151"/>
      <c r="M1367" s="156"/>
      <c r="N1367" s="157"/>
      <c r="O1367" s="157"/>
      <c r="P1367" s="157"/>
      <c r="Q1367" s="157"/>
      <c r="R1367" s="157"/>
      <c r="S1367" s="157"/>
      <c r="T1367" s="158"/>
      <c r="AT1367" s="153" t="s">
        <v>175</v>
      </c>
      <c r="AU1367" s="153" t="s">
        <v>169</v>
      </c>
      <c r="AV1367" s="11" t="s">
        <v>79</v>
      </c>
      <c r="AW1367" s="11" t="s">
        <v>32</v>
      </c>
      <c r="AX1367" s="11" t="s">
        <v>71</v>
      </c>
      <c r="AY1367" s="153" t="s">
        <v>162</v>
      </c>
    </row>
    <row r="1368" spans="2:65" s="11" customFormat="1">
      <c r="B1368" s="151"/>
      <c r="D1368" s="152" t="s">
        <v>175</v>
      </c>
      <c r="E1368" s="153" t="s">
        <v>1</v>
      </c>
      <c r="F1368" s="154" t="s">
        <v>1586</v>
      </c>
      <c r="H1368" s="153" t="s">
        <v>1</v>
      </c>
      <c r="I1368" s="155"/>
      <c r="L1368" s="151"/>
      <c r="M1368" s="156"/>
      <c r="N1368" s="157"/>
      <c r="O1368" s="157"/>
      <c r="P1368" s="157"/>
      <c r="Q1368" s="157"/>
      <c r="R1368" s="157"/>
      <c r="S1368" s="157"/>
      <c r="T1368" s="158"/>
      <c r="AT1368" s="153" t="s">
        <v>175</v>
      </c>
      <c r="AU1368" s="153" t="s">
        <v>169</v>
      </c>
      <c r="AV1368" s="11" t="s">
        <v>79</v>
      </c>
      <c r="AW1368" s="11" t="s">
        <v>32</v>
      </c>
      <c r="AX1368" s="11" t="s">
        <v>71</v>
      </c>
      <c r="AY1368" s="153" t="s">
        <v>162</v>
      </c>
    </row>
    <row r="1369" spans="2:65" s="12" customFormat="1">
      <c r="B1369" s="159"/>
      <c r="D1369" s="152" t="s">
        <v>175</v>
      </c>
      <c r="E1369" s="160" t="s">
        <v>1</v>
      </c>
      <c r="F1369" s="161" t="s">
        <v>1587</v>
      </c>
      <c r="H1369" s="162">
        <v>35.508000000000003</v>
      </c>
      <c r="I1369" s="163"/>
      <c r="L1369" s="159"/>
      <c r="M1369" s="164"/>
      <c r="N1369" s="165"/>
      <c r="O1369" s="165"/>
      <c r="P1369" s="165"/>
      <c r="Q1369" s="165"/>
      <c r="R1369" s="165"/>
      <c r="S1369" s="165"/>
      <c r="T1369" s="166"/>
      <c r="AT1369" s="160" t="s">
        <v>175</v>
      </c>
      <c r="AU1369" s="160" t="s">
        <v>169</v>
      </c>
      <c r="AV1369" s="12" t="s">
        <v>169</v>
      </c>
      <c r="AW1369" s="12" t="s">
        <v>32</v>
      </c>
      <c r="AX1369" s="12" t="s">
        <v>71</v>
      </c>
      <c r="AY1369" s="160" t="s">
        <v>162</v>
      </c>
    </row>
    <row r="1370" spans="2:65" s="12" customFormat="1">
      <c r="B1370" s="159"/>
      <c r="D1370" s="152" t="s">
        <v>175</v>
      </c>
      <c r="E1370" s="160" t="s">
        <v>1</v>
      </c>
      <c r="F1370" s="161" t="s">
        <v>1588</v>
      </c>
      <c r="H1370" s="162">
        <v>-8.4779999999999998</v>
      </c>
      <c r="I1370" s="163"/>
      <c r="L1370" s="159"/>
      <c r="M1370" s="164"/>
      <c r="N1370" s="165"/>
      <c r="O1370" s="165"/>
      <c r="P1370" s="165"/>
      <c r="Q1370" s="165"/>
      <c r="R1370" s="165"/>
      <c r="S1370" s="165"/>
      <c r="T1370" s="166"/>
      <c r="AT1370" s="160" t="s">
        <v>175</v>
      </c>
      <c r="AU1370" s="160" t="s">
        <v>169</v>
      </c>
      <c r="AV1370" s="12" t="s">
        <v>169</v>
      </c>
      <c r="AW1370" s="12" t="s">
        <v>32</v>
      </c>
      <c r="AX1370" s="12" t="s">
        <v>71</v>
      </c>
      <c r="AY1370" s="160" t="s">
        <v>162</v>
      </c>
    </row>
    <row r="1371" spans="2:65" s="12" customFormat="1">
      <c r="B1371" s="159"/>
      <c r="D1371" s="152" t="s">
        <v>175</v>
      </c>
      <c r="E1371" s="160" t="s">
        <v>1</v>
      </c>
      <c r="F1371" s="161" t="s">
        <v>1589</v>
      </c>
      <c r="H1371" s="162">
        <v>1.69</v>
      </c>
      <c r="I1371" s="163"/>
      <c r="L1371" s="159"/>
      <c r="M1371" s="164"/>
      <c r="N1371" s="165"/>
      <c r="O1371" s="165"/>
      <c r="P1371" s="165"/>
      <c r="Q1371" s="165"/>
      <c r="R1371" s="165"/>
      <c r="S1371" s="165"/>
      <c r="T1371" s="166"/>
      <c r="AT1371" s="160" t="s">
        <v>175</v>
      </c>
      <c r="AU1371" s="160" t="s">
        <v>169</v>
      </c>
      <c r="AV1371" s="12" t="s">
        <v>169</v>
      </c>
      <c r="AW1371" s="12" t="s">
        <v>32</v>
      </c>
      <c r="AX1371" s="12" t="s">
        <v>71</v>
      </c>
      <c r="AY1371" s="160" t="s">
        <v>162</v>
      </c>
    </row>
    <row r="1372" spans="2:65" s="12" customFormat="1">
      <c r="B1372" s="159"/>
      <c r="D1372" s="152" t="s">
        <v>175</v>
      </c>
      <c r="E1372" s="160" t="s">
        <v>1</v>
      </c>
      <c r="F1372" s="161" t="s">
        <v>1590</v>
      </c>
      <c r="H1372" s="162">
        <v>0.96799999999999997</v>
      </c>
      <c r="I1372" s="163"/>
      <c r="L1372" s="159"/>
      <c r="M1372" s="164"/>
      <c r="N1372" s="165"/>
      <c r="O1372" s="165"/>
      <c r="P1372" s="165"/>
      <c r="Q1372" s="165"/>
      <c r="R1372" s="165"/>
      <c r="S1372" s="165"/>
      <c r="T1372" s="166"/>
      <c r="AT1372" s="160" t="s">
        <v>175</v>
      </c>
      <c r="AU1372" s="160" t="s">
        <v>169</v>
      </c>
      <c r="AV1372" s="12" t="s">
        <v>169</v>
      </c>
      <c r="AW1372" s="12" t="s">
        <v>32</v>
      </c>
      <c r="AX1372" s="12" t="s">
        <v>71</v>
      </c>
      <c r="AY1372" s="160" t="s">
        <v>162</v>
      </c>
    </row>
    <row r="1373" spans="2:65" s="13" customFormat="1">
      <c r="B1373" s="167"/>
      <c r="D1373" s="152" t="s">
        <v>175</v>
      </c>
      <c r="E1373" s="168" t="s">
        <v>1</v>
      </c>
      <c r="F1373" s="169" t="s">
        <v>183</v>
      </c>
      <c r="H1373" s="170">
        <v>29.688000000000002</v>
      </c>
      <c r="I1373" s="171"/>
      <c r="L1373" s="167"/>
      <c r="M1373" s="172"/>
      <c r="N1373" s="173"/>
      <c r="O1373" s="173"/>
      <c r="P1373" s="173"/>
      <c r="Q1373" s="173"/>
      <c r="R1373" s="173"/>
      <c r="S1373" s="173"/>
      <c r="T1373" s="174"/>
      <c r="AT1373" s="168" t="s">
        <v>175</v>
      </c>
      <c r="AU1373" s="168" t="s">
        <v>169</v>
      </c>
      <c r="AV1373" s="13" t="s">
        <v>184</v>
      </c>
      <c r="AW1373" s="13" t="s">
        <v>32</v>
      </c>
      <c r="AX1373" s="13" t="s">
        <v>71</v>
      </c>
      <c r="AY1373" s="168" t="s">
        <v>162</v>
      </c>
    </row>
    <row r="1374" spans="2:65" s="11" customFormat="1">
      <c r="B1374" s="151"/>
      <c r="D1374" s="152" t="s">
        <v>175</v>
      </c>
      <c r="E1374" s="153" t="s">
        <v>1</v>
      </c>
      <c r="F1374" s="154" t="s">
        <v>647</v>
      </c>
      <c r="H1374" s="153" t="s">
        <v>1</v>
      </c>
      <c r="I1374" s="155"/>
      <c r="L1374" s="151"/>
      <c r="M1374" s="156"/>
      <c r="N1374" s="157"/>
      <c r="O1374" s="157"/>
      <c r="P1374" s="157"/>
      <c r="Q1374" s="157"/>
      <c r="R1374" s="157"/>
      <c r="S1374" s="157"/>
      <c r="T1374" s="158"/>
      <c r="AT1374" s="153" t="s">
        <v>175</v>
      </c>
      <c r="AU1374" s="153" t="s">
        <v>169</v>
      </c>
      <c r="AV1374" s="11" t="s">
        <v>79</v>
      </c>
      <c r="AW1374" s="11" t="s">
        <v>32</v>
      </c>
      <c r="AX1374" s="11" t="s">
        <v>71</v>
      </c>
      <c r="AY1374" s="153" t="s">
        <v>162</v>
      </c>
    </row>
    <row r="1375" spans="2:65" s="12" customFormat="1">
      <c r="B1375" s="159"/>
      <c r="D1375" s="152" t="s">
        <v>175</v>
      </c>
      <c r="E1375" s="160" t="s">
        <v>1</v>
      </c>
      <c r="F1375" s="161" t="s">
        <v>1591</v>
      </c>
      <c r="H1375" s="162">
        <v>27.192</v>
      </c>
      <c r="I1375" s="163"/>
      <c r="L1375" s="159"/>
      <c r="M1375" s="164"/>
      <c r="N1375" s="165"/>
      <c r="O1375" s="165"/>
      <c r="P1375" s="165"/>
      <c r="Q1375" s="165"/>
      <c r="R1375" s="165"/>
      <c r="S1375" s="165"/>
      <c r="T1375" s="166"/>
      <c r="AT1375" s="160" t="s">
        <v>175</v>
      </c>
      <c r="AU1375" s="160" t="s">
        <v>169</v>
      </c>
      <c r="AV1375" s="12" t="s">
        <v>169</v>
      </c>
      <c r="AW1375" s="12" t="s">
        <v>32</v>
      </c>
      <c r="AX1375" s="12" t="s">
        <v>71</v>
      </c>
      <c r="AY1375" s="160" t="s">
        <v>162</v>
      </c>
    </row>
    <row r="1376" spans="2:65" s="12" customFormat="1">
      <c r="B1376" s="159"/>
      <c r="D1376" s="152" t="s">
        <v>175</v>
      </c>
      <c r="E1376" s="160" t="s">
        <v>1</v>
      </c>
      <c r="F1376" s="161" t="s">
        <v>1592</v>
      </c>
      <c r="H1376" s="162">
        <v>-2.5790000000000002</v>
      </c>
      <c r="I1376" s="163"/>
      <c r="L1376" s="159"/>
      <c r="M1376" s="164"/>
      <c r="N1376" s="165"/>
      <c r="O1376" s="165"/>
      <c r="P1376" s="165"/>
      <c r="Q1376" s="165"/>
      <c r="R1376" s="165"/>
      <c r="S1376" s="165"/>
      <c r="T1376" s="166"/>
      <c r="AT1376" s="160" t="s">
        <v>175</v>
      </c>
      <c r="AU1376" s="160" t="s">
        <v>169</v>
      </c>
      <c r="AV1376" s="12" t="s">
        <v>169</v>
      </c>
      <c r="AW1376" s="12" t="s">
        <v>32</v>
      </c>
      <c r="AX1376" s="12" t="s">
        <v>71</v>
      </c>
      <c r="AY1376" s="160" t="s">
        <v>162</v>
      </c>
    </row>
    <row r="1377" spans="2:51" s="12" customFormat="1">
      <c r="B1377" s="159"/>
      <c r="D1377" s="152" t="s">
        <v>175</v>
      </c>
      <c r="E1377" s="160" t="s">
        <v>1</v>
      </c>
      <c r="F1377" s="161" t="s">
        <v>1593</v>
      </c>
      <c r="H1377" s="162">
        <v>0.80600000000000005</v>
      </c>
      <c r="I1377" s="163"/>
      <c r="L1377" s="159"/>
      <c r="M1377" s="164"/>
      <c r="N1377" s="165"/>
      <c r="O1377" s="165"/>
      <c r="P1377" s="165"/>
      <c r="Q1377" s="165"/>
      <c r="R1377" s="165"/>
      <c r="S1377" s="165"/>
      <c r="T1377" s="166"/>
      <c r="AT1377" s="160" t="s">
        <v>175</v>
      </c>
      <c r="AU1377" s="160" t="s">
        <v>169</v>
      </c>
      <c r="AV1377" s="12" t="s">
        <v>169</v>
      </c>
      <c r="AW1377" s="12" t="s">
        <v>32</v>
      </c>
      <c r="AX1377" s="12" t="s">
        <v>71</v>
      </c>
      <c r="AY1377" s="160" t="s">
        <v>162</v>
      </c>
    </row>
    <row r="1378" spans="2:51" s="13" customFormat="1">
      <c r="B1378" s="167"/>
      <c r="D1378" s="152" t="s">
        <v>175</v>
      </c>
      <c r="E1378" s="168" t="s">
        <v>1</v>
      </c>
      <c r="F1378" s="169" t="s">
        <v>183</v>
      </c>
      <c r="H1378" s="170">
        <v>25.419</v>
      </c>
      <c r="I1378" s="171"/>
      <c r="L1378" s="167"/>
      <c r="M1378" s="172"/>
      <c r="N1378" s="173"/>
      <c r="O1378" s="173"/>
      <c r="P1378" s="173"/>
      <c r="Q1378" s="173"/>
      <c r="R1378" s="173"/>
      <c r="S1378" s="173"/>
      <c r="T1378" s="174"/>
      <c r="AT1378" s="168" t="s">
        <v>175</v>
      </c>
      <c r="AU1378" s="168" t="s">
        <v>169</v>
      </c>
      <c r="AV1378" s="13" t="s">
        <v>184</v>
      </c>
      <c r="AW1378" s="13" t="s">
        <v>32</v>
      </c>
      <c r="AX1378" s="13" t="s">
        <v>71</v>
      </c>
      <c r="AY1378" s="168" t="s">
        <v>162</v>
      </c>
    </row>
    <row r="1379" spans="2:51" s="11" customFormat="1">
      <c r="B1379" s="151"/>
      <c r="D1379" s="152" t="s">
        <v>175</v>
      </c>
      <c r="E1379" s="153" t="s">
        <v>1</v>
      </c>
      <c r="F1379" s="154" t="s">
        <v>1433</v>
      </c>
      <c r="H1379" s="153" t="s">
        <v>1</v>
      </c>
      <c r="I1379" s="155"/>
      <c r="L1379" s="151"/>
      <c r="M1379" s="156"/>
      <c r="N1379" s="157"/>
      <c r="O1379" s="157"/>
      <c r="P1379" s="157"/>
      <c r="Q1379" s="157"/>
      <c r="R1379" s="157"/>
      <c r="S1379" s="157"/>
      <c r="T1379" s="158"/>
      <c r="AT1379" s="153" t="s">
        <v>175</v>
      </c>
      <c r="AU1379" s="153" t="s">
        <v>169</v>
      </c>
      <c r="AV1379" s="11" t="s">
        <v>79</v>
      </c>
      <c r="AW1379" s="11" t="s">
        <v>32</v>
      </c>
      <c r="AX1379" s="11" t="s">
        <v>71</v>
      </c>
      <c r="AY1379" s="153" t="s">
        <v>162</v>
      </c>
    </row>
    <row r="1380" spans="2:51" s="12" customFormat="1">
      <c r="B1380" s="159"/>
      <c r="D1380" s="152" t="s">
        <v>175</v>
      </c>
      <c r="E1380" s="160" t="s">
        <v>1</v>
      </c>
      <c r="F1380" s="161" t="s">
        <v>1594</v>
      </c>
      <c r="H1380" s="162">
        <v>41.316000000000003</v>
      </c>
      <c r="I1380" s="163"/>
      <c r="L1380" s="159"/>
      <c r="M1380" s="164"/>
      <c r="N1380" s="165"/>
      <c r="O1380" s="165"/>
      <c r="P1380" s="165"/>
      <c r="Q1380" s="165"/>
      <c r="R1380" s="165"/>
      <c r="S1380" s="165"/>
      <c r="T1380" s="166"/>
      <c r="AT1380" s="160" t="s">
        <v>175</v>
      </c>
      <c r="AU1380" s="160" t="s">
        <v>169</v>
      </c>
      <c r="AV1380" s="12" t="s">
        <v>169</v>
      </c>
      <c r="AW1380" s="12" t="s">
        <v>32</v>
      </c>
      <c r="AX1380" s="12" t="s">
        <v>71</v>
      </c>
      <c r="AY1380" s="160" t="s">
        <v>162</v>
      </c>
    </row>
    <row r="1381" spans="2:51" s="12" customFormat="1">
      <c r="B1381" s="159"/>
      <c r="D1381" s="152" t="s">
        <v>175</v>
      </c>
      <c r="E1381" s="160" t="s">
        <v>1</v>
      </c>
      <c r="F1381" s="161" t="s">
        <v>1595</v>
      </c>
      <c r="H1381" s="162">
        <v>-8.2680000000000007</v>
      </c>
      <c r="I1381" s="163"/>
      <c r="L1381" s="159"/>
      <c r="M1381" s="164"/>
      <c r="N1381" s="165"/>
      <c r="O1381" s="165"/>
      <c r="P1381" s="165"/>
      <c r="Q1381" s="165"/>
      <c r="R1381" s="165"/>
      <c r="S1381" s="165"/>
      <c r="T1381" s="166"/>
      <c r="AT1381" s="160" t="s">
        <v>175</v>
      </c>
      <c r="AU1381" s="160" t="s">
        <v>169</v>
      </c>
      <c r="AV1381" s="12" t="s">
        <v>169</v>
      </c>
      <c r="AW1381" s="12" t="s">
        <v>32</v>
      </c>
      <c r="AX1381" s="12" t="s">
        <v>71</v>
      </c>
      <c r="AY1381" s="160" t="s">
        <v>162</v>
      </c>
    </row>
    <row r="1382" spans="2:51" s="12" customFormat="1">
      <c r="B1382" s="159"/>
      <c r="D1382" s="152" t="s">
        <v>175</v>
      </c>
      <c r="E1382" s="160" t="s">
        <v>1</v>
      </c>
      <c r="F1382" s="161" t="s">
        <v>1596</v>
      </c>
      <c r="H1382" s="162">
        <v>1.853</v>
      </c>
      <c r="I1382" s="163"/>
      <c r="L1382" s="159"/>
      <c r="M1382" s="164"/>
      <c r="N1382" s="165"/>
      <c r="O1382" s="165"/>
      <c r="P1382" s="165"/>
      <c r="Q1382" s="165"/>
      <c r="R1382" s="165"/>
      <c r="S1382" s="165"/>
      <c r="T1382" s="166"/>
      <c r="AT1382" s="160" t="s">
        <v>175</v>
      </c>
      <c r="AU1382" s="160" t="s">
        <v>169</v>
      </c>
      <c r="AV1382" s="12" t="s">
        <v>169</v>
      </c>
      <c r="AW1382" s="12" t="s">
        <v>32</v>
      </c>
      <c r="AX1382" s="12" t="s">
        <v>71</v>
      </c>
      <c r="AY1382" s="160" t="s">
        <v>162</v>
      </c>
    </row>
    <row r="1383" spans="2:51" s="13" customFormat="1">
      <c r="B1383" s="167"/>
      <c r="D1383" s="152" t="s">
        <v>175</v>
      </c>
      <c r="E1383" s="168" t="s">
        <v>1</v>
      </c>
      <c r="F1383" s="169" t="s">
        <v>183</v>
      </c>
      <c r="H1383" s="170">
        <v>34.901000000000003</v>
      </c>
      <c r="I1383" s="171"/>
      <c r="L1383" s="167"/>
      <c r="M1383" s="172"/>
      <c r="N1383" s="173"/>
      <c r="O1383" s="173"/>
      <c r="P1383" s="173"/>
      <c r="Q1383" s="173"/>
      <c r="R1383" s="173"/>
      <c r="S1383" s="173"/>
      <c r="T1383" s="174"/>
      <c r="AT1383" s="168" t="s">
        <v>175</v>
      </c>
      <c r="AU1383" s="168" t="s">
        <v>169</v>
      </c>
      <c r="AV1383" s="13" t="s">
        <v>184</v>
      </c>
      <c r="AW1383" s="13" t="s">
        <v>32</v>
      </c>
      <c r="AX1383" s="13" t="s">
        <v>71</v>
      </c>
      <c r="AY1383" s="168" t="s">
        <v>162</v>
      </c>
    </row>
    <row r="1384" spans="2:51" s="11" customFormat="1">
      <c r="B1384" s="151"/>
      <c r="D1384" s="152" t="s">
        <v>175</v>
      </c>
      <c r="E1384" s="153" t="s">
        <v>1</v>
      </c>
      <c r="F1384" s="154" t="s">
        <v>1597</v>
      </c>
      <c r="H1384" s="153" t="s">
        <v>1</v>
      </c>
      <c r="I1384" s="155"/>
      <c r="L1384" s="151"/>
      <c r="M1384" s="156"/>
      <c r="N1384" s="157"/>
      <c r="O1384" s="157"/>
      <c r="P1384" s="157"/>
      <c r="Q1384" s="157"/>
      <c r="R1384" s="157"/>
      <c r="S1384" s="157"/>
      <c r="T1384" s="158"/>
      <c r="AT1384" s="153" t="s">
        <v>175</v>
      </c>
      <c r="AU1384" s="153" t="s">
        <v>169</v>
      </c>
      <c r="AV1384" s="11" t="s">
        <v>79</v>
      </c>
      <c r="AW1384" s="11" t="s">
        <v>32</v>
      </c>
      <c r="AX1384" s="11" t="s">
        <v>71</v>
      </c>
      <c r="AY1384" s="153" t="s">
        <v>162</v>
      </c>
    </row>
    <row r="1385" spans="2:51" s="11" customFormat="1">
      <c r="B1385" s="151"/>
      <c r="D1385" s="152" t="s">
        <v>175</v>
      </c>
      <c r="E1385" s="153" t="s">
        <v>1</v>
      </c>
      <c r="F1385" s="154" t="s">
        <v>1598</v>
      </c>
      <c r="H1385" s="153" t="s">
        <v>1</v>
      </c>
      <c r="I1385" s="155"/>
      <c r="L1385" s="151"/>
      <c r="M1385" s="156"/>
      <c r="N1385" s="157"/>
      <c r="O1385" s="157"/>
      <c r="P1385" s="157"/>
      <c r="Q1385" s="157"/>
      <c r="R1385" s="157"/>
      <c r="S1385" s="157"/>
      <c r="T1385" s="158"/>
      <c r="AT1385" s="153" t="s">
        <v>175</v>
      </c>
      <c r="AU1385" s="153" t="s">
        <v>169</v>
      </c>
      <c r="AV1385" s="11" t="s">
        <v>79</v>
      </c>
      <c r="AW1385" s="11" t="s">
        <v>32</v>
      </c>
      <c r="AX1385" s="11" t="s">
        <v>71</v>
      </c>
      <c r="AY1385" s="153" t="s">
        <v>162</v>
      </c>
    </row>
    <row r="1386" spans="2:51" s="12" customFormat="1">
      <c r="B1386" s="159"/>
      <c r="D1386" s="152" t="s">
        <v>175</v>
      </c>
      <c r="E1386" s="160" t="s">
        <v>1</v>
      </c>
      <c r="F1386" s="161" t="s">
        <v>1599</v>
      </c>
      <c r="H1386" s="162">
        <v>21.19</v>
      </c>
      <c r="I1386" s="163"/>
      <c r="L1386" s="159"/>
      <c r="M1386" s="164"/>
      <c r="N1386" s="165"/>
      <c r="O1386" s="165"/>
      <c r="P1386" s="165"/>
      <c r="Q1386" s="165"/>
      <c r="R1386" s="165"/>
      <c r="S1386" s="165"/>
      <c r="T1386" s="166"/>
      <c r="AT1386" s="160" t="s">
        <v>175</v>
      </c>
      <c r="AU1386" s="160" t="s">
        <v>169</v>
      </c>
      <c r="AV1386" s="12" t="s">
        <v>169</v>
      </c>
      <c r="AW1386" s="12" t="s">
        <v>32</v>
      </c>
      <c r="AX1386" s="12" t="s">
        <v>71</v>
      </c>
      <c r="AY1386" s="160" t="s">
        <v>162</v>
      </c>
    </row>
    <row r="1387" spans="2:51" s="12" customFormat="1">
      <c r="B1387" s="159"/>
      <c r="D1387" s="152" t="s">
        <v>175</v>
      </c>
      <c r="E1387" s="160" t="s">
        <v>1</v>
      </c>
      <c r="F1387" s="161" t="s">
        <v>1590</v>
      </c>
      <c r="H1387" s="162">
        <v>0.96799999999999997</v>
      </c>
      <c r="I1387" s="163"/>
      <c r="L1387" s="159"/>
      <c r="M1387" s="164"/>
      <c r="N1387" s="165"/>
      <c r="O1387" s="165"/>
      <c r="P1387" s="165"/>
      <c r="Q1387" s="165"/>
      <c r="R1387" s="165"/>
      <c r="S1387" s="165"/>
      <c r="T1387" s="166"/>
      <c r="AT1387" s="160" t="s">
        <v>175</v>
      </c>
      <c r="AU1387" s="160" t="s">
        <v>169</v>
      </c>
      <c r="AV1387" s="12" t="s">
        <v>169</v>
      </c>
      <c r="AW1387" s="12" t="s">
        <v>32</v>
      </c>
      <c r="AX1387" s="12" t="s">
        <v>71</v>
      </c>
      <c r="AY1387" s="160" t="s">
        <v>162</v>
      </c>
    </row>
    <row r="1388" spans="2:51" s="13" customFormat="1">
      <c r="B1388" s="167"/>
      <c r="D1388" s="152" t="s">
        <v>175</v>
      </c>
      <c r="E1388" s="168" t="s">
        <v>1</v>
      </c>
      <c r="F1388" s="169" t="s">
        <v>183</v>
      </c>
      <c r="H1388" s="170">
        <v>22.158000000000001</v>
      </c>
      <c r="I1388" s="171"/>
      <c r="L1388" s="167"/>
      <c r="M1388" s="172"/>
      <c r="N1388" s="173"/>
      <c r="O1388" s="173"/>
      <c r="P1388" s="173"/>
      <c r="Q1388" s="173"/>
      <c r="R1388" s="173"/>
      <c r="S1388" s="173"/>
      <c r="T1388" s="174"/>
      <c r="AT1388" s="168" t="s">
        <v>175</v>
      </c>
      <c r="AU1388" s="168" t="s">
        <v>169</v>
      </c>
      <c r="AV1388" s="13" t="s">
        <v>184</v>
      </c>
      <c r="AW1388" s="13" t="s">
        <v>32</v>
      </c>
      <c r="AX1388" s="13" t="s">
        <v>71</v>
      </c>
      <c r="AY1388" s="168" t="s">
        <v>162</v>
      </c>
    </row>
    <row r="1389" spans="2:51" s="11" customFormat="1">
      <c r="B1389" s="151"/>
      <c r="D1389" s="152" t="s">
        <v>175</v>
      </c>
      <c r="E1389" s="153" t="s">
        <v>1</v>
      </c>
      <c r="F1389" s="154" t="s">
        <v>1488</v>
      </c>
      <c r="H1389" s="153" t="s">
        <v>1</v>
      </c>
      <c r="I1389" s="155"/>
      <c r="L1389" s="151"/>
      <c r="M1389" s="156"/>
      <c r="N1389" s="157"/>
      <c r="O1389" s="157"/>
      <c r="P1389" s="157"/>
      <c r="Q1389" s="157"/>
      <c r="R1389" s="157"/>
      <c r="S1389" s="157"/>
      <c r="T1389" s="158"/>
      <c r="AT1389" s="153" t="s">
        <v>175</v>
      </c>
      <c r="AU1389" s="153" t="s">
        <v>169</v>
      </c>
      <c r="AV1389" s="11" t="s">
        <v>79</v>
      </c>
      <c r="AW1389" s="11" t="s">
        <v>32</v>
      </c>
      <c r="AX1389" s="11" t="s">
        <v>71</v>
      </c>
      <c r="AY1389" s="153" t="s">
        <v>162</v>
      </c>
    </row>
    <row r="1390" spans="2:51" s="12" customFormat="1">
      <c r="B1390" s="159"/>
      <c r="D1390" s="152" t="s">
        <v>175</v>
      </c>
      <c r="E1390" s="160" t="s">
        <v>1</v>
      </c>
      <c r="F1390" s="161" t="s">
        <v>1600</v>
      </c>
      <c r="H1390" s="162">
        <v>82.8</v>
      </c>
      <c r="I1390" s="163"/>
      <c r="L1390" s="159"/>
      <c r="M1390" s="164"/>
      <c r="N1390" s="165"/>
      <c r="O1390" s="165"/>
      <c r="P1390" s="165"/>
      <c r="Q1390" s="165"/>
      <c r="R1390" s="165"/>
      <c r="S1390" s="165"/>
      <c r="T1390" s="166"/>
      <c r="AT1390" s="160" t="s">
        <v>175</v>
      </c>
      <c r="AU1390" s="160" t="s">
        <v>169</v>
      </c>
      <c r="AV1390" s="12" t="s">
        <v>169</v>
      </c>
      <c r="AW1390" s="12" t="s">
        <v>32</v>
      </c>
      <c r="AX1390" s="12" t="s">
        <v>71</v>
      </c>
      <c r="AY1390" s="160" t="s">
        <v>162</v>
      </c>
    </row>
    <row r="1391" spans="2:51" s="12" customFormat="1">
      <c r="B1391" s="159"/>
      <c r="D1391" s="152" t="s">
        <v>175</v>
      </c>
      <c r="E1391" s="160" t="s">
        <v>1</v>
      </c>
      <c r="F1391" s="161" t="s">
        <v>1601</v>
      </c>
      <c r="H1391" s="162">
        <v>-28.359000000000002</v>
      </c>
      <c r="I1391" s="163"/>
      <c r="L1391" s="159"/>
      <c r="M1391" s="164"/>
      <c r="N1391" s="165"/>
      <c r="O1391" s="165"/>
      <c r="P1391" s="165"/>
      <c r="Q1391" s="165"/>
      <c r="R1391" s="165"/>
      <c r="S1391" s="165"/>
      <c r="T1391" s="166"/>
      <c r="AT1391" s="160" t="s">
        <v>175</v>
      </c>
      <c r="AU1391" s="160" t="s">
        <v>169</v>
      </c>
      <c r="AV1391" s="12" t="s">
        <v>169</v>
      </c>
      <c r="AW1391" s="12" t="s">
        <v>32</v>
      </c>
      <c r="AX1391" s="12" t="s">
        <v>71</v>
      </c>
      <c r="AY1391" s="160" t="s">
        <v>162</v>
      </c>
    </row>
    <row r="1392" spans="2:51" s="12" customFormat="1">
      <c r="B1392" s="159"/>
      <c r="D1392" s="152" t="s">
        <v>175</v>
      </c>
      <c r="E1392" s="160" t="s">
        <v>1</v>
      </c>
      <c r="F1392" s="161" t="s">
        <v>1602</v>
      </c>
      <c r="H1392" s="162">
        <v>2.2429999999999999</v>
      </c>
      <c r="I1392" s="163"/>
      <c r="L1392" s="159"/>
      <c r="M1392" s="164"/>
      <c r="N1392" s="165"/>
      <c r="O1392" s="165"/>
      <c r="P1392" s="165"/>
      <c r="Q1392" s="165"/>
      <c r="R1392" s="165"/>
      <c r="S1392" s="165"/>
      <c r="T1392" s="166"/>
      <c r="AT1392" s="160" t="s">
        <v>175</v>
      </c>
      <c r="AU1392" s="160" t="s">
        <v>169</v>
      </c>
      <c r="AV1392" s="12" t="s">
        <v>169</v>
      </c>
      <c r="AW1392" s="12" t="s">
        <v>32</v>
      </c>
      <c r="AX1392" s="12" t="s">
        <v>71</v>
      </c>
      <c r="AY1392" s="160" t="s">
        <v>162</v>
      </c>
    </row>
    <row r="1393" spans="2:51" s="12" customFormat="1">
      <c r="B1393" s="159"/>
      <c r="D1393" s="152" t="s">
        <v>175</v>
      </c>
      <c r="E1393" s="160" t="s">
        <v>1</v>
      </c>
      <c r="F1393" s="161" t="s">
        <v>1603</v>
      </c>
      <c r="H1393" s="162">
        <v>1.82</v>
      </c>
      <c r="I1393" s="163"/>
      <c r="L1393" s="159"/>
      <c r="M1393" s="164"/>
      <c r="N1393" s="165"/>
      <c r="O1393" s="165"/>
      <c r="P1393" s="165"/>
      <c r="Q1393" s="165"/>
      <c r="R1393" s="165"/>
      <c r="S1393" s="165"/>
      <c r="T1393" s="166"/>
      <c r="AT1393" s="160" t="s">
        <v>175</v>
      </c>
      <c r="AU1393" s="160" t="s">
        <v>169</v>
      </c>
      <c r="AV1393" s="12" t="s">
        <v>169</v>
      </c>
      <c r="AW1393" s="12" t="s">
        <v>32</v>
      </c>
      <c r="AX1393" s="12" t="s">
        <v>71</v>
      </c>
      <c r="AY1393" s="160" t="s">
        <v>162</v>
      </c>
    </row>
    <row r="1394" spans="2:51" s="13" customFormat="1">
      <c r="B1394" s="167"/>
      <c r="D1394" s="152" t="s">
        <v>175</v>
      </c>
      <c r="E1394" s="168" t="s">
        <v>1</v>
      </c>
      <c r="F1394" s="169" t="s">
        <v>183</v>
      </c>
      <c r="H1394" s="170">
        <v>58.503999999999998</v>
      </c>
      <c r="I1394" s="171"/>
      <c r="L1394" s="167"/>
      <c r="M1394" s="172"/>
      <c r="N1394" s="173"/>
      <c r="O1394" s="173"/>
      <c r="P1394" s="173"/>
      <c r="Q1394" s="173"/>
      <c r="R1394" s="173"/>
      <c r="S1394" s="173"/>
      <c r="T1394" s="174"/>
      <c r="AT1394" s="168" t="s">
        <v>175</v>
      </c>
      <c r="AU1394" s="168" t="s">
        <v>169</v>
      </c>
      <c r="AV1394" s="13" t="s">
        <v>184</v>
      </c>
      <c r="AW1394" s="13" t="s">
        <v>32</v>
      </c>
      <c r="AX1394" s="13" t="s">
        <v>71</v>
      </c>
      <c r="AY1394" s="168" t="s">
        <v>162</v>
      </c>
    </row>
    <row r="1395" spans="2:51" s="11" customFormat="1">
      <c r="B1395" s="151"/>
      <c r="D1395" s="152" t="s">
        <v>175</v>
      </c>
      <c r="E1395" s="153" t="s">
        <v>1</v>
      </c>
      <c r="F1395" s="154" t="s">
        <v>1491</v>
      </c>
      <c r="H1395" s="153" t="s">
        <v>1</v>
      </c>
      <c r="I1395" s="155"/>
      <c r="L1395" s="151"/>
      <c r="M1395" s="156"/>
      <c r="N1395" s="157"/>
      <c r="O1395" s="157"/>
      <c r="P1395" s="157"/>
      <c r="Q1395" s="157"/>
      <c r="R1395" s="157"/>
      <c r="S1395" s="157"/>
      <c r="T1395" s="158"/>
      <c r="AT1395" s="153" t="s">
        <v>175</v>
      </c>
      <c r="AU1395" s="153" t="s">
        <v>169</v>
      </c>
      <c r="AV1395" s="11" t="s">
        <v>79</v>
      </c>
      <c r="AW1395" s="11" t="s">
        <v>32</v>
      </c>
      <c r="AX1395" s="11" t="s">
        <v>71</v>
      </c>
      <c r="AY1395" s="153" t="s">
        <v>162</v>
      </c>
    </row>
    <row r="1396" spans="2:51" s="12" customFormat="1">
      <c r="B1396" s="159"/>
      <c r="D1396" s="152" t="s">
        <v>175</v>
      </c>
      <c r="E1396" s="160" t="s">
        <v>1</v>
      </c>
      <c r="F1396" s="161" t="s">
        <v>1604</v>
      </c>
      <c r="H1396" s="162">
        <v>36.984000000000002</v>
      </c>
      <c r="I1396" s="163"/>
      <c r="L1396" s="159"/>
      <c r="M1396" s="164"/>
      <c r="N1396" s="165"/>
      <c r="O1396" s="165"/>
      <c r="P1396" s="165"/>
      <c r="Q1396" s="165"/>
      <c r="R1396" s="165"/>
      <c r="S1396" s="165"/>
      <c r="T1396" s="166"/>
      <c r="AT1396" s="160" t="s">
        <v>175</v>
      </c>
      <c r="AU1396" s="160" t="s">
        <v>169</v>
      </c>
      <c r="AV1396" s="12" t="s">
        <v>169</v>
      </c>
      <c r="AW1396" s="12" t="s">
        <v>32</v>
      </c>
      <c r="AX1396" s="12" t="s">
        <v>71</v>
      </c>
      <c r="AY1396" s="160" t="s">
        <v>162</v>
      </c>
    </row>
    <row r="1397" spans="2:51" s="12" customFormat="1">
      <c r="B1397" s="159"/>
      <c r="D1397" s="152" t="s">
        <v>175</v>
      </c>
      <c r="E1397" s="160" t="s">
        <v>1</v>
      </c>
      <c r="F1397" s="161" t="s">
        <v>1605</v>
      </c>
      <c r="H1397" s="162">
        <v>-13.481999999999999</v>
      </c>
      <c r="I1397" s="163"/>
      <c r="L1397" s="159"/>
      <c r="M1397" s="164"/>
      <c r="N1397" s="165"/>
      <c r="O1397" s="165"/>
      <c r="P1397" s="165"/>
      <c r="Q1397" s="165"/>
      <c r="R1397" s="165"/>
      <c r="S1397" s="165"/>
      <c r="T1397" s="166"/>
      <c r="AT1397" s="160" t="s">
        <v>175</v>
      </c>
      <c r="AU1397" s="160" t="s">
        <v>169</v>
      </c>
      <c r="AV1397" s="12" t="s">
        <v>169</v>
      </c>
      <c r="AW1397" s="12" t="s">
        <v>32</v>
      </c>
      <c r="AX1397" s="12" t="s">
        <v>71</v>
      </c>
      <c r="AY1397" s="160" t="s">
        <v>162</v>
      </c>
    </row>
    <row r="1398" spans="2:51" s="12" customFormat="1">
      <c r="B1398" s="159"/>
      <c r="D1398" s="152" t="s">
        <v>175</v>
      </c>
      <c r="E1398" s="160" t="s">
        <v>1</v>
      </c>
      <c r="F1398" s="161" t="s">
        <v>1570</v>
      </c>
      <c r="H1398" s="162">
        <v>1.534</v>
      </c>
      <c r="I1398" s="163"/>
      <c r="L1398" s="159"/>
      <c r="M1398" s="164"/>
      <c r="N1398" s="165"/>
      <c r="O1398" s="165"/>
      <c r="P1398" s="165"/>
      <c r="Q1398" s="165"/>
      <c r="R1398" s="165"/>
      <c r="S1398" s="165"/>
      <c r="T1398" s="166"/>
      <c r="AT1398" s="160" t="s">
        <v>175</v>
      </c>
      <c r="AU1398" s="160" t="s">
        <v>169</v>
      </c>
      <c r="AV1398" s="12" t="s">
        <v>169</v>
      </c>
      <c r="AW1398" s="12" t="s">
        <v>32</v>
      </c>
      <c r="AX1398" s="12" t="s">
        <v>71</v>
      </c>
      <c r="AY1398" s="160" t="s">
        <v>162</v>
      </c>
    </row>
    <row r="1399" spans="2:51" s="13" customFormat="1">
      <c r="B1399" s="167"/>
      <c r="D1399" s="152" t="s">
        <v>175</v>
      </c>
      <c r="E1399" s="168" t="s">
        <v>1</v>
      </c>
      <c r="F1399" s="169" t="s">
        <v>183</v>
      </c>
      <c r="H1399" s="170">
        <v>25.036000000000001</v>
      </c>
      <c r="I1399" s="171"/>
      <c r="L1399" s="167"/>
      <c r="M1399" s="172"/>
      <c r="N1399" s="173"/>
      <c r="O1399" s="173"/>
      <c r="P1399" s="173"/>
      <c r="Q1399" s="173"/>
      <c r="R1399" s="173"/>
      <c r="S1399" s="173"/>
      <c r="T1399" s="174"/>
      <c r="AT1399" s="168" t="s">
        <v>175</v>
      </c>
      <c r="AU1399" s="168" t="s">
        <v>169</v>
      </c>
      <c r="AV1399" s="13" t="s">
        <v>184</v>
      </c>
      <c r="AW1399" s="13" t="s">
        <v>32</v>
      </c>
      <c r="AX1399" s="13" t="s">
        <v>71</v>
      </c>
      <c r="AY1399" s="168" t="s">
        <v>162</v>
      </c>
    </row>
    <row r="1400" spans="2:51" s="11" customFormat="1">
      <c r="B1400" s="151"/>
      <c r="D1400" s="152" t="s">
        <v>175</v>
      </c>
      <c r="E1400" s="153" t="s">
        <v>1</v>
      </c>
      <c r="F1400" s="154" t="s">
        <v>1606</v>
      </c>
      <c r="H1400" s="153" t="s">
        <v>1</v>
      </c>
      <c r="I1400" s="155"/>
      <c r="L1400" s="151"/>
      <c r="M1400" s="156"/>
      <c r="N1400" s="157"/>
      <c r="O1400" s="157"/>
      <c r="P1400" s="157"/>
      <c r="Q1400" s="157"/>
      <c r="R1400" s="157"/>
      <c r="S1400" s="157"/>
      <c r="T1400" s="158"/>
      <c r="AT1400" s="153" t="s">
        <v>175</v>
      </c>
      <c r="AU1400" s="153" t="s">
        <v>169</v>
      </c>
      <c r="AV1400" s="11" t="s">
        <v>79</v>
      </c>
      <c r="AW1400" s="11" t="s">
        <v>32</v>
      </c>
      <c r="AX1400" s="11" t="s">
        <v>71</v>
      </c>
      <c r="AY1400" s="153" t="s">
        <v>162</v>
      </c>
    </row>
    <row r="1401" spans="2:51" s="12" customFormat="1">
      <c r="B1401" s="159"/>
      <c r="D1401" s="152" t="s">
        <v>175</v>
      </c>
      <c r="E1401" s="160" t="s">
        <v>1</v>
      </c>
      <c r="F1401" s="161" t="s">
        <v>1607</v>
      </c>
      <c r="H1401" s="162">
        <v>54.095999999999997</v>
      </c>
      <c r="I1401" s="163"/>
      <c r="L1401" s="159"/>
      <c r="M1401" s="164"/>
      <c r="N1401" s="165"/>
      <c r="O1401" s="165"/>
      <c r="P1401" s="165"/>
      <c r="Q1401" s="165"/>
      <c r="R1401" s="165"/>
      <c r="S1401" s="165"/>
      <c r="T1401" s="166"/>
      <c r="AT1401" s="160" t="s">
        <v>175</v>
      </c>
      <c r="AU1401" s="160" t="s">
        <v>169</v>
      </c>
      <c r="AV1401" s="12" t="s">
        <v>169</v>
      </c>
      <c r="AW1401" s="12" t="s">
        <v>32</v>
      </c>
      <c r="AX1401" s="12" t="s">
        <v>71</v>
      </c>
      <c r="AY1401" s="160" t="s">
        <v>162</v>
      </c>
    </row>
    <row r="1402" spans="2:51" s="12" customFormat="1">
      <c r="B1402" s="159"/>
      <c r="D1402" s="152" t="s">
        <v>175</v>
      </c>
      <c r="E1402" s="160" t="s">
        <v>1</v>
      </c>
      <c r="F1402" s="161" t="s">
        <v>1608</v>
      </c>
      <c r="H1402" s="162">
        <v>-9.2729999999999997</v>
      </c>
      <c r="I1402" s="163"/>
      <c r="L1402" s="159"/>
      <c r="M1402" s="164"/>
      <c r="N1402" s="165"/>
      <c r="O1402" s="165"/>
      <c r="P1402" s="165"/>
      <c r="Q1402" s="165"/>
      <c r="R1402" s="165"/>
      <c r="S1402" s="165"/>
      <c r="T1402" s="166"/>
      <c r="AT1402" s="160" t="s">
        <v>175</v>
      </c>
      <c r="AU1402" s="160" t="s">
        <v>169</v>
      </c>
      <c r="AV1402" s="12" t="s">
        <v>169</v>
      </c>
      <c r="AW1402" s="12" t="s">
        <v>32</v>
      </c>
      <c r="AX1402" s="12" t="s">
        <v>71</v>
      </c>
      <c r="AY1402" s="160" t="s">
        <v>162</v>
      </c>
    </row>
    <row r="1403" spans="2:51" s="12" customFormat="1">
      <c r="B1403" s="159"/>
      <c r="D1403" s="152" t="s">
        <v>175</v>
      </c>
      <c r="E1403" s="160" t="s">
        <v>1</v>
      </c>
      <c r="F1403" s="161" t="s">
        <v>1609</v>
      </c>
      <c r="H1403" s="162">
        <v>3.38</v>
      </c>
      <c r="I1403" s="163"/>
      <c r="L1403" s="159"/>
      <c r="M1403" s="164"/>
      <c r="N1403" s="165"/>
      <c r="O1403" s="165"/>
      <c r="P1403" s="165"/>
      <c r="Q1403" s="165"/>
      <c r="R1403" s="165"/>
      <c r="S1403" s="165"/>
      <c r="T1403" s="166"/>
      <c r="AT1403" s="160" t="s">
        <v>175</v>
      </c>
      <c r="AU1403" s="160" t="s">
        <v>169</v>
      </c>
      <c r="AV1403" s="12" t="s">
        <v>169</v>
      </c>
      <c r="AW1403" s="12" t="s">
        <v>32</v>
      </c>
      <c r="AX1403" s="12" t="s">
        <v>71</v>
      </c>
      <c r="AY1403" s="160" t="s">
        <v>162</v>
      </c>
    </row>
    <row r="1404" spans="2:51" s="13" customFormat="1">
      <c r="B1404" s="167"/>
      <c r="D1404" s="152" t="s">
        <v>175</v>
      </c>
      <c r="E1404" s="168" t="s">
        <v>1</v>
      </c>
      <c r="F1404" s="169" t="s">
        <v>183</v>
      </c>
      <c r="H1404" s="170">
        <v>48.202999999999996</v>
      </c>
      <c r="I1404" s="171"/>
      <c r="L1404" s="167"/>
      <c r="M1404" s="172"/>
      <c r="N1404" s="173"/>
      <c r="O1404" s="173"/>
      <c r="P1404" s="173"/>
      <c r="Q1404" s="173"/>
      <c r="R1404" s="173"/>
      <c r="S1404" s="173"/>
      <c r="T1404" s="174"/>
      <c r="AT1404" s="168" t="s">
        <v>175</v>
      </c>
      <c r="AU1404" s="168" t="s">
        <v>169</v>
      </c>
      <c r="AV1404" s="13" t="s">
        <v>184</v>
      </c>
      <c r="AW1404" s="13" t="s">
        <v>32</v>
      </c>
      <c r="AX1404" s="13" t="s">
        <v>71</v>
      </c>
      <c r="AY1404" s="168" t="s">
        <v>162</v>
      </c>
    </row>
    <row r="1405" spans="2:51" s="11" customFormat="1">
      <c r="B1405" s="151"/>
      <c r="D1405" s="152" t="s">
        <v>175</v>
      </c>
      <c r="E1405" s="153" t="s">
        <v>1</v>
      </c>
      <c r="F1405" s="154" t="s">
        <v>1610</v>
      </c>
      <c r="H1405" s="153" t="s">
        <v>1</v>
      </c>
      <c r="I1405" s="155"/>
      <c r="L1405" s="151"/>
      <c r="M1405" s="156"/>
      <c r="N1405" s="157"/>
      <c r="O1405" s="157"/>
      <c r="P1405" s="157"/>
      <c r="Q1405" s="157"/>
      <c r="R1405" s="157"/>
      <c r="S1405" s="157"/>
      <c r="T1405" s="158"/>
      <c r="AT1405" s="153" t="s">
        <v>175</v>
      </c>
      <c r="AU1405" s="153" t="s">
        <v>169</v>
      </c>
      <c r="AV1405" s="11" t="s">
        <v>79</v>
      </c>
      <c r="AW1405" s="11" t="s">
        <v>32</v>
      </c>
      <c r="AX1405" s="11" t="s">
        <v>71</v>
      </c>
      <c r="AY1405" s="153" t="s">
        <v>162</v>
      </c>
    </row>
    <row r="1406" spans="2:51" s="12" customFormat="1">
      <c r="B1406" s="159"/>
      <c r="D1406" s="152" t="s">
        <v>175</v>
      </c>
      <c r="E1406" s="160" t="s">
        <v>1</v>
      </c>
      <c r="F1406" s="161" t="s">
        <v>1611</v>
      </c>
      <c r="H1406" s="162">
        <v>72.864000000000004</v>
      </c>
      <c r="I1406" s="163"/>
      <c r="L1406" s="159"/>
      <c r="M1406" s="164"/>
      <c r="N1406" s="165"/>
      <c r="O1406" s="165"/>
      <c r="P1406" s="165"/>
      <c r="Q1406" s="165"/>
      <c r="R1406" s="165"/>
      <c r="S1406" s="165"/>
      <c r="T1406" s="166"/>
      <c r="AT1406" s="160" t="s">
        <v>175</v>
      </c>
      <c r="AU1406" s="160" t="s">
        <v>169</v>
      </c>
      <c r="AV1406" s="12" t="s">
        <v>169</v>
      </c>
      <c r="AW1406" s="12" t="s">
        <v>32</v>
      </c>
      <c r="AX1406" s="12" t="s">
        <v>71</v>
      </c>
      <c r="AY1406" s="160" t="s">
        <v>162</v>
      </c>
    </row>
    <row r="1407" spans="2:51" s="12" customFormat="1">
      <c r="B1407" s="159"/>
      <c r="D1407" s="152" t="s">
        <v>175</v>
      </c>
      <c r="E1407" s="160" t="s">
        <v>1</v>
      </c>
      <c r="F1407" s="161" t="s">
        <v>1612</v>
      </c>
      <c r="H1407" s="162">
        <v>-11.045999999999999</v>
      </c>
      <c r="I1407" s="163"/>
      <c r="L1407" s="159"/>
      <c r="M1407" s="164"/>
      <c r="N1407" s="165"/>
      <c r="O1407" s="165"/>
      <c r="P1407" s="165"/>
      <c r="Q1407" s="165"/>
      <c r="R1407" s="165"/>
      <c r="S1407" s="165"/>
      <c r="T1407" s="166"/>
      <c r="AT1407" s="160" t="s">
        <v>175</v>
      </c>
      <c r="AU1407" s="160" t="s">
        <v>169</v>
      </c>
      <c r="AV1407" s="12" t="s">
        <v>169</v>
      </c>
      <c r="AW1407" s="12" t="s">
        <v>32</v>
      </c>
      <c r="AX1407" s="12" t="s">
        <v>71</v>
      </c>
      <c r="AY1407" s="160" t="s">
        <v>162</v>
      </c>
    </row>
    <row r="1408" spans="2:51" s="12" customFormat="1">
      <c r="B1408" s="159"/>
      <c r="D1408" s="152" t="s">
        <v>175</v>
      </c>
      <c r="E1408" s="160" t="s">
        <v>1</v>
      </c>
      <c r="F1408" s="161" t="s">
        <v>1609</v>
      </c>
      <c r="H1408" s="162">
        <v>3.38</v>
      </c>
      <c r="I1408" s="163"/>
      <c r="L1408" s="159"/>
      <c r="M1408" s="164"/>
      <c r="N1408" s="165"/>
      <c r="O1408" s="165"/>
      <c r="P1408" s="165"/>
      <c r="Q1408" s="165"/>
      <c r="R1408" s="165"/>
      <c r="S1408" s="165"/>
      <c r="T1408" s="166"/>
      <c r="AT1408" s="160" t="s">
        <v>175</v>
      </c>
      <c r="AU1408" s="160" t="s">
        <v>169</v>
      </c>
      <c r="AV1408" s="12" t="s">
        <v>169</v>
      </c>
      <c r="AW1408" s="12" t="s">
        <v>32</v>
      </c>
      <c r="AX1408" s="12" t="s">
        <v>71</v>
      </c>
      <c r="AY1408" s="160" t="s">
        <v>162</v>
      </c>
    </row>
    <row r="1409" spans="2:51" s="13" customFormat="1">
      <c r="B1409" s="167"/>
      <c r="D1409" s="152" t="s">
        <v>175</v>
      </c>
      <c r="E1409" s="168" t="s">
        <v>1</v>
      </c>
      <c r="F1409" s="169" t="s">
        <v>183</v>
      </c>
      <c r="H1409" s="170">
        <v>65.198000000000008</v>
      </c>
      <c r="I1409" s="171"/>
      <c r="L1409" s="167"/>
      <c r="M1409" s="172"/>
      <c r="N1409" s="173"/>
      <c r="O1409" s="173"/>
      <c r="P1409" s="173"/>
      <c r="Q1409" s="173"/>
      <c r="R1409" s="173"/>
      <c r="S1409" s="173"/>
      <c r="T1409" s="174"/>
      <c r="AT1409" s="168" t="s">
        <v>175</v>
      </c>
      <c r="AU1409" s="168" t="s">
        <v>169</v>
      </c>
      <c r="AV1409" s="13" t="s">
        <v>184</v>
      </c>
      <c r="AW1409" s="13" t="s">
        <v>32</v>
      </c>
      <c r="AX1409" s="13" t="s">
        <v>71</v>
      </c>
      <c r="AY1409" s="168" t="s">
        <v>162</v>
      </c>
    </row>
    <row r="1410" spans="2:51" s="11" customFormat="1">
      <c r="B1410" s="151"/>
      <c r="D1410" s="152" t="s">
        <v>175</v>
      </c>
      <c r="E1410" s="153" t="s">
        <v>1</v>
      </c>
      <c r="F1410" s="154" t="s">
        <v>1613</v>
      </c>
      <c r="H1410" s="153" t="s">
        <v>1</v>
      </c>
      <c r="I1410" s="155"/>
      <c r="L1410" s="151"/>
      <c r="M1410" s="156"/>
      <c r="N1410" s="157"/>
      <c r="O1410" s="157"/>
      <c r="P1410" s="157"/>
      <c r="Q1410" s="157"/>
      <c r="R1410" s="157"/>
      <c r="S1410" s="157"/>
      <c r="T1410" s="158"/>
      <c r="AT1410" s="153" t="s">
        <v>175</v>
      </c>
      <c r="AU1410" s="153" t="s">
        <v>169</v>
      </c>
      <c r="AV1410" s="11" t="s">
        <v>79</v>
      </c>
      <c r="AW1410" s="11" t="s">
        <v>32</v>
      </c>
      <c r="AX1410" s="11" t="s">
        <v>71</v>
      </c>
      <c r="AY1410" s="153" t="s">
        <v>162</v>
      </c>
    </row>
    <row r="1411" spans="2:51" s="12" customFormat="1">
      <c r="B1411" s="159"/>
      <c r="D1411" s="152" t="s">
        <v>175</v>
      </c>
      <c r="E1411" s="160" t="s">
        <v>1</v>
      </c>
      <c r="F1411" s="161" t="s">
        <v>1614</v>
      </c>
      <c r="H1411" s="162">
        <v>50.231999999999999</v>
      </c>
      <c r="I1411" s="163"/>
      <c r="L1411" s="159"/>
      <c r="M1411" s="164"/>
      <c r="N1411" s="165"/>
      <c r="O1411" s="165"/>
      <c r="P1411" s="165"/>
      <c r="Q1411" s="165"/>
      <c r="R1411" s="165"/>
      <c r="S1411" s="165"/>
      <c r="T1411" s="166"/>
      <c r="AT1411" s="160" t="s">
        <v>175</v>
      </c>
      <c r="AU1411" s="160" t="s">
        <v>169</v>
      </c>
      <c r="AV1411" s="12" t="s">
        <v>169</v>
      </c>
      <c r="AW1411" s="12" t="s">
        <v>32</v>
      </c>
      <c r="AX1411" s="12" t="s">
        <v>71</v>
      </c>
      <c r="AY1411" s="160" t="s">
        <v>162</v>
      </c>
    </row>
    <row r="1412" spans="2:51" s="12" customFormat="1">
      <c r="B1412" s="159"/>
      <c r="D1412" s="152" t="s">
        <v>175</v>
      </c>
      <c r="E1412" s="160" t="s">
        <v>1</v>
      </c>
      <c r="F1412" s="161" t="s">
        <v>1615</v>
      </c>
      <c r="H1412" s="162">
        <v>-11.834</v>
      </c>
      <c r="I1412" s="163"/>
      <c r="L1412" s="159"/>
      <c r="M1412" s="164"/>
      <c r="N1412" s="165"/>
      <c r="O1412" s="165"/>
      <c r="P1412" s="165"/>
      <c r="Q1412" s="165"/>
      <c r="R1412" s="165"/>
      <c r="S1412" s="165"/>
      <c r="T1412" s="166"/>
      <c r="AT1412" s="160" t="s">
        <v>175</v>
      </c>
      <c r="AU1412" s="160" t="s">
        <v>169</v>
      </c>
      <c r="AV1412" s="12" t="s">
        <v>169</v>
      </c>
      <c r="AW1412" s="12" t="s">
        <v>32</v>
      </c>
      <c r="AX1412" s="12" t="s">
        <v>71</v>
      </c>
      <c r="AY1412" s="160" t="s">
        <v>162</v>
      </c>
    </row>
    <row r="1413" spans="2:51" s="12" customFormat="1">
      <c r="B1413" s="159"/>
      <c r="D1413" s="152" t="s">
        <v>175</v>
      </c>
      <c r="E1413" s="160" t="s">
        <v>1</v>
      </c>
      <c r="F1413" s="161" t="s">
        <v>1609</v>
      </c>
      <c r="H1413" s="162">
        <v>3.38</v>
      </c>
      <c r="I1413" s="163"/>
      <c r="L1413" s="159"/>
      <c r="M1413" s="164"/>
      <c r="N1413" s="165"/>
      <c r="O1413" s="165"/>
      <c r="P1413" s="165"/>
      <c r="Q1413" s="165"/>
      <c r="R1413" s="165"/>
      <c r="S1413" s="165"/>
      <c r="T1413" s="166"/>
      <c r="AT1413" s="160" t="s">
        <v>175</v>
      </c>
      <c r="AU1413" s="160" t="s">
        <v>169</v>
      </c>
      <c r="AV1413" s="12" t="s">
        <v>169</v>
      </c>
      <c r="AW1413" s="12" t="s">
        <v>32</v>
      </c>
      <c r="AX1413" s="12" t="s">
        <v>71</v>
      </c>
      <c r="AY1413" s="160" t="s">
        <v>162</v>
      </c>
    </row>
    <row r="1414" spans="2:51" s="13" customFormat="1">
      <c r="B1414" s="167"/>
      <c r="D1414" s="152" t="s">
        <v>175</v>
      </c>
      <c r="E1414" s="168" t="s">
        <v>1</v>
      </c>
      <c r="F1414" s="169" t="s">
        <v>183</v>
      </c>
      <c r="H1414" s="170">
        <v>41.777999999999999</v>
      </c>
      <c r="I1414" s="171"/>
      <c r="L1414" s="167"/>
      <c r="M1414" s="172"/>
      <c r="N1414" s="173"/>
      <c r="O1414" s="173"/>
      <c r="P1414" s="173"/>
      <c r="Q1414" s="173"/>
      <c r="R1414" s="173"/>
      <c r="S1414" s="173"/>
      <c r="T1414" s="174"/>
      <c r="AT1414" s="168" t="s">
        <v>175</v>
      </c>
      <c r="AU1414" s="168" t="s">
        <v>169</v>
      </c>
      <c r="AV1414" s="13" t="s">
        <v>184</v>
      </c>
      <c r="AW1414" s="13" t="s">
        <v>32</v>
      </c>
      <c r="AX1414" s="13" t="s">
        <v>71</v>
      </c>
      <c r="AY1414" s="168" t="s">
        <v>162</v>
      </c>
    </row>
    <row r="1415" spans="2:51" s="11" customFormat="1">
      <c r="B1415" s="151"/>
      <c r="D1415" s="152" t="s">
        <v>175</v>
      </c>
      <c r="E1415" s="153" t="s">
        <v>1</v>
      </c>
      <c r="F1415" s="154" t="s">
        <v>1616</v>
      </c>
      <c r="H1415" s="153" t="s">
        <v>1</v>
      </c>
      <c r="I1415" s="155"/>
      <c r="L1415" s="151"/>
      <c r="M1415" s="156"/>
      <c r="N1415" s="157"/>
      <c r="O1415" s="157"/>
      <c r="P1415" s="157"/>
      <c r="Q1415" s="157"/>
      <c r="R1415" s="157"/>
      <c r="S1415" s="157"/>
      <c r="T1415" s="158"/>
      <c r="AT1415" s="153" t="s">
        <v>175</v>
      </c>
      <c r="AU1415" s="153" t="s">
        <v>169</v>
      </c>
      <c r="AV1415" s="11" t="s">
        <v>79</v>
      </c>
      <c r="AW1415" s="11" t="s">
        <v>32</v>
      </c>
      <c r="AX1415" s="11" t="s">
        <v>71</v>
      </c>
      <c r="AY1415" s="153" t="s">
        <v>162</v>
      </c>
    </row>
    <row r="1416" spans="2:51" s="12" customFormat="1">
      <c r="B1416" s="159"/>
      <c r="D1416" s="152" t="s">
        <v>175</v>
      </c>
      <c r="E1416" s="160" t="s">
        <v>1</v>
      </c>
      <c r="F1416" s="161" t="s">
        <v>1617</v>
      </c>
      <c r="H1416" s="162">
        <v>25.239000000000001</v>
      </c>
      <c r="I1416" s="163"/>
      <c r="L1416" s="159"/>
      <c r="M1416" s="164"/>
      <c r="N1416" s="165"/>
      <c r="O1416" s="165"/>
      <c r="P1416" s="165"/>
      <c r="Q1416" s="165"/>
      <c r="R1416" s="165"/>
      <c r="S1416" s="165"/>
      <c r="T1416" s="166"/>
      <c r="AT1416" s="160" t="s">
        <v>175</v>
      </c>
      <c r="AU1416" s="160" t="s">
        <v>169</v>
      </c>
      <c r="AV1416" s="12" t="s">
        <v>169</v>
      </c>
      <c r="AW1416" s="12" t="s">
        <v>32</v>
      </c>
      <c r="AX1416" s="12" t="s">
        <v>71</v>
      </c>
      <c r="AY1416" s="160" t="s">
        <v>162</v>
      </c>
    </row>
    <row r="1417" spans="2:51" s="13" customFormat="1">
      <c r="B1417" s="167"/>
      <c r="D1417" s="152" t="s">
        <v>175</v>
      </c>
      <c r="E1417" s="168" t="s">
        <v>1</v>
      </c>
      <c r="F1417" s="169" t="s">
        <v>183</v>
      </c>
      <c r="H1417" s="170">
        <v>25.239000000000001</v>
      </c>
      <c r="I1417" s="171"/>
      <c r="L1417" s="167"/>
      <c r="M1417" s="172"/>
      <c r="N1417" s="173"/>
      <c r="O1417" s="173"/>
      <c r="P1417" s="173"/>
      <c r="Q1417" s="173"/>
      <c r="R1417" s="173"/>
      <c r="S1417" s="173"/>
      <c r="T1417" s="174"/>
      <c r="AT1417" s="168" t="s">
        <v>175</v>
      </c>
      <c r="AU1417" s="168" t="s">
        <v>169</v>
      </c>
      <c r="AV1417" s="13" t="s">
        <v>184</v>
      </c>
      <c r="AW1417" s="13" t="s">
        <v>32</v>
      </c>
      <c r="AX1417" s="13" t="s">
        <v>71</v>
      </c>
      <c r="AY1417" s="168" t="s">
        <v>162</v>
      </c>
    </row>
    <row r="1418" spans="2:51" s="11" customFormat="1">
      <c r="B1418" s="151"/>
      <c r="D1418" s="152" t="s">
        <v>175</v>
      </c>
      <c r="E1418" s="153" t="s">
        <v>1</v>
      </c>
      <c r="F1418" s="154" t="s">
        <v>635</v>
      </c>
      <c r="H1418" s="153" t="s">
        <v>1</v>
      </c>
      <c r="I1418" s="155"/>
      <c r="L1418" s="151"/>
      <c r="M1418" s="156"/>
      <c r="N1418" s="157"/>
      <c r="O1418" s="157"/>
      <c r="P1418" s="157"/>
      <c r="Q1418" s="157"/>
      <c r="R1418" s="157"/>
      <c r="S1418" s="157"/>
      <c r="T1418" s="158"/>
      <c r="AT1418" s="153" t="s">
        <v>175</v>
      </c>
      <c r="AU1418" s="153" t="s">
        <v>169</v>
      </c>
      <c r="AV1418" s="11" t="s">
        <v>79</v>
      </c>
      <c r="AW1418" s="11" t="s">
        <v>32</v>
      </c>
      <c r="AX1418" s="11" t="s">
        <v>71</v>
      </c>
      <c r="AY1418" s="153" t="s">
        <v>162</v>
      </c>
    </row>
    <row r="1419" spans="2:51" s="11" customFormat="1">
      <c r="B1419" s="151"/>
      <c r="D1419" s="152" t="s">
        <v>175</v>
      </c>
      <c r="E1419" s="153" t="s">
        <v>1</v>
      </c>
      <c r="F1419" s="154" t="s">
        <v>1618</v>
      </c>
      <c r="H1419" s="153" t="s">
        <v>1</v>
      </c>
      <c r="I1419" s="155"/>
      <c r="L1419" s="151"/>
      <c r="M1419" s="156"/>
      <c r="N1419" s="157"/>
      <c r="O1419" s="157"/>
      <c r="P1419" s="157"/>
      <c r="Q1419" s="157"/>
      <c r="R1419" s="157"/>
      <c r="S1419" s="157"/>
      <c r="T1419" s="158"/>
      <c r="AT1419" s="153" t="s">
        <v>175</v>
      </c>
      <c r="AU1419" s="153" t="s">
        <v>169</v>
      </c>
      <c r="AV1419" s="11" t="s">
        <v>79</v>
      </c>
      <c r="AW1419" s="11" t="s">
        <v>32</v>
      </c>
      <c r="AX1419" s="11" t="s">
        <v>71</v>
      </c>
      <c r="AY1419" s="153" t="s">
        <v>162</v>
      </c>
    </row>
    <row r="1420" spans="2:51" s="11" customFormat="1">
      <c r="B1420" s="151"/>
      <c r="D1420" s="152" t="s">
        <v>175</v>
      </c>
      <c r="E1420" s="153" t="s">
        <v>1</v>
      </c>
      <c r="F1420" s="154" t="s">
        <v>1619</v>
      </c>
      <c r="H1420" s="153" t="s">
        <v>1</v>
      </c>
      <c r="I1420" s="155"/>
      <c r="L1420" s="151"/>
      <c r="M1420" s="156"/>
      <c r="N1420" s="157"/>
      <c r="O1420" s="157"/>
      <c r="P1420" s="157"/>
      <c r="Q1420" s="157"/>
      <c r="R1420" s="157"/>
      <c r="S1420" s="157"/>
      <c r="T1420" s="158"/>
      <c r="AT1420" s="153" t="s">
        <v>175</v>
      </c>
      <c r="AU1420" s="153" t="s">
        <v>169</v>
      </c>
      <c r="AV1420" s="11" t="s">
        <v>79</v>
      </c>
      <c r="AW1420" s="11" t="s">
        <v>32</v>
      </c>
      <c r="AX1420" s="11" t="s">
        <v>71</v>
      </c>
      <c r="AY1420" s="153" t="s">
        <v>162</v>
      </c>
    </row>
    <row r="1421" spans="2:51" s="12" customFormat="1">
      <c r="B1421" s="159"/>
      <c r="D1421" s="152" t="s">
        <v>175</v>
      </c>
      <c r="E1421" s="160" t="s">
        <v>1</v>
      </c>
      <c r="F1421" s="161" t="s">
        <v>1620</v>
      </c>
      <c r="H1421" s="162">
        <v>21.523</v>
      </c>
      <c r="I1421" s="163"/>
      <c r="L1421" s="159"/>
      <c r="M1421" s="164"/>
      <c r="N1421" s="165"/>
      <c r="O1421" s="165"/>
      <c r="P1421" s="165"/>
      <c r="Q1421" s="165"/>
      <c r="R1421" s="165"/>
      <c r="S1421" s="165"/>
      <c r="T1421" s="166"/>
      <c r="AT1421" s="160" t="s">
        <v>175</v>
      </c>
      <c r="AU1421" s="160" t="s">
        <v>169</v>
      </c>
      <c r="AV1421" s="12" t="s">
        <v>169</v>
      </c>
      <c r="AW1421" s="12" t="s">
        <v>32</v>
      </c>
      <c r="AX1421" s="12" t="s">
        <v>71</v>
      </c>
      <c r="AY1421" s="160" t="s">
        <v>162</v>
      </c>
    </row>
    <row r="1422" spans="2:51" s="12" customFormat="1">
      <c r="B1422" s="159"/>
      <c r="D1422" s="152" t="s">
        <v>175</v>
      </c>
      <c r="E1422" s="160" t="s">
        <v>1</v>
      </c>
      <c r="F1422" s="161" t="s">
        <v>1590</v>
      </c>
      <c r="H1422" s="162">
        <v>0.96799999999999997</v>
      </c>
      <c r="I1422" s="163"/>
      <c r="L1422" s="159"/>
      <c r="M1422" s="164"/>
      <c r="N1422" s="165"/>
      <c r="O1422" s="165"/>
      <c r="P1422" s="165"/>
      <c r="Q1422" s="165"/>
      <c r="R1422" s="165"/>
      <c r="S1422" s="165"/>
      <c r="T1422" s="166"/>
      <c r="AT1422" s="160" t="s">
        <v>175</v>
      </c>
      <c r="AU1422" s="160" t="s">
        <v>169</v>
      </c>
      <c r="AV1422" s="12" t="s">
        <v>169</v>
      </c>
      <c r="AW1422" s="12" t="s">
        <v>32</v>
      </c>
      <c r="AX1422" s="12" t="s">
        <v>71</v>
      </c>
      <c r="AY1422" s="160" t="s">
        <v>162</v>
      </c>
    </row>
    <row r="1423" spans="2:51" s="13" customFormat="1">
      <c r="B1423" s="167"/>
      <c r="D1423" s="152" t="s">
        <v>175</v>
      </c>
      <c r="E1423" s="168" t="s">
        <v>1</v>
      </c>
      <c r="F1423" s="169" t="s">
        <v>183</v>
      </c>
      <c r="H1423" s="170">
        <v>22.491</v>
      </c>
      <c r="I1423" s="171"/>
      <c r="L1423" s="167"/>
      <c r="M1423" s="172"/>
      <c r="N1423" s="173"/>
      <c r="O1423" s="173"/>
      <c r="P1423" s="173"/>
      <c r="Q1423" s="173"/>
      <c r="R1423" s="173"/>
      <c r="S1423" s="173"/>
      <c r="T1423" s="174"/>
      <c r="AT1423" s="168" t="s">
        <v>175</v>
      </c>
      <c r="AU1423" s="168" t="s">
        <v>169</v>
      </c>
      <c r="AV1423" s="13" t="s">
        <v>184</v>
      </c>
      <c r="AW1423" s="13" t="s">
        <v>32</v>
      </c>
      <c r="AX1423" s="13" t="s">
        <v>71</v>
      </c>
      <c r="AY1423" s="168" t="s">
        <v>162</v>
      </c>
    </row>
    <row r="1424" spans="2:51" s="11" customFormat="1">
      <c r="B1424" s="151"/>
      <c r="D1424" s="152" t="s">
        <v>175</v>
      </c>
      <c r="E1424" s="153" t="s">
        <v>1</v>
      </c>
      <c r="F1424" s="154" t="s">
        <v>1621</v>
      </c>
      <c r="H1424" s="153" t="s">
        <v>1</v>
      </c>
      <c r="I1424" s="155"/>
      <c r="L1424" s="151"/>
      <c r="M1424" s="156"/>
      <c r="N1424" s="157"/>
      <c r="O1424" s="157"/>
      <c r="P1424" s="157"/>
      <c r="Q1424" s="157"/>
      <c r="R1424" s="157"/>
      <c r="S1424" s="157"/>
      <c r="T1424" s="158"/>
      <c r="AT1424" s="153" t="s">
        <v>175</v>
      </c>
      <c r="AU1424" s="153" t="s">
        <v>169</v>
      </c>
      <c r="AV1424" s="11" t="s">
        <v>79</v>
      </c>
      <c r="AW1424" s="11" t="s">
        <v>32</v>
      </c>
      <c r="AX1424" s="11" t="s">
        <v>71</v>
      </c>
      <c r="AY1424" s="153" t="s">
        <v>162</v>
      </c>
    </row>
    <row r="1425" spans="2:51" s="12" customFormat="1">
      <c r="B1425" s="159"/>
      <c r="D1425" s="152" t="s">
        <v>175</v>
      </c>
      <c r="E1425" s="160" t="s">
        <v>1</v>
      </c>
      <c r="F1425" s="161" t="s">
        <v>1622</v>
      </c>
      <c r="H1425" s="162">
        <v>84</v>
      </c>
      <c r="I1425" s="163"/>
      <c r="L1425" s="159"/>
      <c r="M1425" s="164"/>
      <c r="N1425" s="165"/>
      <c r="O1425" s="165"/>
      <c r="P1425" s="165"/>
      <c r="Q1425" s="165"/>
      <c r="R1425" s="165"/>
      <c r="S1425" s="165"/>
      <c r="T1425" s="166"/>
      <c r="AT1425" s="160" t="s">
        <v>175</v>
      </c>
      <c r="AU1425" s="160" t="s">
        <v>169</v>
      </c>
      <c r="AV1425" s="12" t="s">
        <v>169</v>
      </c>
      <c r="AW1425" s="12" t="s">
        <v>32</v>
      </c>
      <c r="AX1425" s="12" t="s">
        <v>71</v>
      </c>
      <c r="AY1425" s="160" t="s">
        <v>162</v>
      </c>
    </row>
    <row r="1426" spans="2:51" s="12" customFormat="1">
      <c r="B1426" s="159"/>
      <c r="D1426" s="152" t="s">
        <v>175</v>
      </c>
      <c r="E1426" s="160" t="s">
        <v>1</v>
      </c>
      <c r="F1426" s="161" t="s">
        <v>1623</v>
      </c>
      <c r="H1426" s="162">
        <v>-28.567</v>
      </c>
      <c r="I1426" s="163"/>
      <c r="L1426" s="159"/>
      <c r="M1426" s="164"/>
      <c r="N1426" s="165"/>
      <c r="O1426" s="165"/>
      <c r="P1426" s="165"/>
      <c r="Q1426" s="165"/>
      <c r="R1426" s="165"/>
      <c r="S1426" s="165"/>
      <c r="T1426" s="166"/>
      <c r="AT1426" s="160" t="s">
        <v>175</v>
      </c>
      <c r="AU1426" s="160" t="s">
        <v>169</v>
      </c>
      <c r="AV1426" s="12" t="s">
        <v>169</v>
      </c>
      <c r="AW1426" s="12" t="s">
        <v>32</v>
      </c>
      <c r="AX1426" s="12" t="s">
        <v>71</v>
      </c>
      <c r="AY1426" s="160" t="s">
        <v>162</v>
      </c>
    </row>
    <row r="1427" spans="2:51" s="12" customFormat="1">
      <c r="B1427" s="159"/>
      <c r="D1427" s="152" t="s">
        <v>175</v>
      </c>
      <c r="E1427" s="160" t="s">
        <v>1</v>
      </c>
      <c r="F1427" s="161" t="s">
        <v>1602</v>
      </c>
      <c r="H1427" s="162">
        <v>2.2429999999999999</v>
      </c>
      <c r="I1427" s="163"/>
      <c r="L1427" s="159"/>
      <c r="M1427" s="164"/>
      <c r="N1427" s="165"/>
      <c r="O1427" s="165"/>
      <c r="P1427" s="165"/>
      <c r="Q1427" s="165"/>
      <c r="R1427" s="165"/>
      <c r="S1427" s="165"/>
      <c r="T1427" s="166"/>
      <c r="AT1427" s="160" t="s">
        <v>175</v>
      </c>
      <c r="AU1427" s="160" t="s">
        <v>169</v>
      </c>
      <c r="AV1427" s="12" t="s">
        <v>169</v>
      </c>
      <c r="AW1427" s="12" t="s">
        <v>32</v>
      </c>
      <c r="AX1427" s="12" t="s">
        <v>71</v>
      </c>
      <c r="AY1427" s="160" t="s">
        <v>162</v>
      </c>
    </row>
    <row r="1428" spans="2:51" s="12" customFormat="1">
      <c r="B1428" s="159"/>
      <c r="D1428" s="152" t="s">
        <v>175</v>
      </c>
      <c r="E1428" s="160" t="s">
        <v>1</v>
      </c>
      <c r="F1428" s="161" t="s">
        <v>1603</v>
      </c>
      <c r="H1428" s="162">
        <v>1.82</v>
      </c>
      <c r="I1428" s="163"/>
      <c r="L1428" s="159"/>
      <c r="M1428" s="164"/>
      <c r="N1428" s="165"/>
      <c r="O1428" s="165"/>
      <c r="P1428" s="165"/>
      <c r="Q1428" s="165"/>
      <c r="R1428" s="165"/>
      <c r="S1428" s="165"/>
      <c r="T1428" s="166"/>
      <c r="AT1428" s="160" t="s">
        <v>175</v>
      </c>
      <c r="AU1428" s="160" t="s">
        <v>169</v>
      </c>
      <c r="AV1428" s="12" t="s">
        <v>169</v>
      </c>
      <c r="AW1428" s="12" t="s">
        <v>32</v>
      </c>
      <c r="AX1428" s="12" t="s">
        <v>71</v>
      </c>
      <c r="AY1428" s="160" t="s">
        <v>162</v>
      </c>
    </row>
    <row r="1429" spans="2:51" s="13" customFormat="1">
      <c r="B1429" s="167"/>
      <c r="D1429" s="152" t="s">
        <v>175</v>
      </c>
      <c r="E1429" s="168" t="s">
        <v>1</v>
      </c>
      <c r="F1429" s="169" t="s">
        <v>183</v>
      </c>
      <c r="H1429" s="170">
        <v>59.496000000000002</v>
      </c>
      <c r="I1429" s="171"/>
      <c r="L1429" s="167"/>
      <c r="M1429" s="172"/>
      <c r="N1429" s="173"/>
      <c r="O1429" s="173"/>
      <c r="P1429" s="173"/>
      <c r="Q1429" s="173"/>
      <c r="R1429" s="173"/>
      <c r="S1429" s="173"/>
      <c r="T1429" s="174"/>
      <c r="AT1429" s="168" t="s">
        <v>175</v>
      </c>
      <c r="AU1429" s="168" t="s">
        <v>169</v>
      </c>
      <c r="AV1429" s="13" t="s">
        <v>184</v>
      </c>
      <c r="AW1429" s="13" t="s">
        <v>32</v>
      </c>
      <c r="AX1429" s="13" t="s">
        <v>71</v>
      </c>
      <c r="AY1429" s="168" t="s">
        <v>162</v>
      </c>
    </row>
    <row r="1430" spans="2:51" s="11" customFormat="1">
      <c r="B1430" s="151"/>
      <c r="D1430" s="152" t="s">
        <v>175</v>
      </c>
      <c r="E1430" s="153" t="s">
        <v>1</v>
      </c>
      <c r="F1430" s="154" t="s">
        <v>1624</v>
      </c>
      <c r="H1430" s="153" t="s">
        <v>1</v>
      </c>
      <c r="I1430" s="155"/>
      <c r="L1430" s="151"/>
      <c r="M1430" s="156"/>
      <c r="N1430" s="157"/>
      <c r="O1430" s="157"/>
      <c r="P1430" s="157"/>
      <c r="Q1430" s="157"/>
      <c r="R1430" s="157"/>
      <c r="S1430" s="157"/>
      <c r="T1430" s="158"/>
      <c r="AT1430" s="153" t="s">
        <v>175</v>
      </c>
      <c r="AU1430" s="153" t="s">
        <v>169</v>
      </c>
      <c r="AV1430" s="11" t="s">
        <v>79</v>
      </c>
      <c r="AW1430" s="11" t="s">
        <v>32</v>
      </c>
      <c r="AX1430" s="11" t="s">
        <v>71</v>
      </c>
      <c r="AY1430" s="153" t="s">
        <v>162</v>
      </c>
    </row>
    <row r="1431" spans="2:51" s="12" customFormat="1">
      <c r="B1431" s="159"/>
      <c r="D1431" s="152" t="s">
        <v>175</v>
      </c>
      <c r="E1431" s="160" t="s">
        <v>1</v>
      </c>
      <c r="F1431" s="161" t="s">
        <v>1625</v>
      </c>
      <c r="H1431" s="162">
        <v>37.520000000000003</v>
      </c>
      <c r="I1431" s="163"/>
      <c r="L1431" s="159"/>
      <c r="M1431" s="164"/>
      <c r="N1431" s="165"/>
      <c r="O1431" s="165"/>
      <c r="P1431" s="165"/>
      <c r="Q1431" s="165"/>
      <c r="R1431" s="165"/>
      <c r="S1431" s="165"/>
      <c r="T1431" s="166"/>
      <c r="AT1431" s="160" t="s">
        <v>175</v>
      </c>
      <c r="AU1431" s="160" t="s">
        <v>169</v>
      </c>
      <c r="AV1431" s="12" t="s">
        <v>169</v>
      </c>
      <c r="AW1431" s="12" t="s">
        <v>32</v>
      </c>
      <c r="AX1431" s="12" t="s">
        <v>71</v>
      </c>
      <c r="AY1431" s="160" t="s">
        <v>162</v>
      </c>
    </row>
    <row r="1432" spans="2:51" s="12" customFormat="1">
      <c r="B1432" s="159"/>
      <c r="D1432" s="152" t="s">
        <v>175</v>
      </c>
      <c r="E1432" s="160" t="s">
        <v>1</v>
      </c>
      <c r="F1432" s="161" t="s">
        <v>1626</v>
      </c>
      <c r="H1432" s="162">
        <v>-13.542</v>
      </c>
      <c r="I1432" s="163"/>
      <c r="L1432" s="159"/>
      <c r="M1432" s="164"/>
      <c r="N1432" s="165"/>
      <c r="O1432" s="165"/>
      <c r="P1432" s="165"/>
      <c r="Q1432" s="165"/>
      <c r="R1432" s="165"/>
      <c r="S1432" s="165"/>
      <c r="T1432" s="166"/>
      <c r="AT1432" s="160" t="s">
        <v>175</v>
      </c>
      <c r="AU1432" s="160" t="s">
        <v>169</v>
      </c>
      <c r="AV1432" s="12" t="s">
        <v>169</v>
      </c>
      <c r="AW1432" s="12" t="s">
        <v>32</v>
      </c>
      <c r="AX1432" s="12" t="s">
        <v>71</v>
      </c>
      <c r="AY1432" s="160" t="s">
        <v>162</v>
      </c>
    </row>
    <row r="1433" spans="2:51" s="12" customFormat="1">
      <c r="B1433" s="159"/>
      <c r="D1433" s="152" t="s">
        <v>175</v>
      </c>
      <c r="E1433" s="160" t="s">
        <v>1</v>
      </c>
      <c r="F1433" s="161" t="s">
        <v>1570</v>
      </c>
      <c r="H1433" s="162">
        <v>1.534</v>
      </c>
      <c r="I1433" s="163"/>
      <c r="L1433" s="159"/>
      <c r="M1433" s="164"/>
      <c r="N1433" s="165"/>
      <c r="O1433" s="165"/>
      <c r="P1433" s="165"/>
      <c r="Q1433" s="165"/>
      <c r="R1433" s="165"/>
      <c r="S1433" s="165"/>
      <c r="T1433" s="166"/>
      <c r="AT1433" s="160" t="s">
        <v>175</v>
      </c>
      <c r="AU1433" s="160" t="s">
        <v>169</v>
      </c>
      <c r="AV1433" s="12" t="s">
        <v>169</v>
      </c>
      <c r="AW1433" s="12" t="s">
        <v>32</v>
      </c>
      <c r="AX1433" s="12" t="s">
        <v>71</v>
      </c>
      <c r="AY1433" s="160" t="s">
        <v>162</v>
      </c>
    </row>
    <row r="1434" spans="2:51" s="13" customFormat="1">
      <c r="B1434" s="167"/>
      <c r="D1434" s="152" t="s">
        <v>175</v>
      </c>
      <c r="E1434" s="168" t="s">
        <v>1</v>
      </c>
      <c r="F1434" s="169" t="s">
        <v>183</v>
      </c>
      <c r="H1434" s="170">
        <v>25.512</v>
      </c>
      <c r="I1434" s="171"/>
      <c r="L1434" s="167"/>
      <c r="M1434" s="172"/>
      <c r="N1434" s="173"/>
      <c r="O1434" s="173"/>
      <c r="P1434" s="173"/>
      <c r="Q1434" s="173"/>
      <c r="R1434" s="173"/>
      <c r="S1434" s="173"/>
      <c r="T1434" s="174"/>
      <c r="AT1434" s="168" t="s">
        <v>175</v>
      </c>
      <c r="AU1434" s="168" t="s">
        <v>169</v>
      </c>
      <c r="AV1434" s="13" t="s">
        <v>184</v>
      </c>
      <c r="AW1434" s="13" t="s">
        <v>32</v>
      </c>
      <c r="AX1434" s="13" t="s">
        <v>71</v>
      </c>
      <c r="AY1434" s="168" t="s">
        <v>162</v>
      </c>
    </row>
    <row r="1435" spans="2:51" s="11" customFormat="1">
      <c r="B1435" s="151"/>
      <c r="D1435" s="152" t="s">
        <v>175</v>
      </c>
      <c r="E1435" s="153" t="s">
        <v>1</v>
      </c>
      <c r="F1435" s="154" t="s">
        <v>1627</v>
      </c>
      <c r="H1435" s="153" t="s">
        <v>1</v>
      </c>
      <c r="I1435" s="155"/>
      <c r="L1435" s="151"/>
      <c r="M1435" s="156"/>
      <c r="N1435" s="157"/>
      <c r="O1435" s="157"/>
      <c r="P1435" s="157"/>
      <c r="Q1435" s="157"/>
      <c r="R1435" s="157"/>
      <c r="S1435" s="157"/>
      <c r="T1435" s="158"/>
      <c r="AT1435" s="153" t="s">
        <v>175</v>
      </c>
      <c r="AU1435" s="153" t="s">
        <v>169</v>
      </c>
      <c r="AV1435" s="11" t="s">
        <v>79</v>
      </c>
      <c r="AW1435" s="11" t="s">
        <v>32</v>
      </c>
      <c r="AX1435" s="11" t="s">
        <v>71</v>
      </c>
      <c r="AY1435" s="153" t="s">
        <v>162</v>
      </c>
    </row>
    <row r="1436" spans="2:51" s="12" customFormat="1">
      <c r="B1436" s="159"/>
      <c r="D1436" s="152" t="s">
        <v>175</v>
      </c>
      <c r="E1436" s="160" t="s">
        <v>1</v>
      </c>
      <c r="F1436" s="161" t="s">
        <v>1628</v>
      </c>
      <c r="H1436" s="162">
        <v>54.88</v>
      </c>
      <c r="I1436" s="163"/>
      <c r="L1436" s="159"/>
      <c r="M1436" s="164"/>
      <c r="N1436" s="165"/>
      <c r="O1436" s="165"/>
      <c r="P1436" s="165"/>
      <c r="Q1436" s="165"/>
      <c r="R1436" s="165"/>
      <c r="S1436" s="165"/>
      <c r="T1436" s="166"/>
      <c r="AT1436" s="160" t="s">
        <v>175</v>
      </c>
      <c r="AU1436" s="160" t="s">
        <v>169</v>
      </c>
      <c r="AV1436" s="12" t="s">
        <v>169</v>
      </c>
      <c r="AW1436" s="12" t="s">
        <v>32</v>
      </c>
      <c r="AX1436" s="12" t="s">
        <v>71</v>
      </c>
      <c r="AY1436" s="160" t="s">
        <v>162</v>
      </c>
    </row>
    <row r="1437" spans="2:51" s="12" customFormat="1">
      <c r="B1437" s="159"/>
      <c r="D1437" s="152" t="s">
        <v>175</v>
      </c>
      <c r="E1437" s="160" t="s">
        <v>1</v>
      </c>
      <c r="F1437" s="161" t="s">
        <v>1608</v>
      </c>
      <c r="H1437" s="162">
        <v>-9.2729999999999997</v>
      </c>
      <c r="I1437" s="163"/>
      <c r="L1437" s="159"/>
      <c r="M1437" s="164"/>
      <c r="N1437" s="165"/>
      <c r="O1437" s="165"/>
      <c r="P1437" s="165"/>
      <c r="Q1437" s="165"/>
      <c r="R1437" s="165"/>
      <c r="S1437" s="165"/>
      <c r="T1437" s="166"/>
      <c r="AT1437" s="160" t="s">
        <v>175</v>
      </c>
      <c r="AU1437" s="160" t="s">
        <v>169</v>
      </c>
      <c r="AV1437" s="12" t="s">
        <v>169</v>
      </c>
      <c r="AW1437" s="12" t="s">
        <v>32</v>
      </c>
      <c r="AX1437" s="12" t="s">
        <v>71</v>
      </c>
      <c r="AY1437" s="160" t="s">
        <v>162</v>
      </c>
    </row>
    <row r="1438" spans="2:51" s="12" customFormat="1">
      <c r="B1438" s="159"/>
      <c r="D1438" s="152" t="s">
        <v>175</v>
      </c>
      <c r="E1438" s="160" t="s">
        <v>1</v>
      </c>
      <c r="F1438" s="161" t="s">
        <v>1609</v>
      </c>
      <c r="H1438" s="162">
        <v>3.38</v>
      </c>
      <c r="I1438" s="163"/>
      <c r="L1438" s="159"/>
      <c r="M1438" s="164"/>
      <c r="N1438" s="165"/>
      <c r="O1438" s="165"/>
      <c r="P1438" s="165"/>
      <c r="Q1438" s="165"/>
      <c r="R1438" s="165"/>
      <c r="S1438" s="165"/>
      <c r="T1438" s="166"/>
      <c r="AT1438" s="160" t="s">
        <v>175</v>
      </c>
      <c r="AU1438" s="160" t="s">
        <v>169</v>
      </c>
      <c r="AV1438" s="12" t="s">
        <v>169</v>
      </c>
      <c r="AW1438" s="12" t="s">
        <v>32</v>
      </c>
      <c r="AX1438" s="12" t="s">
        <v>71</v>
      </c>
      <c r="AY1438" s="160" t="s">
        <v>162</v>
      </c>
    </row>
    <row r="1439" spans="2:51" s="13" customFormat="1">
      <c r="B1439" s="167"/>
      <c r="D1439" s="152" t="s">
        <v>175</v>
      </c>
      <c r="E1439" s="168" t="s">
        <v>1</v>
      </c>
      <c r="F1439" s="169" t="s">
        <v>183</v>
      </c>
      <c r="H1439" s="170">
        <v>48.987000000000002</v>
      </c>
      <c r="I1439" s="171"/>
      <c r="L1439" s="167"/>
      <c r="M1439" s="172"/>
      <c r="N1439" s="173"/>
      <c r="O1439" s="173"/>
      <c r="P1439" s="173"/>
      <c r="Q1439" s="173"/>
      <c r="R1439" s="173"/>
      <c r="S1439" s="173"/>
      <c r="T1439" s="174"/>
      <c r="AT1439" s="168" t="s">
        <v>175</v>
      </c>
      <c r="AU1439" s="168" t="s">
        <v>169</v>
      </c>
      <c r="AV1439" s="13" t="s">
        <v>184</v>
      </c>
      <c r="AW1439" s="13" t="s">
        <v>32</v>
      </c>
      <c r="AX1439" s="13" t="s">
        <v>71</v>
      </c>
      <c r="AY1439" s="168" t="s">
        <v>162</v>
      </c>
    </row>
    <row r="1440" spans="2:51" s="11" customFormat="1">
      <c r="B1440" s="151"/>
      <c r="D1440" s="152" t="s">
        <v>175</v>
      </c>
      <c r="E1440" s="153" t="s">
        <v>1</v>
      </c>
      <c r="F1440" s="154" t="s">
        <v>1629</v>
      </c>
      <c r="H1440" s="153" t="s">
        <v>1</v>
      </c>
      <c r="I1440" s="155"/>
      <c r="L1440" s="151"/>
      <c r="M1440" s="156"/>
      <c r="N1440" s="157"/>
      <c r="O1440" s="157"/>
      <c r="P1440" s="157"/>
      <c r="Q1440" s="157"/>
      <c r="R1440" s="157"/>
      <c r="S1440" s="157"/>
      <c r="T1440" s="158"/>
      <c r="AT1440" s="153" t="s">
        <v>175</v>
      </c>
      <c r="AU1440" s="153" t="s">
        <v>169</v>
      </c>
      <c r="AV1440" s="11" t="s">
        <v>79</v>
      </c>
      <c r="AW1440" s="11" t="s">
        <v>32</v>
      </c>
      <c r="AX1440" s="11" t="s">
        <v>71</v>
      </c>
      <c r="AY1440" s="153" t="s">
        <v>162</v>
      </c>
    </row>
    <row r="1441" spans="2:65" s="12" customFormat="1">
      <c r="B1441" s="159"/>
      <c r="D1441" s="152" t="s">
        <v>175</v>
      </c>
      <c r="E1441" s="160" t="s">
        <v>1</v>
      </c>
      <c r="F1441" s="161" t="s">
        <v>1630</v>
      </c>
      <c r="H1441" s="162">
        <v>73.92</v>
      </c>
      <c r="I1441" s="163"/>
      <c r="L1441" s="159"/>
      <c r="M1441" s="164"/>
      <c r="N1441" s="165"/>
      <c r="O1441" s="165"/>
      <c r="P1441" s="165"/>
      <c r="Q1441" s="165"/>
      <c r="R1441" s="165"/>
      <c r="S1441" s="165"/>
      <c r="T1441" s="166"/>
      <c r="AT1441" s="160" t="s">
        <v>175</v>
      </c>
      <c r="AU1441" s="160" t="s">
        <v>169</v>
      </c>
      <c r="AV1441" s="12" t="s">
        <v>169</v>
      </c>
      <c r="AW1441" s="12" t="s">
        <v>32</v>
      </c>
      <c r="AX1441" s="12" t="s">
        <v>71</v>
      </c>
      <c r="AY1441" s="160" t="s">
        <v>162</v>
      </c>
    </row>
    <row r="1442" spans="2:65" s="12" customFormat="1">
      <c r="B1442" s="159"/>
      <c r="D1442" s="152" t="s">
        <v>175</v>
      </c>
      <c r="E1442" s="160" t="s">
        <v>1</v>
      </c>
      <c r="F1442" s="161" t="s">
        <v>1612</v>
      </c>
      <c r="H1442" s="162">
        <v>-11.045999999999999</v>
      </c>
      <c r="I1442" s="163"/>
      <c r="L1442" s="159"/>
      <c r="M1442" s="164"/>
      <c r="N1442" s="165"/>
      <c r="O1442" s="165"/>
      <c r="P1442" s="165"/>
      <c r="Q1442" s="165"/>
      <c r="R1442" s="165"/>
      <c r="S1442" s="165"/>
      <c r="T1442" s="166"/>
      <c r="AT1442" s="160" t="s">
        <v>175</v>
      </c>
      <c r="AU1442" s="160" t="s">
        <v>169</v>
      </c>
      <c r="AV1442" s="12" t="s">
        <v>169</v>
      </c>
      <c r="AW1442" s="12" t="s">
        <v>32</v>
      </c>
      <c r="AX1442" s="12" t="s">
        <v>71</v>
      </c>
      <c r="AY1442" s="160" t="s">
        <v>162</v>
      </c>
    </row>
    <row r="1443" spans="2:65" s="12" customFormat="1">
      <c r="B1443" s="159"/>
      <c r="D1443" s="152" t="s">
        <v>175</v>
      </c>
      <c r="E1443" s="160" t="s">
        <v>1</v>
      </c>
      <c r="F1443" s="161" t="s">
        <v>1609</v>
      </c>
      <c r="H1443" s="162">
        <v>3.38</v>
      </c>
      <c r="I1443" s="163"/>
      <c r="L1443" s="159"/>
      <c r="M1443" s="164"/>
      <c r="N1443" s="165"/>
      <c r="O1443" s="165"/>
      <c r="P1443" s="165"/>
      <c r="Q1443" s="165"/>
      <c r="R1443" s="165"/>
      <c r="S1443" s="165"/>
      <c r="T1443" s="166"/>
      <c r="AT1443" s="160" t="s">
        <v>175</v>
      </c>
      <c r="AU1443" s="160" t="s">
        <v>169</v>
      </c>
      <c r="AV1443" s="12" t="s">
        <v>169</v>
      </c>
      <c r="AW1443" s="12" t="s">
        <v>32</v>
      </c>
      <c r="AX1443" s="12" t="s">
        <v>71</v>
      </c>
      <c r="AY1443" s="160" t="s">
        <v>162</v>
      </c>
    </row>
    <row r="1444" spans="2:65" s="13" customFormat="1">
      <c r="B1444" s="167"/>
      <c r="D1444" s="152" t="s">
        <v>175</v>
      </c>
      <c r="E1444" s="168" t="s">
        <v>1</v>
      </c>
      <c r="F1444" s="169" t="s">
        <v>183</v>
      </c>
      <c r="H1444" s="170">
        <v>66.254000000000005</v>
      </c>
      <c r="I1444" s="171"/>
      <c r="L1444" s="167"/>
      <c r="M1444" s="172"/>
      <c r="N1444" s="173"/>
      <c r="O1444" s="173"/>
      <c r="P1444" s="173"/>
      <c r="Q1444" s="173"/>
      <c r="R1444" s="173"/>
      <c r="S1444" s="173"/>
      <c r="T1444" s="174"/>
      <c r="AT1444" s="168" t="s">
        <v>175</v>
      </c>
      <c r="AU1444" s="168" t="s">
        <v>169</v>
      </c>
      <c r="AV1444" s="13" t="s">
        <v>184</v>
      </c>
      <c r="AW1444" s="13" t="s">
        <v>32</v>
      </c>
      <c r="AX1444" s="13" t="s">
        <v>71</v>
      </c>
      <c r="AY1444" s="168" t="s">
        <v>162</v>
      </c>
    </row>
    <row r="1445" spans="2:65" s="11" customFormat="1">
      <c r="B1445" s="151"/>
      <c r="D1445" s="152" t="s">
        <v>175</v>
      </c>
      <c r="E1445" s="153" t="s">
        <v>1</v>
      </c>
      <c r="F1445" s="154" t="s">
        <v>1631</v>
      </c>
      <c r="H1445" s="153" t="s">
        <v>1</v>
      </c>
      <c r="I1445" s="155"/>
      <c r="L1445" s="151"/>
      <c r="M1445" s="156"/>
      <c r="N1445" s="157"/>
      <c r="O1445" s="157"/>
      <c r="P1445" s="157"/>
      <c r="Q1445" s="157"/>
      <c r="R1445" s="157"/>
      <c r="S1445" s="157"/>
      <c r="T1445" s="158"/>
      <c r="AT1445" s="153" t="s">
        <v>175</v>
      </c>
      <c r="AU1445" s="153" t="s">
        <v>169</v>
      </c>
      <c r="AV1445" s="11" t="s">
        <v>79</v>
      </c>
      <c r="AW1445" s="11" t="s">
        <v>32</v>
      </c>
      <c r="AX1445" s="11" t="s">
        <v>71</v>
      </c>
      <c r="AY1445" s="153" t="s">
        <v>162</v>
      </c>
    </row>
    <row r="1446" spans="2:65" s="12" customFormat="1">
      <c r="B1446" s="159"/>
      <c r="D1446" s="152" t="s">
        <v>175</v>
      </c>
      <c r="E1446" s="160" t="s">
        <v>1</v>
      </c>
      <c r="F1446" s="161" t="s">
        <v>1632</v>
      </c>
      <c r="H1446" s="162">
        <v>50.96</v>
      </c>
      <c r="I1446" s="163"/>
      <c r="L1446" s="159"/>
      <c r="M1446" s="164"/>
      <c r="N1446" s="165"/>
      <c r="O1446" s="165"/>
      <c r="P1446" s="165"/>
      <c r="Q1446" s="165"/>
      <c r="R1446" s="165"/>
      <c r="S1446" s="165"/>
      <c r="T1446" s="166"/>
      <c r="AT1446" s="160" t="s">
        <v>175</v>
      </c>
      <c r="AU1446" s="160" t="s">
        <v>169</v>
      </c>
      <c r="AV1446" s="12" t="s">
        <v>169</v>
      </c>
      <c r="AW1446" s="12" t="s">
        <v>32</v>
      </c>
      <c r="AX1446" s="12" t="s">
        <v>71</v>
      </c>
      <c r="AY1446" s="160" t="s">
        <v>162</v>
      </c>
    </row>
    <row r="1447" spans="2:65" s="12" customFormat="1">
      <c r="B1447" s="159"/>
      <c r="D1447" s="152" t="s">
        <v>175</v>
      </c>
      <c r="E1447" s="160" t="s">
        <v>1</v>
      </c>
      <c r="F1447" s="161" t="s">
        <v>1615</v>
      </c>
      <c r="H1447" s="162">
        <v>-11.834</v>
      </c>
      <c r="I1447" s="163"/>
      <c r="L1447" s="159"/>
      <c r="M1447" s="164"/>
      <c r="N1447" s="165"/>
      <c r="O1447" s="165"/>
      <c r="P1447" s="165"/>
      <c r="Q1447" s="165"/>
      <c r="R1447" s="165"/>
      <c r="S1447" s="165"/>
      <c r="T1447" s="166"/>
      <c r="AT1447" s="160" t="s">
        <v>175</v>
      </c>
      <c r="AU1447" s="160" t="s">
        <v>169</v>
      </c>
      <c r="AV1447" s="12" t="s">
        <v>169</v>
      </c>
      <c r="AW1447" s="12" t="s">
        <v>32</v>
      </c>
      <c r="AX1447" s="12" t="s">
        <v>71</v>
      </c>
      <c r="AY1447" s="160" t="s">
        <v>162</v>
      </c>
    </row>
    <row r="1448" spans="2:65" s="12" customFormat="1">
      <c r="B1448" s="159"/>
      <c r="D1448" s="152" t="s">
        <v>175</v>
      </c>
      <c r="E1448" s="160" t="s">
        <v>1</v>
      </c>
      <c r="F1448" s="161" t="s">
        <v>1609</v>
      </c>
      <c r="H1448" s="162">
        <v>3.38</v>
      </c>
      <c r="I1448" s="163"/>
      <c r="L1448" s="159"/>
      <c r="M1448" s="164"/>
      <c r="N1448" s="165"/>
      <c r="O1448" s="165"/>
      <c r="P1448" s="165"/>
      <c r="Q1448" s="165"/>
      <c r="R1448" s="165"/>
      <c r="S1448" s="165"/>
      <c r="T1448" s="166"/>
      <c r="AT1448" s="160" t="s">
        <v>175</v>
      </c>
      <c r="AU1448" s="160" t="s">
        <v>169</v>
      </c>
      <c r="AV1448" s="12" t="s">
        <v>169</v>
      </c>
      <c r="AW1448" s="12" t="s">
        <v>32</v>
      </c>
      <c r="AX1448" s="12" t="s">
        <v>71</v>
      </c>
      <c r="AY1448" s="160" t="s">
        <v>162</v>
      </c>
    </row>
    <row r="1449" spans="2:65" s="13" customFormat="1">
      <c r="B1449" s="167"/>
      <c r="D1449" s="152" t="s">
        <v>175</v>
      </c>
      <c r="E1449" s="168" t="s">
        <v>1</v>
      </c>
      <c r="F1449" s="169" t="s">
        <v>183</v>
      </c>
      <c r="H1449" s="170">
        <v>42.506000000000007</v>
      </c>
      <c r="I1449" s="171"/>
      <c r="L1449" s="167"/>
      <c r="M1449" s="172"/>
      <c r="N1449" s="173"/>
      <c r="O1449" s="173"/>
      <c r="P1449" s="173"/>
      <c r="Q1449" s="173"/>
      <c r="R1449" s="173"/>
      <c r="S1449" s="173"/>
      <c r="T1449" s="174"/>
      <c r="AT1449" s="168" t="s">
        <v>175</v>
      </c>
      <c r="AU1449" s="168" t="s">
        <v>169</v>
      </c>
      <c r="AV1449" s="13" t="s">
        <v>184</v>
      </c>
      <c r="AW1449" s="13" t="s">
        <v>32</v>
      </c>
      <c r="AX1449" s="13" t="s">
        <v>71</v>
      </c>
      <c r="AY1449" s="168" t="s">
        <v>162</v>
      </c>
    </row>
    <row r="1450" spans="2:65" s="11" customFormat="1">
      <c r="B1450" s="151"/>
      <c r="D1450" s="152" t="s">
        <v>175</v>
      </c>
      <c r="E1450" s="153" t="s">
        <v>1</v>
      </c>
      <c r="F1450" s="154" t="s">
        <v>1633</v>
      </c>
      <c r="H1450" s="153" t="s">
        <v>1</v>
      </c>
      <c r="I1450" s="155"/>
      <c r="L1450" s="151"/>
      <c r="M1450" s="156"/>
      <c r="N1450" s="157"/>
      <c r="O1450" s="157"/>
      <c r="P1450" s="157"/>
      <c r="Q1450" s="157"/>
      <c r="R1450" s="157"/>
      <c r="S1450" s="157"/>
      <c r="T1450" s="158"/>
      <c r="AT1450" s="153" t="s">
        <v>175</v>
      </c>
      <c r="AU1450" s="153" t="s">
        <v>169</v>
      </c>
      <c r="AV1450" s="11" t="s">
        <v>79</v>
      </c>
      <c r="AW1450" s="11" t="s">
        <v>32</v>
      </c>
      <c r="AX1450" s="11" t="s">
        <v>71</v>
      </c>
      <c r="AY1450" s="153" t="s">
        <v>162</v>
      </c>
    </row>
    <row r="1451" spans="2:65" s="12" customFormat="1">
      <c r="B1451" s="159"/>
      <c r="D1451" s="152" t="s">
        <v>175</v>
      </c>
      <c r="E1451" s="160" t="s">
        <v>1</v>
      </c>
      <c r="F1451" s="161" t="s">
        <v>1634</v>
      </c>
      <c r="H1451" s="162">
        <v>25.699000000000002</v>
      </c>
      <c r="I1451" s="163"/>
      <c r="L1451" s="159"/>
      <c r="M1451" s="164"/>
      <c r="N1451" s="165"/>
      <c r="O1451" s="165"/>
      <c r="P1451" s="165"/>
      <c r="Q1451" s="165"/>
      <c r="R1451" s="165"/>
      <c r="S1451" s="165"/>
      <c r="T1451" s="166"/>
      <c r="AT1451" s="160" t="s">
        <v>175</v>
      </c>
      <c r="AU1451" s="160" t="s">
        <v>169</v>
      </c>
      <c r="AV1451" s="12" t="s">
        <v>169</v>
      </c>
      <c r="AW1451" s="12" t="s">
        <v>32</v>
      </c>
      <c r="AX1451" s="12" t="s">
        <v>71</v>
      </c>
      <c r="AY1451" s="160" t="s">
        <v>162</v>
      </c>
    </row>
    <row r="1452" spans="2:65" s="13" customFormat="1">
      <c r="B1452" s="167"/>
      <c r="D1452" s="152" t="s">
        <v>175</v>
      </c>
      <c r="E1452" s="168" t="s">
        <v>1</v>
      </c>
      <c r="F1452" s="169" t="s">
        <v>183</v>
      </c>
      <c r="H1452" s="170">
        <v>25.699000000000002</v>
      </c>
      <c r="I1452" s="171"/>
      <c r="L1452" s="167"/>
      <c r="M1452" s="172"/>
      <c r="N1452" s="173"/>
      <c r="O1452" s="173"/>
      <c r="P1452" s="173"/>
      <c r="Q1452" s="173"/>
      <c r="R1452" s="173"/>
      <c r="S1452" s="173"/>
      <c r="T1452" s="174"/>
      <c r="AT1452" s="168" t="s">
        <v>175</v>
      </c>
      <c r="AU1452" s="168" t="s">
        <v>169</v>
      </c>
      <c r="AV1452" s="13" t="s">
        <v>184</v>
      </c>
      <c r="AW1452" s="13" t="s">
        <v>32</v>
      </c>
      <c r="AX1452" s="13" t="s">
        <v>71</v>
      </c>
      <c r="AY1452" s="168" t="s">
        <v>162</v>
      </c>
    </row>
    <row r="1453" spans="2:65" s="14" customFormat="1">
      <c r="B1453" s="175"/>
      <c r="D1453" s="152" t="s">
        <v>175</v>
      </c>
      <c r="E1453" s="176" t="s">
        <v>1</v>
      </c>
      <c r="F1453" s="177" t="s">
        <v>190</v>
      </c>
      <c r="H1453" s="178">
        <v>667.06899999999996</v>
      </c>
      <c r="I1453" s="179"/>
      <c r="L1453" s="175"/>
      <c r="M1453" s="180"/>
      <c r="N1453" s="181"/>
      <c r="O1453" s="181"/>
      <c r="P1453" s="181"/>
      <c r="Q1453" s="181"/>
      <c r="R1453" s="181"/>
      <c r="S1453" s="181"/>
      <c r="T1453" s="182"/>
      <c r="AT1453" s="176" t="s">
        <v>175</v>
      </c>
      <c r="AU1453" s="176" t="s">
        <v>169</v>
      </c>
      <c r="AV1453" s="14" t="s">
        <v>168</v>
      </c>
      <c r="AW1453" s="14" t="s">
        <v>32</v>
      </c>
      <c r="AX1453" s="14" t="s">
        <v>79</v>
      </c>
      <c r="AY1453" s="176" t="s">
        <v>162</v>
      </c>
    </row>
    <row r="1454" spans="2:65" s="1" customFormat="1" ht="22.5" customHeight="1">
      <c r="B1454" s="139"/>
      <c r="C1454" s="140" t="s">
        <v>1635</v>
      </c>
      <c r="D1454" s="140" t="s">
        <v>164</v>
      </c>
      <c r="E1454" s="244" t="s">
        <v>2522</v>
      </c>
      <c r="F1454" s="245"/>
      <c r="G1454" s="142" t="s">
        <v>274</v>
      </c>
      <c r="H1454" s="143">
        <v>390.01</v>
      </c>
      <c r="I1454" s="144"/>
      <c r="J1454" s="143">
        <f>ROUND(I1454*H1454,3)</f>
        <v>0</v>
      </c>
      <c r="K1454" s="141" t="s">
        <v>1</v>
      </c>
      <c r="L1454" s="30"/>
      <c r="M1454" s="145" t="s">
        <v>1</v>
      </c>
      <c r="N1454" s="146" t="s">
        <v>43</v>
      </c>
      <c r="O1454" s="49"/>
      <c r="P1454" s="147">
        <f>O1454*H1454</f>
        <v>0</v>
      </c>
      <c r="Q1454" s="147">
        <v>2.2000000000000001E-4</v>
      </c>
      <c r="R1454" s="147">
        <f>Q1454*H1454</f>
        <v>8.5802199999999995E-2</v>
      </c>
      <c r="S1454" s="147">
        <v>0</v>
      </c>
      <c r="T1454" s="148">
        <f>S1454*H1454</f>
        <v>0</v>
      </c>
      <c r="AR1454" s="16" t="s">
        <v>272</v>
      </c>
      <c r="AT1454" s="16" t="s">
        <v>164</v>
      </c>
      <c r="AU1454" s="16" t="s">
        <v>169</v>
      </c>
      <c r="AY1454" s="16" t="s">
        <v>162</v>
      </c>
      <c r="BE1454" s="149">
        <f>IF(N1454="základná",J1454,0)</f>
        <v>0</v>
      </c>
      <c r="BF1454" s="149">
        <f>IF(N1454="znížená",J1454,0)</f>
        <v>0</v>
      </c>
      <c r="BG1454" s="149">
        <f>IF(N1454="zákl. prenesená",J1454,0)</f>
        <v>0</v>
      </c>
      <c r="BH1454" s="149">
        <f>IF(N1454="zníž. prenesená",J1454,0)</f>
        <v>0</v>
      </c>
      <c r="BI1454" s="149">
        <f>IF(N1454="nulová",J1454,0)</f>
        <v>0</v>
      </c>
      <c r="BJ1454" s="16" t="s">
        <v>169</v>
      </c>
      <c r="BK1454" s="150">
        <f>ROUND(I1454*H1454,3)</f>
        <v>0</v>
      </c>
      <c r="BL1454" s="16" t="s">
        <v>272</v>
      </c>
      <c r="BM1454" s="16" t="s">
        <v>1636</v>
      </c>
    </row>
    <row r="1455" spans="2:65" s="12" customFormat="1">
      <c r="B1455" s="159"/>
      <c r="D1455" s="152" t="s">
        <v>175</v>
      </c>
      <c r="E1455" s="160" t="s">
        <v>1</v>
      </c>
      <c r="F1455" s="161" t="s">
        <v>1637</v>
      </c>
      <c r="H1455" s="162">
        <v>390.01</v>
      </c>
      <c r="I1455" s="163"/>
      <c r="L1455" s="159"/>
      <c r="M1455" s="164"/>
      <c r="N1455" s="165"/>
      <c r="O1455" s="165"/>
      <c r="P1455" s="165"/>
      <c r="Q1455" s="165"/>
      <c r="R1455" s="165"/>
      <c r="S1455" s="165"/>
      <c r="T1455" s="166"/>
      <c r="AT1455" s="160" t="s">
        <v>175</v>
      </c>
      <c r="AU1455" s="160" t="s">
        <v>169</v>
      </c>
      <c r="AV1455" s="12" t="s">
        <v>169</v>
      </c>
      <c r="AW1455" s="12" t="s">
        <v>32</v>
      </c>
      <c r="AX1455" s="12" t="s">
        <v>71</v>
      </c>
      <c r="AY1455" s="160" t="s">
        <v>162</v>
      </c>
    </row>
    <row r="1456" spans="2:65" s="14" customFormat="1">
      <c r="B1456" s="175"/>
      <c r="D1456" s="152" t="s">
        <v>175</v>
      </c>
      <c r="E1456" s="176" t="s">
        <v>1</v>
      </c>
      <c r="F1456" s="177" t="s">
        <v>190</v>
      </c>
      <c r="H1456" s="178">
        <v>390.01</v>
      </c>
      <c r="I1456" s="179"/>
      <c r="L1456" s="175"/>
      <c r="M1456" s="180"/>
      <c r="N1456" s="181"/>
      <c r="O1456" s="181"/>
      <c r="P1456" s="181"/>
      <c r="Q1456" s="181"/>
      <c r="R1456" s="181"/>
      <c r="S1456" s="181"/>
      <c r="T1456" s="182"/>
      <c r="AT1456" s="176" t="s">
        <v>175</v>
      </c>
      <c r="AU1456" s="176" t="s">
        <v>169</v>
      </c>
      <c r="AV1456" s="14" t="s">
        <v>168</v>
      </c>
      <c r="AW1456" s="14" t="s">
        <v>32</v>
      </c>
      <c r="AX1456" s="14" t="s">
        <v>79</v>
      </c>
      <c r="AY1456" s="176" t="s">
        <v>162</v>
      </c>
    </row>
    <row r="1457" spans="2:65" s="1" customFormat="1" ht="22.5" customHeight="1">
      <c r="B1457" s="139"/>
      <c r="C1457" s="140" t="s">
        <v>1638</v>
      </c>
      <c r="D1457" s="140" t="s">
        <v>164</v>
      </c>
      <c r="E1457" s="244" t="s">
        <v>2523</v>
      </c>
      <c r="F1457" s="245"/>
      <c r="G1457" s="142" t="s">
        <v>274</v>
      </c>
      <c r="H1457" s="143">
        <v>84.295000000000002</v>
      </c>
      <c r="I1457" s="144"/>
      <c r="J1457" s="143">
        <f>ROUND(I1457*H1457,3)</f>
        <v>0</v>
      </c>
      <c r="K1457" s="141" t="s">
        <v>1</v>
      </c>
      <c r="L1457" s="30"/>
      <c r="M1457" s="145" t="s">
        <v>1</v>
      </c>
      <c r="N1457" s="146" t="s">
        <v>43</v>
      </c>
      <c r="O1457" s="49"/>
      <c r="P1457" s="147">
        <f>O1457*H1457</f>
        <v>0</v>
      </c>
      <c r="Q1457" s="147">
        <v>3.4000000000000002E-4</v>
      </c>
      <c r="R1457" s="147">
        <f>Q1457*H1457</f>
        <v>2.8660300000000003E-2</v>
      </c>
      <c r="S1457" s="147">
        <v>0</v>
      </c>
      <c r="T1457" s="148">
        <f>S1457*H1457</f>
        <v>0</v>
      </c>
      <c r="AR1457" s="16" t="s">
        <v>272</v>
      </c>
      <c r="AT1457" s="16" t="s">
        <v>164</v>
      </c>
      <c r="AU1457" s="16" t="s">
        <v>169</v>
      </c>
      <c r="AY1457" s="16" t="s">
        <v>162</v>
      </c>
      <c r="BE1457" s="149">
        <f>IF(N1457="základná",J1457,0)</f>
        <v>0</v>
      </c>
      <c r="BF1457" s="149">
        <f>IF(N1457="znížená",J1457,0)</f>
        <v>0</v>
      </c>
      <c r="BG1457" s="149">
        <f>IF(N1457="zákl. prenesená",J1457,0)</f>
        <v>0</v>
      </c>
      <c r="BH1457" s="149">
        <f>IF(N1457="zníž. prenesená",J1457,0)</f>
        <v>0</v>
      </c>
      <c r="BI1457" s="149">
        <f>IF(N1457="nulová",J1457,0)</f>
        <v>0</v>
      </c>
      <c r="BJ1457" s="16" t="s">
        <v>169</v>
      </c>
      <c r="BK1457" s="150">
        <f>ROUND(I1457*H1457,3)</f>
        <v>0</v>
      </c>
      <c r="BL1457" s="16" t="s">
        <v>272</v>
      </c>
      <c r="BM1457" s="16" t="s">
        <v>1639</v>
      </c>
    </row>
    <row r="1458" spans="2:65" s="11" customFormat="1">
      <c r="B1458" s="151"/>
      <c r="D1458" s="152" t="s">
        <v>175</v>
      </c>
      <c r="E1458" s="153" t="s">
        <v>1</v>
      </c>
      <c r="F1458" s="154" t="s">
        <v>805</v>
      </c>
      <c r="H1458" s="153" t="s">
        <v>1</v>
      </c>
      <c r="I1458" s="155"/>
      <c r="L1458" s="151"/>
      <c r="M1458" s="156"/>
      <c r="N1458" s="157"/>
      <c r="O1458" s="157"/>
      <c r="P1458" s="157"/>
      <c r="Q1458" s="157"/>
      <c r="R1458" s="157"/>
      <c r="S1458" s="157"/>
      <c r="T1458" s="158"/>
      <c r="AT1458" s="153" t="s">
        <v>175</v>
      </c>
      <c r="AU1458" s="153" t="s">
        <v>169</v>
      </c>
      <c r="AV1458" s="11" t="s">
        <v>79</v>
      </c>
      <c r="AW1458" s="11" t="s">
        <v>32</v>
      </c>
      <c r="AX1458" s="11" t="s">
        <v>71</v>
      </c>
      <c r="AY1458" s="153" t="s">
        <v>162</v>
      </c>
    </row>
    <row r="1459" spans="2:65" s="11" customFormat="1">
      <c r="B1459" s="151"/>
      <c r="D1459" s="152" t="s">
        <v>175</v>
      </c>
      <c r="E1459" s="153" t="s">
        <v>1</v>
      </c>
      <c r="F1459" s="154" t="s">
        <v>1640</v>
      </c>
      <c r="H1459" s="153" t="s">
        <v>1</v>
      </c>
      <c r="I1459" s="155"/>
      <c r="L1459" s="151"/>
      <c r="M1459" s="156"/>
      <c r="N1459" s="157"/>
      <c r="O1459" s="157"/>
      <c r="P1459" s="157"/>
      <c r="Q1459" s="157"/>
      <c r="R1459" s="157"/>
      <c r="S1459" s="157"/>
      <c r="T1459" s="158"/>
      <c r="AT1459" s="153" t="s">
        <v>175</v>
      </c>
      <c r="AU1459" s="153" t="s">
        <v>169</v>
      </c>
      <c r="AV1459" s="11" t="s">
        <v>79</v>
      </c>
      <c r="AW1459" s="11" t="s">
        <v>32</v>
      </c>
      <c r="AX1459" s="11" t="s">
        <v>71</v>
      </c>
      <c r="AY1459" s="153" t="s">
        <v>162</v>
      </c>
    </row>
    <row r="1460" spans="2:65" s="12" customFormat="1">
      <c r="B1460" s="159"/>
      <c r="D1460" s="152" t="s">
        <v>175</v>
      </c>
      <c r="E1460" s="160" t="s">
        <v>1</v>
      </c>
      <c r="F1460" s="161" t="s">
        <v>1641</v>
      </c>
      <c r="H1460" s="162">
        <v>111.414</v>
      </c>
      <c r="I1460" s="163"/>
      <c r="L1460" s="159"/>
      <c r="M1460" s="164"/>
      <c r="N1460" s="165"/>
      <c r="O1460" s="165"/>
      <c r="P1460" s="165"/>
      <c r="Q1460" s="165"/>
      <c r="R1460" s="165"/>
      <c r="S1460" s="165"/>
      <c r="T1460" s="166"/>
      <c r="AT1460" s="160" t="s">
        <v>175</v>
      </c>
      <c r="AU1460" s="160" t="s">
        <v>169</v>
      </c>
      <c r="AV1460" s="12" t="s">
        <v>169</v>
      </c>
      <c r="AW1460" s="12" t="s">
        <v>32</v>
      </c>
      <c r="AX1460" s="12" t="s">
        <v>71</v>
      </c>
      <c r="AY1460" s="160" t="s">
        <v>162</v>
      </c>
    </row>
    <row r="1461" spans="2:65" s="12" customFormat="1">
      <c r="B1461" s="159"/>
      <c r="D1461" s="152" t="s">
        <v>175</v>
      </c>
      <c r="E1461" s="160" t="s">
        <v>1</v>
      </c>
      <c r="F1461" s="161" t="s">
        <v>1642</v>
      </c>
      <c r="H1461" s="162">
        <v>-18.382000000000001</v>
      </c>
      <c r="I1461" s="163"/>
      <c r="L1461" s="159"/>
      <c r="M1461" s="164"/>
      <c r="N1461" s="165"/>
      <c r="O1461" s="165"/>
      <c r="P1461" s="165"/>
      <c r="Q1461" s="165"/>
      <c r="R1461" s="165"/>
      <c r="S1461" s="165"/>
      <c r="T1461" s="166"/>
      <c r="AT1461" s="160" t="s">
        <v>175</v>
      </c>
      <c r="AU1461" s="160" t="s">
        <v>169</v>
      </c>
      <c r="AV1461" s="12" t="s">
        <v>169</v>
      </c>
      <c r="AW1461" s="12" t="s">
        <v>32</v>
      </c>
      <c r="AX1461" s="12" t="s">
        <v>71</v>
      </c>
      <c r="AY1461" s="160" t="s">
        <v>162</v>
      </c>
    </row>
    <row r="1462" spans="2:65" s="12" customFormat="1">
      <c r="B1462" s="159"/>
      <c r="D1462" s="152" t="s">
        <v>175</v>
      </c>
      <c r="E1462" s="160" t="s">
        <v>1</v>
      </c>
      <c r="F1462" s="161" t="s">
        <v>1643</v>
      </c>
      <c r="H1462" s="162">
        <v>5.2590000000000003</v>
      </c>
      <c r="I1462" s="163"/>
      <c r="L1462" s="159"/>
      <c r="M1462" s="164"/>
      <c r="N1462" s="165"/>
      <c r="O1462" s="165"/>
      <c r="P1462" s="165"/>
      <c r="Q1462" s="165"/>
      <c r="R1462" s="165"/>
      <c r="S1462" s="165"/>
      <c r="T1462" s="166"/>
      <c r="AT1462" s="160" t="s">
        <v>175</v>
      </c>
      <c r="AU1462" s="160" t="s">
        <v>169</v>
      </c>
      <c r="AV1462" s="12" t="s">
        <v>169</v>
      </c>
      <c r="AW1462" s="12" t="s">
        <v>32</v>
      </c>
      <c r="AX1462" s="12" t="s">
        <v>71</v>
      </c>
      <c r="AY1462" s="160" t="s">
        <v>162</v>
      </c>
    </row>
    <row r="1463" spans="2:65" s="12" customFormat="1">
      <c r="B1463" s="159"/>
      <c r="D1463" s="152" t="s">
        <v>175</v>
      </c>
      <c r="E1463" s="160" t="s">
        <v>1</v>
      </c>
      <c r="F1463" s="161" t="s">
        <v>1644</v>
      </c>
      <c r="H1463" s="162">
        <v>-13.996</v>
      </c>
      <c r="I1463" s="163"/>
      <c r="L1463" s="159"/>
      <c r="M1463" s="164"/>
      <c r="N1463" s="165"/>
      <c r="O1463" s="165"/>
      <c r="P1463" s="165"/>
      <c r="Q1463" s="165"/>
      <c r="R1463" s="165"/>
      <c r="S1463" s="165"/>
      <c r="T1463" s="166"/>
      <c r="AT1463" s="160" t="s">
        <v>175</v>
      </c>
      <c r="AU1463" s="160" t="s">
        <v>169</v>
      </c>
      <c r="AV1463" s="12" t="s">
        <v>169</v>
      </c>
      <c r="AW1463" s="12" t="s">
        <v>32</v>
      </c>
      <c r="AX1463" s="12" t="s">
        <v>71</v>
      </c>
      <c r="AY1463" s="160" t="s">
        <v>162</v>
      </c>
    </row>
    <row r="1464" spans="2:65" s="14" customFormat="1">
      <c r="B1464" s="175"/>
      <c r="D1464" s="152" t="s">
        <v>175</v>
      </c>
      <c r="E1464" s="176" t="s">
        <v>1</v>
      </c>
      <c r="F1464" s="177" t="s">
        <v>190</v>
      </c>
      <c r="H1464" s="178">
        <v>84.295000000000002</v>
      </c>
      <c r="I1464" s="179"/>
      <c r="L1464" s="175"/>
      <c r="M1464" s="180"/>
      <c r="N1464" s="181"/>
      <c r="O1464" s="181"/>
      <c r="P1464" s="181"/>
      <c r="Q1464" s="181"/>
      <c r="R1464" s="181"/>
      <c r="S1464" s="181"/>
      <c r="T1464" s="182"/>
      <c r="AT1464" s="176" t="s">
        <v>175</v>
      </c>
      <c r="AU1464" s="176" t="s">
        <v>169</v>
      </c>
      <c r="AV1464" s="14" t="s">
        <v>168</v>
      </c>
      <c r="AW1464" s="14" t="s">
        <v>32</v>
      </c>
      <c r="AX1464" s="14" t="s">
        <v>79</v>
      </c>
      <c r="AY1464" s="176" t="s">
        <v>162</v>
      </c>
    </row>
    <row r="1465" spans="2:65" s="1" customFormat="1" ht="16.5" customHeight="1">
      <c r="B1465" s="139"/>
      <c r="C1465" s="140" t="s">
        <v>1645</v>
      </c>
      <c r="D1465" s="140" t="s">
        <v>164</v>
      </c>
      <c r="E1465" s="242" t="s">
        <v>1646</v>
      </c>
      <c r="F1465" s="243"/>
      <c r="G1465" s="142" t="s">
        <v>274</v>
      </c>
      <c r="H1465" s="143">
        <v>367.3</v>
      </c>
      <c r="I1465" s="144"/>
      <c r="J1465" s="143">
        <f>ROUND(I1465*H1465,3)</f>
        <v>0</v>
      </c>
      <c r="K1465" s="141" t="s">
        <v>1647</v>
      </c>
      <c r="L1465" s="30"/>
      <c r="M1465" s="145" t="s">
        <v>1</v>
      </c>
      <c r="N1465" s="146" t="s">
        <v>43</v>
      </c>
      <c r="O1465" s="49"/>
      <c r="P1465" s="147">
        <f>O1465*H1465</f>
        <v>0</v>
      </c>
      <c r="Q1465" s="147">
        <v>0</v>
      </c>
      <c r="R1465" s="147">
        <f>Q1465*H1465</f>
        <v>0</v>
      </c>
      <c r="S1465" s="147">
        <v>0</v>
      </c>
      <c r="T1465" s="148">
        <f>S1465*H1465</f>
        <v>0</v>
      </c>
      <c r="AR1465" s="16" t="s">
        <v>272</v>
      </c>
      <c r="AT1465" s="16" t="s">
        <v>164</v>
      </c>
      <c r="AU1465" s="16" t="s">
        <v>169</v>
      </c>
      <c r="AY1465" s="16" t="s">
        <v>162</v>
      </c>
      <c r="BE1465" s="149">
        <f>IF(N1465="základná",J1465,0)</f>
        <v>0</v>
      </c>
      <c r="BF1465" s="149">
        <f>IF(N1465="znížená",J1465,0)</f>
        <v>0</v>
      </c>
      <c r="BG1465" s="149">
        <f>IF(N1465="zákl. prenesená",J1465,0)</f>
        <v>0</v>
      </c>
      <c r="BH1465" s="149">
        <f>IF(N1465="zníž. prenesená",J1465,0)</f>
        <v>0</v>
      </c>
      <c r="BI1465" s="149">
        <f>IF(N1465="nulová",J1465,0)</f>
        <v>0</v>
      </c>
      <c r="BJ1465" s="16" t="s">
        <v>169</v>
      </c>
      <c r="BK1465" s="150">
        <f>ROUND(I1465*H1465,3)</f>
        <v>0</v>
      </c>
      <c r="BL1465" s="16" t="s">
        <v>272</v>
      </c>
      <c r="BM1465" s="16" t="s">
        <v>1648</v>
      </c>
    </row>
    <row r="1466" spans="2:65" s="12" customFormat="1">
      <c r="B1466" s="159"/>
      <c r="D1466" s="152" t="s">
        <v>175</v>
      </c>
      <c r="E1466" s="160" t="s">
        <v>1</v>
      </c>
      <c r="F1466" s="161" t="s">
        <v>1649</v>
      </c>
      <c r="H1466" s="162">
        <v>367.3</v>
      </c>
      <c r="I1466" s="163"/>
      <c r="L1466" s="159"/>
      <c r="M1466" s="164"/>
      <c r="N1466" s="165"/>
      <c r="O1466" s="165"/>
      <c r="P1466" s="165"/>
      <c r="Q1466" s="165"/>
      <c r="R1466" s="165"/>
      <c r="S1466" s="165"/>
      <c r="T1466" s="166"/>
      <c r="AT1466" s="160" t="s">
        <v>175</v>
      </c>
      <c r="AU1466" s="160" t="s">
        <v>169</v>
      </c>
      <c r="AV1466" s="12" t="s">
        <v>169</v>
      </c>
      <c r="AW1466" s="12" t="s">
        <v>32</v>
      </c>
      <c r="AX1466" s="12" t="s">
        <v>79</v>
      </c>
      <c r="AY1466" s="160" t="s">
        <v>162</v>
      </c>
    </row>
    <row r="1467" spans="2:65" s="10" customFormat="1" ht="25.9" customHeight="1">
      <c r="B1467" s="126"/>
      <c r="D1467" s="127" t="s">
        <v>70</v>
      </c>
      <c r="E1467" s="128" t="s">
        <v>349</v>
      </c>
      <c r="F1467" s="128" t="s">
        <v>1650</v>
      </c>
      <c r="I1467" s="129"/>
      <c r="J1467" s="130">
        <f>BK1467</f>
        <v>0</v>
      </c>
      <c r="L1467" s="126"/>
      <c r="M1467" s="131"/>
      <c r="N1467" s="132"/>
      <c r="O1467" s="132"/>
      <c r="P1467" s="133" t="e">
        <f>P1468+P1595+P1607+#REF!</f>
        <v>#REF!</v>
      </c>
      <c r="Q1467" s="132"/>
      <c r="R1467" s="133" t="e">
        <f>R1468+R1595+R1607+#REF!</f>
        <v>#REF!</v>
      </c>
      <c r="S1467" s="132"/>
      <c r="T1467" s="134" t="e">
        <f>T1468+T1595+T1607+#REF!</f>
        <v>#REF!</v>
      </c>
      <c r="AR1467" s="127" t="s">
        <v>184</v>
      </c>
      <c r="AT1467" s="135" t="s">
        <v>70</v>
      </c>
      <c r="AU1467" s="135" t="s">
        <v>71</v>
      </c>
      <c r="AY1467" s="127" t="s">
        <v>162</v>
      </c>
      <c r="BK1467" s="136">
        <f>BK1468+BK1595+BK1607+BK1612</f>
        <v>0</v>
      </c>
    </row>
    <row r="1468" spans="2:65" s="10" customFormat="1" ht="22.9" customHeight="1">
      <c r="B1468" s="126"/>
      <c r="D1468" s="127" t="s">
        <v>70</v>
      </c>
      <c r="E1468" s="137" t="s">
        <v>1651</v>
      </c>
      <c r="F1468" s="137" t="s">
        <v>1652</v>
      </c>
      <c r="I1468" s="129"/>
      <c r="J1468" s="138">
        <f>BK1468</f>
        <v>0</v>
      </c>
      <c r="L1468" s="126"/>
      <c r="M1468" s="131"/>
      <c r="N1468" s="132"/>
      <c r="O1468" s="132"/>
      <c r="P1468" s="133">
        <f>P1469+P1495+P1520+P1532+P1544+P1556+P1568+P1580+P1592</f>
        <v>0</v>
      </c>
      <c r="Q1468" s="132"/>
      <c r="R1468" s="133">
        <f>R1469+R1495+R1520+R1532+R1544+R1556+R1568+R1580+R1592</f>
        <v>0</v>
      </c>
      <c r="S1468" s="132"/>
      <c r="T1468" s="134">
        <f>T1469+T1495+T1520+T1532+T1544+T1556+T1568+T1580+T1592</f>
        <v>0</v>
      </c>
      <c r="AR1468" s="127" t="s">
        <v>184</v>
      </c>
      <c r="AT1468" s="135" t="s">
        <v>70</v>
      </c>
      <c r="AU1468" s="135" t="s">
        <v>79</v>
      </c>
      <c r="AY1468" s="127" t="s">
        <v>162</v>
      </c>
      <c r="BK1468" s="136">
        <f>BK1469+BK1495+BK1520+BK1532+BK1544+BK1556+BK1568+BK1580+BK1592</f>
        <v>0</v>
      </c>
    </row>
    <row r="1469" spans="2:65" s="10" customFormat="1" ht="20.85" customHeight="1">
      <c r="B1469" s="126"/>
      <c r="D1469" s="127" t="s">
        <v>70</v>
      </c>
      <c r="E1469" s="137" t="s">
        <v>1653</v>
      </c>
      <c r="F1469" s="137" t="s">
        <v>1654</v>
      </c>
      <c r="I1469" s="129"/>
      <c r="J1469" s="138">
        <f>BK1469</f>
        <v>0</v>
      </c>
      <c r="L1469" s="126"/>
      <c r="M1469" s="131"/>
      <c r="N1469" s="132"/>
      <c r="O1469" s="132"/>
      <c r="P1469" s="133">
        <f>SUM(P1470:P1494)</f>
        <v>0</v>
      </c>
      <c r="Q1469" s="132"/>
      <c r="R1469" s="133">
        <f>SUM(R1470:R1494)</f>
        <v>0</v>
      </c>
      <c r="S1469" s="132"/>
      <c r="T1469" s="134">
        <f>SUM(T1470:T1494)</f>
        <v>0</v>
      </c>
      <c r="AR1469" s="127" t="s">
        <v>184</v>
      </c>
      <c r="AT1469" s="135" t="s">
        <v>70</v>
      </c>
      <c r="AU1469" s="135" t="s">
        <v>169</v>
      </c>
      <c r="AY1469" s="127" t="s">
        <v>162</v>
      </c>
      <c r="BK1469" s="136">
        <f>SUM(BK1470:BK1494)</f>
        <v>0</v>
      </c>
    </row>
    <row r="1470" spans="2:65" s="1" customFormat="1" ht="16.5" customHeight="1">
      <c r="B1470" s="139"/>
      <c r="C1470" s="140" t="s">
        <v>1655</v>
      </c>
      <c r="D1470" s="140" t="s">
        <v>164</v>
      </c>
      <c r="E1470" s="242" t="s">
        <v>1656</v>
      </c>
      <c r="F1470" s="243"/>
      <c r="G1470" s="142" t="s">
        <v>395</v>
      </c>
      <c r="H1470" s="143">
        <v>150</v>
      </c>
      <c r="I1470" s="144"/>
      <c r="J1470" s="143">
        <f t="shared" ref="J1470:J1494" si="30">ROUND(I1470*H1470,3)</f>
        <v>0</v>
      </c>
      <c r="K1470" s="141" t="s">
        <v>1</v>
      </c>
      <c r="L1470" s="30"/>
      <c r="M1470" s="145" t="s">
        <v>1</v>
      </c>
      <c r="N1470" s="146" t="s">
        <v>43</v>
      </c>
      <c r="O1470" s="49"/>
      <c r="P1470" s="147">
        <f t="shared" ref="P1470:P1494" si="31">O1470*H1470</f>
        <v>0</v>
      </c>
      <c r="Q1470" s="147">
        <v>0</v>
      </c>
      <c r="R1470" s="147">
        <f t="shared" ref="R1470:R1494" si="32">Q1470*H1470</f>
        <v>0</v>
      </c>
      <c r="S1470" s="147">
        <v>0</v>
      </c>
      <c r="T1470" s="148">
        <f t="shared" ref="T1470:T1494" si="33">S1470*H1470</f>
        <v>0</v>
      </c>
      <c r="AR1470" s="16" t="s">
        <v>579</v>
      </c>
      <c r="AT1470" s="16" t="s">
        <v>164</v>
      </c>
      <c r="AU1470" s="16" t="s">
        <v>184</v>
      </c>
      <c r="AY1470" s="16" t="s">
        <v>162</v>
      </c>
      <c r="BE1470" s="149">
        <f t="shared" ref="BE1470:BE1494" si="34">IF(N1470="základná",J1470,0)</f>
        <v>0</v>
      </c>
      <c r="BF1470" s="149">
        <f t="shared" ref="BF1470:BF1494" si="35">IF(N1470="znížená",J1470,0)</f>
        <v>0</v>
      </c>
      <c r="BG1470" s="149">
        <f t="shared" ref="BG1470:BG1494" si="36">IF(N1470="zákl. prenesená",J1470,0)</f>
        <v>0</v>
      </c>
      <c r="BH1470" s="149">
        <f t="shared" ref="BH1470:BH1494" si="37">IF(N1470="zníž. prenesená",J1470,0)</f>
        <v>0</v>
      </c>
      <c r="BI1470" s="149">
        <f t="shared" ref="BI1470:BI1494" si="38">IF(N1470="nulová",J1470,0)</f>
        <v>0</v>
      </c>
      <c r="BJ1470" s="16" t="s">
        <v>169</v>
      </c>
      <c r="BK1470" s="150">
        <f t="shared" ref="BK1470:BK1494" si="39">ROUND(I1470*H1470,3)</f>
        <v>0</v>
      </c>
      <c r="BL1470" s="16" t="s">
        <v>579</v>
      </c>
      <c r="BM1470" s="16" t="s">
        <v>1657</v>
      </c>
    </row>
    <row r="1471" spans="2:65" s="1" customFormat="1" ht="16.5" customHeight="1">
      <c r="B1471" s="139"/>
      <c r="C1471" s="140" t="s">
        <v>1658</v>
      </c>
      <c r="D1471" s="140" t="s">
        <v>164</v>
      </c>
      <c r="E1471" s="242" t="s">
        <v>1659</v>
      </c>
      <c r="F1471" s="243"/>
      <c r="G1471" s="142" t="s">
        <v>395</v>
      </c>
      <c r="H1471" s="143">
        <v>140</v>
      </c>
      <c r="I1471" s="144"/>
      <c r="J1471" s="143">
        <f t="shared" si="30"/>
        <v>0</v>
      </c>
      <c r="K1471" s="141" t="s">
        <v>1</v>
      </c>
      <c r="L1471" s="30"/>
      <c r="M1471" s="145" t="s">
        <v>1</v>
      </c>
      <c r="N1471" s="146" t="s">
        <v>43</v>
      </c>
      <c r="O1471" s="49"/>
      <c r="P1471" s="147">
        <f t="shared" si="31"/>
        <v>0</v>
      </c>
      <c r="Q1471" s="147">
        <v>0</v>
      </c>
      <c r="R1471" s="147">
        <f t="shared" si="32"/>
        <v>0</v>
      </c>
      <c r="S1471" s="147">
        <v>0</v>
      </c>
      <c r="T1471" s="148">
        <f t="shared" si="33"/>
        <v>0</v>
      </c>
      <c r="AR1471" s="16" t="s">
        <v>579</v>
      </c>
      <c r="AT1471" s="16" t="s">
        <v>164</v>
      </c>
      <c r="AU1471" s="16" t="s">
        <v>184</v>
      </c>
      <c r="AY1471" s="16" t="s">
        <v>162</v>
      </c>
      <c r="BE1471" s="149">
        <f t="shared" si="34"/>
        <v>0</v>
      </c>
      <c r="BF1471" s="149">
        <f t="shared" si="35"/>
        <v>0</v>
      </c>
      <c r="BG1471" s="149">
        <f t="shared" si="36"/>
        <v>0</v>
      </c>
      <c r="BH1471" s="149">
        <f t="shared" si="37"/>
        <v>0</v>
      </c>
      <c r="BI1471" s="149">
        <f t="shared" si="38"/>
        <v>0</v>
      </c>
      <c r="BJ1471" s="16" t="s">
        <v>169</v>
      </c>
      <c r="BK1471" s="150">
        <f t="shared" si="39"/>
        <v>0</v>
      </c>
      <c r="BL1471" s="16" t="s">
        <v>579</v>
      </c>
      <c r="BM1471" s="16" t="s">
        <v>1660</v>
      </c>
    </row>
    <row r="1472" spans="2:65" s="1" customFormat="1" ht="16.5" customHeight="1">
      <c r="B1472" s="139"/>
      <c r="C1472" s="140" t="s">
        <v>1661</v>
      </c>
      <c r="D1472" s="140" t="s">
        <v>164</v>
      </c>
      <c r="E1472" s="242" t="s">
        <v>1662</v>
      </c>
      <c r="F1472" s="243"/>
      <c r="G1472" s="142" t="s">
        <v>395</v>
      </c>
      <c r="H1472" s="143">
        <v>60</v>
      </c>
      <c r="I1472" s="144"/>
      <c r="J1472" s="143">
        <f t="shared" si="30"/>
        <v>0</v>
      </c>
      <c r="K1472" s="141" t="s">
        <v>1</v>
      </c>
      <c r="L1472" s="30"/>
      <c r="M1472" s="145" t="s">
        <v>1</v>
      </c>
      <c r="N1472" s="146" t="s">
        <v>43</v>
      </c>
      <c r="O1472" s="49"/>
      <c r="P1472" s="147">
        <f t="shared" si="31"/>
        <v>0</v>
      </c>
      <c r="Q1472" s="147">
        <v>0</v>
      </c>
      <c r="R1472" s="147">
        <f t="shared" si="32"/>
        <v>0</v>
      </c>
      <c r="S1472" s="147">
        <v>0</v>
      </c>
      <c r="T1472" s="148">
        <f t="shared" si="33"/>
        <v>0</v>
      </c>
      <c r="AR1472" s="16" t="s">
        <v>579</v>
      </c>
      <c r="AT1472" s="16" t="s">
        <v>164</v>
      </c>
      <c r="AU1472" s="16" t="s">
        <v>184</v>
      </c>
      <c r="AY1472" s="16" t="s">
        <v>162</v>
      </c>
      <c r="BE1472" s="149">
        <f t="shared" si="34"/>
        <v>0</v>
      </c>
      <c r="BF1472" s="149">
        <f t="shared" si="35"/>
        <v>0</v>
      </c>
      <c r="BG1472" s="149">
        <f t="shared" si="36"/>
        <v>0</v>
      </c>
      <c r="BH1472" s="149">
        <f t="shared" si="37"/>
        <v>0</v>
      </c>
      <c r="BI1472" s="149">
        <f t="shared" si="38"/>
        <v>0</v>
      </c>
      <c r="BJ1472" s="16" t="s">
        <v>169</v>
      </c>
      <c r="BK1472" s="150">
        <f t="shared" si="39"/>
        <v>0</v>
      </c>
      <c r="BL1472" s="16" t="s">
        <v>579</v>
      </c>
      <c r="BM1472" s="16" t="s">
        <v>1663</v>
      </c>
    </row>
    <row r="1473" spans="2:65" s="1" customFormat="1" ht="16.5" customHeight="1">
      <c r="B1473" s="139"/>
      <c r="C1473" s="140" t="s">
        <v>1664</v>
      </c>
      <c r="D1473" s="140" t="s">
        <v>164</v>
      </c>
      <c r="E1473" s="242" t="s">
        <v>1665</v>
      </c>
      <c r="F1473" s="243"/>
      <c r="G1473" s="142" t="s">
        <v>712</v>
      </c>
      <c r="H1473" s="143">
        <v>100</v>
      </c>
      <c r="I1473" s="144"/>
      <c r="J1473" s="143">
        <f t="shared" si="30"/>
        <v>0</v>
      </c>
      <c r="K1473" s="141" t="s">
        <v>1</v>
      </c>
      <c r="L1473" s="30"/>
      <c r="M1473" s="145" t="s">
        <v>1</v>
      </c>
      <c r="N1473" s="146" t="s">
        <v>43</v>
      </c>
      <c r="O1473" s="49"/>
      <c r="P1473" s="147">
        <f t="shared" si="31"/>
        <v>0</v>
      </c>
      <c r="Q1473" s="147">
        <v>0</v>
      </c>
      <c r="R1473" s="147">
        <f t="shared" si="32"/>
        <v>0</v>
      </c>
      <c r="S1473" s="147">
        <v>0</v>
      </c>
      <c r="T1473" s="148">
        <f t="shared" si="33"/>
        <v>0</v>
      </c>
      <c r="AR1473" s="16" t="s">
        <v>579</v>
      </c>
      <c r="AT1473" s="16" t="s">
        <v>164</v>
      </c>
      <c r="AU1473" s="16" t="s">
        <v>184</v>
      </c>
      <c r="AY1473" s="16" t="s">
        <v>162</v>
      </c>
      <c r="BE1473" s="149">
        <f t="shared" si="34"/>
        <v>0</v>
      </c>
      <c r="BF1473" s="149">
        <f t="shared" si="35"/>
        <v>0</v>
      </c>
      <c r="BG1473" s="149">
        <f t="shared" si="36"/>
        <v>0</v>
      </c>
      <c r="BH1473" s="149">
        <f t="shared" si="37"/>
        <v>0</v>
      </c>
      <c r="BI1473" s="149">
        <f t="shared" si="38"/>
        <v>0</v>
      </c>
      <c r="BJ1473" s="16" t="s">
        <v>169</v>
      </c>
      <c r="BK1473" s="150">
        <f t="shared" si="39"/>
        <v>0</v>
      </c>
      <c r="BL1473" s="16" t="s">
        <v>579</v>
      </c>
      <c r="BM1473" s="16" t="s">
        <v>1666</v>
      </c>
    </row>
    <row r="1474" spans="2:65" s="1" customFormat="1" ht="16.5" customHeight="1">
      <c r="B1474" s="139"/>
      <c r="C1474" s="140" t="s">
        <v>1667</v>
      </c>
      <c r="D1474" s="140" t="s">
        <v>164</v>
      </c>
      <c r="E1474" s="242" t="s">
        <v>1668</v>
      </c>
      <c r="F1474" s="243"/>
      <c r="G1474" s="142" t="s">
        <v>395</v>
      </c>
      <c r="H1474" s="143">
        <v>85</v>
      </c>
      <c r="I1474" s="144"/>
      <c r="J1474" s="143">
        <f t="shared" si="30"/>
        <v>0</v>
      </c>
      <c r="K1474" s="141" t="s">
        <v>1</v>
      </c>
      <c r="L1474" s="30"/>
      <c r="M1474" s="145" t="s">
        <v>1</v>
      </c>
      <c r="N1474" s="146" t="s">
        <v>43</v>
      </c>
      <c r="O1474" s="49"/>
      <c r="P1474" s="147">
        <f t="shared" si="31"/>
        <v>0</v>
      </c>
      <c r="Q1474" s="147">
        <v>0</v>
      </c>
      <c r="R1474" s="147">
        <f t="shared" si="32"/>
        <v>0</v>
      </c>
      <c r="S1474" s="147">
        <v>0</v>
      </c>
      <c r="T1474" s="148">
        <f t="shared" si="33"/>
        <v>0</v>
      </c>
      <c r="AR1474" s="16" t="s">
        <v>579</v>
      </c>
      <c r="AT1474" s="16" t="s">
        <v>164</v>
      </c>
      <c r="AU1474" s="16" t="s">
        <v>184</v>
      </c>
      <c r="AY1474" s="16" t="s">
        <v>162</v>
      </c>
      <c r="BE1474" s="149">
        <f t="shared" si="34"/>
        <v>0</v>
      </c>
      <c r="BF1474" s="149">
        <f t="shared" si="35"/>
        <v>0</v>
      </c>
      <c r="BG1474" s="149">
        <f t="shared" si="36"/>
        <v>0</v>
      </c>
      <c r="BH1474" s="149">
        <f t="shared" si="37"/>
        <v>0</v>
      </c>
      <c r="BI1474" s="149">
        <f t="shared" si="38"/>
        <v>0</v>
      </c>
      <c r="BJ1474" s="16" t="s">
        <v>169</v>
      </c>
      <c r="BK1474" s="150">
        <f t="shared" si="39"/>
        <v>0</v>
      </c>
      <c r="BL1474" s="16" t="s">
        <v>579</v>
      </c>
      <c r="BM1474" s="16" t="s">
        <v>1669</v>
      </c>
    </row>
    <row r="1475" spans="2:65" s="1" customFormat="1" ht="16.5" customHeight="1">
      <c r="B1475" s="139"/>
      <c r="C1475" s="140" t="s">
        <v>1670</v>
      </c>
      <c r="D1475" s="140" t="s">
        <v>164</v>
      </c>
      <c r="E1475" s="242" t="s">
        <v>1671</v>
      </c>
      <c r="F1475" s="243"/>
      <c r="G1475" s="142" t="s">
        <v>395</v>
      </c>
      <c r="H1475" s="143">
        <v>45</v>
      </c>
      <c r="I1475" s="144"/>
      <c r="J1475" s="143">
        <f t="shared" si="30"/>
        <v>0</v>
      </c>
      <c r="K1475" s="141" t="s">
        <v>1</v>
      </c>
      <c r="L1475" s="30"/>
      <c r="M1475" s="145" t="s">
        <v>1</v>
      </c>
      <c r="N1475" s="146" t="s">
        <v>43</v>
      </c>
      <c r="O1475" s="49"/>
      <c r="P1475" s="147">
        <f t="shared" si="31"/>
        <v>0</v>
      </c>
      <c r="Q1475" s="147">
        <v>0</v>
      </c>
      <c r="R1475" s="147">
        <f t="shared" si="32"/>
        <v>0</v>
      </c>
      <c r="S1475" s="147">
        <v>0</v>
      </c>
      <c r="T1475" s="148">
        <f t="shared" si="33"/>
        <v>0</v>
      </c>
      <c r="AR1475" s="16" t="s">
        <v>579</v>
      </c>
      <c r="AT1475" s="16" t="s">
        <v>164</v>
      </c>
      <c r="AU1475" s="16" t="s">
        <v>184</v>
      </c>
      <c r="AY1475" s="16" t="s">
        <v>162</v>
      </c>
      <c r="BE1475" s="149">
        <f t="shared" si="34"/>
        <v>0</v>
      </c>
      <c r="BF1475" s="149">
        <f t="shared" si="35"/>
        <v>0</v>
      </c>
      <c r="BG1475" s="149">
        <f t="shared" si="36"/>
        <v>0</v>
      </c>
      <c r="BH1475" s="149">
        <f t="shared" si="37"/>
        <v>0</v>
      </c>
      <c r="BI1475" s="149">
        <f t="shared" si="38"/>
        <v>0</v>
      </c>
      <c r="BJ1475" s="16" t="s">
        <v>169</v>
      </c>
      <c r="BK1475" s="150">
        <f t="shared" si="39"/>
        <v>0</v>
      </c>
      <c r="BL1475" s="16" t="s">
        <v>579</v>
      </c>
      <c r="BM1475" s="16" t="s">
        <v>1672</v>
      </c>
    </row>
    <row r="1476" spans="2:65" s="1" customFormat="1" ht="16.5" customHeight="1">
      <c r="B1476" s="139"/>
      <c r="C1476" s="140" t="s">
        <v>1673</v>
      </c>
      <c r="D1476" s="140" t="s">
        <v>164</v>
      </c>
      <c r="E1476" s="242" t="s">
        <v>1674</v>
      </c>
      <c r="F1476" s="243"/>
      <c r="G1476" s="142" t="s">
        <v>712</v>
      </c>
      <c r="H1476" s="143">
        <v>1000</v>
      </c>
      <c r="I1476" s="144"/>
      <c r="J1476" s="143">
        <f t="shared" si="30"/>
        <v>0</v>
      </c>
      <c r="K1476" s="141" t="s">
        <v>1</v>
      </c>
      <c r="L1476" s="30"/>
      <c r="M1476" s="145" t="s">
        <v>1</v>
      </c>
      <c r="N1476" s="146" t="s">
        <v>43</v>
      </c>
      <c r="O1476" s="49"/>
      <c r="P1476" s="147">
        <f t="shared" si="31"/>
        <v>0</v>
      </c>
      <c r="Q1476" s="147">
        <v>0</v>
      </c>
      <c r="R1476" s="147">
        <f t="shared" si="32"/>
        <v>0</v>
      </c>
      <c r="S1476" s="147">
        <v>0</v>
      </c>
      <c r="T1476" s="148">
        <f t="shared" si="33"/>
        <v>0</v>
      </c>
      <c r="AR1476" s="16" t="s">
        <v>579</v>
      </c>
      <c r="AT1476" s="16" t="s">
        <v>164</v>
      </c>
      <c r="AU1476" s="16" t="s">
        <v>184</v>
      </c>
      <c r="AY1476" s="16" t="s">
        <v>162</v>
      </c>
      <c r="BE1476" s="149">
        <f t="shared" si="34"/>
        <v>0</v>
      </c>
      <c r="BF1476" s="149">
        <f t="shared" si="35"/>
        <v>0</v>
      </c>
      <c r="BG1476" s="149">
        <f t="shared" si="36"/>
        <v>0</v>
      </c>
      <c r="BH1476" s="149">
        <f t="shared" si="37"/>
        <v>0</v>
      </c>
      <c r="BI1476" s="149">
        <f t="shared" si="38"/>
        <v>0</v>
      </c>
      <c r="BJ1476" s="16" t="s">
        <v>169</v>
      </c>
      <c r="BK1476" s="150">
        <f t="shared" si="39"/>
        <v>0</v>
      </c>
      <c r="BL1476" s="16" t="s">
        <v>579</v>
      </c>
      <c r="BM1476" s="16" t="s">
        <v>1675</v>
      </c>
    </row>
    <row r="1477" spans="2:65" s="1" customFormat="1" ht="16.5" customHeight="1">
      <c r="B1477" s="139"/>
      <c r="C1477" s="140" t="s">
        <v>1676</v>
      </c>
      <c r="D1477" s="140" t="s">
        <v>164</v>
      </c>
      <c r="E1477" s="242" t="s">
        <v>1677</v>
      </c>
      <c r="F1477" s="243"/>
      <c r="G1477" s="142" t="s">
        <v>712</v>
      </c>
      <c r="H1477" s="143">
        <v>300</v>
      </c>
      <c r="I1477" s="144"/>
      <c r="J1477" s="143">
        <f t="shared" si="30"/>
        <v>0</v>
      </c>
      <c r="K1477" s="141" t="s">
        <v>1</v>
      </c>
      <c r="L1477" s="30"/>
      <c r="M1477" s="145" t="s">
        <v>1</v>
      </c>
      <c r="N1477" s="146" t="s">
        <v>43</v>
      </c>
      <c r="O1477" s="49"/>
      <c r="P1477" s="147">
        <f t="shared" si="31"/>
        <v>0</v>
      </c>
      <c r="Q1477" s="147">
        <v>0</v>
      </c>
      <c r="R1477" s="147">
        <f t="shared" si="32"/>
        <v>0</v>
      </c>
      <c r="S1477" s="147">
        <v>0</v>
      </c>
      <c r="T1477" s="148">
        <f t="shared" si="33"/>
        <v>0</v>
      </c>
      <c r="AR1477" s="16" t="s">
        <v>579</v>
      </c>
      <c r="AT1477" s="16" t="s">
        <v>164</v>
      </c>
      <c r="AU1477" s="16" t="s">
        <v>184</v>
      </c>
      <c r="AY1477" s="16" t="s">
        <v>162</v>
      </c>
      <c r="BE1477" s="149">
        <f t="shared" si="34"/>
        <v>0</v>
      </c>
      <c r="BF1477" s="149">
        <f t="shared" si="35"/>
        <v>0</v>
      </c>
      <c r="BG1477" s="149">
        <f t="shared" si="36"/>
        <v>0</v>
      </c>
      <c r="BH1477" s="149">
        <f t="shared" si="37"/>
        <v>0</v>
      </c>
      <c r="BI1477" s="149">
        <f t="shared" si="38"/>
        <v>0</v>
      </c>
      <c r="BJ1477" s="16" t="s">
        <v>169</v>
      </c>
      <c r="BK1477" s="150">
        <f t="shared" si="39"/>
        <v>0</v>
      </c>
      <c r="BL1477" s="16" t="s">
        <v>579</v>
      </c>
      <c r="BM1477" s="16" t="s">
        <v>1678</v>
      </c>
    </row>
    <row r="1478" spans="2:65" s="1" customFormat="1" ht="16.5" customHeight="1">
      <c r="B1478" s="139"/>
      <c r="C1478" s="140" t="s">
        <v>1679</v>
      </c>
      <c r="D1478" s="140" t="s">
        <v>164</v>
      </c>
      <c r="E1478" s="242" t="s">
        <v>1680</v>
      </c>
      <c r="F1478" s="243"/>
      <c r="G1478" s="142" t="s">
        <v>712</v>
      </c>
      <c r="H1478" s="143">
        <v>200</v>
      </c>
      <c r="I1478" s="144"/>
      <c r="J1478" s="143">
        <f t="shared" si="30"/>
        <v>0</v>
      </c>
      <c r="K1478" s="141" t="s">
        <v>1</v>
      </c>
      <c r="L1478" s="30"/>
      <c r="M1478" s="145" t="s">
        <v>1</v>
      </c>
      <c r="N1478" s="146" t="s">
        <v>43</v>
      </c>
      <c r="O1478" s="49"/>
      <c r="P1478" s="147">
        <f t="shared" si="31"/>
        <v>0</v>
      </c>
      <c r="Q1478" s="147">
        <v>0</v>
      </c>
      <c r="R1478" s="147">
        <f t="shared" si="32"/>
        <v>0</v>
      </c>
      <c r="S1478" s="147">
        <v>0</v>
      </c>
      <c r="T1478" s="148">
        <f t="shared" si="33"/>
        <v>0</v>
      </c>
      <c r="AR1478" s="16" t="s">
        <v>579</v>
      </c>
      <c r="AT1478" s="16" t="s">
        <v>164</v>
      </c>
      <c r="AU1478" s="16" t="s">
        <v>184</v>
      </c>
      <c r="AY1478" s="16" t="s">
        <v>162</v>
      </c>
      <c r="BE1478" s="149">
        <f t="shared" si="34"/>
        <v>0</v>
      </c>
      <c r="BF1478" s="149">
        <f t="shared" si="35"/>
        <v>0</v>
      </c>
      <c r="BG1478" s="149">
        <f t="shared" si="36"/>
        <v>0</v>
      </c>
      <c r="BH1478" s="149">
        <f t="shared" si="37"/>
        <v>0</v>
      </c>
      <c r="BI1478" s="149">
        <f t="shared" si="38"/>
        <v>0</v>
      </c>
      <c r="BJ1478" s="16" t="s">
        <v>169</v>
      </c>
      <c r="BK1478" s="150">
        <f t="shared" si="39"/>
        <v>0</v>
      </c>
      <c r="BL1478" s="16" t="s">
        <v>579</v>
      </c>
      <c r="BM1478" s="16" t="s">
        <v>1681</v>
      </c>
    </row>
    <row r="1479" spans="2:65" s="1" customFormat="1" ht="16.5" customHeight="1">
      <c r="B1479" s="139"/>
      <c r="C1479" s="140" t="s">
        <v>1682</v>
      </c>
      <c r="D1479" s="140" t="s">
        <v>164</v>
      </c>
      <c r="E1479" s="242" t="s">
        <v>1683</v>
      </c>
      <c r="F1479" s="243"/>
      <c r="G1479" s="142" t="s">
        <v>712</v>
      </c>
      <c r="H1479" s="143">
        <v>1200</v>
      </c>
      <c r="I1479" s="144"/>
      <c r="J1479" s="143">
        <f t="shared" si="30"/>
        <v>0</v>
      </c>
      <c r="K1479" s="141" t="s">
        <v>1</v>
      </c>
      <c r="L1479" s="30"/>
      <c r="M1479" s="145" t="s">
        <v>1</v>
      </c>
      <c r="N1479" s="146" t="s">
        <v>43</v>
      </c>
      <c r="O1479" s="49"/>
      <c r="P1479" s="147">
        <f t="shared" si="31"/>
        <v>0</v>
      </c>
      <c r="Q1479" s="147">
        <v>0</v>
      </c>
      <c r="R1479" s="147">
        <f t="shared" si="32"/>
        <v>0</v>
      </c>
      <c r="S1479" s="147">
        <v>0</v>
      </c>
      <c r="T1479" s="148">
        <f t="shared" si="33"/>
        <v>0</v>
      </c>
      <c r="AR1479" s="16" t="s">
        <v>579</v>
      </c>
      <c r="AT1479" s="16" t="s">
        <v>164</v>
      </c>
      <c r="AU1479" s="16" t="s">
        <v>184</v>
      </c>
      <c r="AY1479" s="16" t="s">
        <v>162</v>
      </c>
      <c r="BE1479" s="149">
        <f t="shared" si="34"/>
        <v>0</v>
      </c>
      <c r="BF1479" s="149">
        <f t="shared" si="35"/>
        <v>0</v>
      </c>
      <c r="BG1479" s="149">
        <f t="shared" si="36"/>
        <v>0</v>
      </c>
      <c r="BH1479" s="149">
        <f t="shared" si="37"/>
        <v>0</v>
      </c>
      <c r="BI1479" s="149">
        <f t="shared" si="38"/>
        <v>0</v>
      </c>
      <c r="BJ1479" s="16" t="s">
        <v>169</v>
      </c>
      <c r="BK1479" s="150">
        <f t="shared" si="39"/>
        <v>0</v>
      </c>
      <c r="BL1479" s="16" t="s">
        <v>579</v>
      </c>
      <c r="BM1479" s="16" t="s">
        <v>1684</v>
      </c>
    </row>
    <row r="1480" spans="2:65" s="1" customFormat="1" ht="16.5" customHeight="1">
      <c r="B1480" s="139"/>
      <c r="C1480" s="140" t="s">
        <v>1685</v>
      </c>
      <c r="D1480" s="140" t="s">
        <v>164</v>
      </c>
      <c r="E1480" s="242" t="s">
        <v>1686</v>
      </c>
      <c r="F1480" s="243"/>
      <c r="G1480" s="142" t="s">
        <v>712</v>
      </c>
      <c r="H1480" s="143">
        <v>100</v>
      </c>
      <c r="I1480" s="144"/>
      <c r="J1480" s="143">
        <f t="shared" si="30"/>
        <v>0</v>
      </c>
      <c r="K1480" s="141" t="s">
        <v>1</v>
      </c>
      <c r="L1480" s="30"/>
      <c r="M1480" s="145" t="s">
        <v>1</v>
      </c>
      <c r="N1480" s="146" t="s">
        <v>43</v>
      </c>
      <c r="O1480" s="49"/>
      <c r="P1480" s="147">
        <f t="shared" si="31"/>
        <v>0</v>
      </c>
      <c r="Q1480" s="147">
        <v>0</v>
      </c>
      <c r="R1480" s="147">
        <f t="shared" si="32"/>
        <v>0</v>
      </c>
      <c r="S1480" s="147">
        <v>0</v>
      </c>
      <c r="T1480" s="148">
        <f t="shared" si="33"/>
        <v>0</v>
      </c>
      <c r="AR1480" s="16" t="s">
        <v>579</v>
      </c>
      <c r="AT1480" s="16" t="s">
        <v>164</v>
      </c>
      <c r="AU1480" s="16" t="s">
        <v>184</v>
      </c>
      <c r="AY1480" s="16" t="s">
        <v>162</v>
      </c>
      <c r="BE1480" s="149">
        <f t="shared" si="34"/>
        <v>0</v>
      </c>
      <c r="BF1480" s="149">
        <f t="shared" si="35"/>
        <v>0</v>
      </c>
      <c r="BG1480" s="149">
        <f t="shared" si="36"/>
        <v>0</v>
      </c>
      <c r="BH1480" s="149">
        <f t="shared" si="37"/>
        <v>0</v>
      </c>
      <c r="BI1480" s="149">
        <f t="shared" si="38"/>
        <v>0</v>
      </c>
      <c r="BJ1480" s="16" t="s">
        <v>169</v>
      </c>
      <c r="BK1480" s="150">
        <f t="shared" si="39"/>
        <v>0</v>
      </c>
      <c r="BL1480" s="16" t="s">
        <v>579</v>
      </c>
      <c r="BM1480" s="16" t="s">
        <v>1687</v>
      </c>
    </row>
    <row r="1481" spans="2:65" s="1" customFormat="1" ht="16.5" customHeight="1">
      <c r="B1481" s="139"/>
      <c r="C1481" s="140" t="s">
        <v>1688</v>
      </c>
      <c r="D1481" s="140" t="s">
        <v>164</v>
      </c>
      <c r="E1481" s="244" t="s">
        <v>2594</v>
      </c>
      <c r="F1481" s="245"/>
      <c r="G1481" s="142" t="s">
        <v>395</v>
      </c>
      <c r="H1481" s="143">
        <v>30</v>
      </c>
      <c r="I1481" s="144"/>
      <c r="J1481" s="143">
        <f t="shared" si="30"/>
        <v>0</v>
      </c>
      <c r="K1481" s="141" t="s">
        <v>1</v>
      </c>
      <c r="L1481" s="30"/>
      <c r="M1481" s="145" t="s">
        <v>1</v>
      </c>
      <c r="N1481" s="146" t="s">
        <v>43</v>
      </c>
      <c r="O1481" s="49"/>
      <c r="P1481" s="147">
        <f t="shared" si="31"/>
        <v>0</v>
      </c>
      <c r="Q1481" s="147">
        <v>0</v>
      </c>
      <c r="R1481" s="147">
        <f t="shared" si="32"/>
        <v>0</v>
      </c>
      <c r="S1481" s="147">
        <v>0</v>
      </c>
      <c r="T1481" s="148">
        <f t="shared" si="33"/>
        <v>0</v>
      </c>
      <c r="AR1481" s="16" t="s">
        <v>579</v>
      </c>
      <c r="AT1481" s="16" t="s">
        <v>164</v>
      </c>
      <c r="AU1481" s="16" t="s">
        <v>184</v>
      </c>
      <c r="AY1481" s="16" t="s">
        <v>162</v>
      </c>
      <c r="BE1481" s="149">
        <f t="shared" si="34"/>
        <v>0</v>
      </c>
      <c r="BF1481" s="149">
        <f t="shared" si="35"/>
        <v>0</v>
      </c>
      <c r="BG1481" s="149">
        <f t="shared" si="36"/>
        <v>0</v>
      </c>
      <c r="BH1481" s="149">
        <f t="shared" si="37"/>
        <v>0</v>
      </c>
      <c r="BI1481" s="149">
        <f t="shared" si="38"/>
        <v>0</v>
      </c>
      <c r="BJ1481" s="16" t="s">
        <v>169</v>
      </c>
      <c r="BK1481" s="150">
        <f t="shared" si="39"/>
        <v>0</v>
      </c>
      <c r="BL1481" s="16" t="s">
        <v>579</v>
      </c>
      <c r="BM1481" s="16" t="s">
        <v>1689</v>
      </c>
    </row>
    <row r="1482" spans="2:65" s="1" customFormat="1" ht="16.5" customHeight="1">
      <c r="B1482" s="139"/>
      <c r="C1482" s="140" t="s">
        <v>1690</v>
      </c>
      <c r="D1482" s="140" t="s">
        <v>164</v>
      </c>
      <c r="E1482" s="242" t="s">
        <v>1691</v>
      </c>
      <c r="F1482" s="243"/>
      <c r="G1482" s="142" t="s">
        <v>712</v>
      </c>
      <c r="H1482" s="143">
        <v>100</v>
      </c>
      <c r="I1482" s="144"/>
      <c r="J1482" s="143">
        <f t="shared" si="30"/>
        <v>0</v>
      </c>
      <c r="K1482" s="141" t="s">
        <v>1</v>
      </c>
      <c r="L1482" s="30"/>
      <c r="M1482" s="145" t="s">
        <v>1</v>
      </c>
      <c r="N1482" s="146" t="s">
        <v>43</v>
      </c>
      <c r="O1482" s="49"/>
      <c r="P1482" s="147">
        <f t="shared" si="31"/>
        <v>0</v>
      </c>
      <c r="Q1482" s="147">
        <v>0</v>
      </c>
      <c r="R1482" s="147">
        <f t="shared" si="32"/>
        <v>0</v>
      </c>
      <c r="S1482" s="147">
        <v>0</v>
      </c>
      <c r="T1482" s="148">
        <f t="shared" si="33"/>
        <v>0</v>
      </c>
      <c r="AR1482" s="16" t="s">
        <v>579</v>
      </c>
      <c r="AT1482" s="16" t="s">
        <v>164</v>
      </c>
      <c r="AU1482" s="16" t="s">
        <v>184</v>
      </c>
      <c r="AY1482" s="16" t="s">
        <v>162</v>
      </c>
      <c r="BE1482" s="149">
        <f t="shared" si="34"/>
        <v>0</v>
      </c>
      <c r="BF1482" s="149">
        <f t="shared" si="35"/>
        <v>0</v>
      </c>
      <c r="BG1482" s="149">
        <f t="shared" si="36"/>
        <v>0</v>
      </c>
      <c r="BH1482" s="149">
        <f t="shared" si="37"/>
        <v>0</v>
      </c>
      <c r="BI1482" s="149">
        <f t="shared" si="38"/>
        <v>0</v>
      </c>
      <c r="BJ1482" s="16" t="s">
        <v>169</v>
      </c>
      <c r="BK1482" s="150">
        <f t="shared" si="39"/>
        <v>0</v>
      </c>
      <c r="BL1482" s="16" t="s">
        <v>579</v>
      </c>
      <c r="BM1482" s="16" t="s">
        <v>1692</v>
      </c>
    </row>
    <row r="1483" spans="2:65" s="1" customFormat="1" ht="16.5" customHeight="1">
      <c r="B1483" s="139"/>
      <c r="C1483" s="140" t="s">
        <v>1693</v>
      </c>
      <c r="D1483" s="140" t="s">
        <v>164</v>
      </c>
      <c r="E1483" s="244" t="s">
        <v>2524</v>
      </c>
      <c r="F1483" s="245"/>
      <c r="G1483" s="142" t="s">
        <v>395</v>
      </c>
      <c r="H1483" s="143">
        <v>4</v>
      </c>
      <c r="I1483" s="144"/>
      <c r="J1483" s="143">
        <f t="shared" si="30"/>
        <v>0</v>
      </c>
      <c r="K1483" s="141" t="s">
        <v>1</v>
      </c>
      <c r="L1483" s="30"/>
      <c r="M1483" s="145" t="s">
        <v>1</v>
      </c>
      <c r="N1483" s="146" t="s">
        <v>43</v>
      </c>
      <c r="O1483" s="49"/>
      <c r="P1483" s="147">
        <f t="shared" si="31"/>
        <v>0</v>
      </c>
      <c r="Q1483" s="147">
        <v>0</v>
      </c>
      <c r="R1483" s="147">
        <f t="shared" si="32"/>
        <v>0</v>
      </c>
      <c r="S1483" s="147">
        <v>0</v>
      </c>
      <c r="T1483" s="148">
        <f t="shared" si="33"/>
        <v>0</v>
      </c>
      <c r="AR1483" s="16" t="s">
        <v>579</v>
      </c>
      <c r="AT1483" s="16" t="s">
        <v>164</v>
      </c>
      <c r="AU1483" s="16" t="s">
        <v>184</v>
      </c>
      <c r="AY1483" s="16" t="s">
        <v>162</v>
      </c>
      <c r="BE1483" s="149">
        <f t="shared" si="34"/>
        <v>0</v>
      </c>
      <c r="BF1483" s="149">
        <f t="shared" si="35"/>
        <v>0</v>
      </c>
      <c r="BG1483" s="149">
        <f t="shared" si="36"/>
        <v>0</v>
      </c>
      <c r="BH1483" s="149">
        <f t="shared" si="37"/>
        <v>0</v>
      </c>
      <c r="BI1483" s="149">
        <f t="shared" si="38"/>
        <v>0</v>
      </c>
      <c r="BJ1483" s="16" t="s">
        <v>169</v>
      </c>
      <c r="BK1483" s="150">
        <f t="shared" si="39"/>
        <v>0</v>
      </c>
      <c r="BL1483" s="16" t="s">
        <v>579</v>
      </c>
      <c r="BM1483" s="16" t="s">
        <v>1694</v>
      </c>
    </row>
    <row r="1484" spans="2:65" s="1" customFormat="1" ht="16.5" customHeight="1">
      <c r="B1484" s="139"/>
      <c r="C1484" s="140" t="s">
        <v>1695</v>
      </c>
      <c r="D1484" s="140" t="s">
        <v>164</v>
      </c>
      <c r="E1484" s="244" t="s">
        <v>2525</v>
      </c>
      <c r="F1484" s="245"/>
      <c r="G1484" s="142" t="s">
        <v>395</v>
      </c>
      <c r="H1484" s="143">
        <v>22</v>
      </c>
      <c r="I1484" s="144"/>
      <c r="J1484" s="143">
        <f t="shared" si="30"/>
        <v>0</v>
      </c>
      <c r="K1484" s="141" t="s">
        <v>1</v>
      </c>
      <c r="L1484" s="30"/>
      <c r="M1484" s="145" t="s">
        <v>1</v>
      </c>
      <c r="N1484" s="146" t="s">
        <v>43</v>
      </c>
      <c r="O1484" s="49"/>
      <c r="P1484" s="147">
        <f t="shared" si="31"/>
        <v>0</v>
      </c>
      <c r="Q1484" s="147">
        <v>0</v>
      </c>
      <c r="R1484" s="147">
        <f t="shared" si="32"/>
        <v>0</v>
      </c>
      <c r="S1484" s="147">
        <v>0</v>
      </c>
      <c r="T1484" s="148">
        <f t="shared" si="33"/>
        <v>0</v>
      </c>
      <c r="AR1484" s="16" t="s">
        <v>579</v>
      </c>
      <c r="AT1484" s="16" t="s">
        <v>164</v>
      </c>
      <c r="AU1484" s="16" t="s">
        <v>184</v>
      </c>
      <c r="AY1484" s="16" t="s">
        <v>162</v>
      </c>
      <c r="BE1484" s="149">
        <f t="shared" si="34"/>
        <v>0</v>
      </c>
      <c r="BF1484" s="149">
        <f t="shared" si="35"/>
        <v>0</v>
      </c>
      <c r="BG1484" s="149">
        <f t="shared" si="36"/>
        <v>0</v>
      </c>
      <c r="BH1484" s="149">
        <f t="shared" si="37"/>
        <v>0</v>
      </c>
      <c r="BI1484" s="149">
        <f t="shared" si="38"/>
        <v>0</v>
      </c>
      <c r="BJ1484" s="16" t="s">
        <v>169</v>
      </c>
      <c r="BK1484" s="150">
        <f t="shared" si="39"/>
        <v>0</v>
      </c>
      <c r="BL1484" s="16" t="s">
        <v>579</v>
      </c>
      <c r="BM1484" s="16" t="s">
        <v>1696</v>
      </c>
    </row>
    <row r="1485" spans="2:65" s="1" customFormat="1" ht="16.5" customHeight="1">
      <c r="B1485" s="139"/>
      <c r="C1485" s="140" t="s">
        <v>1697</v>
      </c>
      <c r="D1485" s="140" t="s">
        <v>164</v>
      </c>
      <c r="E1485" s="244" t="s">
        <v>2526</v>
      </c>
      <c r="F1485" s="245"/>
      <c r="G1485" s="142" t="s">
        <v>395</v>
      </c>
      <c r="H1485" s="143">
        <v>30</v>
      </c>
      <c r="I1485" s="144"/>
      <c r="J1485" s="143">
        <f t="shared" si="30"/>
        <v>0</v>
      </c>
      <c r="K1485" s="141" t="s">
        <v>1</v>
      </c>
      <c r="L1485" s="30"/>
      <c r="M1485" s="145" t="s">
        <v>1</v>
      </c>
      <c r="N1485" s="146" t="s">
        <v>43</v>
      </c>
      <c r="O1485" s="49"/>
      <c r="P1485" s="147">
        <f t="shared" si="31"/>
        <v>0</v>
      </c>
      <c r="Q1485" s="147">
        <v>0</v>
      </c>
      <c r="R1485" s="147">
        <f t="shared" si="32"/>
        <v>0</v>
      </c>
      <c r="S1485" s="147">
        <v>0</v>
      </c>
      <c r="T1485" s="148">
        <f t="shared" si="33"/>
        <v>0</v>
      </c>
      <c r="AR1485" s="16" t="s">
        <v>579</v>
      </c>
      <c r="AT1485" s="16" t="s">
        <v>164</v>
      </c>
      <c r="AU1485" s="16" t="s">
        <v>184</v>
      </c>
      <c r="AY1485" s="16" t="s">
        <v>162</v>
      </c>
      <c r="BE1485" s="149">
        <f t="shared" si="34"/>
        <v>0</v>
      </c>
      <c r="BF1485" s="149">
        <f t="shared" si="35"/>
        <v>0</v>
      </c>
      <c r="BG1485" s="149">
        <f t="shared" si="36"/>
        <v>0</v>
      </c>
      <c r="BH1485" s="149">
        <f t="shared" si="37"/>
        <v>0</v>
      </c>
      <c r="BI1485" s="149">
        <f t="shared" si="38"/>
        <v>0</v>
      </c>
      <c r="BJ1485" s="16" t="s">
        <v>169</v>
      </c>
      <c r="BK1485" s="150">
        <f t="shared" si="39"/>
        <v>0</v>
      </c>
      <c r="BL1485" s="16" t="s">
        <v>579</v>
      </c>
      <c r="BM1485" s="16" t="s">
        <v>1698</v>
      </c>
    </row>
    <row r="1486" spans="2:65" s="1" customFormat="1" ht="16.5" customHeight="1">
      <c r="B1486" s="139"/>
      <c r="C1486" s="140" t="s">
        <v>1699</v>
      </c>
      <c r="D1486" s="140" t="s">
        <v>164</v>
      </c>
      <c r="E1486" s="244" t="s">
        <v>2527</v>
      </c>
      <c r="F1486" s="245"/>
      <c r="G1486" s="142" t="s">
        <v>395</v>
      </c>
      <c r="H1486" s="143">
        <v>2</v>
      </c>
      <c r="I1486" s="144"/>
      <c r="J1486" s="143">
        <f t="shared" si="30"/>
        <v>0</v>
      </c>
      <c r="K1486" s="141" t="s">
        <v>1</v>
      </c>
      <c r="L1486" s="30"/>
      <c r="M1486" s="145" t="s">
        <v>1</v>
      </c>
      <c r="N1486" s="146" t="s">
        <v>43</v>
      </c>
      <c r="O1486" s="49"/>
      <c r="P1486" s="147">
        <f t="shared" si="31"/>
        <v>0</v>
      </c>
      <c r="Q1486" s="147">
        <v>0</v>
      </c>
      <c r="R1486" s="147">
        <f t="shared" si="32"/>
        <v>0</v>
      </c>
      <c r="S1486" s="147">
        <v>0</v>
      </c>
      <c r="T1486" s="148">
        <f t="shared" si="33"/>
        <v>0</v>
      </c>
      <c r="AR1486" s="16" t="s">
        <v>579</v>
      </c>
      <c r="AT1486" s="16" t="s">
        <v>164</v>
      </c>
      <c r="AU1486" s="16" t="s">
        <v>184</v>
      </c>
      <c r="AY1486" s="16" t="s">
        <v>162</v>
      </c>
      <c r="BE1486" s="149">
        <f t="shared" si="34"/>
        <v>0</v>
      </c>
      <c r="BF1486" s="149">
        <f t="shared" si="35"/>
        <v>0</v>
      </c>
      <c r="BG1486" s="149">
        <f t="shared" si="36"/>
        <v>0</v>
      </c>
      <c r="BH1486" s="149">
        <f t="shared" si="37"/>
        <v>0</v>
      </c>
      <c r="BI1486" s="149">
        <f t="shared" si="38"/>
        <v>0</v>
      </c>
      <c r="BJ1486" s="16" t="s">
        <v>169</v>
      </c>
      <c r="BK1486" s="150">
        <f t="shared" si="39"/>
        <v>0</v>
      </c>
      <c r="BL1486" s="16" t="s">
        <v>579</v>
      </c>
      <c r="BM1486" s="16" t="s">
        <v>1700</v>
      </c>
    </row>
    <row r="1487" spans="2:65" s="1" customFormat="1" ht="16.5" customHeight="1">
      <c r="B1487" s="139"/>
      <c r="C1487" s="140" t="s">
        <v>1701</v>
      </c>
      <c r="D1487" s="140" t="s">
        <v>164</v>
      </c>
      <c r="E1487" s="244" t="s">
        <v>2528</v>
      </c>
      <c r="F1487" s="245"/>
      <c r="G1487" s="142" t="s">
        <v>395</v>
      </c>
      <c r="H1487" s="143">
        <v>2</v>
      </c>
      <c r="I1487" s="144"/>
      <c r="J1487" s="143">
        <f t="shared" si="30"/>
        <v>0</v>
      </c>
      <c r="K1487" s="141" t="s">
        <v>1</v>
      </c>
      <c r="L1487" s="30"/>
      <c r="M1487" s="145" t="s">
        <v>1</v>
      </c>
      <c r="N1487" s="146" t="s">
        <v>43</v>
      </c>
      <c r="O1487" s="49"/>
      <c r="P1487" s="147">
        <f t="shared" si="31"/>
        <v>0</v>
      </c>
      <c r="Q1487" s="147">
        <v>0</v>
      </c>
      <c r="R1487" s="147">
        <f t="shared" si="32"/>
        <v>0</v>
      </c>
      <c r="S1487" s="147">
        <v>0</v>
      </c>
      <c r="T1487" s="148">
        <f t="shared" si="33"/>
        <v>0</v>
      </c>
      <c r="AR1487" s="16" t="s">
        <v>579</v>
      </c>
      <c r="AT1487" s="16" t="s">
        <v>164</v>
      </c>
      <c r="AU1487" s="16" t="s">
        <v>184</v>
      </c>
      <c r="AY1487" s="16" t="s">
        <v>162</v>
      </c>
      <c r="BE1487" s="149">
        <f t="shared" si="34"/>
        <v>0</v>
      </c>
      <c r="BF1487" s="149">
        <f t="shared" si="35"/>
        <v>0</v>
      </c>
      <c r="BG1487" s="149">
        <f t="shared" si="36"/>
        <v>0</v>
      </c>
      <c r="BH1487" s="149">
        <f t="shared" si="37"/>
        <v>0</v>
      </c>
      <c r="BI1487" s="149">
        <f t="shared" si="38"/>
        <v>0</v>
      </c>
      <c r="BJ1487" s="16" t="s">
        <v>169</v>
      </c>
      <c r="BK1487" s="150">
        <f t="shared" si="39"/>
        <v>0</v>
      </c>
      <c r="BL1487" s="16" t="s">
        <v>579</v>
      </c>
      <c r="BM1487" s="16" t="s">
        <v>1702</v>
      </c>
    </row>
    <row r="1488" spans="2:65" s="1" customFormat="1" ht="16.5" customHeight="1">
      <c r="B1488" s="139"/>
      <c r="C1488" s="140" t="s">
        <v>1703</v>
      </c>
      <c r="D1488" s="140" t="s">
        <v>164</v>
      </c>
      <c r="E1488" s="244" t="s">
        <v>2529</v>
      </c>
      <c r="F1488" s="245"/>
      <c r="G1488" s="142" t="s">
        <v>395</v>
      </c>
      <c r="H1488" s="143">
        <v>70</v>
      </c>
      <c r="I1488" s="144"/>
      <c r="J1488" s="143">
        <f t="shared" si="30"/>
        <v>0</v>
      </c>
      <c r="K1488" s="141" t="s">
        <v>1</v>
      </c>
      <c r="L1488" s="30"/>
      <c r="M1488" s="145" t="s">
        <v>1</v>
      </c>
      <c r="N1488" s="146" t="s">
        <v>43</v>
      </c>
      <c r="O1488" s="49"/>
      <c r="P1488" s="147">
        <f t="shared" si="31"/>
        <v>0</v>
      </c>
      <c r="Q1488" s="147">
        <v>0</v>
      </c>
      <c r="R1488" s="147">
        <f t="shared" si="32"/>
        <v>0</v>
      </c>
      <c r="S1488" s="147">
        <v>0</v>
      </c>
      <c r="T1488" s="148">
        <f t="shared" si="33"/>
        <v>0</v>
      </c>
      <c r="AR1488" s="16" t="s">
        <v>579</v>
      </c>
      <c r="AT1488" s="16" t="s">
        <v>164</v>
      </c>
      <c r="AU1488" s="16" t="s">
        <v>184</v>
      </c>
      <c r="AY1488" s="16" t="s">
        <v>162</v>
      </c>
      <c r="BE1488" s="149">
        <f t="shared" si="34"/>
        <v>0</v>
      </c>
      <c r="BF1488" s="149">
        <f t="shared" si="35"/>
        <v>0</v>
      </c>
      <c r="BG1488" s="149">
        <f t="shared" si="36"/>
        <v>0</v>
      </c>
      <c r="BH1488" s="149">
        <f t="shared" si="37"/>
        <v>0</v>
      </c>
      <c r="BI1488" s="149">
        <f t="shared" si="38"/>
        <v>0</v>
      </c>
      <c r="BJ1488" s="16" t="s">
        <v>169</v>
      </c>
      <c r="BK1488" s="150">
        <f t="shared" si="39"/>
        <v>0</v>
      </c>
      <c r="BL1488" s="16" t="s">
        <v>579</v>
      </c>
      <c r="BM1488" s="16" t="s">
        <v>1704</v>
      </c>
    </row>
    <row r="1489" spans="2:65" s="1" customFormat="1" ht="16.5" customHeight="1">
      <c r="B1489" s="139"/>
      <c r="C1489" s="140" t="s">
        <v>1705</v>
      </c>
      <c r="D1489" s="140" t="s">
        <v>164</v>
      </c>
      <c r="E1489" s="244" t="s">
        <v>2530</v>
      </c>
      <c r="F1489" s="245"/>
      <c r="G1489" s="142" t="s">
        <v>395</v>
      </c>
      <c r="H1489" s="143">
        <v>15</v>
      </c>
      <c r="I1489" s="144"/>
      <c r="J1489" s="143">
        <f t="shared" si="30"/>
        <v>0</v>
      </c>
      <c r="K1489" s="141" t="s">
        <v>1</v>
      </c>
      <c r="L1489" s="30"/>
      <c r="M1489" s="145" t="s">
        <v>1</v>
      </c>
      <c r="N1489" s="146" t="s">
        <v>43</v>
      </c>
      <c r="O1489" s="49"/>
      <c r="P1489" s="147">
        <f t="shared" si="31"/>
        <v>0</v>
      </c>
      <c r="Q1489" s="147">
        <v>0</v>
      </c>
      <c r="R1489" s="147">
        <f t="shared" si="32"/>
        <v>0</v>
      </c>
      <c r="S1489" s="147">
        <v>0</v>
      </c>
      <c r="T1489" s="148">
        <f t="shared" si="33"/>
        <v>0</v>
      </c>
      <c r="AR1489" s="16" t="s">
        <v>579</v>
      </c>
      <c r="AT1489" s="16" t="s">
        <v>164</v>
      </c>
      <c r="AU1489" s="16" t="s">
        <v>184</v>
      </c>
      <c r="AY1489" s="16" t="s">
        <v>162</v>
      </c>
      <c r="BE1489" s="149">
        <f t="shared" si="34"/>
        <v>0</v>
      </c>
      <c r="BF1489" s="149">
        <f t="shared" si="35"/>
        <v>0</v>
      </c>
      <c r="BG1489" s="149">
        <f t="shared" si="36"/>
        <v>0</v>
      </c>
      <c r="BH1489" s="149">
        <f t="shared" si="37"/>
        <v>0</v>
      </c>
      <c r="BI1489" s="149">
        <f t="shared" si="38"/>
        <v>0</v>
      </c>
      <c r="BJ1489" s="16" t="s">
        <v>169</v>
      </c>
      <c r="BK1489" s="150">
        <f t="shared" si="39"/>
        <v>0</v>
      </c>
      <c r="BL1489" s="16" t="s">
        <v>579</v>
      </c>
      <c r="BM1489" s="16" t="s">
        <v>1706</v>
      </c>
    </row>
    <row r="1490" spans="2:65" s="1" customFormat="1" ht="16.5" customHeight="1">
      <c r="B1490" s="139"/>
      <c r="C1490" s="140" t="s">
        <v>1707</v>
      </c>
      <c r="D1490" s="140" t="s">
        <v>164</v>
      </c>
      <c r="E1490" s="242" t="s">
        <v>1708</v>
      </c>
      <c r="F1490" s="243"/>
      <c r="G1490" s="142" t="s">
        <v>395</v>
      </c>
      <c r="H1490" s="143">
        <v>1</v>
      </c>
      <c r="I1490" s="144"/>
      <c r="J1490" s="143">
        <f t="shared" si="30"/>
        <v>0</v>
      </c>
      <c r="K1490" s="141" t="s">
        <v>1</v>
      </c>
      <c r="L1490" s="30"/>
      <c r="M1490" s="145" t="s">
        <v>1</v>
      </c>
      <c r="N1490" s="146" t="s">
        <v>43</v>
      </c>
      <c r="O1490" s="49"/>
      <c r="P1490" s="147">
        <f t="shared" si="31"/>
        <v>0</v>
      </c>
      <c r="Q1490" s="147">
        <v>0</v>
      </c>
      <c r="R1490" s="147">
        <f t="shared" si="32"/>
        <v>0</v>
      </c>
      <c r="S1490" s="147">
        <v>0</v>
      </c>
      <c r="T1490" s="148">
        <f t="shared" si="33"/>
        <v>0</v>
      </c>
      <c r="AR1490" s="16" t="s">
        <v>579</v>
      </c>
      <c r="AT1490" s="16" t="s">
        <v>164</v>
      </c>
      <c r="AU1490" s="16" t="s">
        <v>184</v>
      </c>
      <c r="AY1490" s="16" t="s">
        <v>162</v>
      </c>
      <c r="BE1490" s="149">
        <f t="shared" si="34"/>
        <v>0</v>
      </c>
      <c r="BF1490" s="149">
        <f t="shared" si="35"/>
        <v>0</v>
      </c>
      <c r="BG1490" s="149">
        <f t="shared" si="36"/>
        <v>0</v>
      </c>
      <c r="BH1490" s="149">
        <f t="shared" si="37"/>
        <v>0</v>
      </c>
      <c r="BI1490" s="149">
        <f t="shared" si="38"/>
        <v>0</v>
      </c>
      <c r="BJ1490" s="16" t="s">
        <v>169</v>
      </c>
      <c r="BK1490" s="150">
        <f t="shared" si="39"/>
        <v>0</v>
      </c>
      <c r="BL1490" s="16" t="s">
        <v>579</v>
      </c>
      <c r="BM1490" s="16" t="s">
        <v>1709</v>
      </c>
    </row>
    <row r="1491" spans="2:65" s="1" customFormat="1" ht="16.5" customHeight="1">
      <c r="B1491" s="139"/>
      <c r="C1491" s="140" t="s">
        <v>1710</v>
      </c>
      <c r="D1491" s="140" t="s">
        <v>164</v>
      </c>
      <c r="E1491" s="242" t="s">
        <v>1711</v>
      </c>
      <c r="F1491" s="243"/>
      <c r="G1491" s="142" t="s">
        <v>395</v>
      </c>
      <c r="H1491" s="143">
        <v>2</v>
      </c>
      <c r="I1491" s="144"/>
      <c r="J1491" s="143">
        <f t="shared" si="30"/>
        <v>0</v>
      </c>
      <c r="K1491" s="141" t="s">
        <v>1</v>
      </c>
      <c r="L1491" s="30"/>
      <c r="M1491" s="145" t="s">
        <v>1</v>
      </c>
      <c r="N1491" s="146" t="s">
        <v>43</v>
      </c>
      <c r="O1491" s="49"/>
      <c r="P1491" s="147">
        <f t="shared" si="31"/>
        <v>0</v>
      </c>
      <c r="Q1491" s="147">
        <v>0</v>
      </c>
      <c r="R1491" s="147">
        <f t="shared" si="32"/>
        <v>0</v>
      </c>
      <c r="S1491" s="147">
        <v>0</v>
      </c>
      <c r="T1491" s="148">
        <f t="shared" si="33"/>
        <v>0</v>
      </c>
      <c r="AR1491" s="16" t="s">
        <v>579</v>
      </c>
      <c r="AT1491" s="16" t="s">
        <v>164</v>
      </c>
      <c r="AU1491" s="16" t="s">
        <v>184</v>
      </c>
      <c r="AY1491" s="16" t="s">
        <v>162</v>
      </c>
      <c r="BE1491" s="149">
        <f t="shared" si="34"/>
        <v>0</v>
      </c>
      <c r="BF1491" s="149">
        <f t="shared" si="35"/>
        <v>0</v>
      </c>
      <c r="BG1491" s="149">
        <f t="shared" si="36"/>
        <v>0</v>
      </c>
      <c r="BH1491" s="149">
        <f t="shared" si="37"/>
        <v>0</v>
      </c>
      <c r="BI1491" s="149">
        <f t="shared" si="38"/>
        <v>0</v>
      </c>
      <c r="BJ1491" s="16" t="s">
        <v>169</v>
      </c>
      <c r="BK1491" s="150">
        <f t="shared" si="39"/>
        <v>0</v>
      </c>
      <c r="BL1491" s="16" t="s">
        <v>579</v>
      </c>
      <c r="BM1491" s="16" t="s">
        <v>1712</v>
      </c>
    </row>
    <row r="1492" spans="2:65" s="1" customFormat="1" ht="16.5" customHeight="1">
      <c r="B1492" s="139"/>
      <c r="C1492" s="140" t="s">
        <v>1713</v>
      </c>
      <c r="D1492" s="140" t="s">
        <v>164</v>
      </c>
      <c r="E1492" s="242" t="s">
        <v>1714</v>
      </c>
      <c r="F1492" s="243"/>
      <c r="G1492" s="142" t="s">
        <v>395</v>
      </c>
      <c r="H1492" s="143">
        <v>1</v>
      </c>
      <c r="I1492" s="144"/>
      <c r="J1492" s="143">
        <f t="shared" si="30"/>
        <v>0</v>
      </c>
      <c r="K1492" s="141" t="s">
        <v>1</v>
      </c>
      <c r="L1492" s="30"/>
      <c r="M1492" s="145" t="s">
        <v>1</v>
      </c>
      <c r="N1492" s="146" t="s">
        <v>43</v>
      </c>
      <c r="O1492" s="49"/>
      <c r="P1492" s="147">
        <f t="shared" si="31"/>
        <v>0</v>
      </c>
      <c r="Q1492" s="147">
        <v>0</v>
      </c>
      <c r="R1492" s="147">
        <f t="shared" si="32"/>
        <v>0</v>
      </c>
      <c r="S1492" s="147">
        <v>0</v>
      </c>
      <c r="T1492" s="148">
        <f t="shared" si="33"/>
        <v>0</v>
      </c>
      <c r="AR1492" s="16" t="s">
        <v>579</v>
      </c>
      <c r="AT1492" s="16" t="s">
        <v>164</v>
      </c>
      <c r="AU1492" s="16" t="s">
        <v>184</v>
      </c>
      <c r="AY1492" s="16" t="s">
        <v>162</v>
      </c>
      <c r="BE1492" s="149">
        <f t="shared" si="34"/>
        <v>0</v>
      </c>
      <c r="BF1492" s="149">
        <f t="shared" si="35"/>
        <v>0</v>
      </c>
      <c r="BG1492" s="149">
        <f t="shared" si="36"/>
        <v>0</v>
      </c>
      <c r="BH1492" s="149">
        <f t="shared" si="37"/>
        <v>0</v>
      </c>
      <c r="BI1492" s="149">
        <f t="shared" si="38"/>
        <v>0</v>
      </c>
      <c r="BJ1492" s="16" t="s">
        <v>169</v>
      </c>
      <c r="BK1492" s="150">
        <f t="shared" si="39"/>
        <v>0</v>
      </c>
      <c r="BL1492" s="16" t="s">
        <v>579</v>
      </c>
      <c r="BM1492" s="16" t="s">
        <v>1715</v>
      </c>
    </row>
    <row r="1493" spans="2:65" s="1" customFormat="1" ht="16.5" customHeight="1">
      <c r="B1493" s="139"/>
      <c r="C1493" s="140" t="s">
        <v>1716</v>
      </c>
      <c r="D1493" s="140" t="s">
        <v>164</v>
      </c>
      <c r="E1493" s="242" t="s">
        <v>1717</v>
      </c>
      <c r="F1493" s="243"/>
      <c r="G1493" s="142" t="s">
        <v>395</v>
      </c>
      <c r="H1493" s="143">
        <v>2</v>
      </c>
      <c r="I1493" s="144"/>
      <c r="J1493" s="143">
        <f t="shared" si="30"/>
        <v>0</v>
      </c>
      <c r="K1493" s="141" t="s">
        <v>1</v>
      </c>
      <c r="L1493" s="30"/>
      <c r="M1493" s="145" t="s">
        <v>1</v>
      </c>
      <c r="N1493" s="146" t="s">
        <v>43</v>
      </c>
      <c r="O1493" s="49"/>
      <c r="P1493" s="147">
        <f t="shared" si="31"/>
        <v>0</v>
      </c>
      <c r="Q1493" s="147">
        <v>0</v>
      </c>
      <c r="R1493" s="147">
        <f t="shared" si="32"/>
        <v>0</v>
      </c>
      <c r="S1493" s="147">
        <v>0</v>
      </c>
      <c r="T1493" s="148">
        <f t="shared" si="33"/>
        <v>0</v>
      </c>
      <c r="AR1493" s="16" t="s">
        <v>579</v>
      </c>
      <c r="AT1493" s="16" t="s">
        <v>164</v>
      </c>
      <c r="AU1493" s="16" t="s">
        <v>184</v>
      </c>
      <c r="AY1493" s="16" t="s">
        <v>162</v>
      </c>
      <c r="BE1493" s="149">
        <f t="shared" si="34"/>
        <v>0</v>
      </c>
      <c r="BF1493" s="149">
        <f t="shared" si="35"/>
        <v>0</v>
      </c>
      <c r="BG1493" s="149">
        <f t="shared" si="36"/>
        <v>0</v>
      </c>
      <c r="BH1493" s="149">
        <f t="shared" si="37"/>
        <v>0</v>
      </c>
      <c r="BI1493" s="149">
        <f t="shared" si="38"/>
        <v>0</v>
      </c>
      <c r="BJ1493" s="16" t="s">
        <v>169</v>
      </c>
      <c r="BK1493" s="150">
        <f t="shared" si="39"/>
        <v>0</v>
      </c>
      <c r="BL1493" s="16" t="s">
        <v>579</v>
      </c>
      <c r="BM1493" s="16" t="s">
        <v>1718</v>
      </c>
    </row>
    <row r="1494" spans="2:65" s="1" customFormat="1" ht="16.5" customHeight="1">
      <c r="B1494" s="139"/>
      <c r="C1494" s="140" t="s">
        <v>1719</v>
      </c>
      <c r="D1494" s="140" t="s">
        <v>164</v>
      </c>
      <c r="E1494" s="242" t="s">
        <v>1720</v>
      </c>
      <c r="F1494" s="243"/>
      <c r="G1494" s="142" t="s">
        <v>166</v>
      </c>
      <c r="H1494" s="143">
        <v>1</v>
      </c>
      <c r="I1494" s="144"/>
      <c r="J1494" s="143">
        <f t="shared" si="30"/>
        <v>0</v>
      </c>
      <c r="K1494" s="141" t="s">
        <v>1</v>
      </c>
      <c r="L1494" s="30"/>
      <c r="M1494" s="145" t="s">
        <v>1</v>
      </c>
      <c r="N1494" s="146" t="s">
        <v>43</v>
      </c>
      <c r="O1494" s="49"/>
      <c r="P1494" s="147">
        <f t="shared" si="31"/>
        <v>0</v>
      </c>
      <c r="Q1494" s="147">
        <v>0</v>
      </c>
      <c r="R1494" s="147">
        <f t="shared" si="32"/>
        <v>0</v>
      </c>
      <c r="S1494" s="147">
        <v>0</v>
      </c>
      <c r="T1494" s="148">
        <f t="shared" si="33"/>
        <v>0</v>
      </c>
      <c r="AR1494" s="16" t="s">
        <v>579</v>
      </c>
      <c r="AT1494" s="16" t="s">
        <v>164</v>
      </c>
      <c r="AU1494" s="16" t="s">
        <v>184</v>
      </c>
      <c r="AY1494" s="16" t="s">
        <v>162</v>
      </c>
      <c r="BE1494" s="149">
        <f t="shared" si="34"/>
        <v>0</v>
      </c>
      <c r="BF1494" s="149">
        <f t="shared" si="35"/>
        <v>0</v>
      </c>
      <c r="BG1494" s="149">
        <f t="shared" si="36"/>
        <v>0</v>
      </c>
      <c r="BH1494" s="149">
        <f t="shared" si="37"/>
        <v>0</v>
      </c>
      <c r="BI1494" s="149">
        <f t="shared" si="38"/>
        <v>0</v>
      </c>
      <c r="BJ1494" s="16" t="s">
        <v>169</v>
      </c>
      <c r="BK1494" s="150">
        <f t="shared" si="39"/>
        <v>0</v>
      </c>
      <c r="BL1494" s="16" t="s">
        <v>579</v>
      </c>
      <c r="BM1494" s="16" t="s">
        <v>1721</v>
      </c>
    </row>
    <row r="1495" spans="2:65" s="10" customFormat="1" ht="20.85" customHeight="1">
      <c r="B1495" s="126"/>
      <c r="D1495" s="127" t="s">
        <v>70</v>
      </c>
      <c r="E1495" s="137" t="s">
        <v>1722</v>
      </c>
      <c r="F1495" s="137" t="s">
        <v>1723</v>
      </c>
      <c r="I1495" s="129"/>
      <c r="J1495" s="138">
        <f>BK1495</f>
        <v>0</v>
      </c>
      <c r="L1495" s="126"/>
      <c r="M1495" s="131"/>
      <c r="N1495" s="132"/>
      <c r="O1495" s="132"/>
      <c r="P1495" s="133">
        <f>SUM(P1496:P1519)</f>
        <v>0</v>
      </c>
      <c r="Q1495" s="132"/>
      <c r="R1495" s="133">
        <f>SUM(R1496:R1519)</f>
        <v>0</v>
      </c>
      <c r="S1495" s="132"/>
      <c r="T1495" s="134">
        <f>SUM(T1496:T1519)</f>
        <v>0</v>
      </c>
      <c r="AR1495" s="127" t="s">
        <v>184</v>
      </c>
      <c r="AT1495" s="135" t="s">
        <v>70</v>
      </c>
      <c r="AU1495" s="135" t="s">
        <v>169</v>
      </c>
      <c r="AY1495" s="127" t="s">
        <v>162</v>
      </c>
      <c r="BK1495" s="136">
        <f>SUM(BK1496:BK1519)</f>
        <v>0</v>
      </c>
    </row>
    <row r="1496" spans="2:65" s="1" customFormat="1" ht="16.5" customHeight="1">
      <c r="B1496" s="139"/>
      <c r="C1496" s="183" t="s">
        <v>1724</v>
      </c>
      <c r="D1496" s="183" t="s">
        <v>349</v>
      </c>
      <c r="E1496" s="246" t="s">
        <v>1656</v>
      </c>
      <c r="F1496" s="247"/>
      <c r="G1496" s="185" t="s">
        <v>395</v>
      </c>
      <c r="H1496" s="186">
        <v>150</v>
      </c>
      <c r="I1496" s="187"/>
      <c r="J1496" s="186">
        <f t="shared" ref="J1496:J1519" si="40">ROUND(I1496*H1496,3)</f>
        <v>0</v>
      </c>
      <c r="K1496" s="184" t="s">
        <v>1</v>
      </c>
      <c r="L1496" s="188"/>
      <c r="M1496" s="189" t="s">
        <v>1</v>
      </c>
      <c r="N1496" s="190" t="s">
        <v>43</v>
      </c>
      <c r="O1496" s="49"/>
      <c r="P1496" s="147">
        <f t="shared" ref="P1496:P1519" si="41">O1496*H1496</f>
        <v>0</v>
      </c>
      <c r="Q1496" s="147">
        <v>0</v>
      </c>
      <c r="R1496" s="147">
        <f t="shared" ref="R1496:R1519" si="42">Q1496*H1496</f>
        <v>0</v>
      </c>
      <c r="S1496" s="147">
        <v>0</v>
      </c>
      <c r="T1496" s="148">
        <f t="shared" ref="T1496:T1519" si="43">S1496*H1496</f>
        <v>0</v>
      </c>
      <c r="AR1496" s="16" t="s">
        <v>1462</v>
      </c>
      <c r="AT1496" s="16" t="s">
        <v>349</v>
      </c>
      <c r="AU1496" s="16" t="s">
        <v>184</v>
      </c>
      <c r="AY1496" s="16" t="s">
        <v>162</v>
      </c>
      <c r="BE1496" s="149">
        <f t="shared" ref="BE1496:BE1519" si="44">IF(N1496="základná",J1496,0)</f>
        <v>0</v>
      </c>
      <c r="BF1496" s="149">
        <f t="shared" ref="BF1496:BF1519" si="45">IF(N1496="znížená",J1496,0)</f>
        <v>0</v>
      </c>
      <c r="BG1496" s="149">
        <f t="shared" ref="BG1496:BG1519" si="46">IF(N1496="zákl. prenesená",J1496,0)</f>
        <v>0</v>
      </c>
      <c r="BH1496" s="149">
        <f t="shared" ref="BH1496:BH1519" si="47">IF(N1496="zníž. prenesená",J1496,0)</f>
        <v>0</v>
      </c>
      <c r="BI1496" s="149">
        <f t="shared" ref="BI1496:BI1519" si="48">IF(N1496="nulová",J1496,0)</f>
        <v>0</v>
      </c>
      <c r="BJ1496" s="16" t="s">
        <v>169</v>
      </c>
      <c r="BK1496" s="150">
        <f t="shared" ref="BK1496:BK1519" si="49">ROUND(I1496*H1496,3)</f>
        <v>0</v>
      </c>
      <c r="BL1496" s="16" t="s">
        <v>579</v>
      </c>
      <c r="BM1496" s="16" t="s">
        <v>1725</v>
      </c>
    </row>
    <row r="1497" spans="2:65" s="1" customFormat="1" ht="16.5" customHeight="1">
      <c r="B1497" s="139"/>
      <c r="C1497" s="183" t="s">
        <v>1726</v>
      </c>
      <c r="D1497" s="183" t="s">
        <v>349</v>
      </c>
      <c r="E1497" s="246" t="s">
        <v>1659</v>
      </c>
      <c r="F1497" s="247"/>
      <c r="G1497" s="185" t="s">
        <v>395</v>
      </c>
      <c r="H1497" s="186">
        <v>140</v>
      </c>
      <c r="I1497" s="187"/>
      <c r="J1497" s="186">
        <f t="shared" si="40"/>
        <v>0</v>
      </c>
      <c r="K1497" s="184" t="s">
        <v>1</v>
      </c>
      <c r="L1497" s="188"/>
      <c r="M1497" s="189" t="s">
        <v>1</v>
      </c>
      <c r="N1497" s="190" t="s">
        <v>43</v>
      </c>
      <c r="O1497" s="49"/>
      <c r="P1497" s="147">
        <f t="shared" si="41"/>
        <v>0</v>
      </c>
      <c r="Q1497" s="147">
        <v>0</v>
      </c>
      <c r="R1497" s="147">
        <f t="shared" si="42"/>
        <v>0</v>
      </c>
      <c r="S1497" s="147">
        <v>0</v>
      </c>
      <c r="T1497" s="148">
        <f t="shared" si="43"/>
        <v>0</v>
      </c>
      <c r="AR1497" s="16" t="s">
        <v>1462</v>
      </c>
      <c r="AT1497" s="16" t="s">
        <v>349</v>
      </c>
      <c r="AU1497" s="16" t="s">
        <v>184</v>
      </c>
      <c r="AY1497" s="16" t="s">
        <v>162</v>
      </c>
      <c r="BE1497" s="149">
        <f t="shared" si="44"/>
        <v>0</v>
      </c>
      <c r="BF1497" s="149">
        <f t="shared" si="45"/>
        <v>0</v>
      </c>
      <c r="BG1497" s="149">
        <f t="shared" si="46"/>
        <v>0</v>
      </c>
      <c r="BH1497" s="149">
        <f t="shared" si="47"/>
        <v>0</v>
      </c>
      <c r="BI1497" s="149">
        <f t="shared" si="48"/>
        <v>0</v>
      </c>
      <c r="BJ1497" s="16" t="s">
        <v>169</v>
      </c>
      <c r="BK1497" s="150">
        <f t="shared" si="49"/>
        <v>0</v>
      </c>
      <c r="BL1497" s="16" t="s">
        <v>579</v>
      </c>
      <c r="BM1497" s="16" t="s">
        <v>1727</v>
      </c>
    </row>
    <row r="1498" spans="2:65" s="1" customFormat="1" ht="16.5" customHeight="1">
      <c r="B1498" s="139"/>
      <c r="C1498" s="183" t="s">
        <v>1728</v>
      </c>
      <c r="D1498" s="183" t="s">
        <v>349</v>
      </c>
      <c r="E1498" s="246" t="s">
        <v>1662</v>
      </c>
      <c r="F1498" s="247"/>
      <c r="G1498" s="185" t="s">
        <v>395</v>
      </c>
      <c r="H1498" s="186">
        <v>60</v>
      </c>
      <c r="I1498" s="187"/>
      <c r="J1498" s="186">
        <f t="shared" si="40"/>
        <v>0</v>
      </c>
      <c r="K1498" s="184" t="s">
        <v>1</v>
      </c>
      <c r="L1498" s="188"/>
      <c r="M1498" s="189" t="s">
        <v>1</v>
      </c>
      <c r="N1498" s="190" t="s">
        <v>43</v>
      </c>
      <c r="O1498" s="49"/>
      <c r="P1498" s="147">
        <f t="shared" si="41"/>
        <v>0</v>
      </c>
      <c r="Q1498" s="147">
        <v>0</v>
      </c>
      <c r="R1498" s="147">
        <f t="shared" si="42"/>
        <v>0</v>
      </c>
      <c r="S1498" s="147">
        <v>0</v>
      </c>
      <c r="T1498" s="148">
        <f t="shared" si="43"/>
        <v>0</v>
      </c>
      <c r="AR1498" s="16" t="s">
        <v>1462</v>
      </c>
      <c r="AT1498" s="16" t="s">
        <v>349</v>
      </c>
      <c r="AU1498" s="16" t="s">
        <v>184</v>
      </c>
      <c r="AY1498" s="16" t="s">
        <v>162</v>
      </c>
      <c r="BE1498" s="149">
        <f t="shared" si="44"/>
        <v>0</v>
      </c>
      <c r="BF1498" s="149">
        <f t="shared" si="45"/>
        <v>0</v>
      </c>
      <c r="BG1498" s="149">
        <f t="shared" si="46"/>
        <v>0</v>
      </c>
      <c r="BH1498" s="149">
        <f t="shared" si="47"/>
        <v>0</v>
      </c>
      <c r="BI1498" s="149">
        <f t="shared" si="48"/>
        <v>0</v>
      </c>
      <c r="BJ1498" s="16" t="s">
        <v>169</v>
      </c>
      <c r="BK1498" s="150">
        <f t="shared" si="49"/>
        <v>0</v>
      </c>
      <c r="BL1498" s="16" t="s">
        <v>579</v>
      </c>
      <c r="BM1498" s="16" t="s">
        <v>1729</v>
      </c>
    </row>
    <row r="1499" spans="2:65" s="1" customFormat="1" ht="16.5" customHeight="1">
      <c r="B1499" s="139"/>
      <c r="C1499" s="183" t="s">
        <v>1730</v>
      </c>
      <c r="D1499" s="183" t="s">
        <v>349</v>
      </c>
      <c r="E1499" s="246" t="s">
        <v>1665</v>
      </c>
      <c r="F1499" s="247"/>
      <c r="G1499" s="185" t="s">
        <v>712</v>
      </c>
      <c r="H1499" s="186">
        <v>100</v>
      </c>
      <c r="I1499" s="187"/>
      <c r="J1499" s="186">
        <f t="shared" si="40"/>
        <v>0</v>
      </c>
      <c r="K1499" s="184" t="s">
        <v>1</v>
      </c>
      <c r="L1499" s="188"/>
      <c r="M1499" s="189" t="s">
        <v>1</v>
      </c>
      <c r="N1499" s="190" t="s">
        <v>43</v>
      </c>
      <c r="O1499" s="49"/>
      <c r="P1499" s="147">
        <f t="shared" si="41"/>
        <v>0</v>
      </c>
      <c r="Q1499" s="147">
        <v>0</v>
      </c>
      <c r="R1499" s="147">
        <f t="shared" si="42"/>
        <v>0</v>
      </c>
      <c r="S1499" s="147">
        <v>0</v>
      </c>
      <c r="T1499" s="148">
        <f t="shared" si="43"/>
        <v>0</v>
      </c>
      <c r="AR1499" s="16" t="s">
        <v>1462</v>
      </c>
      <c r="AT1499" s="16" t="s">
        <v>349</v>
      </c>
      <c r="AU1499" s="16" t="s">
        <v>184</v>
      </c>
      <c r="AY1499" s="16" t="s">
        <v>162</v>
      </c>
      <c r="BE1499" s="149">
        <f t="shared" si="44"/>
        <v>0</v>
      </c>
      <c r="BF1499" s="149">
        <f t="shared" si="45"/>
        <v>0</v>
      </c>
      <c r="BG1499" s="149">
        <f t="shared" si="46"/>
        <v>0</v>
      </c>
      <c r="BH1499" s="149">
        <f t="shared" si="47"/>
        <v>0</v>
      </c>
      <c r="BI1499" s="149">
        <f t="shared" si="48"/>
        <v>0</v>
      </c>
      <c r="BJ1499" s="16" t="s">
        <v>169</v>
      </c>
      <c r="BK1499" s="150">
        <f t="shared" si="49"/>
        <v>0</v>
      </c>
      <c r="BL1499" s="16" t="s">
        <v>579</v>
      </c>
      <c r="BM1499" s="16" t="s">
        <v>1731</v>
      </c>
    </row>
    <row r="1500" spans="2:65" s="1" customFormat="1" ht="16.5" customHeight="1">
      <c r="B1500" s="139"/>
      <c r="C1500" s="183" t="s">
        <v>1732</v>
      </c>
      <c r="D1500" s="183" t="s">
        <v>349</v>
      </c>
      <c r="E1500" s="246" t="s">
        <v>1668</v>
      </c>
      <c r="F1500" s="247"/>
      <c r="G1500" s="185" t="s">
        <v>395</v>
      </c>
      <c r="H1500" s="186">
        <v>85</v>
      </c>
      <c r="I1500" s="187"/>
      <c r="J1500" s="186">
        <f t="shared" si="40"/>
        <v>0</v>
      </c>
      <c r="K1500" s="184" t="s">
        <v>1</v>
      </c>
      <c r="L1500" s="188"/>
      <c r="M1500" s="189" t="s">
        <v>1</v>
      </c>
      <c r="N1500" s="190" t="s">
        <v>43</v>
      </c>
      <c r="O1500" s="49"/>
      <c r="P1500" s="147">
        <f t="shared" si="41"/>
        <v>0</v>
      </c>
      <c r="Q1500" s="147">
        <v>0</v>
      </c>
      <c r="R1500" s="147">
        <f t="shared" si="42"/>
        <v>0</v>
      </c>
      <c r="S1500" s="147">
        <v>0</v>
      </c>
      <c r="T1500" s="148">
        <f t="shared" si="43"/>
        <v>0</v>
      </c>
      <c r="AR1500" s="16" t="s">
        <v>1462</v>
      </c>
      <c r="AT1500" s="16" t="s">
        <v>349</v>
      </c>
      <c r="AU1500" s="16" t="s">
        <v>184</v>
      </c>
      <c r="AY1500" s="16" t="s">
        <v>162</v>
      </c>
      <c r="BE1500" s="149">
        <f t="shared" si="44"/>
        <v>0</v>
      </c>
      <c r="BF1500" s="149">
        <f t="shared" si="45"/>
        <v>0</v>
      </c>
      <c r="BG1500" s="149">
        <f t="shared" si="46"/>
        <v>0</v>
      </c>
      <c r="BH1500" s="149">
        <f t="shared" si="47"/>
        <v>0</v>
      </c>
      <c r="BI1500" s="149">
        <f t="shared" si="48"/>
        <v>0</v>
      </c>
      <c r="BJ1500" s="16" t="s">
        <v>169</v>
      </c>
      <c r="BK1500" s="150">
        <f t="shared" si="49"/>
        <v>0</v>
      </c>
      <c r="BL1500" s="16" t="s">
        <v>579</v>
      </c>
      <c r="BM1500" s="16" t="s">
        <v>1733</v>
      </c>
    </row>
    <row r="1501" spans="2:65" s="1" customFormat="1" ht="16.5" customHeight="1">
      <c r="B1501" s="139"/>
      <c r="C1501" s="183" t="s">
        <v>1734</v>
      </c>
      <c r="D1501" s="183" t="s">
        <v>349</v>
      </c>
      <c r="E1501" s="246" t="s">
        <v>1674</v>
      </c>
      <c r="F1501" s="247"/>
      <c r="G1501" s="185" t="s">
        <v>712</v>
      </c>
      <c r="H1501" s="186">
        <v>1000</v>
      </c>
      <c r="I1501" s="187"/>
      <c r="J1501" s="186">
        <f t="shared" si="40"/>
        <v>0</v>
      </c>
      <c r="K1501" s="184" t="s">
        <v>1</v>
      </c>
      <c r="L1501" s="188"/>
      <c r="M1501" s="189" t="s">
        <v>1</v>
      </c>
      <c r="N1501" s="190" t="s">
        <v>43</v>
      </c>
      <c r="O1501" s="49"/>
      <c r="P1501" s="147">
        <f t="shared" si="41"/>
        <v>0</v>
      </c>
      <c r="Q1501" s="147">
        <v>0</v>
      </c>
      <c r="R1501" s="147">
        <f t="shared" si="42"/>
        <v>0</v>
      </c>
      <c r="S1501" s="147">
        <v>0</v>
      </c>
      <c r="T1501" s="148">
        <f t="shared" si="43"/>
        <v>0</v>
      </c>
      <c r="AR1501" s="16" t="s">
        <v>1462</v>
      </c>
      <c r="AT1501" s="16" t="s">
        <v>349</v>
      </c>
      <c r="AU1501" s="16" t="s">
        <v>184</v>
      </c>
      <c r="AY1501" s="16" t="s">
        <v>162</v>
      </c>
      <c r="BE1501" s="149">
        <f t="shared" si="44"/>
        <v>0</v>
      </c>
      <c r="BF1501" s="149">
        <f t="shared" si="45"/>
        <v>0</v>
      </c>
      <c r="BG1501" s="149">
        <f t="shared" si="46"/>
        <v>0</v>
      </c>
      <c r="BH1501" s="149">
        <f t="shared" si="47"/>
        <v>0</v>
      </c>
      <c r="BI1501" s="149">
        <f t="shared" si="48"/>
        <v>0</v>
      </c>
      <c r="BJ1501" s="16" t="s">
        <v>169</v>
      </c>
      <c r="BK1501" s="150">
        <f t="shared" si="49"/>
        <v>0</v>
      </c>
      <c r="BL1501" s="16" t="s">
        <v>579</v>
      </c>
      <c r="BM1501" s="16" t="s">
        <v>1735</v>
      </c>
    </row>
    <row r="1502" spans="2:65" s="1" customFormat="1" ht="16.5" customHeight="1">
      <c r="B1502" s="139"/>
      <c r="C1502" s="183" t="s">
        <v>1736</v>
      </c>
      <c r="D1502" s="183" t="s">
        <v>349</v>
      </c>
      <c r="E1502" s="246" t="s">
        <v>1677</v>
      </c>
      <c r="F1502" s="247"/>
      <c r="G1502" s="185" t="s">
        <v>712</v>
      </c>
      <c r="H1502" s="186">
        <v>300</v>
      </c>
      <c r="I1502" s="187"/>
      <c r="J1502" s="186">
        <f t="shared" si="40"/>
        <v>0</v>
      </c>
      <c r="K1502" s="184" t="s">
        <v>1</v>
      </c>
      <c r="L1502" s="188"/>
      <c r="M1502" s="189" t="s">
        <v>1</v>
      </c>
      <c r="N1502" s="190" t="s">
        <v>43</v>
      </c>
      <c r="O1502" s="49"/>
      <c r="P1502" s="147">
        <f t="shared" si="41"/>
        <v>0</v>
      </c>
      <c r="Q1502" s="147">
        <v>0</v>
      </c>
      <c r="R1502" s="147">
        <f t="shared" si="42"/>
        <v>0</v>
      </c>
      <c r="S1502" s="147">
        <v>0</v>
      </c>
      <c r="T1502" s="148">
        <f t="shared" si="43"/>
        <v>0</v>
      </c>
      <c r="AR1502" s="16" t="s">
        <v>1462</v>
      </c>
      <c r="AT1502" s="16" t="s">
        <v>349</v>
      </c>
      <c r="AU1502" s="16" t="s">
        <v>184</v>
      </c>
      <c r="AY1502" s="16" t="s">
        <v>162</v>
      </c>
      <c r="BE1502" s="149">
        <f t="shared" si="44"/>
        <v>0</v>
      </c>
      <c r="BF1502" s="149">
        <f t="shared" si="45"/>
        <v>0</v>
      </c>
      <c r="BG1502" s="149">
        <f t="shared" si="46"/>
        <v>0</v>
      </c>
      <c r="BH1502" s="149">
        <f t="shared" si="47"/>
        <v>0</v>
      </c>
      <c r="BI1502" s="149">
        <f t="shared" si="48"/>
        <v>0</v>
      </c>
      <c r="BJ1502" s="16" t="s">
        <v>169</v>
      </c>
      <c r="BK1502" s="150">
        <f t="shared" si="49"/>
        <v>0</v>
      </c>
      <c r="BL1502" s="16" t="s">
        <v>579</v>
      </c>
      <c r="BM1502" s="16" t="s">
        <v>1737</v>
      </c>
    </row>
    <row r="1503" spans="2:65" s="1" customFormat="1" ht="16.5" customHeight="1">
      <c r="B1503" s="139"/>
      <c r="C1503" s="183" t="s">
        <v>1738</v>
      </c>
      <c r="D1503" s="183" t="s">
        <v>349</v>
      </c>
      <c r="E1503" s="246" t="s">
        <v>1680</v>
      </c>
      <c r="F1503" s="247"/>
      <c r="G1503" s="185" t="s">
        <v>712</v>
      </c>
      <c r="H1503" s="186">
        <v>200</v>
      </c>
      <c r="I1503" s="187"/>
      <c r="J1503" s="186">
        <f t="shared" si="40"/>
        <v>0</v>
      </c>
      <c r="K1503" s="184" t="s">
        <v>1</v>
      </c>
      <c r="L1503" s="188"/>
      <c r="M1503" s="189" t="s">
        <v>1</v>
      </c>
      <c r="N1503" s="190" t="s">
        <v>43</v>
      </c>
      <c r="O1503" s="49"/>
      <c r="P1503" s="147">
        <f t="shared" si="41"/>
        <v>0</v>
      </c>
      <c r="Q1503" s="147">
        <v>0</v>
      </c>
      <c r="R1503" s="147">
        <f t="shared" si="42"/>
        <v>0</v>
      </c>
      <c r="S1503" s="147">
        <v>0</v>
      </c>
      <c r="T1503" s="148">
        <f t="shared" si="43"/>
        <v>0</v>
      </c>
      <c r="AR1503" s="16" t="s">
        <v>1462</v>
      </c>
      <c r="AT1503" s="16" t="s">
        <v>349</v>
      </c>
      <c r="AU1503" s="16" t="s">
        <v>184</v>
      </c>
      <c r="AY1503" s="16" t="s">
        <v>162</v>
      </c>
      <c r="BE1503" s="149">
        <f t="shared" si="44"/>
        <v>0</v>
      </c>
      <c r="BF1503" s="149">
        <f t="shared" si="45"/>
        <v>0</v>
      </c>
      <c r="BG1503" s="149">
        <f t="shared" si="46"/>
        <v>0</v>
      </c>
      <c r="BH1503" s="149">
        <f t="shared" si="47"/>
        <v>0</v>
      </c>
      <c r="BI1503" s="149">
        <f t="shared" si="48"/>
        <v>0</v>
      </c>
      <c r="BJ1503" s="16" t="s">
        <v>169</v>
      </c>
      <c r="BK1503" s="150">
        <f t="shared" si="49"/>
        <v>0</v>
      </c>
      <c r="BL1503" s="16" t="s">
        <v>579</v>
      </c>
      <c r="BM1503" s="16" t="s">
        <v>1739</v>
      </c>
    </row>
    <row r="1504" spans="2:65" s="1" customFormat="1" ht="16.5" customHeight="1">
      <c r="B1504" s="139"/>
      <c r="C1504" s="183" t="s">
        <v>1740</v>
      </c>
      <c r="D1504" s="183" t="s">
        <v>349</v>
      </c>
      <c r="E1504" s="246" t="s">
        <v>1683</v>
      </c>
      <c r="F1504" s="247"/>
      <c r="G1504" s="185" t="s">
        <v>712</v>
      </c>
      <c r="H1504" s="186">
        <v>1200</v>
      </c>
      <c r="I1504" s="187"/>
      <c r="J1504" s="186">
        <f t="shared" si="40"/>
        <v>0</v>
      </c>
      <c r="K1504" s="184" t="s">
        <v>1</v>
      </c>
      <c r="L1504" s="188"/>
      <c r="M1504" s="189" t="s">
        <v>1</v>
      </c>
      <c r="N1504" s="190" t="s">
        <v>43</v>
      </c>
      <c r="O1504" s="49"/>
      <c r="P1504" s="147">
        <f t="shared" si="41"/>
        <v>0</v>
      </c>
      <c r="Q1504" s="147">
        <v>0</v>
      </c>
      <c r="R1504" s="147">
        <f t="shared" si="42"/>
        <v>0</v>
      </c>
      <c r="S1504" s="147">
        <v>0</v>
      </c>
      <c r="T1504" s="148">
        <f t="shared" si="43"/>
        <v>0</v>
      </c>
      <c r="AR1504" s="16" t="s">
        <v>1462</v>
      </c>
      <c r="AT1504" s="16" t="s">
        <v>349</v>
      </c>
      <c r="AU1504" s="16" t="s">
        <v>184</v>
      </c>
      <c r="AY1504" s="16" t="s">
        <v>162</v>
      </c>
      <c r="BE1504" s="149">
        <f t="shared" si="44"/>
        <v>0</v>
      </c>
      <c r="BF1504" s="149">
        <f t="shared" si="45"/>
        <v>0</v>
      </c>
      <c r="BG1504" s="149">
        <f t="shared" si="46"/>
        <v>0</v>
      </c>
      <c r="BH1504" s="149">
        <f t="shared" si="47"/>
        <v>0</v>
      </c>
      <c r="BI1504" s="149">
        <f t="shared" si="48"/>
        <v>0</v>
      </c>
      <c r="BJ1504" s="16" t="s">
        <v>169</v>
      </c>
      <c r="BK1504" s="150">
        <f t="shared" si="49"/>
        <v>0</v>
      </c>
      <c r="BL1504" s="16" t="s">
        <v>579</v>
      </c>
      <c r="BM1504" s="16" t="s">
        <v>1741</v>
      </c>
    </row>
    <row r="1505" spans="2:65" s="1" customFormat="1" ht="16.5" customHeight="1">
      <c r="B1505" s="139"/>
      <c r="C1505" s="183" t="s">
        <v>1742</v>
      </c>
      <c r="D1505" s="183" t="s">
        <v>349</v>
      </c>
      <c r="E1505" s="246" t="s">
        <v>1686</v>
      </c>
      <c r="F1505" s="247"/>
      <c r="G1505" s="185" t="s">
        <v>712</v>
      </c>
      <c r="H1505" s="186">
        <v>100</v>
      </c>
      <c r="I1505" s="187"/>
      <c r="J1505" s="186">
        <f t="shared" si="40"/>
        <v>0</v>
      </c>
      <c r="K1505" s="184" t="s">
        <v>1</v>
      </c>
      <c r="L1505" s="188"/>
      <c r="M1505" s="189" t="s">
        <v>1</v>
      </c>
      <c r="N1505" s="190" t="s">
        <v>43</v>
      </c>
      <c r="O1505" s="49"/>
      <c r="P1505" s="147">
        <f t="shared" si="41"/>
        <v>0</v>
      </c>
      <c r="Q1505" s="147">
        <v>0</v>
      </c>
      <c r="R1505" s="147">
        <f t="shared" si="42"/>
        <v>0</v>
      </c>
      <c r="S1505" s="147">
        <v>0</v>
      </c>
      <c r="T1505" s="148">
        <f t="shared" si="43"/>
        <v>0</v>
      </c>
      <c r="AR1505" s="16" t="s">
        <v>1462</v>
      </c>
      <c r="AT1505" s="16" t="s">
        <v>349</v>
      </c>
      <c r="AU1505" s="16" t="s">
        <v>184</v>
      </c>
      <c r="AY1505" s="16" t="s">
        <v>162</v>
      </c>
      <c r="BE1505" s="149">
        <f t="shared" si="44"/>
        <v>0</v>
      </c>
      <c r="BF1505" s="149">
        <f t="shared" si="45"/>
        <v>0</v>
      </c>
      <c r="BG1505" s="149">
        <f t="shared" si="46"/>
        <v>0</v>
      </c>
      <c r="BH1505" s="149">
        <f t="shared" si="47"/>
        <v>0</v>
      </c>
      <c r="BI1505" s="149">
        <f t="shared" si="48"/>
        <v>0</v>
      </c>
      <c r="BJ1505" s="16" t="s">
        <v>169</v>
      </c>
      <c r="BK1505" s="150">
        <f t="shared" si="49"/>
        <v>0</v>
      </c>
      <c r="BL1505" s="16" t="s">
        <v>579</v>
      </c>
      <c r="BM1505" s="16" t="s">
        <v>1743</v>
      </c>
    </row>
    <row r="1506" spans="2:65" s="1" customFormat="1" ht="16.5" customHeight="1">
      <c r="B1506" s="139"/>
      <c r="C1506" s="183" t="s">
        <v>1744</v>
      </c>
      <c r="D1506" s="183" t="s">
        <v>349</v>
      </c>
      <c r="E1506" s="246" t="s">
        <v>2594</v>
      </c>
      <c r="F1506" s="247"/>
      <c r="G1506" s="185" t="s">
        <v>395</v>
      </c>
      <c r="H1506" s="186">
        <v>30</v>
      </c>
      <c r="I1506" s="187"/>
      <c r="J1506" s="186">
        <f t="shared" si="40"/>
        <v>0</v>
      </c>
      <c r="K1506" s="184" t="s">
        <v>1</v>
      </c>
      <c r="L1506" s="188"/>
      <c r="M1506" s="189" t="s">
        <v>1</v>
      </c>
      <c r="N1506" s="190" t="s">
        <v>43</v>
      </c>
      <c r="O1506" s="49"/>
      <c r="P1506" s="147">
        <f t="shared" si="41"/>
        <v>0</v>
      </c>
      <c r="Q1506" s="147">
        <v>0</v>
      </c>
      <c r="R1506" s="147">
        <f t="shared" si="42"/>
        <v>0</v>
      </c>
      <c r="S1506" s="147">
        <v>0</v>
      </c>
      <c r="T1506" s="148">
        <f t="shared" si="43"/>
        <v>0</v>
      </c>
      <c r="AR1506" s="16" t="s">
        <v>1462</v>
      </c>
      <c r="AT1506" s="16" t="s">
        <v>349</v>
      </c>
      <c r="AU1506" s="16" t="s">
        <v>184</v>
      </c>
      <c r="AY1506" s="16" t="s">
        <v>162</v>
      </c>
      <c r="BE1506" s="149">
        <f t="shared" si="44"/>
        <v>0</v>
      </c>
      <c r="BF1506" s="149">
        <f t="shared" si="45"/>
        <v>0</v>
      </c>
      <c r="BG1506" s="149">
        <f t="shared" si="46"/>
        <v>0</v>
      </c>
      <c r="BH1506" s="149">
        <f t="shared" si="47"/>
        <v>0</v>
      </c>
      <c r="BI1506" s="149">
        <f t="shared" si="48"/>
        <v>0</v>
      </c>
      <c r="BJ1506" s="16" t="s">
        <v>169</v>
      </c>
      <c r="BK1506" s="150">
        <f t="shared" si="49"/>
        <v>0</v>
      </c>
      <c r="BL1506" s="16" t="s">
        <v>579</v>
      </c>
      <c r="BM1506" s="16" t="s">
        <v>1745</v>
      </c>
    </row>
    <row r="1507" spans="2:65" s="1" customFormat="1" ht="16.5" customHeight="1">
      <c r="B1507" s="139"/>
      <c r="C1507" s="183" t="s">
        <v>1746</v>
      </c>
      <c r="D1507" s="183" t="s">
        <v>349</v>
      </c>
      <c r="E1507" s="246" t="s">
        <v>1691</v>
      </c>
      <c r="F1507" s="247"/>
      <c r="G1507" s="185" t="s">
        <v>712</v>
      </c>
      <c r="H1507" s="186">
        <v>100</v>
      </c>
      <c r="I1507" s="187"/>
      <c r="J1507" s="186">
        <f t="shared" si="40"/>
        <v>0</v>
      </c>
      <c r="K1507" s="184" t="s">
        <v>1</v>
      </c>
      <c r="L1507" s="188"/>
      <c r="M1507" s="189" t="s">
        <v>1</v>
      </c>
      <c r="N1507" s="190" t="s">
        <v>43</v>
      </c>
      <c r="O1507" s="49"/>
      <c r="P1507" s="147">
        <f t="shared" si="41"/>
        <v>0</v>
      </c>
      <c r="Q1507" s="147">
        <v>0</v>
      </c>
      <c r="R1507" s="147">
        <f t="shared" si="42"/>
        <v>0</v>
      </c>
      <c r="S1507" s="147">
        <v>0</v>
      </c>
      <c r="T1507" s="148">
        <f t="shared" si="43"/>
        <v>0</v>
      </c>
      <c r="AR1507" s="16" t="s">
        <v>1462</v>
      </c>
      <c r="AT1507" s="16" t="s">
        <v>349</v>
      </c>
      <c r="AU1507" s="16" t="s">
        <v>184</v>
      </c>
      <c r="AY1507" s="16" t="s">
        <v>162</v>
      </c>
      <c r="BE1507" s="149">
        <f t="shared" si="44"/>
        <v>0</v>
      </c>
      <c r="BF1507" s="149">
        <f t="shared" si="45"/>
        <v>0</v>
      </c>
      <c r="BG1507" s="149">
        <f t="shared" si="46"/>
        <v>0</v>
      </c>
      <c r="BH1507" s="149">
        <f t="shared" si="47"/>
        <v>0</v>
      </c>
      <c r="BI1507" s="149">
        <f t="shared" si="48"/>
        <v>0</v>
      </c>
      <c r="BJ1507" s="16" t="s">
        <v>169</v>
      </c>
      <c r="BK1507" s="150">
        <f t="shared" si="49"/>
        <v>0</v>
      </c>
      <c r="BL1507" s="16" t="s">
        <v>579</v>
      </c>
      <c r="BM1507" s="16" t="s">
        <v>1747</v>
      </c>
    </row>
    <row r="1508" spans="2:65" s="1" customFormat="1" ht="16.5" customHeight="1">
      <c r="B1508" s="139"/>
      <c r="C1508" s="183" t="s">
        <v>1748</v>
      </c>
      <c r="D1508" s="183" t="s">
        <v>349</v>
      </c>
      <c r="E1508" s="246" t="s">
        <v>2531</v>
      </c>
      <c r="F1508" s="247"/>
      <c r="G1508" s="185" t="s">
        <v>395</v>
      </c>
      <c r="H1508" s="186">
        <v>4</v>
      </c>
      <c r="I1508" s="187"/>
      <c r="J1508" s="186">
        <f t="shared" si="40"/>
        <v>0</v>
      </c>
      <c r="K1508" s="184" t="s">
        <v>1</v>
      </c>
      <c r="L1508" s="188"/>
      <c r="M1508" s="189" t="s">
        <v>1</v>
      </c>
      <c r="N1508" s="190" t="s">
        <v>43</v>
      </c>
      <c r="O1508" s="49"/>
      <c r="P1508" s="147">
        <f t="shared" si="41"/>
        <v>0</v>
      </c>
      <c r="Q1508" s="147">
        <v>0</v>
      </c>
      <c r="R1508" s="147">
        <f t="shared" si="42"/>
        <v>0</v>
      </c>
      <c r="S1508" s="147">
        <v>0</v>
      </c>
      <c r="T1508" s="148">
        <f t="shared" si="43"/>
        <v>0</v>
      </c>
      <c r="AR1508" s="16" t="s">
        <v>1462</v>
      </c>
      <c r="AT1508" s="16" t="s">
        <v>349</v>
      </c>
      <c r="AU1508" s="16" t="s">
        <v>184</v>
      </c>
      <c r="AY1508" s="16" t="s">
        <v>162</v>
      </c>
      <c r="BE1508" s="149">
        <f t="shared" si="44"/>
        <v>0</v>
      </c>
      <c r="BF1508" s="149">
        <f t="shared" si="45"/>
        <v>0</v>
      </c>
      <c r="BG1508" s="149">
        <f t="shared" si="46"/>
        <v>0</v>
      </c>
      <c r="BH1508" s="149">
        <f t="shared" si="47"/>
        <v>0</v>
      </c>
      <c r="BI1508" s="149">
        <f t="shared" si="48"/>
        <v>0</v>
      </c>
      <c r="BJ1508" s="16" t="s">
        <v>169</v>
      </c>
      <c r="BK1508" s="150">
        <f t="shared" si="49"/>
        <v>0</v>
      </c>
      <c r="BL1508" s="16" t="s">
        <v>579</v>
      </c>
      <c r="BM1508" s="16" t="s">
        <v>1749</v>
      </c>
    </row>
    <row r="1509" spans="2:65" s="1" customFormat="1" ht="16.5" customHeight="1">
      <c r="B1509" s="139"/>
      <c r="C1509" s="183" t="s">
        <v>1750</v>
      </c>
      <c r="D1509" s="183" t="s">
        <v>349</v>
      </c>
      <c r="E1509" s="246" t="s">
        <v>2532</v>
      </c>
      <c r="F1509" s="247"/>
      <c r="G1509" s="185" t="s">
        <v>395</v>
      </c>
      <c r="H1509" s="186">
        <v>22</v>
      </c>
      <c r="I1509" s="187"/>
      <c r="J1509" s="186">
        <f t="shared" si="40"/>
        <v>0</v>
      </c>
      <c r="K1509" s="184" t="s">
        <v>1</v>
      </c>
      <c r="L1509" s="188"/>
      <c r="M1509" s="189" t="s">
        <v>1</v>
      </c>
      <c r="N1509" s="190" t="s">
        <v>43</v>
      </c>
      <c r="O1509" s="49"/>
      <c r="P1509" s="147">
        <f t="shared" si="41"/>
        <v>0</v>
      </c>
      <c r="Q1509" s="147">
        <v>0</v>
      </c>
      <c r="R1509" s="147">
        <f t="shared" si="42"/>
        <v>0</v>
      </c>
      <c r="S1509" s="147">
        <v>0</v>
      </c>
      <c r="T1509" s="148">
        <f t="shared" si="43"/>
        <v>0</v>
      </c>
      <c r="AR1509" s="16" t="s">
        <v>1462</v>
      </c>
      <c r="AT1509" s="16" t="s">
        <v>349</v>
      </c>
      <c r="AU1509" s="16" t="s">
        <v>184</v>
      </c>
      <c r="AY1509" s="16" t="s">
        <v>162</v>
      </c>
      <c r="BE1509" s="149">
        <f t="shared" si="44"/>
        <v>0</v>
      </c>
      <c r="BF1509" s="149">
        <f t="shared" si="45"/>
        <v>0</v>
      </c>
      <c r="BG1509" s="149">
        <f t="shared" si="46"/>
        <v>0</v>
      </c>
      <c r="BH1509" s="149">
        <f t="shared" si="47"/>
        <v>0</v>
      </c>
      <c r="BI1509" s="149">
        <f t="shared" si="48"/>
        <v>0</v>
      </c>
      <c r="BJ1509" s="16" t="s">
        <v>169</v>
      </c>
      <c r="BK1509" s="150">
        <f t="shared" si="49"/>
        <v>0</v>
      </c>
      <c r="BL1509" s="16" t="s">
        <v>579</v>
      </c>
      <c r="BM1509" s="16" t="s">
        <v>1751</v>
      </c>
    </row>
    <row r="1510" spans="2:65" s="1" customFormat="1" ht="16.5" customHeight="1">
      <c r="B1510" s="139"/>
      <c r="C1510" s="183" t="s">
        <v>1752</v>
      </c>
      <c r="D1510" s="183" t="s">
        <v>349</v>
      </c>
      <c r="E1510" s="246" t="s">
        <v>2533</v>
      </c>
      <c r="F1510" s="247"/>
      <c r="G1510" s="185" t="s">
        <v>395</v>
      </c>
      <c r="H1510" s="186">
        <v>30</v>
      </c>
      <c r="I1510" s="187"/>
      <c r="J1510" s="186">
        <f t="shared" si="40"/>
        <v>0</v>
      </c>
      <c r="K1510" s="184" t="s">
        <v>1</v>
      </c>
      <c r="L1510" s="188"/>
      <c r="M1510" s="189" t="s">
        <v>1</v>
      </c>
      <c r="N1510" s="190" t="s">
        <v>43</v>
      </c>
      <c r="O1510" s="49"/>
      <c r="P1510" s="147">
        <f t="shared" si="41"/>
        <v>0</v>
      </c>
      <c r="Q1510" s="147">
        <v>0</v>
      </c>
      <c r="R1510" s="147">
        <f t="shared" si="42"/>
        <v>0</v>
      </c>
      <c r="S1510" s="147">
        <v>0</v>
      </c>
      <c r="T1510" s="148">
        <f t="shared" si="43"/>
        <v>0</v>
      </c>
      <c r="AR1510" s="16" t="s">
        <v>1462</v>
      </c>
      <c r="AT1510" s="16" t="s">
        <v>349</v>
      </c>
      <c r="AU1510" s="16" t="s">
        <v>184</v>
      </c>
      <c r="AY1510" s="16" t="s">
        <v>162</v>
      </c>
      <c r="BE1510" s="149">
        <f t="shared" si="44"/>
        <v>0</v>
      </c>
      <c r="BF1510" s="149">
        <f t="shared" si="45"/>
        <v>0</v>
      </c>
      <c r="BG1510" s="149">
        <f t="shared" si="46"/>
        <v>0</v>
      </c>
      <c r="BH1510" s="149">
        <f t="shared" si="47"/>
        <v>0</v>
      </c>
      <c r="BI1510" s="149">
        <f t="shared" si="48"/>
        <v>0</v>
      </c>
      <c r="BJ1510" s="16" t="s">
        <v>169</v>
      </c>
      <c r="BK1510" s="150">
        <f t="shared" si="49"/>
        <v>0</v>
      </c>
      <c r="BL1510" s="16" t="s">
        <v>579</v>
      </c>
      <c r="BM1510" s="16" t="s">
        <v>1753</v>
      </c>
    </row>
    <row r="1511" spans="2:65" s="1" customFormat="1" ht="16.5" customHeight="1">
      <c r="B1511" s="139"/>
      <c r="C1511" s="183" t="s">
        <v>1754</v>
      </c>
      <c r="D1511" s="183" t="s">
        <v>349</v>
      </c>
      <c r="E1511" s="246" t="s">
        <v>2534</v>
      </c>
      <c r="F1511" s="247"/>
      <c r="G1511" s="185" t="s">
        <v>395</v>
      </c>
      <c r="H1511" s="186">
        <v>2</v>
      </c>
      <c r="I1511" s="187"/>
      <c r="J1511" s="186">
        <f t="shared" si="40"/>
        <v>0</v>
      </c>
      <c r="K1511" s="184" t="s">
        <v>1</v>
      </c>
      <c r="L1511" s="188"/>
      <c r="M1511" s="189" t="s">
        <v>1</v>
      </c>
      <c r="N1511" s="190" t="s">
        <v>43</v>
      </c>
      <c r="O1511" s="49"/>
      <c r="P1511" s="147">
        <f t="shared" si="41"/>
        <v>0</v>
      </c>
      <c r="Q1511" s="147">
        <v>0</v>
      </c>
      <c r="R1511" s="147">
        <f t="shared" si="42"/>
        <v>0</v>
      </c>
      <c r="S1511" s="147">
        <v>0</v>
      </c>
      <c r="T1511" s="148">
        <f t="shared" si="43"/>
        <v>0</v>
      </c>
      <c r="AR1511" s="16" t="s">
        <v>1462</v>
      </c>
      <c r="AT1511" s="16" t="s">
        <v>349</v>
      </c>
      <c r="AU1511" s="16" t="s">
        <v>184</v>
      </c>
      <c r="AY1511" s="16" t="s">
        <v>162</v>
      </c>
      <c r="BE1511" s="149">
        <f t="shared" si="44"/>
        <v>0</v>
      </c>
      <c r="BF1511" s="149">
        <f t="shared" si="45"/>
        <v>0</v>
      </c>
      <c r="BG1511" s="149">
        <f t="shared" si="46"/>
        <v>0</v>
      </c>
      <c r="BH1511" s="149">
        <f t="shared" si="47"/>
        <v>0</v>
      </c>
      <c r="BI1511" s="149">
        <f t="shared" si="48"/>
        <v>0</v>
      </c>
      <c r="BJ1511" s="16" t="s">
        <v>169</v>
      </c>
      <c r="BK1511" s="150">
        <f t="shared" si="49"/>
        <v>0</v>
      </c>
      <c r="BL1511" s="16" t="s">
        <v>579</v>
      </c>
      <c r="BM1511" s="16" t="s">
        <v>1755</v>
      </c>
    </row>
    <row r="1512" spans="2:65" s="1" customFormat="1" ht="16.5" customHeight="1">
      <c r="B1512" s="139"/>
      <c r="C1512" s="183" t="s">
        <v>1756</v>
      </c>
      <c r="D1512" s="183" t="s">
        <v>349</v>
      </c>
      <c r="E1512" s="246" t="s">
        <v>2535</v>
      </c>
      <c r="F1512" s="247"/>
      <c r="G1512" s="185" t="s">
        <v>395</v>
      </c>
      <c r="H1512" s="186">
        <v>2</v>
      </c>
      <c r="I1512" s="187"/>
      <c r="J1512" s="186">
        <f t="shared" si="40"/>
        <v>0</v>
      </c>
      <c r="K1512" s="184" t="s">
        <v>1</v>
      </c>
      <c r="L1512" s="188"/>
      <c r="M1512" s="189" t="s">
        <v>1</v>
      </c>
      <c r="N1512" s="190" t="s">
        <v>43</v>
      </c>
      <c r="O1512" s="49"/>
      <c r="P1512" s="147">
        <f t="shared" si="41"/>
        <v>0</v>
      </c>
      <c r="Q1512" s="147">
        <v>0</v>
      </c>
      <c r="R1512" s="147">
        <f t="shared" si="42"/>
        <v>0</v>
      </c>
      <c r="S1512" s="147">
        <v>0</v>
      </c>
      <c r="T1512" s="148">
        <f t="shared" si="43"/>
        <v>0</v>
      </c>
      <c r="AR1512" s="16" t="s">
        <v>1462</v>
      </c>
      <c r="AT1512" s="16" t="s">
        <v>349</v>
      </c>
      <c r="AU1512" s="16" t="s">
        <v>184</v>
      </c>
      <c r="AY1512" s="16" t="s">
        <v>162</v>
      </c>
      <c r="BE1512" s="149">
        <f t="shared" si="44"/>
        <v>0</v>
      </c>
      <c r="BF1512" s="149">
        <f t="shared" si="45"/>
        <v>0</v>
      </c>
      <c r="BG1512" s="149">
        <f t="shared" si="46"/>
        <v>0</v>
      </c>
      <c r="BH1512" s="149">
        <f t="shared" si="47"/>
        <v>0</v>
      </c>
      <c r="BI1512" s="149">
        <f t="shared" si="48"/>
        <v>0</v>
      </c>
      <c r="BJ1512" s="16" t="s">
        <v>169</v>
      </c>
      <c r="BK1512" s="150">
        <f t="shared" si="49"/>
        <v>0</v>
      </c>
      <c r="BL1512" s="16" t="s">
        <v>579</v>
      </c>
      <c r="BM1512" s="16" t="s">
        <v>1757</v>
      </c>
    </row>
    <row r="1513" spans="2:65" s="1" customFormat="1" ht="16.5" customHeight="1">
      <c r="B1513" s="139"/>
      <c r="C1513" s="183" t="s">
        <v>1758</v>
      </c>
      <c r="D1513" s="183" t="s">
        <v>349</v>
      </c>
      <c r="E1513" s="246" t="s">
        <v>2529</v>
      </c>
      <c r="F1513" s="247"/>
      <c r="G1513" s="185" t="s">
        <v>395</v>
      </c>
      <c r="H1513" s="186">
        <v>70</v>
      </c>
      <c r="I1513" s="187"/>
      <c r="J1513" s="186">
        <f t="shared" si="40"/>
        <v>0</v>
      </c>
      <c r="K1513" s="184" t="s">
        <v>1</v>
      </c>
      <c r="L1513" s="188"/>
      <c r="M1513" s="189" t="s">
        <v>1</v>
      </c>
      <c r="N1513" s="190" t="s">
        <v>43</v>
      </c>
      <c r="O1513" s="49"/>
      <c r="P1513" s="147">
        <f t="shared" si="41"/>
        <v>0</v>
      </c>
      <c r="Q1513" s="147">
        <v>0</v>
      </c>
      <c r="R1513" s="147">
        <f t="shared" si="42"/>
        <v>0</v>
      </c>
      <c r="S1513" s="147">
        <v>0</v>
      </c>
      <c r="T1513" s="148">
        <f t="shared" si="43"/>
        <v>0</v>
      </c>
      <c r="AR1513" s="16" t="s">
        <v>1462</v>
      </c>
      <c r="AT1513" s="16" t="s">
        <v>349</v>
      </c>
      <c r="AU1513" s="16" t="s">
        <v>184</v>
      </c>
      <c r="AY1513" s="16" t="s">
        <v>162</v>
      </c>
      <c r="BE1513" s="149">
        <f t="shared" si="44"/>
        <v>0</v>
      </c>
      <c r="BF1513" s="149">
        <f t="shared" si="45"/>
        <v>0</v>
      </c>
      <c r="BG1513" s="149">
        <f t="shared" si="46"/>
        <v>0</v>
      </c>
      <c r="BH1513" s="149">
        <f t="shared" si="47"/>
        <v>0</v>
      </c>
      <c r="BI1513" s="149">
        <f t="shared" si="48"/>
        <v>0</v>
      </c>
      <c r="BJ1513" s="16" t="s">
        <v>169</v>
      </c>
      <c r="BK1513" s="150">
        <f t="shared" si="49"/>
        <v>0</v>
      </c>
      <c r="BL1513" s="16" t="s">
        <v>579</v>
      </c>
      <c r="BM1513" s="16" t="s">
        <v>1759</v>
      </c>
    </row>
    <row r="1514" spans="2:65" s="1" customFormat="1" ht="16.5" customHeight="1">
      <c r="B1514" s="139"/>
      <c r="C1514" s="183" t="s">
        <v>1760</v>
      </c>
      <c r="D1514" s="183" t="s">
        <v>349</v>
      </c>
      <c r="E1514" s="246" t="s">
        <v>2536</v>
      </c>
      <c r="F1514" s="247"/>
      <c r="G1514" s="185" t="s">
        <v>395</v>
      </c>
      <c r="H1514" s="186">
        <v>15</v>
      </c>
      <c r="I1514" s="187"/>
      <c r="J1514" s="186">
        <f t="shared" si="40"/>
        <v>0</v>
      </c>
      <c r="K1514" s="184" t="s">
        <v>1</v>
      </c>
      <c r="L1514" s="188"/>
      <c r="M1514" s="189" t="s">
        <v>1</v>
      </c>
      <c r="N1514" s="190" t="s">
        <v>43</v>
      </c>
      <c r="O1514" s="49"/>
      <c r="P1514" s="147">
        <f t="shared" si="41"/>
        <v>0</v>
      </c>
      <c r="Q1514" s="147">
        <v>0</v>
      </c>
      <c r="R1514" s="147">
        <f t="shared" si="42"/>
        <v>0</v>
      </c>
      <c r="S1514" s="147">
        <v>0</v>
      </c>
      <c r="T1514" s="148">
        <f t="shared" si="43"/>
        <v>0</v>
      </c>
      <c r="AR1514" s="16" t="s">
        <v>1462</v>
      </c>
      <c r="AT1514" s="16" t="s">
        <v>349</v>
      </c>
      <c r="AU1514" s="16" t="s">
        <v>184</v>
      </c>
      <c r="AY1514" s="16" t="s">
        <v>162</v>
      </c>
      <c r="BE1514" s="149">
        <f t="shared" si="44"/>
        <v>0</v>
      </c>
      <c r="BF1514" s="149">
        <f t="shared" si="45"/>
        <v>0</v>
      </c>
      <c r="BG1514" s="149">
        <f t="shared" si="46"/>
        <v>0</v>
      </c>
      <c r="BH1514" s="149">
        <f t="shared" si="47"/>
        <v>0</v>
      </c>
      <c r="BI1514" s="149">
        <f t="shared" si="48"/>
        <v>0</v>
      </c>
      <c r="BJ1514" s="16" t="s">
        <v>169</v>
      </c>
      <c r="BK1514" s="150">
        <f t="shared" si="49"/>
        <v>0</v>
      </c>
      <c r="BL1514" s="16" t="s">
        <v>579</v>
      </c>
      <c r="BM1514" s="16" t="s">
        <v>1761</v>
      </c>
    </row>
    <row r="1515" spans="2:65" s="1" customFormat="1" ht="16.5" customHeight="1">
      <c r="B1515" s="139"/>
      <c r="C1515" s="183" t="s">
        <v>1762</v>
      </c>
      <c r="D1515" s="183" t="s">
        <v>349</v>
      </c>
      <c r="E1515" s="246" t="s">
        <v>1708</v>
      </c>
      <c r="F1515" s="247"/>
      <c r="G1515" s="185" t="s">
        <v>395</v>
      </c>
      <c r="H1515" s="186">
        <v>1</v>
      </c>
      <c r="I1515" s="187"/>
      <c r="J1515" s="186">
        <f t="shared" si="40"/>
        <v>0</v>
      </c>
      <c r="K1515" s="184" t="s">
        <v>1</v>
      </c>
      <c r="L1515" s="188"/>
      <c r="M1515" s="189" t="s">
        <v>1</v>
      </c>
      <c r="N1515" s="190" t="s">
        <v>43</v>
      </c>
      <c r="O1515" s="49"/>
      <c r="P1515" s="147">
        <f t="shared" si="41"/>
        <v>0</v>
      </c>
      <c r="Q1515" s="147">
        <v>0</v>
      </c>
      <c r="R1515" s="147">
        <f t="shared" si="42"/>
        <v>0</v>
      </c>
      <c r="S1515" s="147">
        <v>0</v>
      </c>
      <c r="T1515" s="148">
        <f t="shared" si="43"/>
        <v>0</v>
      </c>
      <c r="AR1515" s="16" t="s">
        <v>1462</v>
      </c>
      <c r="AT1515" s="16" t="s">
        <v>349</v>
      </c>
      <c r="AU1515" s="16" t="s">
        <v>184</v>
      </c>
      <c r="AY1515" s="16" t="s">
        <v>162</v>
      </c>
      <c r="BE1515" s="149">
        <f t="shared" si="44"/>
        <v>0</v>
      </c>
      <c r="BF1515" s="149">
        <f t="shared" si="45"/>
        <v>0</v>
      </c>
      <c r="BG1515" s="149">
        <f t="shared" si="46"/>
        <v>0</v>
      </c>
      <c r="BH1515" s="149">
        <f t="shared" si="47"/>
        <v>0</v>
      </c>
      <c r="BI1515" s="149">
        <f t="shared" si="48"/>
        <v>0</v>
      </c>
      <c r="BJ1515" s="16" t="s">
        <v>169</v>
      </c>
      <c r="BK1515" s="150">
        <f t="shared" si="49"/>
        <v>0</v>
      </c>
      <c r="BL1515" s="16" t="s">
        <v>579</v>
      </c>
      <c r="BM1515" s="16" t="s">
        <v>1763</v>
      </c>
    </row>
    <row r="1516" spans="2:65" s="1" customFormat="1" ht="16.5" customHeight="1">
      <c r="B1516" s="139"/>
      <c r="C1516" s="183" t="s">
        <v>1764</v>
      </c>
      <c r="D1516" s="183" t="s">
        <v>349</v>
      </c>
      <c r="E1516" s="246" t="s">
        <v>1711</v>
      </c>
      <c r="F1516" s="247"/>
      <c r="G1516" s="185" t="s">
        <v>395</v>
      </c>
      <c r="H1516" s="186">
        <v>2</v>
      </c>
      <c r="I1516" s="187"/>
      <c r="J1516" s="186">
        <f t="shared" si="40"/>
        <v>0</v>
      </c>
      <c r="K1516" s="184" t="s">
        <v>1</v>
      </c>
      <c r="L1516" s="188"/>
      <c r="M1516" s="189" t="s">
        <v>1</v>
      </c>
      <c r="N1516" s="190" t="s">
        <v>43</v>
      </c>
      <c r="O1516" s="49"/>
      <c r="P1516" s="147">
        <f t="shared" si="41"/>
        <v>0</v>
      </c>
      <c r="Q1516" s="147">
        <v>0</v>
      </c>
      <c r="R1516" s="147">
        <f t="shared" si="42"/>
        <v>0</v>
      </c>
      <c r="S1516" s="147">
        <v>0</v>
      </c>
      <c r="T1516" s="148">
        <f t="shared" si="43"/>
        <v>0</v>
      </c>
      <c r="AR1516" s="16" t="s">
        <v>1462</v>
      </c>
      <c r="AT1516" s="16" t="s">
        <v>349</v>
      </c>
      <c r="AU1516" s="16" t="s">
        <v>184</v>
      </c>
      <c r="AY1516" s="16" t="s">
        <v>162</v>
      </c>
      <c r="BE1516" s="149">
        <f t="shared" si="44"/>
        <v>0</v>
      </c>
      <c r="BF1516" s="149">
        <f t="shared" si="45"/>
        <v>0</v>
      </c>
      <c r="BG1516" s="149">
        <f t="shared" si="46"/>
        <v>0</v>
      </c>
      <c r="BH1516" s="149">
        <f t="shared" si="47"/>
        <v>0</v>
      </c>
      <c r="BI1516" s="149">
        <f t="shared" si="48"/>
        <v>0</v>
      </c>
      <c r="BJ1516" s="16" t="s">
        <v>169</v>
      </c>
      <c r="BK1516" s="150">
        <f t="shared" si="49"/>
        <v>0</v>
      </c>
      <c r="BL1516" s="16" t="s">
        <v>579</v>
      </c>
      <c r="BM1516" s="16" t="s">
        <v>1765</v>
      </c>
    </row>
    <row r="1517" spans="2:65" s="1" customFormat="1" ht="16.5" customHeight="1">
      <c r="B1517" s="139"/>
      <c r="C1517" s="183" t="s">
        <v>1766</v>
      </c>
      <c r="D1517" s="183" t="s">
        <v>349</v>
      </c>
      <c r="E1517" s="246" t="s">
        <v>1714</v>
      </c>
      <c r="F1517" s="247"/>
      <c r="G1517" s="185" t="s">
        <v>395</v>
      </c>
      <c r="H1517" s="186">
        <v>1</v>
      </c>
      <c r="I1517" s="187"/>
      <c r="J1517" s="186">
        <f t="shared" si="40"/>
        <v>0</v>
      </c>
      <c r="K1517" s="184" t="s">
        <v>1</v>
      </c>
      <c r="L1517" s="188"/>
      <c r="M1517" s="189" t="s">
        <v>1</v>
      </c>
      <c r="N1517" s="190" t="s">
        <v>43</v>
      </c>
      <c r="O1517" s="49"/>
      <c r="P1517" s="147">
        <f t="shared" si="41"/>
        <v>0</v>
      </c>
      <c r="Q1517" s="147">
        <v>0</v>
      </c>
      <c r="R1517" s="147">
        <f t="shared" si="42"/>
        <v>0</v>
      </c>
      <c r="S1517" s="147">
        <v>0</v>
      </c>
      <c r="T1517" s="148">
        <f t="shared" si="43"/>
        <v>0</v>
      </c>
      <c r="AR1517" s="16" t="s">
        <v>1462</v>
      </c>
      <c r="AT1517" s="16" t="s">
        <v>349</v>
      </c>
      <c r="AU1517" s="16" t="s">
        <v>184</v>
      </c>
      <c r="AY1517" s="16" t="s">
        <v>162</v>
      </c>
      <c r="BE1517" s="149">
        <f t="shared" si="44"/>
        <v>0</v>
      </c>
      <c r="BF1517" s="149">
        <f t="shared" si="45"/>
        <v>0</v>
      </c>
      <c r="BG1517" s="149">
        <f t="shared" si="46"/>
        <v>0</v>
      </c>
      <c r="BH1517" s="149">
        <f t="shared" si="47"/>
        <v>0</v>
      </c>
      <c r="BI1517" s="149">
        <f t="shared" si="48"/>
        <v>0</v>
      </c>
      <c r="BJ1517" s="16" t="s">
        <v>169</v>
      </c>
      <c r="BK1517" s="150">
        <f t="shared" si="49"/>
        <v>0</v>
      </c>
      <c r="BL1517" s="16" t="s">
        <v>579</v>
      </c>
      <c r="BM1517" s="16" t="s">
        <v>1767</v>
      </c>
    </row>
    <row r="1518" spans="2:65" s="1" customFormat="1" ht="16.5" customHeight="1">
      <c r="B1518" s="139"/>
      <c r="C1518" s="183" t="s">
        <v>1768</v>
      </c>
      <c r="D1518" s="183" t="s">
        <v>349</v>
      </c>
      <c r="E1518" s="246" t="s">
        <v>1717</v>
      </c>
      <c r="F1518" s="247"/>
      <c r="G1518" s="185" t="s">
        <v>395</v>
      </c>
      <c r="H1518" s="186">
        <v>2</v>
      </c>
      <c r="I1518" s="187"/>
      <c r="J1518" s="186">
        <f t="shared" si="40"/>
        <v>0</v>
      </c>
      <c r="K1518" s="184" t="s">
        <v>1</v>
      </c>
      <c r="L1518" s="188"/>
      <c r="M1518" s="189" t="s">
        <v>1</v>
      </c>
      <c r="N1518" s="190" t="s">
        <v>43</v>
      </c>
      <c r="O1518" s="49"/>
      <c r="P1518" s="147">
        <f t="shared" si="41"/>
        <v>0</v>
      </c>
      <c r="Q1518" s="147">
        <v>0</v>
      </c>
      <c r="R1518" s="147">
        <f t="shared" si="42"/>
        <v>0</v>
      </c>
      <c r="S1518" s="147">
        <v>0</v>
      </c>
      <c r="T1518" s="148">
        <f t="shared" si="43"/>
        <v>0</v>
      </c>
      <c r="AR1518" s="16" t="s">
        <v>1462</v>
      </c>
      <c r="AT1518" s="16" t="s">
        <v>349</v>
      </c>
      <c r="AU1518" s="16" t="s">
        <v>184</v>
      </c>
      <c r="AY1518" s="16" t="s">
        <v>162</v>
      </c>
      <c r="BE1518" s="149">
        <f t="shared" si="44"/>
        <v>0</v>
      </c>
      <c r="BF1518" s="149">
        <f t="shared" si="45"/>
        <v>0</v>
      </c>
      <c r="BG1518" s="149">
        <f t="shared" si="46"/>
        <v>0</v>
      </c>
      <c r="BH1518" s="149">
        <f t="shared" si="47"/>
        <v>0</v>
      </c>
      <c r="BI1518" s="149">
        <f t="shared" si="48"/>
        <v>0</v>
      </c>
      <c r="BJ1518" s="16" t="s">
        <v>169</v>
      </c>
      <c r="BK1518" s="150">
        <f t="shared" si="49"/>
        <v>0</v>
      </c>
      <c r="BL1518" s="16" t="s">
        <v>579</v>
      </c>
      <c r="BM1518" s="16" t="s">
        <v>1769</v>
      </c>
    </row>
    <row r="1519" spans="2:65" s="1" customFormat="1" ht="16.5" customHeight="1">
      <c r="B1519" s="139"/>
      <c r="C1519" s="183" t="s">
        <v>1770</v>
      </c>
      <c r="D1519" s="183" t="s">
        <v>349</v>
      </c>
      <c r="E1519" s="246" t="s">
        <v>1771</v>
      </c>
      <c r="F1519" s="247"/>
      <c r="G1519" s="185" t="s">
        <v>166</v>
      </c>
      <c r="H1519" s="186">
        <v>1</v>
      </c>
      <c r="I1519" s="187"/>
      <c r="J1519" s="186">
        <f t="shared" si="40"/>
        <v>0</v>
      </c>
      <c r="K1519" s="184" t="s">
        <v>1</v>
      </c>
      <c r="L1519" s="188"/>
      <c r="M1519" s="189" t="s">
        <v>1</v>
      </c>
      <c r="N1519" s="190" t="s">
        <v>43</v>
      </c>
      <c r="O1519" s="49"/>
      <c r="P1519" s="147">
        <f t="shared" si="41"/>
        <v>0</v>
      </c>
      <c r="Q1519" s="147">
        <v>0</v>
      </c>
      <c r="R1519" s="147">
        <f t="shared" si="42"/>
        <v>0</v>
      </c>
      <c r="S1519" s="147">
        <v>0</v>
      </c>
      <c r="T1519" s="148">
        <f t="shared" si="43"/>
        <v>0</v>
      </c>
      <c r="AR1519" s="16" t="s">
        <v>1462</v>
      </c>
      <c r="AT1519" s="16" t="s">
        <v>349</v>
      </c>
      <c r="AU1519" s="16" t="s">
        <v>184</v>
      </c>
      <c r="AY1519" s="16" t="s">
        <v>162</v>
      </c>
      <c r="BE1519" s="149">
        <f t="shared" si="44"/>
        <v>0</v>
      </c>
      <c r="BF1519" s="149">
        <f t="shared" si="45"/>
        <v>0</v>
      </c>
      <c r="BG1519" s="149">
        <f t="shared" si="46"/>
        <v>0</v>
      </c>
      <c r="BH1519" s="149">
        <f t="shared" si="47"/>
        <v>0</v>
      </c>
      <c r="BI1519" s="149">
        <f t="shared" si="48"/>
        <v>0</v>
      </c>
      <c r="BJ1519" s="16" t="s">
        <v>169</v>
      </c>
      <c r="BK1519" s="150">
        <f t="shared" si="49"/>
        <v>0</v>
      </c>
      <c r="BL1519" s="16" t="s">
        <v>579</v>
      </c>
      <c r="BM1519" s="16" t="s">
        <v>1772</v>
      </c>
    </row>
    <row r="1520" spans="2:65" s="10" customFormat="1" ht="20.85" customHeight="1">
      <c r="B1520" s="126"/>
      <c r="D1520" s="127" t="s">
        <v>70</v>
      </c>
      <c r="E1520" s="137" t="s">
        <v>1773</v>
      </c>
      <c r="F1520" s="137" t="s">
        <v>1774</v>
      </c>
      <c r="I1520" s="129"/>
      <c r="J1520" s="138">
        <f>BK1520</f>
        <v>0</v>
      </c>
      <c r="L1520" s="126"/>
      <c r="M1520" s="131"/>
      <c r="N1520" s="132"/>
      <c r="O1520" s="132"/>
      <c r="P1520" s="133">
        <f>SUM(P1521:P1531)</f>
        <v>0</v>
      </c>
      <c r="Q1520" s="132"/>
      <c r="R1520" s="133">
        <f>SUM(R1521:R1531)</f>
        <v>0</v>
      </c>
      <c r="S1520" s="132"/>
      <c r="T1520" s="134">
        <f>SUM(T1521:T1531)</f>
        <v>0</v>
      </c>
      <c r="AR1520" s="127" t="s">
        <v>184</v>
      </c>
      <c r="AT1520" s="135" t="s">
        <v>70</v>
      </c>
      <c r="AU1520" s="135" t="s">
        <v>169</v>
      </c>
      <c r="AY1520" s="127" t="s">
        <v>162</v>
      </c>
      <c r="BK1520" s="136">
        <f>SUM(BK1521:BK1531)</f>
        <v>0</v>
      </c>
    </row>
    <row r="1521" spans="2:65" s="1" customFormat="1" ht="16.5" customHeight="1">
      <c r="B1521" s="139"/>
      <c r="C1521" s="140" t="s">
        <v>1775</v>
      </c>
      <c r="D1521" s="140" t="s">
        <v>164</v>
      </c>
      <c r="E1521" s="242" t="s">
        <v>1776</v>
      </c>
      <c r="F1521" s="243"/>
      <c r="G1521" s="142" t="s">
        <v>1777</v>
      </c>
      <c r="H1521" s="143">
        <v>2</v>
      </c>
      <c r="I1521" s="144"/>
      <c r="J1521" s="143">
        <f t="shared" ref="J1521:J1531" si="50">ROUND(I1521*H1521,3)</f>
        <v>0</v>
      </c>
      <c r="K1521" s="141" t="s">
        <v>1</v>
      </c>
      <c r="L1521" s="30"/>
      <c r="M1521" s="145" t="s">
        <v>1</v>
      </c>
      <c r="N1521" s="146" t="s">
        <v>43</v>
      </c>
      <c r="O1521" s="49"/>
      <c r="P1521" s="147">
        <f t="shared" ref="P1521:P1531" si="51">O1521*H1521</f>
        <v>0</v>
      </c>
      <c r="Q1521" s="147">
        <v>0</v>
      </c>
      <c r="R1521" s="147">
        <f t="shared" ref="R1521:R1531" si="52">Q1521*H1521</f>
        <v>0</v>
      </c>
      <c r="S1521" s="147">
        <v>0</v>
      </c>
      <c r="T1521" s="148">
        <f t="shared" ref="T1521:T1531" si="53">S1521*H1521</f>
        <v>0</v>
      </c>
      <c r="AR1521" s="16" t="s">
        <v>579</v>
      </c>
      <c r="AT1521" s="16" t="s">
        <v>164</v>
      </c>
      <c r="AU1521" s="16" t="s">
        <v>184</v>
      </c>
      <c r="AY1521" s="16" t="s">
        <v>162</v>
      </c>
      <c r="BE1521" s="149">
        <f t="shared" ref="BE1521:BE1531" si="54">IF(N1521="základná",J1521,0)</f>
        <v>0</v>
      </c>
      <c r="BF1521" s="149">
        <f t="shared" ref="BF1521:BF1531" si="55">IF(N1521="znížená",J1521,0)</f>
        <v>0</v>
      </c>
      <c r="BG1521" s="149">
        <f t="shared" ref="BG1521:BG1531" si="56">IF(N1521="zákl. prenesená",J1521,0)</f>
        <v>0</v>
      </c>
      <c r="BH1521" s="149">
        <f t="shared" ref="BH1521:BH1531" si="57">IF(N1521="zníž. prenesená",J1521,0)</f>
        <v>0</v>
      </c>
      <c r="BI1521" s="149">
        <f t="shared" ref="BI1521:BI1531" si="58">IF(N1521="nulová",J1521,0)</f>
        <v>0</v>
      </c>
      <c r="BJ1521" s="16" t="s">
        <v>169</v>
      </c>
      <c r="BK1521" s="150">
        <f t="shared" ref="BK1521:BK1531" si="59">ROUND(I1521*H1521,3)</f>
        <v>0</v>
      </c>
      <c r="BL1521" s="16" t="s">
        <v>579</v>
      </c>
      <c r="BM1521" s="16" t="s">
        <v>1778</v>
      </c>
    </row>
    <row r="1522" spans="2:65" s="1" customFormat="1" ht="16.5" customHeight="1">
      <c r="B1522" s="139"/>
      <c r="C1522" s="140" t="s">
        <v>1779</v>
      </c>
      <c r="D1522" s="140" t="s">
        <v>164</v>
      </c>
      <c r="E1522" s="242" t="s">
        <v>1780</v>
      </c>
      <c r="F1522" s="243"/>
      <c r="G1522" s="142" t="s">
        <v>395</v>
      </c>
      <c r="H1522" s="143">
        <v>14</v>
      </c>
      <c r="I1522" s="144"/>
      <c r="J1522" s="143">
        <f t="shared" si="50"/>
        <v>0</v>
      </c>
      <c r="K1522" s="141" t="s">
        <v>1</v>
      </c>
      <c r="L1522" s="30"/>
      <c r="M1522" s="145" t="s">
        <v>1</v>
      </c>
      <c r="N1522" s="146" t="s">
        <v>43</v>
      </c>
      <c r="O1522" s="49"/>
      <c r="P1522" s="147">
        <f t="shared" si="51"/>
        <v>0</v>
      </c>
      <c r="Q1522" s="147">
        <v>0</v>
      </c>
      <c r="R1522" s="147">
        <f t="shared" si="52"/>
        <v>0</v>
      </c>
      <c r="S1522" s="147">
        <v>0</v>
      </c>
      <c r="T1522" s="148">
        <f t="shared" si="53"/>
        <v>0</v>
      </c>
      <c r="AR1522" s="16" t="s">
        <v>579</v>
      </c>
      <c r="AT1522" s="16" t="s">
        <v>164</v>
      </c>
      <c r="AU1522" s="16" t="s">
        <v>184</v>
      </c>
      <c r="AY1522" s="16" t="s">
        <v>162</v>
      </c>
      <c r="BE1522" s="149">
        <f t="shared" si="54"/>
        <v>0</v>
      </c>
      <c r="BF1522" s="149">
        <f t="shared" si="55"/>
        <v>0</v>
      </c>
      <c r="BG1522" s="149">
        <f t="shared" si="56"/>
        <v>0</v>
      </c>
      <c r="BH1522" s="149">
        <f t="shared" si="57"/>
        <v>0</v>
      </c>
      <c r="BI1522" s="149">
        <f t="shared" si="58"/>
        <v>0</v>
      </c>
      <c r="BJ1522" s="16" t="s">
        <v>169</v>
      </c>
      <c r="BK1522" s="150">
        <f t="shared" si="59"/>
        <v>0</v>
      </c>
      <c r="BL1522" s="16" t="s">
        <v>579</v>
      </c>
      <c r="BM1522" s="16" t="s">
        <v>1781</v>
      </c>
    </row>
    <row r="1523" spans="2:65" s="1" customFormat="1" ht="16.5" customHeight="1">
      <c r="B1523" s="139"/>
      <c r="C1523" s="140" t="s">
        <v>1782</v>
      </c>
      <c r="D1523" s="140" t="s">
        <v>164</v>
      </c>
      <c r="E1523" s="242" t="s">
        <v>1783</v>
      </c>
      <c r="F1523" s="243"/>
      <c r="G1523" s="142" t="s">
        <v>395</v>
      </c>
      <c r="H1523" s="143">
        <v>14</v>
      </c>
      <c r="I1523" s="144"/>
      <c r="J1523" s="143">
        <f t="shared" si="50"/>
        <v>0</v>
      </c>
      <c r="K1523" s="141" t="s">
        <v>1</v>
      </c>
      <c r="L1523" s="30"/>
      <c r="M1523" s="145" t="s">
        <v>1</v>
      </c>
      <c r="N1523" s="146" t="s">
        <v>43</v>
      </c>
      <c r="O1523" s="49"/>
      <c r="P1523" s="147">
        <f t="shared" si="51"/>
        <v>0</v>
      </c>
      <c r="Q1523" s="147">
        <v>0</v>
      </c>
      <c r="R1523" s="147">
        <f t="shared" si="52"/>
        <v>0</v>
      </c>
      <c r="S1523" s="147">
        <v>0</v>
      </c>
      <c r="T1523" s="148">
        <f t="shared" si="53"/>
        <v>0</v>
      </c>
      <c r="AR1523" s="16" t="s">
        <v>579</v>
      </c>
      <c r="AT1523" s="16" t="s">
        <v>164</v>
      </c>
      <c r="AU1523" s="16" t="s">
        <v>184</v>
      </c>
      <c r="AY1523" s="16" t="s">
        <v>162</v>
      </c>
      <c r="BE1523" s="149">
        <f t="shared" si="54"/>
        <v>0</v>
      </c>
      <c r="BF1523" s="149">
        <f t="shared" si="55"/>
        <v>0</v>
      </c>
      <c r="BG1523" s="149">
        <f t="shared" si="56"/>
        <v>0</v>
      </c>
      <c r="BH1523" s="149">
        <f t="shared" si="57"/>
        <v>0</v>
      </c>
      <c r="BI1523" s="149">
        <f t="shared" si="58"/>
        <v>0</v>
      </c>
      <c r="BJ1523" s="16" t="s">
        <v>169</v>
      </c>
      <c r="BK1523" s="150">
        <f t="shared" si="59"/>
        <v>0</v>
      </c>
      <c r="BL1523" s="16" t="s">
        <v>579</v>
      </c>
      <c r="BM1523" s="16" t="s">
        <v>1784</v>
      </c>
    </row>
    <row r="1524" spans="2:65" s="1" customFormat="1" ht="16.5" customHeight="1">
      <c r="B1524" s="139"/>
      <c r="C1524" s="140" t="s">
        <v>1785</v>
      </c>
      <c r="D1524" s="140" t="s">
        <v>164</v>
      </c>
      <c r="E1524" s="242" t="s">
        <v>1786</v>
      </c>
      <c r="F1524" s="243"/>
      <c r="G1524" s="142" t="s">
        <v>395</v>
      </c>
      <c r="H1524" s="143">
        <v>2</v>
      </c>
      <c r="I1524" s="144"/>
      <c r="J1524" s="143">
        <f t="shared" si="50"/>
        <v>0</v>
      </c>
      <c r="K1524" s="141" t="s">
        <v>1</v>
      </c>
      <c r="L1524" s="30"/>
      <c r="M1524" s="145" t="s">
        <v>1</v>
      </c>
      <c r="N1524" s="146" t="s">
        <v>43</v>
      </c>
      <c r="O1524" s="49"/>
      <c r="P1524" s="147">
        <f t="shared" si="51"/>
        <v>0</v>
      </c>
      <c r="Q1524" s="147">
        <v>0</v>
      </c>
      <c r="R1524" s="147">
        <f t="shared" si="52"/>
        <v>0</v>
      </c>
      <c r="S1524" s="147">
        <v>0</v>
      </c>
      <c r="T1524" s="148">
        <f t="shared" si="53"/>
        <v>0</v>
      </c>
      <c r="AR1524" s="16" t="s">
        <v>579</v>
      </c>
      <c r="AT1524" s="16" t="s">
        <v>164</v>
      </c>
      <c r="AU1524" s="16" t="s">
        <v>184</v>
      </c>
      <c r="AY1524" s="16" t="s">
        <v>162</v>
      </c>
      <c r="BE1524" s="149">
        <f t="shared" si="54"/>
        <v>0</v>
      </c>
      <c r="BF1524" s="149">
        <f t="shared" si="55"/>
        <v>0</v>
      </c>
      <c r="BG1524" s="149">
        <f t="shared" si="56"/>
        <v>0</v>
      </c>
      <c r="BH1524" s="149">
        <f t="shared" si="57"/>
        <v>0</v>
      </c>
      <c r="BI1524" s="149">
        <f t="shared" si="58"/>
        <v>0</v>
      </c>
      <c r="BJ1524" s="16" t="s">
        <v>169</v>
      </c>
      <c r="BK1524" s="150">
        <f t="shared" si="59"/>
        <v>0</v>
      </c>
      <c r="BL1524" s="16" t="s">
        <v>579</v>
      </c>
      <c r="BM1524" s="16" t="s">
        <v>1787</v>
      </c>
    </row>
    <row r="1525" spans="2:65" s="1" customFormat="1" ht="16.5" customHeight="1">
      <c r="B1525" s="139"/>
      <c r="C1525" s="140" t="s">
        <v>1788</v>
      </c>
      <c r="D1525" s="140" t="s">
        <v>164</v>
      </c>
      <c r="E1525" s="242" t="s">
        <v>1786</v>
      </c>
      <c r="F1525" s="243"/>
      <c r="G1525" s="142" t="s">
        <v>395</v>
      </c>
      <c r="H1525" s="143">
        <v>8</v>
      </c>
      <c r="I1525" s="144"/>
      <c r="J1525" s="143">
        <f t="shared" si="50"/>
        <v>0</v>
      </c>
      <c r="K1525" s="141" t="s">
        <v>1</v>
      </c>
      <c r="L1525" s="30"/>
      <c r="M1525" s="145" t="s">
        <v>1</v>
      </c>
      <c r="N1525" s="146" t="s">
        <v>43</v>
      </c>
      <c r="O1525" s="49"/>
      <c r="P1525" s="147">
        <f t="shared" si="51"/>
        <v>0</v>
      </c>
      <c r="Q1525" s="147">
        <v>0</v>
      </c>
      <c r="R1525" s="147">
        <f t="shared" si="52"/>
        <v>0</v>
      </c>
      <c r="S1525" s="147">
        <v>0</v>
      </c>
      <c r="T1525" s="148">
        <f t="shared" si="53"/>
        <v>0</v>
      </c>
      <c r="AR1525" s="16" t="s">
        <v>579</v>
      </c>
      <c r="AT1525" s="16" t="s">
        <v>164</v>
      </c>
      <c r="AU1525" s="16" t="s">
        <v>184</v>
      </c>
      <c r="AY1525" s="16" t="s">
        <v>162</v>
      </c>
      <c r="BE1525" s="149">
        <f t="shared" si="54"/>
        <v>0</v>
      </c>
      <c r="BF1525" s="149">
        <f t="shared" si="55"/>
        <v>0</v>
      </c>
      <c r="BG1525" s="149">
        <f t="shared" si="56"/>
        <v>0</v>
      </c>
      <c r="BH1525" s="149">
        <f t="shared" si="57"/>
        <v>0</v>
      </c>
      <c r="BI1525" s="149">
        <f t="shared" si="58"/>
        <v>0</v>
      </c>
      <c r="BJ1525" s="16" t="s">
        <v>169</v>
      </c>
      <c r="BK1525" s="150">
        <f t="shared" si="59"/>
        <v>0</v>
      </c>
      <c r="BL1525" s="16" t="s">
        <v>579</v>
      </c>
      <c r="BM1525" s="16" t="s">
        <v>1789</v>
      </c>
    </row>
    <row r="1526" spans="2:65" s="1" customFormat="1" ht="16.5" customHeight="1">
      <c r="B1526" s="139"/>
      <c r="C1526" s="140" t="s">
        <v>1790</v>
      </c>
      <c r="D1526" s="140" t="s">
        <v>164</v>
      </c>
      <c r="E1526" s="242" t="s">
        <v>1791</v>
      </c>
      <c r="F1526" s="243"/>
      <c r="G1526" s="142" t="s">
        <v>395</v>
      </c>
      <c r="H1526" s="143">
        <v>6</v>
      </c>
      <c r="I1526" s="144"/>
      <c r="J1526" s="143">
        <f t="shared" si="50"/>
        <v>0</v>
      </c>
      <c r="K1526" s="141" t="s">
        <v>1</v>
      </c>
      <c r="L1526" s="30"/>
      <c r="M1526" s="145" t="s">
        <v>1</v>
      </c>
      <c r="N1526" s="146" t="s">
        <v>43</v>
      </c>
      <c r="O1526" s="49"/>
      <c r="P1526" s="147">
        <f t="shared" si="51"/>
        <v>0</v>
      </c>
      <c r="Q1526" s="147">
        <v>0</v>
      </c>
      <c r="R1526" s="147">
        <f t="shared" si="52"/>
        <v>0</v>
      </c>
      <c r="S1526" s="147">
        <v>0</v>
      </c>
      <c r="T1526" s="148">
        <f t="shared" si="53"/>
        <v>0</v>
      </c>
      <c r="AR1526" s="16" t="s">
        <v>579</v>
      </c>
      <c r="AT1526" s="16" t="s">
        <v>164</v>
      </c>
      <c r="AU1526" s="16" t="s">
        <v>184</v>
      </c>
      <c r="AY1526" s="16" t="s">
        <v>162</v>
      </c>
      <c r="BE1526" s="149">
        <f t="shared" si="54"/>
        <v>0</v>
      </c>
      <c r="BF1526" s="149">
        <f t="shared" si="55"/>
        <v>0</v>
      </c>
      <c r="BG1526" s="149">
        <f t="shared" si="56"/>
        <v>0</v>
      </c>
      <c r="BH1526" s="149">
        <f t="shared" si="57"/>
        <v>0</v>
      </c>
      <c r="BI1526" s="149">
        <f t="shared" si="58"/>
        <v>0</v>
      </c>
      <c r="BJ1526" s="16" t="s">
        <v>169</v>
      </c>
      <c r="BK1526" s="150">
        <f t="shared" si="59"/>
        <v>0</v>
      </c>
      <c r="BL1526" s="16" t="s">
        <v>579</v>
      </c>
      <c r="BM1526" s="16" t="s">
        <v>1792</v>
      </c>
    </row>
    <row r="1527" spans="2:65" s="1" customFormat="1" ht="16.5" customHeight="1">
      <c r="B1527" s="139"/>
      <c r="C1527" s="140" t="s">
        <v>1793</v>
      </c>
      <c r="D1527" s="140" t="s">
        <v>164</v>
      </c>
      <c r="E1527" s="242" t="s">
        <v>1794</v>
      </c>
      <c r="F1527" s="243"/>
      <c r="G1527" s="142" t="s">
        <v>395</v>
      </c>
      <c r="H1527" s="143">
        <v>4</v>
      </c>
      <c r="I1527" s="144"/>
      <c r="J1527" s="143">
        <f t="shared" si="50"/>
        <v>0</v>
      </c>
      <c r="K1527" s="141" t="s">
        <v>1</v>
      </c>
      <c r="L1527" s="30"/>
      <c r="M1527" s="145" t="s">
        <v>1</v>
      </c>
      <c r="N1527" s="146" t="s">
        <v>43</v>
      </c>
      <c r="O1527" s="49"/>
      <c r="P1527" s="147">
        <f t="shared" si="51"/>
        <v>0</v>
      </c>
      <c r="Q1527" s="147">
        <v>0</v>
      </c>
      <c r="R1527" s="147">
        <f t="shared" si="52"/>
        <v>0</v>
      </c>
      <c r="S1527" s="147">
        <v>0</v>
      </c>
      <c r="T1527" s="148">
        <f t="shared" si="53"/>
        <v>0</v>
      </c>
      <c r="AR1527" s="16" t="s">
        <v>579</v>
      </c>
      <c r="AT1527" s="16" t="s">
        <v>164</v>
      </c>
      <c r="AU1527" s="16" t="s">
        <v>184</v>
      </c>
      <c r="AY1527" s="16" t="s">
        <v>162</v>
      </c>
      <c r="BE1527" s="149">
        <f t="shared" si="54"/>
        <v>0</v>
      </c>
      <c r="BF1527" s="149">
        <f t="shared" si="55"/>
        <v>0</v>
      </c>
      <c r="BG1527" s="149">
        <f t="shared" si="56"/>
        <v>0</v>
      </c>
      <c r="BH1527" s="149">
        <f t="shared" si="57"/>
        <v>0</v>
      </c>
      <c r="BI1527" s="149">
        <f t="shared" si="58"/>
        <v>0</v>
      </c>
      <c r="BJ1527" s="16" t="s">
        <v>169</v>
      </c>
      <c r="BK1527" s="150">
        <f t="shared" si="59"/>
        <v>0</v>
      </c>
      <c r="BL1527" s="16" t="s">
        <v>579</v>
      </c>
      <c r="BM1527" s="16" t="s">
        <v>1795</v>
      </c>
    </row>
    <row r="1528" spans="2:65" s="1" customFormat="1" ht="16.5" customHeight="1">
      <c r="B1528" s="139"/>
      <c r="C1528" s="140" t="s">
        <v>1796</v>
      </c>
      <c r="D1528" s="140" t="s">
        <v>164</v>
      </c>
      <c r="E1528" s="242" t="s">
        <v>1797</v>
      </c>
      <c r="F1528" s="243"/>
      <c r="G1528" s="142" t="s">
        <v>395</v>
      </c>
      <c r="H1528" s="143">
        <v>14</v>
      </c>
      <c r="I1528" s="144"/>
      <c r="J1528" s="143">
        <f t="shared" si="50"/>
        <v>0</v>
      </c>
      <c r="K1528" s="141" t="s">
        <v>1</v>
      </c>
      <c r="L1528" s="30"/>
      <c r="M1528" s="145" t="s">
        <v>1</v>
      </c>
      <c r="N1528" s="146" t="s">
        <v>43</v>
      </c>
      <c r="O1528" s="49"/>
      <c r="P1528" s="147">
        <f t="shared" si="51"/>
        <v>0</v>
      </c>
      <c r="Q1528" s="147">
        <v>0</v>
      </c>
      <c r="R1528" s="147">
        <f t="shared" si="52"/>
        <v>0</v>
      </c>
      <c r="S1528" s="147">
        <v>0</v>
      </c>
      <c r="T1528" s="148">
        <f t="shared" si="53"/>
        <v>0</v>
      </c>
      <c r="AR1528" s="16" t="s">
        <v>579</v>
      </c>
      <c r="AT1528" s="16" t="s">
        <v>164</v>
      </c>
      <c r="AU1528" s="16" t="s">
        <v>184</v>
      </c>
      <c r="AY1528" s="16" t="s">
        <v>162</v>
      </c>
      <c r="BE1528" s="149">
        <f t="shared" si="54"/>
        <v>0</v>
      </c>
      <c r="BF1528" s="149">
        <f t="shared" si="55"/>
        <v>0</v>
      </c>
      <c r="BG1528" s="149">
        <f t="shared" si="56"/>
        <v>0</v>
      </c>
      <c r="BH1528" s="149">
        <f t="shared" si="57"/>
        <v>0</v>
      </c>
      <c r="BI1528" s="149">
        <f t="shared" si="58"/>
        <v>0</v>
      </c>
      <c r="BJ1528" s="16" t="s">
        <v>169</v>
      </c>
      <c r="BK1528" s="150">
        <f t="shared" si="59"/>
        <v>0</v>
      </c>
      <c r="BL1528" s="16" t="s">
        <v>579</v>
      </c>
      <c r="BM1528" s="16" t="s">
        <v>1798</v>
      </c>
    </row>
    <row r="1529" spans="2:65" s="1" customFormat="1" ht="16.5" customHeight="1">
      <c r="B1529" s="139"/>
      <c r="C1529" s="140" t="s">
        <v>1799</v>
      </c>
      <c r="D1529" s="140" t="s">
        <v>164</v>
      </c>
      <c r="E1529" s="242" t="s">
        <v>1800</v>
      </c>
      <c r="F1529" s="243"/>
      <c r="G1529" s="142" t="s">
        <v>395</v>
      </c>
      <c r="H1529" s="143">
        <v>21</v>
      </c>
      <c r="I1529" s="144"/>
      <c r="J1529" s="143">
        <f t="shared" si="50"/>
        <v>0</v>
      </c>
      <c r="K1529" s="141" t="s">
        <v>1</v>
      </c>
      <c r="L1529" s="30"/>
      <c r="M1529" s="145" t="s">
        <v>1</v>
      </c>
      <c r="N1529" s="146" t="s">
        <v>43</v>
      </c>
      <c r="O1529" s="49"/>
      <c r="P1529" s="147">
        <f t="shared" si="51"/>
        <v>0</v>
      </c>
      <c r="Q1529" s="147">
        <v>0</v>
      </c>
      <c r="R1529" s="147">
        <f t="shared" si="52"/>
        <v>0</v>
      </c>
      <c r="S1529" s="147">
        <v>0</v>
      </c>
      <c r="T1529" s="148">
        <f t="shared" si="53"/>
        <v>0</v>
      </c>
      <c r="AR1529" s="16" t="s">
        <v>579</v>
      </c>
      <c r="AT1529" s="16" t="s">
        <v>164</v>
      </c>
      <c r="AU1529" s="16" t="s">
        <v>184</v>
      </c>
      <c r="AY1529" s="16" t="s">
        <v>162</v>
      </c>
      <c r="BE1529" s="149">
        <f t="shared" si="54"/>
        <v>0</v>
      </c>
      <c r="BF1529" s="149">
        <f t="shared" si="55"/>
        <v>0</v>
      </c>
      <c r="BG1529" s="149">
        <f t="shared" si="56"/>
        <v>0</v>
      </c>
      <c r="BH1529" s="149">
        <f t="shared" si="57"/>
        <v>0</v>
      </c>
      <c r="BI1529" s="149">
        <f t="shared" si="58"/>
        <v>0</v>
      </c>
      <c r="BJ1529" s="16" t="s">
        <v>169</v>
      </c>
      <c r="BK1529" s="150">
        <f t="shared" si="59"/>
        <v>0</v>
      </c>
      <c r="BL1529" s="16" t="s">
        <v>579</v>
      </c>
      <c r="BM1529" s="16" t="s">
        <v>1801</v>
      </c>
    </row>
    <row r="1530" spans="2:65" s="1" customFormat="1" ht="16.5" customHeight="1">
      <c r="B1530" s="139"/>
      <c r="C1530" s="140" t="s">
        <v>1802</v>
      </c>
      <c r="D1530" s="140" t="s">
        <v>164</v>
      </c>
      <c r="E1530" s="242" t="s">
        <v>1803</v>
      </c>
      <c r="F1530" s="243"/>
      <c r="G1530" s="142" t="s">
        <v>395</v>
      </c>
      <c r="H1530" s="143">
        <v>1</v>
      </c>
      <c r="I1530" s="144"/>
      <c r="J1530" s="143">
        <f t="shared" si="50"/>
        <v>0</v>
      </c>
      <c r="K1530" s="141" t="s">
        <v>1</v>
      </c>
      <c r="L1530" s="30"/>
      <c r="M1530" s="145" t="s">
        <v>1</v>
      </c>
      <c r="N1530" s="146" t="s">
        <v>43</v>
      </c>
      <c r="O1530" s="49"/>
      <c r="P1530" s="147">
        <f t="shared" si="51"/>
        <v>0</v>
      </c>
      <c r="Q1530" s="147">
        <v>0</v>
      </c>
      <c r="R1530" s="147">
        <f t="shared" si="52"/>
        <v>0</v>
      </c>
      <c r="S1530" s="147">
        <v>0</v>
      </c>
      <c r="T1530" s="148">
        <f t="shared" si="53"/>
        <v>0</v>
      </c>
      <c r="AR1530" s="16" t="s">
        <v>579</v>
      </c>
      <c r="AT1530" s="16" t="s">
        <v>164</v>
      </c>
      <c r="AU1530" s="16" t="s">
        <v>184</v>
      </c>
      <c r="AY1530" s="16" t="s">
        <v>162</v>
      </c>
      <c r="BE1530" s="149">
        <f t="shared" si="54"/>
        <v>0</v>
      </c>
      <c r="BF1530" s="149">
        <f t="shared" si="55"/>
        <v>0</v>
      </c>
      <c r="BG1530" s="149">
        <f t="shared" si="56"/>
        <v>0</v>
      </c>
      <c r="BH1530" s="149">
        <f t="shared" si="57"/>
        <v>0</v>
      </c>
      <c r="BI1530" s="149">
        <f t="shared" si="58"/>
        <v>0</v>
      </c>
      <c r="BJ1530" s="16" t="s">
        <v>169</v>
      </c>
      <c r="BK1530" s="150">
        <f t="shared" si="59"/>
        <v>0</v>
      </c>
      <c r="BL1530" s="16" t="s">
        <v>579</v>
      </c>
      <c r="BM1530" s="16" t="s">
        <v>1804</v>
      </c>
    </row>
    <row r="1531" spans="2:65" s="1" customFormat="1" ht="16.5" customHeight="1">
      <c r="B1531" s="139"/>
      <c r="C1531" s="140" t="s">
        <v>1805</v>
      </c>
      <c r="D1531" s="140" t="s">
        <v>164</v>
      </c>
      <c r="E1531" s="242" t="s">
        <v>1806</v>
      </c>
      <c r="F1531" s="243"/>
      <c r="G1531" s="142" t="s">
        <v>395</v>
      </c>
      <c r="H1531" s="143">
        <v>9</v>
      </c>
      <c r="I1531" s="144"/>
      <c r="J1531" s="143">
        <f t="shared" si="50"/>
        <v>0</v>
      </c>
      <c r="K1531" s="141" t="s">
        <v>1</v>
      </c>
      <c r="L1531" s="30"/>
      <c r="M1531" s="145" t="s">
        <v>1</v>
      </c>
      <c r="N1531" s="146" t="s">
        <v>43</v>
      </c>
      <c r="O1531" s="49"/>
      <c r="P1531" s="147">
        <f t="shared" si="51"/>
        <v>0</v>
      </c>
      <c r="Q1531" s="147">
        <v>0</v>
      </c>
      <c r="R1531" s="147">
        <f t="shared" si="52"/>
        <v>0</v>
      </c>
      <c r="S1531" s="147">
        <v>0</v>
      </c>
      <c r="T1531" s="148">
        <f t="shared" si="53"/>
        <v>0</v>
      </c>
      <c r="AR1531" s="16" t="s">
        <v>579</v>
      </c>
      <c r="AT1531" s="16" t="s">
        <v>164</v>
      </c>
      <c r="AU1531" s="16" t="s">
        <v>184</v>
      </c>
      <c r="AY1531" s="16" t="s">
        <v>162</v>
      </c>
      <c r="BE1531" s="149">
        <f t="shared" si="54"/>
        <v>0</v>
      </c>
      <c r="BF1531" s="149">
        <f t="shared" si="55"/>
        <v>0</v>
      </c>
      <c r="BG1531" s="149">
        <f t="shared" si="56"/>
        <v>0</v>
      </c>
      <c r="BH1531" s="149">
        <f t="shared" si="57"/>
        <v>0</v>
      </c>
      <c r="BI1531" s="149">
        <f t="shared" si="58"/>
        <v>0</v>
      </c>
      <c r="BJ1531" s="16" t="s">
        <v>169</v>
      </c>
      <c r="BK1531" s="150">
        <f t="shared" si="59"/>
        <v>0</v>
      </c>
      <c r="BL1531" s="16" t="s">
        <v>579</v>
      </c>
      <c r="BM1531" s="16" t="s">
        <v>1807</v>
      </c>
    </row>
    <row r="1532" spans="2:65" s="10" customFormat="1" ht="20.85" customHeight="1">
      <c r="B1532" s="126"/>
      <c r="D1532" s="127" t="s">
        <v>70</v>
      </c>
      <c r="E1532" s="137" t="s">
        <v>1808</v>
      </c>
      <c r="F1532" s="137" t="s">
        <v>1809</v>
      </c>
      <c r="I1532" s="129"/>
      <c r="J1532" s="138">
        <f>BK1532</f>
        <v>0</v>
      </c>
      <c r="L1532" s="126"/>
      <c r="M1532" s="131"/>
      <c r="N1532" s="132"/>
      <c r="O1532" s="132"/>
      <c r="P1532" s="133">
        <f>SUM(P1533:P1543)</f>
        <v>0</v>
      </c>
      <c r="Q1532" s="132"/>
      <c r="R1532" s="133">
        <f>SUM(R1533:R1543)</f>
        <v>0</v>
      </c>
      <c r="S1532" s="132"/>
      <c r="T1532" s="134">
        <f>SUM(T1533:T1543)</f>
        <v>0</v>
      </c>
      <c r="AR1532" s="127" t="s">
        <v>184</v>
      </c>
      <c r="AT1532" s="135" t="s">
        <v>70</v>
      </c>
      <c r="AU1532" s="135" t="s">
        <v>169</v>
      </c>
      <c r="AY1532" s="127" t="s">
        <v>162</v>
      </c>
      <c r="BK1532" s="136">
        <f>SUM(BK1533:BK1543)</f>
        <v>0</v>
      </c>
    </row>
    <row r="1533" spans="2:65" s="1" customFormat="1" ht="16.5" customHeight="1">
      <c r="B1533" s="139"/>
      <c r="C1533" s="183" t="s">
        <v>1810</v>
      </c>
      <c r="D1533" s="183" t="s">
        <v>349</v>
      </c>
      <c r="E1533" s="246" t="s">
        <v>1776</v>
      </c>
      <c r="F1533" s="247"/>
      <c r="G1533" s="185" t="s">
        <v>1777</v>
      </c>
      <c r="H1533" s="186">
        <v>2</v>
      </c>
      <c r="I1533" s="187"/>
      <c r="J1533" s="186">
        <f t="shared" ref="J1533:J1543" si="60">ROUND(I1533*H1533,3)</f>
        <v>0</v>
      </c>
      <c r="K1533" s="184" t="s">
        <v>1</v>
      </c>
      <c r="L1533" s="188"/>
      <c r="M1533" s="189" t="s">
        <v>1</v>
      </c>
      <c r="N1533" s="190" t="s">
        <v>43</v>
      </c>
      <c r="O1533" s="49"/>
      <c r="P1533" s="147">
        <f t="shared" ref="P1533:P1543" si="61">O1533*H1533</f>
        <v>0</v>
      </c>
      <c r="Q1533" s="147">
        <v>0</v>
      </c>
      <c r="R1533" s="147">
        <f t="shared" ref="R1533:R1543" si="62">Q1533*H1533</f>
        <v>0</v>
      </c>
      <c r="S1533" s="147">
        <v>0</v>
      </c>
      <c r="T1533" s="148">
        <f t="shared" ref="T1533:T1543" si="63">S1533*H1533</f>
        <v>0</v>
      </c>
      <c r="AR1533" s="16" t="s">
        <v>1462</v>
      </c>
      <c r="AT1533" s="16" t="s">
        <v>349</v>
      </c>
      <c r="AU1533" s="16" t="s">
        <v>184</v>
      </c>
      <c r="AY1533" s="16" t="s">
        <v>162</v>
      </c>
      <c r="BE1533" s="149">
        <f t="shared" ref="BE1533:BE1543" si="64">IF(N1533="základná",J1533,0)</f>
        <v>0</v>
      </c>
      <c r="BF1533" s="149">
        <f t="shared" ref="BF1533:BF1543" si="65">IF(N1533="znížená",J1533,0)</f>
        <v>0</v>
      </c>
      <c r="BG1533" s="149">
        <f t="shared" ref="BG1533:BG1543" si="66">IF(N1533="zákl. prenesená",J1533,0)</f>
        <v>0</v>
      </c>
      <c r="BH1533" s="149">
        <f t="shared" ref="BH1533:BH1543" si="67">IF(N1533="zníž. prenesená",J1533,0)</f>
        <v>0</v>
      </c>
      <c r="BI1533" s="149">
        <f t="shared" ref="BI1533:BI1543" si="68">IF(N1533="nulová",J1533,0)</f>
        <v>0</v>
      </c>
      <c r="BJ1533" s="16" t="s">
        <v>169</v>
      </c>
      <c r="BK1533" s="150">
        <f t="shared" ref="BK1533:BK1543" si="69">ROUND(I1533*H1533,3)</f>
        <v>0</v>
      </c>
      <c r="BL1533" s="16" t="s">
        <v>579</v>
      </c>
      <c r="BM1533" s="16" t="s">
        <v>1811</v>
      </c>
    </row>
    <row r="1534" spans="2:65" s="1" customFormat="1" ht="16.5" customHeight="1">
      <c r="B1534" s="139"/>
      <c r="C1534" s="183" t="s">
        <v>1812</v>
      </c>
      <c r="D1534" s="183" t="s">
        <v>349</v>
      </c>
      <c r="E1534" s="246" t="s">
        <v>1780</v>
      </c>
      <c r="F1534" s="247"/>
      <c r="G1534" s="185" t="s">
        <v>395</v>
      </c>
      <c r="H1534" s="186">
        <v>14</v>
      </c>
      <c r="I1534" s="187"/>
      <c r="J1534" s="186">
        <f t="shared" si="60"/>
        <v>0</v>
      </c>
      <c r="K1534" s="184" t="s">
        <v>1</v>
      </c>
      <c r="L1534" s="188"/>
      <c r="M1534" s="189" t="s">
        <v>1</v>
      </c>
      <c r="N1534" s="190" t="s">
        <v>43</v>
      </c>
      <c r="O1534" s="49"/>
      <c r="P1534" s="147">
        <f t="shared" si="61"/>
        <v>0</v>
      </c>
      <c r="Q1534" s="147">
        <v>0</v>
      </c>
      <c r="R1534" s="147">
        <f t="shared" si="62"/>
        <v>0</v>
      </c>
      <c r="S1534" s="147">
        <v>0</v>
      </c>
      <c r="T1534" s="148">
        <f t="shared" si="63"/>
        <v>0</v>
      </c>
      <c r="AR1534" s="16" t="s">
        <v>1462</v>
      </c>
      <c r="AT1534" s="16" t="s">
        <v>349</v>
      </c>
      <c r="AU1534" s="16" t="s">
        <v>184</v>
      </c>
      <c r="AY1534" s="16" t="s">
        <v>162</v>
      </c>
      <c r="BE1534" s="149">
        <f t="shared" si="64"/>
        <v>0</v>
      </c>
      <c r="BF1534" s="149">
        <f t="shared" si="65"/>
        <v>0</v>
      </c>
      <c r="BG1534" s="149">
        <f t="shared" si="66"/>
        <v>0</v>
      </c>
      <c r="BH1534" s="149">
        <f t="shared" si="67"/>
        <v>0</v>
      </c>
      <c r="BI1534" s="149">
        <f t="shared" si="68"/>
        <v>0</v>
      </c>
      <c r="BJ1534" s="16" t="s">
        <v>169</v>
      </c>
      <c r="BK1534" s="150">
        <f t="shared" si="69"/>
        <v>0</v>
      </c>
      <c r="BL1534" s="16" t="s">
        <v>579</v>
      </c>
      <c r="BM1534" s="16" t="s">
        <v>1813</v>
      </c>
    </row>
    <row r="1535" spans="2:65" s="1" customFormat="1" ht="16.5" customHeight="1">
      <c r="B1535" s="139"/>
      <c r="C1535" s="183" t="s">
        <v>1814</v>
      </c>
      <c r="D1535" s="183" t="s">
        <v>349</v>
      </c>
      <c r="E1535" s="246" t="s">
        <v>1783</v>
      </c>
      <c r="F1535" s="247"/>
      <c r="G1535" s="185" t="s">
        <v>395</v>
      </c>
      <c r="H1535" s="186">
        <v>14</v>
      </c>
      <c r="I1535" s="187"/>
      <c r="J1535" s="186">
        <f t="shared" si="60"/>
        <v>0</v>
      </c>
      <c r="K1535" s="184" t="s">
        <v>1</v>
      </c>
      <c r="L1535" s="188"/>
      <c r="M1535" s="189" t="s">
        <v>1</v>
      </c>
      <c r="N1535" s="190" t="s">
        <v>43</v>
      </c>
      <c r="O1535" s="49"/>
      <c r="P1535" s="147">
        <f t="shared" si="61"/>
        <v>0</v>
      </c>
      <c r="Q1535" s="147">
        <v>0</v>
      </c>
      <c r="R1535" s="147">
        <f t="shared" si="62"/>
        <v>0</v>
      </c>
      <c r="S1535" s="147">
        <v>0</v>
      </c>
      <c r="T1535" s="148">
        <f t="shared" si="63"/>
        <v>0</v>
      </c>
      <c r="AR1535" s="16" t="s">
        <v>1462</v>
      </c>
      <c r="AT1535" s="16" t="s">
        <v>349</v>
      </c>
      <c r="AU1535" s="16" t="s">
        <v>184</v>
      </c>
      <c r="AY1535" s="16" t="s">
        <v>162</v>
      </c>
      <c r="BE1535" s="149">
        <f t="shared" si="64"/>
        <v>0</v>
      </c>
      <c r="BF1535" s="149">
        <f t="shared" si="65"/>
        <v>0</v>
      </c>
      <c r="BG1535" s="149">
        <f t="shared" si="66"/>
        <v>0</v>
      </c>
      <c r="BH1535" s="149">
        <f t="shared" si="67"/>
        <v>0</v>
      </c>
      <c r="BI1535" s="149">
        <f t="shared" si="68"/>
        <v>0</v>
      </c>
      <c r="BJ1535" s="16" t="s">
        <v>169</v>
      </c>
      <c r="BK1535" s="150">
        <f t="shared" si="69"/>
        <v>0</v>
      </c>
      <c r="BL1535" s="16" t="s">
        <v>579</v>
      </c>
      <c r="BM1535" s="16" t="s">
        <v>1815</v>
      </c>
    </row>
    <row r="1536" spans="2:65" s="1" customFormat="1" ht="16.5" customHeight="1">
      <c r="B1536" s="139"/>
      <c r="C1536" s="183" t="s">
        <v>1816</v>
      </c>
      <c r="D1536" s="183" t="s">
        <v>349</v>
      </c>
      <c r="E1536" s="246" t="s">
        <v>1786</v>
      </c>
      <c r="F1536" s="247"/>
      <c r="G1536" s="185" t="s">
        <v>395</v>
      </c>
      <c r="H1536" s="186">
        <v>2</v>
      </c>
      <c r="I1536" s="187"/>
      <c r="J1536" s="186">
        <f t="shared" si="60"/>
        <v>0</v>
      </c>
      <c r="K1536" s="184" t="s">
        <v>1</v>
      </c>
      <c r="L1536" s="188"/>
      <c r="M1536" s="189" t="s">
        <v>1</v>
      </c>
      <c r="N1536" s="190" t="s">
        <v>43</v>
      </c>
      <c r="O1536" s="49"/>
      <c r="P1536" s="147">
        <f t="shared" si="61"/>
        <v>0</v>
      </c>
      <c r="Q1536" s="147">
        <v>0</v>
      </c>
      <c r="R1536" s="147">
        <f t="shared" si="62"/>
        <v>0</v>
      </c>
      <c r="S1536" s="147">
        <v>0</v>
      </c>
      <c r="T1536" s="148">
        <f t="shared" si="63"/>
        <v>0</v>
      </c>
      <c r="AR1536" s="16" t="s">
        <v>1462</v>
      </c>
      <c r="AT1536" s="16" t="s">
        <v>349</v>
      </c>
      <c r="AU1536" s="16" t="s">
        <v>184</v>
      </c>
      <c r="AY1536" s="16" t="s">
        <v>162</v>
      </c>
      <c r="BE1536" s="149">
        <f t="shared" si="64"/>
        <v>0</v>
      </c>
      <c r="BF1536" s="149">
        <f t="shared" si="65"/>
        <v>0</v>
      </c>
      <c r="BG1536" s="149">
        <f t="shared" si="66"/>
        <v>0</v>
      </c>
      <c r="BH1536" s="149">
        <f t="shared" si="67"/>
        <v>0</v>
      </c>
      <c r="BI1536" s="149">
        <f t="shared" si="68"/>
        <v>0</v>
      </c>
      <c r="BJ1536" s="16" t="s">
        <v>169</v>
      </c>
      <c r="BK1536" s="150">
        <f t="shared" si="69"/>
        <v>0</v>
      </c>
      <c r="BL1536" s="16" t="s">
        <v>579</v>
      </c>
      <c r="BM1536" s="16" t="s">
        <v>1817</v>
      </c>
    </row>
    <row r="1537" spans="2:65" s="1" customFormat="1" ht="16.5" customHeight="1">
      <c r="B1537" s="139"/>
      <c r="C1537" s="183" t="s">
        <v>1818</v>
      </c>
      <c r="D1537" s="183" t="s">
        <v>349</v>
      </c>
      <c r="E1537" s="246" t="s">
        <v>1786</v>
      </c>
      <c r="F1537" s="247"/>
      <c r="G1537" s="185" t="s">
        <v>395</v>
      </c>
      <c r="H1537" s="186">
        <v>8</v>
      </c>
      <c r="I1537" s="187"/>
      <c r="J1537" s="186">
        <f t="shared" si="60"/>
        <v>0</v>
      </c>
      <c r="K1537" s="184" t="s">
        <v>1</v>
      </c>
      <c r="L1537" s="188"/>
      <c r="M1537" s="189" t="s">
        <v>1</v>
      </c>
      <c r="N1537" s="190" t="s">
        <v>43</v>
      </c>
      <c r="O1537" s="49"/>
      <c r="P1537" s="147">
        <f t="shared" si="61"/>
        <v>0</v>
      </c>
      <c r="Q1537" s="147">
        <v>0</v>
      </c>
      <c r="R1537" s="147">
        <f t="shared" si="62"/>
        <v>0</v>
      </c>
      <c r="S1537" s="147">
        <v>0</v>
      </c>
      <c r="T1537" s="148">
        <f t="shared" si="63"/>
        <v>0</v>
      </c>
      <c r="AR1537" s="16" t="s">
        <v>1462</v>
      </c>
      <c r="AT1537" s="16" t="s">
        <v>349</v>
      </c>
      <c r="AU1537" s="16" t="s">
        <v>184</v>
      </c>
      <c r="AY1537" s="16" t="s">
        <v>162</v>
      </c>
      <c r="BE1537" s="149">
        <f t="shared" si="64"/>
        <v>0</v>
      </c>
      <c r="BF1537" s="149">
        <f t="shared" si="65"/>
        <v>0</v>
      </c>
      <c r="BG1537" s="149">
        <f t="shared" si="66"/>
        <v>0</v>
      </c>
      <c r="BH1537" s="149">
        <f t="shared" si="67"/>
        <v>0</v>
      </c>
      <c r="BI1537" s="149">
        <f t="shared" si="68"/>
        <v>0</v>
      </c>
      <c r="BJ1537" s="16" t="s">
        <v>169</v>
      </c>
      <c r="BK1537" s="150">
        <f t="shared" si="69"/>
        <v>0</v>
      </c>
      <c r="BL1537" s="16" t="s">
        <v>579</v>
      </c>
      <c r="BM1537" s="16" t="s">
        <v>1819</v>
      </c>
    </row>
    <row r="1538" spans="2:65" s="1" customFormat="1" ht="16.5" customHeight="1">
      <c r="B1538" s="139"/>
      <c r="C1538" s="183" t="s">
        <v>1820</v>
      </c>
      <c r="D1538" s="183" t="s">
        <v>349</v>
      </c>
      <c r="E1538" s="246" t="s">
        <v>1791</v>
      </c>
      <c r="F1538" s="247"/>
      <c r="G1538" s="185" t="s">
        <v>395</v>
      </c>
      <c r="H1538" s="186">
        <v>6</v>
      </c>
      <c r="I1538" s="187"/>
      <c r="J1538" s="186">
        <f t="shared" si="60"/>
        <v>0</v>
      </c>
      <c r="K1538" s="184" t="s">
        <v>1</v>
      </c>
      <c r="L1538" s="188"/>
      <c r="M1538" s="189" t="s">
        <v>1</v>
      </c>
      <c r="N1538" s="190" t="s">
        <v>43</v>
      </c>
      <c r="O1538" s="49"/>
      <c r="P1538" s="147">
        <f t="shared" si="61"/>
        <v>0</v>
      </c>
      <c r="Q1538" s="147">
        <v>0</v>
      </c>
      <c r="R1538" s="147">
        <f t="shared" si="62"/>
        <v>0</v>
      </c>
      <c r="S1538" s="147">
        <v>0</v>
      </c>
      <c r="T1538" s="148">
        <f t="shared" si="63"/>
        <v>0</v>
      </c>
      <c r="AR1538" s="16" t="s">
        <v>1462</v>
      </c>
      <c r="AT1538" s="16" t="s">
        <v>349</v>
      </c>
      <c r="AU1538" s="16" t="s">
        <v>184</v>
      </c>
      <c r="AY1538" s="16" t="s">
        <v>162</v>
      </c>
      <c r="BE1538" s="149">
        <f t="shared" si="64"/>
        <v>0</v>
      </c>
      <c r="BF1538" s="149">
        <f t="shared" si="65"/>
        <v>0</v>
      </c>
      <c r="BG1538" s="149">
        <f t="shared" si="66"/>
        <v>0</v>
      </c>
      <c r="BH1538" s="149">
        <f t="shared" si="67"/>
        <v>0</v>
      </c>
      <c r="BI1538" s="149">
        <f t="shared" si="68"/>
        <v>0</v>
      </c>
      <c r="BJ1538" s="16" t="s">
        <v>169</v>
      </c>
      <c r="BK1538" s="150">
        <f t="shared" si="69"/>
        <v>0</v>
      </c>
      <c r="BL1538" s="16" t="s">
        <v>579</v>
      </c>
      <c r="BM1538" s="16" t="s">
        <v>1821</v>
      </c>
    </row>
    <row r="1539" spans="2:65" s="1" customFormat="1" ht="16.5" customHeight="1">
      <c r="B1539" s="139"/>
      <c r="C1539" s="183" t="s">
        <v>1822</v>
      </c>
      <c r="D1539" s="183" t="s">
        <v>349</v>
      </c>
      <c r="E1539" s="246" t="s">
        <v>1794</v>
      </c>
      <c r="F1539" s="247"/>
      <c r="G1539" s="185" t="s">
        <v>395</v>
      </c>
      <c r="H1539" s="186">
        <v>4</v>
      </c>
      <c r="I1539" s="187"/>
      <c r="J1539" s="186">
        <f t="shared" si="60"/>
        <v>0</v>
      </c>
      <c r="K1539" s="184" t="s">
        <v>1</v>
      </c>
      <c r="L1539" s="188"/>
      <c r="M1539" s="189" t="s">
        <v>1</v>
      </c>
      <c r="N1539" s="190" t="s">
        <v>43</v>
      </c>
      <c r="O1539" s="49"/>
      <c r="P1539" s="147">
        <f t="shared" si="61"/>
        <v>0</v>
      </c>
      <c r="Q1539" s="147">
        <v>0</v>
      </c>
      <c r="R1539" s="147">
        <f t="shared" si="62"/>
        <v>0</v>
      </c>
      <c r="S1539" s="147">
        <v>0</v>
      </c>
      <c r="T1539" s="148">
        <f t="shared" si="63"/>
        <v>0</v>
      </c>
      <c r="AR1539" s="16" t="s">
        <v>1462</v>
      </c>
      <c r="AT1539" s="16" t="s">
        <v>349</v>
      </c>
      <c r="AU1539" s="16" t="s">
        <v>184</v>
      </c>
      <c r="AY1539" s="16" t="s">
        <v>162</v>
      </c>
      <c r="BE1539" s="149">
        <f t="shared" si="64"/>
        <v>0</v>
      </c>
      <c r="BF1539" s="149">
        <f t="shared" si="65"/>
        <v>0</v>
      </c>
      <c r="BG1539" s="149">
        <f t="shared" si="66"/>
        <v>0</v>
      </c>
      <c r="BH1539" s="149">
        <f t="shared" si="67"/>
        <v>0</v>
      </c>
      <c r="BI1539" s="149">
        <f t="shared" si="68"/>
        <v>0</v>
      </c>
      <c r="BJ1539" s="16" t="s">
        <v>169</v>
      </c>
      <c r="BK1539" s="150">
        <f t="shared" si="69"/>
        <v>0</v>
      </c>
      <c r="BL1539" s="16" t="s">
        <v>579</v>
      </c>
      <c r="BM1539" s="16" t="s">
        <v>1823</v>
      </c>
    </row>
    <row r="1540" spans="2:65" s="1" customFormat="1" ht="16.5" customHeight="1">
      <c r="B1540" s="139"/>
      <c r="C1540" s="183" t="s">
        <v>1824</v>
      </c>
      <c r="D1540" s="183" t="s">
        <v>349</v>
      </c>
      <c r="E1540" s="246" t="s">
        <v>1825</v>
      </c>
      <c r="F1540" s="247"/>
      <c r="G1540" s="185" t="s">
        <v>395</v>
      </c>
      <c r="H1540" s="186">
        <v>14</v>
      </c>
      <c r="I1540" s="187"/>
      <c r="J1540" s="186">
        <f t="shared" si="60"/>
        <v>0</v>
      </c>
      <c r="K1540" s="184" t="s">
        <v>1</v>
      </c>
      <c r="L1540" s="188"/>
      <c r="M1540" s="189" t="s">
        <v>1</v>
      </c>
      <c r="N1540" s="190" t="s">
        <v>43</v>
      </c>
      <c r="O1540" s="49"/>
      <c r="P1540" s="147">
        <f t="shared" si="61"/>
        <v>0</v>
      </c>
      <c r="Q1540" s="147">
        <v>0</v>
      </c>
      <c r="R1540" s="147">
        <f t="shared" si="62"/>
        <v>0</v>
      </c>
      <c r="S1540" s="147">
        <v>0</v>
      </c>
      <c r="T1540" s="148">
        <f t="shared" si="63"/>
        <v>0</v>
      </c>
      <c r="AR1540" s="16" t="s">
        <v>1462</v>
      </c>
      <c r="AT1540" s="16" t="s">
        <v>349</v>
      </c>
      <c r="AU1540" s="16" t="s">
        <v>184</v>
      </c>
      <c r="AY1540" s="16" t="s">
        <v>162</v>
      </c>
      <c r="BE1540" s="149">
        <f t="shared" si="64"/>
        <v>0</v>
      </c>
      <c r="BF1540" s="149">
        <f t="shared" si="65"/>
        <v>0</v>
      </c>
      <c r="BG1540" s="149">
        <f t="shared" si="66"/>
        <v>0</v>
      </c>
      <c r="BH1540" s="149">
        <f t="shared" si="67"/>
        <v>0</v>
      </c>
      <c r="BI1540" s="149">
        <f t="shared" si="68"/>
        <v>0</v>
      </c>
      <c r="BJ1540" s="16" t="s">
        <v>169</v>
      </c>
      <c r="BK1540" s="150">
        <f t="shared" si="69"/>
        <v>0</v>
      </c>
      <c r="BL1540" s="16" t="s">
        <v>579</v>
      </c>
      <c r="BM1540" s="16" t="s">
        <v>1826</v>
      </c>
    </row>
    <row r="1541" spans="2:65" s="1" customFormat="1" ht="16.5" customHeight="1">
      <c r="B1541" s="139"/>
      <c r="C1541" s="183" t="s">
        <v>1827</v>
      </c>
      <c r="D1541" s="183" t="s">
        <v>349</v>
      </c>
      <c r="E1541" s="246" t="s">
        <v>1828</v>
      </c>
      <c r="F1541" s="247"/>
      <c r="G1541" s="185" t="s">
        <v>395</v>
      </c>
      <c r="H1541" s="186">
        <v>21</v>
      </c>
      <c r="I1541" s="187"/>
      <c r="J1541" s="186">
        <f t="shared" si="60"/>
        <v>0</v>
      </c>
      <c r="K1541" s="184" t="s">
        <v>1</v>
      </c>
      <c r="L1541" s="188"/>
      <c r="M1541" s="189" t="s">
        <v>1</v>
      </c>
      <c r="N1541" s="190" t="s">
        <v>43</v>
      </c>
      <c r="O1541" s="49"/>
      <c r="P1541" s="147">
        <f t="shared" si="61"/>
        <v>0</v>
      </c>
      <c r="Q1541" s="147">
        <v>0</v>
      </c>
      <c r="R1541" s="147">
        <f t="shared" si="62"/>
        <v>0</v>
      </c>
      <c r="S1541" s="147">
        <v>0</v>
      </c>
      <c r="T1541" s="148">
        <f t="shared" si="63"/>
        <v>0</v>
      </c>
      <c r="AR1541" s="16" t="s">
        <v>1462</v>
      </c>
      <c r="AT1541" s="16" t="s">
        <v>349</v>
      </c>
      <c r="AU1541" s="16" t="s">
        <v>184</v>
      </c>
      <c r="AY1541" s="16" t="s">
        <v>162</v>
      </c>
      <c r="BE1541" s="149">
        <f t="shared" si="64"/>
        <v>0</v>
      </c>
      <c r="BF1541" s="149">
        <f t="shared" si="65"/>
        <v>0</v>
      </c>
      <c r="BG1541" s="149">
        <f t="shared" si="66"/>
        <v>0</v>
      </c>
      <c r="BH1541" s="149">
        <f t="shared" si="67"/>
        <v>0</v>
      </c>
      <c r="BI1541" s="149">
        <f t="shared" si="68"/>
        <v>0</v>
      </c>
      <c r="BJ1541" s="16" t="s">
        <v>169</v>
      </c>
      <c r="BK1541" s="150">
        <f t="shared" si="69"/>
        <v>0</v>
      </c>
      <c r="BL1541" s="16" t="s">
        <v>579</v>
      </c>
      <c r="BM1541" s="16" t="s">
        <v>1829</v>
      </c>
    </row>
    <row r="1542" spans="2:65" s="1" customFormat="1" ht="16.5" customHeight="1">
      <c r="B1542" s="139"/>
      <c r="C1542" s="183" t="s">
        <v>1830</v>
      </c>
      <c r="D1542" s="183" t="s">
        <v>349</v>
      </c>
      <c r="E1542" s="246" t="s">
        <v>1831</v>
      </c>
      <c r="F1542" s="247"/>
      <c r="G1542" s="185" t="s">
        <v>395</v>
      </c>
      <c r="H1542" s="186">
        <v>1</v>
      </c>
      <c r="I1542" s="187"/>
      <c r="J1542" s="186">
        <f t="shared" si="60"/>
        <v>0</v>
      </c>
      <c r="K1542" s="184" t="s">
        <v>1</v>
      </c>
      <c r="L1542" s="188"/>
      <c r="M1542" s="189" t="s">
        <v>1</v>
      </c>
      <c r="N1542" s="190" t="s">
        <v>43</v>
      </c>
      <c r="O1542" s="49"/>
      <c r="P1542" s="147">
        <f t="shared" si="61"/>
        <v>0</v>
      </c>
      <c r="Q1542" s="147">
        <v>0</v>
      </c>
      <c r="R1542" s="147">
        <f t="shared" si="62"/>
        <v>0</v>
      </c>
      <c r="S1542" s="147">
        <v>0</v>
      </c>
      <c r="T1542" s="148">
        <f t="shared" si="63"/>
        <v>0</v>
      </c>
      <c r="AR1542" s="16" t="s">
        <v>1462</v>
      </c>
      <c r="AT1542" s="16" t="s">
        <v>349</v>
      </c>
      <c r="AU1542" s="16" t="s">
        <v>184</v>
      </c>
      <c r="AY1542" s="16" t="s">
        <v>162</v>
      </c>
      <c r="BE1542" s="149">
        <f t="shared" si="64"/>
        <v>0</v>
      </c>
      <c r="BF1542" s="149">
        <f t="shared" si="65"/>
        <v>0</v>
      </c>
      <c r="BG1542" s="149">
        <f t="shared" si="66"/>
        <v>0</v>
      </c>
      <c r="BH1542" s="149">
        <f t="shared" si="67"/>
        <v>0</v>
      </c>
      <c r="BI1542" s="149">
        <f t="shared" si="68"/>
        <v>0</v>
      </c>
      <c r="BJ1542" s="16" t="s">
        <v>169</v>
      </c>
      <c r="BK1542" s="150">
        <f t="shared" si="69"/>
        <v>0</v>
      </c>
      <c r="BL1542" s="16" t="s">
        <v>579</v>
      </c>
      <c r="BM1542" s="16" t="s">
        <v>1832</v>
      </c>
    </row>
    <row r="1543" spans="2:65" s="1" customFormat="1" ht="16.5" customHeight="1">
      <c r="B1543" s="139"/>
      <c r="C1543" s="183" t="s">
        <v>1833</v>
      </c>
      <c r="D1543" s="183" t="s">
        <v>349</v>
      </c>
      <c r="E1543" s="246" t="s">
        <v>1806</v>
      </c>
      <c r="F1543" s="247"/>
      <c r="G1543" s="185" t="s">
        <v>395</v>
      </c>
      <c r="H1543" s="186">
        <v>9</v>
      </c>
      <c r="I1543" s="187"/>
      <c r="J1543" s="186">
        <f t="shared" si="60"/>
        <v>0</v>
      </c>
      <c r="K1543" s="184" t="s">
        <v>1</v>
      </c>
      <c r="L1543" s="188"/>
      <c r="M1543" s="189" t="s">
        <v>1</v>
      </c>
      <c r="N1543" s="190" t="s">
        <v>43</v>
      </c>
      <c r="O1543" s="49"/>
      <c r="P1543" s="147">
        <f t="shared" si="61"/>
        <v>0</v>
      </c>
      <c r="Q1543" s="147">
        <v>0</v>
      </c>
      <c r="R1543" s="147">
        <f t="shared" si="62"/>
        <v>0</v>
      </c>
      <c r="S1543" s="147">
        <v>0</v>
      </c>
      <c r="T1543" s="148">
        <f t="shared" si="63"/>
        <v>0</v>
      </c>
      <c r="AR1543" s="16" t="s">
        <v>1462</v>
      </c>
      <c r="AT1543" s="16" t="s">
        <v>349</v>
      </c>
      <c r="AU1543" s="16" t="s">
        <v>184</v>
      </c>
      <c r="AY1543" s="16" t="s">
        <v>162</v>
      </c>
      <c r="BE1543" s="149">
        <f t="shared" si="64"/>
        <v>0</v>
      </c>
      <c r="BF1543" s="149">
        <f t="shared" si="65"/>
        <v>0</v>
      </c>
      <c r="BG1543" s="149">
        <f t="shared" si="66"/>
        <v>0</v>
      </c>
      <c r="BH1543" s="149">
        <f t="shared" si="67"/>
        <v>0</v>
      </c>
      <c r="BI1543" s="149">
        <f t="shared" si="68"/>
        <v>0</v>
      </c>
      <c r="BJ1543" s="16" t="s">
        <v>169</v>
      </c>
      <c r="BK1543" s="150">
        <f t="shared" si="69"/>
        <v>0</v>
      </c>
      <c r="BL1543" s="16" t="s">
        <v>579</v>
      </c>
      <c r="BM1543" s="16" t="s">
        <v>1834</v>
      </c>
    </row>
    <row r="1544" spans="2:65" s="10" customFormat="1" ht="20.85" customHeight="1">
      <c r="B1544" s="126"/>
      <c r="D1544" s="127" t="s">
        <v>70</v>
      </c>
      <c r="E1544" s="137" t="s">
        <v>1835</v>
      </c>
      <c r="F1544" s="137" t="s">
        <v>1836</v>
      </c>
      <c r="I1544" s="129"/>
      <c r="J1544" s="138">
        <f>BK1544</f>
        <v>0</v>
      </c>
      <c r="L1544" s="126"/>
      <c r="M1544" s="131"/>
      <c r="N1544" s="132"/>
      <c r="O1544" s="132"/>
      <c r="P1544" s="133">
        <f>SUM(P1549:P1555)</f>
        <v>0</v>
      </c>
      <c r="Q1544" s="132"/>
      <c r="R1544" s="133">
        <f>SUM(R1549:R1555)</f>
        <v>0</v>
      </c>
      <c r="S1544" s="132"/>
      <c r="T1544" s="134">
        <f>SUM(T1549:T1555)</f>
        <v>0</v>
      </c>
      <c r="AR1544" s="127" t="s">
        <v>184</v>
      </c>
      <c r="AT1544" s="135" t="s">
        <v>70</v>
      </c>
      <c r="AU1544" s="135" t="s">
        <v>169</v>
      </c>
      <c r="AY1544" s="127" t="s">
        <v>162</v>
      </c>
      <c r="BK1544" s="136">
        <f>SUM(BK1545:BK1555)</f>
        <v>0</v>
      </c>
    </row>
    <row r="1545" spans="2:65" s="10" customFormat="1" ht="20.85" customHeight="1">
      <c r="B1545" s="126"/>
      <c r="C1545" s="140" t="s">
        <v>2627</v>
      </c>
      <c r="D1545" s="140" t="s">
        <v>164</v>
      </c>
      <c r="E1545" s="244" t="s">
        <v>2637</v>
      </c>
      <c r="F1545" s="243"/>
      <c r="G1545" s="142" t="s">
        <v>395</v>
      </c>
      <c r="H1545" s="143">
        <v>1</v>
      </c>
      <c r="I1545" s="144"/>
      <c r="J1545" s="143">
        <f t="shared" ref="J1545:J1548" si="70">ROUND(I1545*H1545,3)</f>
        <v>0</v>
      </c>
      <c r="K1545" s="141" t="s">
        <v>1</v>
      </c>
      <c r="L1545" s="30"/>
      <c r="M1545" s="201" t="s">
        <v>1</v>
      </c>
      <c r="N1545" s="146" t="s">
        <v>43</v>
      </c>
      <c r="O1545" s="147">
        <v>0</v>
      </c>
      <c r="P1545" s="147">
        <f t="shared" ref="P1545:P1548" si="71">O1545*H1545</f>
        <v>0</v>
      </c>
      <c r="Q1545" s="147">
        <v>0</v>
      </c>
      <c r="R1545" s="147">
        <f t="shared" ref="R1545:R1548" si="72">Q1545*H1545</f>
        <v>0</v>
      </c>
      <c r="S1545" s="147">
        <v>0</v>
      </c>
      <c r="T1545" s="148">
        <f t="shared" ref="T1545:T1548" si="73">S1545*H1545</f>
        <v>0</v>
      </c>
      <c r="U1545" s="202"/>
      <c r="V1545" s="202"/>
      <c r="W1545" s="202"/>
      <c r="X1545" s="202"/>
      <c r="Y1545" s="202"/>
      <c r="Z1545" s="202"/>
      <c r="AA1545" s="202"/>
      <c r="AB1545" s="202"/>
      <c r="AC1545" s="202"/>
      <c r="AD1545" s="202"/>
      <c r="AE1545" s="202"/>
      <c r="AF1545" s="202"/>
      <c r="AG1545" s="202"/>
      <c r="AH1545" s="202"/>
      <c r="AI1545" s="202"/>
      <c r="AJ1545" s="202"/>
      <c r="AK1545" s="202"/>
      <c r="AL1545" s="202"/>
      <c r="AM1545" s="202"/>
      <c r="AN1545" s="202"/>
      <c r="AO1545" s="202"/>
      <c r="AP1545" s="202"/>
      <c r="AQ1545" s="202"/>
      <c r="AR1545" s="203" t="s">
        <v>579</v>
      </c>
      <c r="AS1545" s="202"/>
      <c r="AT1545" s="203" t="s">
        <v>164</v>
      </c>
      <c r="AU1545" s="203" t="s">
        <v>184</v>
      </c>
      <c r="AV1545" s="202"/>
      <c r="AW1545" s="202"/>
      <c r="AX1545" s="202"/>
      <c r="AY1545" s="203" t="s">
        <v>162</v>
      </c>
      <c r="AZ1545" s="202"/>
      <c r="BA1545" s="202"/>
      <c r="BB1545" s="202"/>
      <c r="BC1545" s="202"/>
      <c r="BD1545" s="202"/>
      <c r="BE1545" s="149">
        <f t="shared" ref="BE1545:BE1548" si="74">IF(N1545="základná",J1545,0)</f>
        <v>0</v>
      </c>
      <c r="BF1545" s="149">
        <f t="shared" ref="BF1545:BF1548" si="75">IF(N1545="znížená",J1545,0)</f>
        <v>0</v>
      </c>
      <c r="BG1545" s="149">
        <f t="shared" ref="BG1545:BG1548" si="76">IF(N1545="zákl. prenesená",J1545,0)</f>
        <v>0</v>
      </c>
      <c r="BH1545" s="149">
        <f t="shared" ref="BH1545:BH1548" si="77">IF(N1545="zníž. prenesená",J1545,0)</f>
        <v>0</v>
      </c>
      <c r="BI1545" s="149">
        <f t="shared" ref="BI1545:BI1548" si="78">IF(N1545="nulová",J1545,0)</f>
        <v>0</v>
      </c>
      <c r="BJ1545" s="203" t="s">
        <v>169</v>
      </c>
      <c r="BK1545" s="150">
        <f t="shared" ref="BK1545:BK1548" si="79">ROUND(I1545*H1545,3)</f>
        <v>0</v>
      </c>
      <c r="BL1545" s="203" t="s">
        <v>579</v>
      </c>
      <c r="BM1545" s="203" t="s">
        <v>2628</v>
      </c>
    </row>
    <row r="1546" spans="2:65" s="10" customFormat="1" ht="20.85" customHeight="1">
      <c r="B1546" s="126"/>
      <c r="C1546" s="140" t="s">
        <v>2629</v>
      </c>
      <c r="D1546" s="140" t="s">
        <v>164</v>
      </c>
      <c r="E1546" s="244" t="s">
        <v>2638</v>
      </c>
      <c r="F1546" s="243"/>
      <c r="G1546" s="142" t="s">
        <v>395</v>
      </c>
      <c r="H1546" s="143">
        <v>24</v>
      </c>
      <c r="I1546" s="144"/>
      <c r="J1546" s="143">
        <f t="shared" si="70"/>
        <v>0</v>
      </c>
      <c r="K1546" s="141" t="s">
        <v>1</v>
      </c>
      <c r="L1546" s="30"/>
      <c r="M1546" s="201" t="s">
        <v>1</v>
      </c>
      <c r="N1546" s="146" t="s">
        <v>43</v>
      </c>
      <c r="O1546" s="147">
        <v>0</v>
      </c>
      <c r="P1546" s="147">
        <f t="shared" si="71"/>
        <v>0</v>
      </c>
      <c r="Q1546" s="147">
        <v>0</v>
      </c>
      <c r="R1546" s="147">
        <f t="shared" si="72"/>
        <v>0</v>
      </c>
      <c r="S1546" s="147">
        <v>0</v>
      </c>
      <c r="T1546" s="148">
        <f t="shared" si="73"/>
        <v>0</v>
      </c>
      <c r="U1546" s="202"/>
      <c r="V1546" s="202"/>
      <c r="W1546" s="202"/>
      <c r="X1546" s="202"/>
      <c r="Y1546" s="202"/>
      <c r="Z1546" s="202"/>
      <c r="AA1546" s="202"/>
      <c r="AB1546" s="202"/>
      <c r="AC1546" s="202"/>
      <c r="AD1546" s="202"/>
      <c r="AE1546" s="202"/>
      <c r="AF1546" s="202"/>
      <c r="AG1546" s="202"/>
      <c r="AH1546" s="202"/>
      <c r="AI1546" s="202"/>
      <c r="AJ1546" s="202"/>
      <c r="AK1546" s="202"/>
      <c r="AL1546" s="202"/>
      <c r="AM1546" s="202"/>
      <c r="AN1546" s="202"/>
      <c r="AO1546" s="202"/>
      <c r="AP1546" s="202"/>
      <c r="AQ1546" s="202"/>
      <c r="AR1546" s="203" t="s">
        <v>579</v>
      </c>
      <c r="AS1546" s="202"/>
      <c r="AT1546" s="203" t="s">
        <v>164</v>
      </c>
      <c r="AU1546" s="203" t="s">
        <v>184</v>
      </c>
      <c r="AV1546" s="202"/>
      <c r="AW1546" s="202"/>
      <c r="AX1546" s="202"/>
      <c r="AY1546" s="203" t="s">
        <v>162</v>
      </c>
      <c r="AZ1546" s="202"/>
      <c r="BA1546" s="202"/>
      <c r="BB1546" s="202"/>
      <c r="BC1546" s="202"/>
      <c r="BD1546" s="202"/>
      <c r="BE1546" s="149">
        <f t="shared" si="74"/>
        <v>0</v>
      </c>
      <c r="BF1546" s="149">
        <f t="shared" si="75"/>
        <v>0</v>
      </c>
      <c r="BG1546" s="149">
        <f t="shared" si="76"/>
        <v>0</v>
      </c>
      <c r="BH1546" s="149">
        <f t="shared" si="77"/>
        <v>0</v>
      </c>
      <c r="BI1546" s="149">
        <f t="shared" si="78"/>
        <v>0</v>
      </c>
      <c r="BJ1546" s="203" t="s">
        <v>169</v>
      </c>
      <c r="BK1546" s="150">
        <f t="shared" si="79"/>
        <v>0</v>
      </c>
      <c r="BL1546" s="203" t="s">
        <v>579</v>
      </c>
      <c r="BM1546" s="203" t="s">
        <v>2630</v>
      </c>
    </row>
    <row r="1547" spans="2:65" s="10" customFormat="1" ht="20.85" customHeight="1">
      <c r="B1547" s="126"/>
      <c r="C1547" s="140" t="s">
        <v>2631</v>
      </c>
      <c r="D1547" s="140" t="s">
        <v>164</v>
      </c>
      <c r="E1547" s="244" t="s">
        <v>2632</v>
      </c>
      <c r="F1547" s="243"/>
      <c r="G1547" s="142" t="s">
        <v>395</v>
      </c>
      <c r="H1547" s="143">
        <v>2</v>
      </c>
      <c r="I1547" s="144"/>
      <c r="J1547" s="143">
        <f t="shared" si="70"/>
        <v>0</v>
      </c>
      <c r="K1547" s="141" t="s">
        <v>1</v>
      </c>
      <c r="L1547" s="30"/>
      <c r="M1547" s="201" t="s">
        <v>1</v>
      </c>
      <c r="N1547" s="146" t="s">
        <v>43</v>
      </c>
      <c r="O1547" s="147">
        <v>0</v>
      </c>
      <c r="P1547" s="147">
        <f t="shared" si="71"/>
        <v>0</v>
      </c>
      <c r="Q1547" s="147">
        <v>0</v>
      </c>
      <c r="R1547" s="147">
        <f t="shared" si="72"/>
        <v>0</v>
      </c>
      <c r="S1547" s="147">
        <v>0</v>
      </c>
      <c r="T1547" s="148">
        <f t="shared" si="73"/>
        <v>0</v>
      </c>
      <c r="U1547" s="202"/>
      <c r="V1547" s="202"/>
      <c r="W1547" s="202"/>
      <c r="X1547" s="202"/>
      <c r="Y1547" s="202"/>
      <c r="Z1547" s="202"/>
      <c r="AA1547" s="202"/>
      <c r="AB1547" s="202"/>
      <c r="AC1547" s="202"/>
      <c r="AD1547" s="202"/>
      <c r="AE1547" s="202"/>
      <c r="AF1547" s="202"/>
      <c r="AG1547" s="202"/>
      <c r="AH1547" s="202"/>
      <c r="AI1547" s="202"/>
      <c r="AJ1547" s="202"/>
      <c r="AK1547" s="202"/>
      <c r="AL1547" s="202"/>
      <c r="AM1547" s="202"/>
      <c r="AN1547" s="202"/>
      <c r="AO1547" s="202"/>
      <c r="AP1547" s="202"/>
      <c r="AQ1547" s="202"/>
      <c r="AR1547" s="203" t="s">
        <v>579</v>
      </c>
      <c r="AS1547" s="202"/>
      <c r="AT1547" s="203" t="s">
        <v>164</v>
      </c>
      <c r="AU1547" s="203" t="s">
        <v>184</v>
      </c>
      <c r="AV1547" s="202"/>
      <c r="AW1547" s="202"/>
      <c r="AX1547" s="202"/>
      <c r="AY1547" s="203" t="s">
        <v>162</v>
      </c>
      <c r="AZ1547" s="202"/>
      <c r="BA1547" s="202"/>
      <c r="BB1547" s="202"/>
      <c r="BC1547" s="202"/>
      <c r="BD1547" s="202"/>
      <c r="BE1547" s="149">
        <f t="shared" si="74"/>
        <v>0</v>
      </c>
      <c r="BF1547" s="149">
        <f t="shared" si="75"/>
        <v>0</v>
      </c>
      <c r="BG1547" s="149">
        <f t="shared" si="76"/>
        <v>0</v>
      </c>
      <c r="BH1547" s="149">
        <f t="shared" si="77"/>
        <v>0</v>
      </c>
      <c r="BI1547" s="149">
        <f t="shared" si="78"/>
        <v>0</v>
      </c>
      <c r="BJ1547" s="203" t="s">
        <v>169</v>
      </c>
      <c r="BK1547" s="150">
        <f t="shared" si="79"/>
        <v>0</v>
      </c>
      <c r="BL1547" s="203" t="s">
        <v>579</v>
      </c>
      <c r="BM1547" s="203" t="s">
        <v>2633</v>
      </c>
    </row>
    <row r="1548" spans="2:65" s="10" customFormat="1" ht="20.85" customHeight="1">
      <c r="B1548" s="126"/>
      <c r="C1548" s="140" t="s">
        <v>2634</v>
      </c>
      <c r="D1548" s="140" t="s">
        <v>164</v>
      </c>
      <c r="E1548" s="244" t="s">
        <v>2635</v>
      </c>
      <c r="F1548" s="243"/>
      <c r="G1548" s="142" t="s">
        <v>395</v>
      </c>
      <c r="H1548" s="143">
        <v>24</v>
      </c>
      <c r="I1548" s="144"/>
      <c r="J1548" s="143">
        <f t="shared" si="70"/>
        <v>0</v>
      </c>
      <c r="K1548" s="141" t="s">
        <v>1</v>
      </c>
      <c r="L1548" s="30"/>
      <c r="M1548" s="201" t="s">
        <v>1</v>
      </c>
      <c r="N1548" s="146" t="s">
        <v>43</v>
      </c>
      <c r="O1548" s="147">
        <v>0</v>
      </c>
      <c r="P1548" s="147">
        <f t="shared" si="71"/>
        <v>0</v>
      </c>
      <c r="Q1548" s="147">
        <v>0</v>
      </c>
      <c r="R1548" s="147">
        <f t="shared" si="72"/>
        <v>0</v>
      </c>
      <c r="S1548" s="147">
        <v>0</v>
      </c>
      <c r="T1548" s="148">
        <f t="shared" si="73"/>
        <v>0</v>
      </c>
      <c r="U1548" s="202"/>
      <c r="V1548" s="202"/>
      <c r="W1548" s="202"/>
      <c r="X1548" s="202"/>
      <c r="Y1548" s="202"/>
      <c r="Z1548" s="202"/>
      <c r="AA1548" s="202"/>
      <c r="AB1548" s="202"/>
      <c r="AC1548" s="202"/>
      <c r="AD1548" s="202"/>
      <c r="AE1548" s="202"/>
      <c r="AF1548" s="202"/>
      <c r="AG1548" s="202"/>
      <c r="AH1548" s="202"/>
      <c r="AI1548" s="202"/>
      <c r="AJ1548" s="202"/>
      <c r="AK1548" s="202"/>
      <c r="AL1548" s="202"/>
      <c r="AM1548" s="202"/>
      <c r="AN1548" s="202"/>
      <c r="AO1548" s="202"/>
      <c r="AP1548" s="202"/>
      <c r="AQ1548" s="202"/>
      <c r="AR1548" s="203" t="s">
        <v>579</v>
      </c>
      <c r="AS1548" s="202"/>
      <c r="AT1548" s="203" t="s">
        <v>164</v>
      </c>
      <c r="AU1548" s="203" t="s">
        <v>184</v>
      </c>
      <c r="AV1548" s="202"/>
      <c r="AW1548" s="202"/>
      <c r="AX1548" s="202"/>
      <c r="AY1548" s="203" t="s">
        <v>162</v>
      </c>
      <c r="AZ1548" s="202"/>
      <c r="BA1548" s="202"/>
      <c r="BB1548" s="202"/>
      <c r="BC1548" s="202"/>
      <c r="BD1548" s="202"/>
      <c r="BE1548" s="149">
        <f t="shared" si="74"/>
        <v>0</v>
      </c>
      <c r="BF1548" s="149">
        <f t="shared" si="75"/>
        <v>0</v>
      </c>
      <c r="BG1548" s="149">
        <f t="shared" si="76"/>
        <v>0</v>
      </c>
      <c r="BH1548" s="149">
        <f t="shared" si="77"/>
        <v>0</v>
      </c>
      <c r="BI1548" s="149">
        <f t="shared" si="78"/>
        <v>0</v>
      </c>
      <c r="BJ1548" s="203" t="s">
        <v>169</v>
      </c>
      <c r="BK1548" s="150">
        <f t="shared" si="79"/>
        <v>0</v>
      </c>
      <c r="BL1548" s="203" t="s">
        <v>579</v>
      </c>
      <c r="BM1548" s="203" t="s">
        <v>2636</v>
      </c>
    </row>
    <row r="1549" spans="2:65" s="1" customFormat="1" ht="16.5" customHeight="1">
      <c r="B1549" s="139"/>
      <c r="C1549" s="140" t="s">
        <v>1837</v>
      </c>
      <c r="D1549" s="140" t="s">
        <v>164</v>
      </c>
      <c r="E1549" s="250" t="s">
        <v>2537</v>
      </c>
      <c r="F1549" s="251"/>
      <c r="G1549" s="142" t="s">
        <v>395</v>
      </c>
      <c r="H1549" s="143">
        <v>14</v>
      </c>
      <c r="I1549" s="144"/>
      <c r="J1549" s="143">
        <f t="shared" ref="J1549:J1555" si="80">ROUND(I1549*H1549,3)</f>
        <v>0</v>
      </c>
      <c r="K1549" s="141" t="s">
        <v>1</v>
      </c>
      <c r="L1549" s="30"/>
      <c r="M1549" s="145" t="s">
        <v>1</v>
      </c>
      <c r="N1549" s="146" t="s">
        <v>43</v>
      </c>
      <c r="O1549" s="49"/>
      <c r="P1549" s="147">
        <f t="shared" ref="P1549:P1555" si="81">O1549*H1549</f>
        <v>0</v>
      </c>
      <c r="Q1549" s="147">
        <v>0</v>
      </c>
      <c r="R1549" s="147">
        <f t="shared" ref="R1549:R1555" si="82">Q1549*H1549</f>
        <v>0</v>
      </c>
      <c r="S1549" s="147">
        <v>0</v>
      </c>
      <c r="T1549" s="148">
        <f t="shared" ref="T1549:T1555" si="83">S1549*H1549</f>
        <v>0</v>
      </c>
      <c r="AR1549" s="16" t="s">
        <v>579</v>
      </c>
      <c r="AT1549" s="16" t="s">
        <v>164</v>
      </c>
      <c r="AU1549" s="16" t="s">
        <v>184</v>
      </c>
      <c r="AY1549" s="16" t="s">
        <v>162</v>
      </c>
      <c r="BE1549" s="149">
        <f t="shared" ref="BE1549:BE1555" si="84">IF(N1549="základná",J1549,0)</f>
        <v>0</v>
      </c>
      <c r="BF1549" s="149">
        <f t="shared" ref="BF1549:BF1555" si="85">IF(N1549="znížená",J1549,0)</f>
        <v>0</v>
      </c>
      <c r="BG1549" s="149">
        <f t="shared" ref="BG1549:BG1555" si="86">IF(N1549="zákl. prenesená",J1549,0)</f>
        <v>0</v>
      </c>
      <c r="BH1549" s="149">
        <f t="shared" ref="BH1549:BH1555" si="87">IF(N1549="zníž. prenesená",J1549,0)</f>
        <v>0</v>
      </c>
      <c r="BI1549" s="149">
        <f t="shared" ref="BI1549:BI1555" si="88">IF(N1549="nulová",J1549,0)</f>
        <v>0</v>
      </c>
      <c r="BJ1549" s="16" t="s">
        <v>169</v>
      </c>
      <c r="BK1549" s="150">
        <f t="shared" ref="BK1549:BK1555" si="89">ROUND(I1549*H1549,3)</f>
        <v>0</v>
      </c>
      <c r="BL1549" s="16" t="s">
        <v>579</v>
      </c>
      <c r="BM1549" s="16" t="s">
        <v>1838</v>
      </c>
    </row>
    <row r="1550" spans="2:65" s="1" customFormat="1" ht="16.5" customHeight="1">
      <c r="B1550" s="139"/>
      <c r="C1550" s="140" t="s">
        <v>1839</v>
      </c>
      <c r="D1550" s="140" t="s">
        <v>164</v>
      </c>
      <c r="E1550" s="252" t="s">
        <v>1840</v>
      </c>
      <c r="F1550" s="253"/>
      <c r="G1550" s="142" t="s">
        <v>712</v>
      </c>
      <c r="H1550" s="143">
        <v>40</v>
      </c>
      <c r="I1550" s="144"/>
      <c r="J1550" s="143">
        <f t="shared" si="80"/>
        <v>0</v>
      </c>
      <c r="K1550" s="141" t="s">
        <v>1</v>
      </c>
      <c r="L1550" s="30"/>
      <c r="M1550" s="145" t="s">
        <v>1</v>
      </c>
      <c r="N1550" s="146" t="s">
        <v>43</v>
      </c>
      <c r="O1550" s="49"/>
      <c r="P1550" s="147">
        <f t="shared" si="81"/>
        <v>0</v>
      </c>
      <c r="Q1550" s="147">
        <v>0</v>
      </c>
      <c r="R1550" s="147">
        <f t="shared" si="82"/>
        <v>0</v>
      </c>
      <c r="S1550" s="147">
        <v>0</v>
      </c>
      <c r="T1550" s="148">
        <f t="shared" si="83"/>
        <v>0</v>
      </c>
      <c r="AR1550" s="16" t="s">
        <v>579</v>
      </c>
      <c r="AT1550" s="16" t="s">
        <v>164</v>
      </c>
      <c r="AU1550" s="16" t="s">
        <v>184</v>
      </c>
      <c r="AY1550" s="16" t="s">
        <v>162</v>
      </c>
      <c r="BE1550" s="149">
        <f t="shared" si="84"/>
        <v>0</v>
      </c>
      <c r="BF1550" s="149">
        <f t="shared" si="85"/>
        <v>0</v>
      </c>
      <c r="BG1550" s="149">
        <f t="shared" si="86"/>
        <v>0</v>
      </c>
      <c r="BH1550" s="149">
        <f t="shared" si="87"/>
        <v>0</v>
      </c>
      <c r="BI1550" s="149">
        <f t="shared" si="88"/>
        <v>0</v>
      </c>
      <c r="BJ1550" s="16" t="s">
        <v>169</v>
      </c>
      <c r="BK1550" s="150">
        <f t="shared" si="89"/>
        <v>0</v>
      </c>
      <c r="BL1550" s="16" t="s">
        <v>579</v>
      </c>
      <c r="BM1550" s="16" t="s">
        <v>1841</v>
      </c>
    </row>
    <row r="1551" spans="2:65" s="1" customFormat="1" ht="16.5" customHeight="1">
      <c r="B1551" s="139"/>
      <c r="C1551" s="140" t="s">
        <v>1842</v>
      </c>
      <c r="D1551" s="140" t="s">
        <v>164</v>
      </c>
      <c r="E1551" s="252" t="s">
        <v>1843</v>
      </c>
      <c r="F1551" s="253"/>
      <c r="G1551" s="142" t="s">
        <v>712</v>
      </c>
      <c r="H1551" s="143">
        <v>40</v>
      </c>
      <c r="I1551" s="144"/>
      <c r="J1551" s="143">
        <f t="shared" si="80"/>
        <v>0</v>
      </c>
      <c r="K1551" s="141" t="s">
        <v>1</v>
      </c>
      <c r="L1551" s="30"/>
      <c r="M1551" s="145" t="s">
        <v>1</v>
      </c>
      <c r="N1551" s="146" t="s">
        <v>43</v>
      </c>
      <c r="O1551" s="49"/>
      <c r="P1551" s="147">
        <f t="shared" si="81"/>
        <v>0</v>
      </c>
      <c r="Q1551" s="147">
        <v>0</v>
      </c>
      <c r="R1551" s="147">
        <f t="shared" si="82"/>
        <v>0</v>
      </c>
      <c r="S1551" s="147">
        <v>0</v>
      </c>
      <c r="T1551" s="148">
        <f t="shared" si="83"/>
        <v>0</v>
      </c>
      <c r="AR1551" s="16" t="s">
        <v>579</v>
      </c>
      <c r="AT1551" s="16" t="s">
        <v>164</v>
      </c>
      <c r="AU1551" s="16" t="s">
        <v>184</v>
      </c>
      <c r="AY1551" s="16" t="s">
        <v>162</v>
      </c>
      <c r="BE1551" s="149">
        <f t="shared" si="84"/>
        <v>0</v>
      </c>
      <c r="BF1551" s="149">
        <f t="shared" si="85"/>
        <v>0</v>
      </c>
      <c r="BG1551" s="149">
        <f t="shared" si="86"/>
        <v>0</v>
      </c>
      <c r="BH1551" s="149">
        <f t="shared" si="87"/>
        <v>0</v>
      </c>
      <c r="BI1551" s="149">
        <f t="shared" si="88"/>
        <v>0</v>
      </c>
      <c r="BJ1551" s="16" t="s">
        <v>169</v>
      </c>
      <c r="BK1551" s="150">
        <f t="shared" si="89"/>
        <v>0</v>
      </c>
      <c r="BL1551" s="16" t="s">
        <v>579</v>
      </c>
      <c r="BM1551" s="16" t="s">
        <v>1844</v>
      </c>
    </row>
    <row r="1552" spans="2:65" s="1" customFormat="1" ht="16.5" customHeight="1">
      <c r="B1552" s="139"/>
      <c r="C1552" s="140" t="s">
        <v>1845</v>
      </c>
      <c r="D1552" s="140" t="s">
        <v>164</v>
      </c>
      <c r="E1552" s="250" t="s">
        <v>2541</v>
      </c>
      <c r="F1552" s="253"/>
      <c r="G1552" s="142" t="s">
        <v>395</v>
      </c>
      <c r="H1552" s="143">
        <v>2</v>
      </c>
      <c r="I1552" s="144"/>
      <c r="J1552" s="143">
        <f t="shared" si="80"/>
        <v>0</v>
      </c>
      <c r="K1552" s="141" t="s">
        <v>1</v>
      </c>
      <c r="L1552" s="30"/>
      <c r="M1552" s="145" t="s">
        <v>1</v>
      </c>
      <c r="N1552" s="146" t="s">
        <v>43</v>
      </c>
      <c r="O1552" s="49"/>
      <c r="P1552" s="147">
        <f t="shared" si="81"/>
        <v>0</v>
      </c>
      <c r="Q1552" s="147">
        <v>0</v>
      </c>
      <c r="R1552" s="147">
        <f t="shared" si="82"/>
        <v>0</v>
      </c>
      <c r="S1552" s="147">
        <v>0</v>
      </c>
      <c r="T1552" s="148">
        <f t="shared" si="83"/>
        <v>0</v>
      </c>
      <c r="AR1552" s="16" t="s">
        <v>579</v>
      </c>
      <c r="AT1552" s="16" t="s">
        <v>164</v>
      </c>
      <c r="AU1552" s="16" t="s">
        <v>184</v>
      </c>
      <c r="AY1552" s="16" t="s">
        <v>162</v>
      </c>
      <c r="BE1552" s="149">
        <f t="shared" si="84"/>
        <v>0</v>
      </c>
      <c r="BF1552" s="149">
        <f t="shared" si="85"/>
        <v>0</v>
      </c>
      <c r="BG1552" s="149">
        <f t="shared" si="86"/>
        <v>0</v>
      </c>
      <c r="BH1552" s="149">
        <f t="shared" si="87"/>
        <v>0</v>
      </c>
      <c r="BI1552" s="149">
        <f t="shared" si="88"/>
        <v>0</v>
      </c>
      <c r="BJ1552" s="16" t="s">
        <v>169</v>
      </c>
      <c r="BK1552" s="150">
        <f t="shared" si="89"/>
        <v>0</v>
      </c>
      <c r="BL1552" s="16" t="s">
        <v>579</v>
      </c>
      <c r="BM1552" s="16" t="s">
        <v>1846</v>
      </c>
    </row>
    <row r="1553" spans="2:65" s="1" customFormat="1" ht="16.5" customHeight="1">
      <c r="B1553" s="139"/>
      <c r="C1553" s="140" t="s">
        <v>1847</v>
      </c>
      <c r="D1553" s="140" t="s">
        <v>164</v>
      </c>
      <c r="E1553" s="250" t="s">
        <v>2544</v>
      </c>
      <c r="F1553" s="253"/>
      <c r="G1553" s="142" t="s">
        <v>395</v>
      </c>
      <c r="H1553" s="143">
        <v>1</v>
      </c>
      <c r="I1553" s="144"/>
      <c r="J1553" s="143">
        <f t="shared" si="80"/>
        <v>0</v>
      </c>
      <c r="K1553" s="141" t="s">
        <v>1</v>
      </c>
      <c r="L1553" s="30"/>
      <c r="M1553" s="145" t="s">
        <v>1</v>
      </c>
      <c r="N1553" s="146" t="s">
        <v>43</v>
      </c>
      <c r="O1553" s="49"/>
      <c r="P1553" s="147">
        <f t="shared" si="81"/>
        <v>0</v>
      </c>
      <c r="Q1553" s="147">
        <v>0</v>
      </c>
      <c r="R1553" s="147">
        <f t="shared" si="82"/>
        <v>0</v>
      </c>
      <c r="S1553" s="147">
        <v>0</v>
      </c>
      <c r="T1553" s="148">
        <f t="shared" si="83"/>
        <v>0</v>
      </c>
      <c r="AR1553" s="16" t="s">
        <v>579</v>
      </c>
      <c r="AT1553" s="16" t="s">
        <v>164</v>
      </c>
      <c r="AU1553" s="16" t="s">
        <v>184</v>
      </c>
      <c r="AY1553" s="16" t="s">
        <v>162</v>
      </c>
      <c r="BE1553" s="149">
        <f t="shared" si="84"/>
        <v>0</v>
      </c>
      <c r="BF1553" s="149">
        <f t="shared" si="85"/>
        <v>0</v>
      </c>
      <c r="BG1553" s="149">
        <f t="shared" si="86"/>
        <v>0</v>
      </c>
      <c r="BH1553" s="149">
        <f t="shared" si="87"/>
        <v>0</v>
      </c>
      <c r="BI1553" s="149">
        <f t="shared" si="88"/>
        <v>0</v>
      </c>
      <c r="BJ1553" s="16" t="s">
        <v>169</v>
      </c>
      <c r="BK1553" s="150">
        <f t="shared" si="89"/>
        <v>0</v>
      </c>
      <c r="BL1553" s="16" t="s">
        <v>579</v>
      </c>
      <c r="BM1553" s="16" t="s">
        <v>1848</v>
      </c>
    </row>
    <row r="1554" spans="2:65" s="1" customFormat="1" ht="16.5" customHeight="1">
      <c r="B1554" s="139"/>
      <c r="C1554" s="140" t="s">
        <v>1849</v>
      </c>
      <c r="D1554" s="140" t="s">
        <v>164</v>
      </c>
      <c r="E1554" s="250" t="s">
        <v>2542</v>
      </c>
      <c r="F1554" s="253"/>
      <c r="G1554" s="142" t="s">
        <v>395</v>
      </c>
      <c r="H1554" s="143">
        <v>1</v>
      </c>
      <c r="I1554" s="144"/>
      <c r="J1554" s="143">
        <f t="shared" si="80"/>
        <v>0</v>
      </c>
      <c r="K1554" s="141" t="s">
        <v>1</v>
      </c>
      <c r="L1554" s="30"/>
      <c r="M1554" s="145" t="s">
        <v>1</v>
      </c>
      <c r="N1554" s="146" t="s">
        <v>43</v>
      </c>
      <c r="O1554" s="49"/>
      <c r="P1554" s="147">
        <f t="shared" si="81"/>
        <v>0</v>
      </c>
      <c r="Q1554" s="147">
        <v>0</v>
      </c>
      <c r="R1554" s="147">
        <f t="shared" si="82"/>
        <v>0</v>
      </c>
      <c r="S1554" s="147">
        <v>0</v>
      </c>
      <c r="T1554" s="148">
        <f t="shared" si="83"/>
        <v>0</v>
      </c>
      <c r="AR1554" s="16" t="s">
        <v>579</v>
      </c>
      <c r="AT1554" s="16" t="s">
        <v>164</v>
      </c>
      <c r="AU1554" s="16" t="s">
        <v>184</v>
      </c>
      <c r="AY1554" s="16" t="s">
        <v>162</v>
      </c>
      <c r="BE1554" s="149">
        <f t="shared" si="84"/>
        <v>0</v>
      </c>
      <c r="BF1554" s="149">
        <f t="shared" si="85"/>
        <v>0</v>
      </c>
      <c r="BG1554" s="149">
        <f t="shared" si="86"/>
        <v>0</v>
      </c>
      <c r="BH1554" s="149">
        <f t="shared" si="87"/>
        <v>0</v>
      </c>
      <c r="BI1554" s="149">
        <f t="shared" si="88"/>
        <v>0</v>
      </c>
      <c r="BJ1554" s="16" t="s">
        <v>169</v>
      </c>
      <c r="BK1554" s="150">
        <f t="shared" si="89"/>
        <v>0</v>
      </c>
      <c r="BL1554" s="16" t="s">
        <v>579</v>
      </c>
      <c r="BM1554" s="16" t="s">
        <v>1850</v>
      </c>
    </row>
    <row r="1555" spans="2:65" s="1" customFormat="1" ht="16.5" customHeight="1">
      <c r="B1555" s="139"/>
      <c r="C1555" s="140" t="s">
        <v>1851</v>
      </c>
      <c r="D1555" s="140" t="s">
        <v>164</v>
      </c>
      <c r="E1555" s="250" t="s">
        <v>2543</v>
      </c>
      <c r="F1555" s="253"/>
      <c r="G1555" s="142" t="s">
        <v>395</v>
      </c>
      <c r="H1555" s="143">
        <v>1</v>
      </c>
      <c r="I1555" s="144"/>
      <c r="J1555" s="143">
        <f t="shared" si="80"/>
        <v>0</v>
      </c>
      <c r="K1555" s="141" t="s">
        <v>1</v>
      </c>
      <c r="L1555" s="30"/>
      <c r="M1555" s="145" t="s">
        <v>1</v>
      </c>
      <c r="N1555" s="146" t="s">
        <v>43</v>
      </c>
      <c r="O1555" s="49"/>
      <c r="P1555" s="147">
        <f t="shared" si="81"/>
        <v>0</v>
      </c>
      <c r="Q1555" s="147">
        <v>0</v>
      </c>
      <c r="R1555" s="147">
        <f t="shared" si="82"/>
        <v>0</v>
      </c>
      <c r="S1555" s="147">
        <v>0</v>
      </c>
      <c r="T1555" s="148">
        <f t="shared" si="83"/>
        <v>0</v>
      </c>
      <c r="AR1555" s="16" t="s">
        <v>579</v>
      </c>
      <c r="AT1555" s="16" t="s">
        <v>164</v>
      </c>
      <c r="AU1555" s="16" t="s">
        <v>184</v>
      </c>
      <c r="AY1555" s="16" t="s">
        <v>162</v>
      </c>
      <c r="BE1555" s="149">
        <f t="shared" si="84"/>
        <v>0</v>
      </c>
      <c r="BF1555" s="149">
        <f t="shared" si="85"/>
        <v>0</v>
      </c>
      <c r="BG1555" s="149">
        <f t="shared" si="86"/>
        <v>0</v>
      </c>
      <c r="BH1555" s="149">
        <f t="shared" si="87"/>
        <v>0</v>
      </c>
      <c r="BI1555" s="149">
        <f t="shared" si="88"/>
        <v>0</v>
      </c>
      <c r="BJ1555" s="16" t="s">
        <v>169</v>
      </c>
      <c r="BK1555" s="150">
        <f t="shared" si="89"/>
        <v>0</v>
      </c>
      <c r="BL1555" s="16" t="s">
        <v>579</v>
      </c>
      <c r="BM1555" s="16" t="s">
        <v>1852</v>
      </c>
    </row>
    <row r="1556" spans="2:65" s="10" customFormat="1" ht="20.85" customHeight="1">
      <c r="B1556" s="126"/>
      <c r="D1556" s="127" t="s">
        <v>70</v>
      </c>
      <c r="E1556" s="137" t="s">
        <v>1853</v>
      </c>
      <c r="F1556" s="137" t="s">
        <v>1854</v>
      </c>
      <c r="I1556" s="129"/>
      <c r="J1556" s="138">
        <f>BK1556</f>
        <v>0</v>
      </c>
      <c r="L1556" s="126"/>
      <c r="M1556" s="131"/>
      <c r="N1556" s="132"/>
      <c r="O1556" s="132"/>
      <c r="P1556" s="133">
        <f>SUM(P1561:P1567)</f>
        <v>0</v>
      </c>
      <c r="Q1556" s="132"/>
      <c r="R1556" s="133">
        <f>SUM(R1561:R1567)</f>
        <v>0</v>
      </c>
      <c r="S1556" s="132"/>
      <c r="T1556" s="134">
        <f>SUM(T1561:T1567)</f>
        <v>0</v>
      </c>
      <c r="AR1556" s="127" t="s">
        <v>184</v>
      </c>
      <c r="AT1556" s="135" t="s">
        <v>70</v>
      </c>
      <c r="AU1556" s="135" t="s">
        <v>169</v>
      </c>
      <c r="AY1556" s="127" t="s">
        <v>162</v>
      </c>
      <c r="BK1556" s="136">
        <f>SUM(BK1557:BK1567)</f>
        <v>0</v>
      </c>
    </row>
    <row r="1557" spans="2:65" s="10" customFormat="1" ht="20.85" customHeight="1">
      <c r="B1557" s="126"/>
      <c r="C1557" s="183" t="s">
        <v>2639</v>
      </c>
      <c r="D1557" s="183" t="s">
        <v>349</v>
      </c>
      <c r="E1557" s="246" t="s">
        <v>2637</v>
      </c>
      <c r="F1557" s="247"/>
      <c r="G1557" s="185" t="s">
        <v>395</v>
      </c>
      <c r="H1557" s="186">
        <v>1</v>
      </c>
      <c r="I1557" s="187"/>
      <c r="J1557" s="186">
        <f t="shared" ref="J1557:J1560" si="90">ROUND(I1557*H1557,3)</f>
        <v>0</v>
      </c>
      <c r="K1557" s="184" t="s">
        <v>1</v>
      </c>
      <c r="L1557" s="188"/>
      <c r="M1557" s="259" t="s">
        <v>1</v>
      </c>
      <c r="N1557" s="190" t="s">
        <v>43</v>
      </c>
      <c r="O1557" s="147">
        <v>0</v>
      </c>
      <c r="P1557" s="147">
        <f t="shared" ref="P1557:P1560" si="91">O1557*H1557</f>
        <v>0</v>
      </c>
      <c r="Q1557" s="147">
        <v>0</v>
      </c>
      <c r="R1557" s="147">
        <f t="shared" ref="R1557:R1560" si="92">Q1557*H1557</f>
        <v>0</v>
      </c>
      <c r="S1557" s="147">
        <v>0</v>
      </c>
      <c r="T1557" s="148">
        <f t="shared" ref="T1557:T1560" si="93">S1557*H1557</f>
        <v>0</v>
      </c>
      <c r="U1557" s="202"/>
      <c r="V1557" s="202"/>
      <c r="W1557" s="202"/>
      <c r="X1557" s="202"/>
      <c r="Y1557" s="202"/>
      <c r="Z1557" s="202"/>
      <c r="AA1557" s="202"/>
      <c r="AB1557" s="202"/>
      <c r="AC1557" s="202"/>
      <c r="AD1557" s="202"/>
      <c r="AE1557" s="202"/>
      <c r="AF1557" s="202"/>
      <c r="AG1557" s="202"/>
      <c r="AH1557" s="202"/>
      <c r="AI1557" s="202"/>
      <c r="AJ1557" s="202"/>
      <c r="AK1557" s="202"/>
      <c r="AL1557" s="202"/>
      <c r="AM1557" s="202"/>
      <c r="AN1557" s="202"/>
      <c r="AO1557" s="202"/>
      <c r="AP1557" s="202"/>
      <c r="AQ1557" s="202"/>
      <c r="AR1557" s="203" t="s">
        <v>1462</v>
      </c>
      <c r="AS1557" s="202"/>
      <c r="AT1557" s="203" t="s">
        <v>349</v>
      </c>
      <c r="AU1557" s="203" t="s">
        <v>184</v>
      </c>
      <c r="AV1557" s="202"/>
      <c r="AW1557" s="202"/>
      <c r="AX1557" s="202"/>
      <c r="AY1557" s="203" t="s">
        <v>162</v>
      </c>
      <c r="AZ1557" s="202"/>
      <c r="BA1557" s="202"/>
      <c r="BB1557" s="202"/>
      <c r="BC1557" s="202"/>
      <c r="BD1557" s="202"/>
      <c r="BE1557" s="149">
        <f t="shared" ref="BE1557:BE1560" si="94">IF(N1557="základná",J1557,0)</f>
        <v>0</v>
      </c>
      <c r="BF1557" s="149">
        <f t="shared" ref="BF1557:BF1560" si="95">IF(N1557="znížená",J1557,0)</f>
        <v>0</v>
      </c>
      <c r="BG1557" s="149">
        <f t="shared" ref="BG1557:BG1560" si="96">IF(N1557="zákl. prenesená",J1557,0)</f>
        <v>0</v>
      </c>
      <c r="BH1557" s="149">
        <f t="shared" ref="BH1557:BH1560" si="97">IF(N1557="zníž. prenesená",J1557,0)</f>
        <v>0</v>
      </c>
      <c r="BI1557" s="149">
        <f t="shared" ref="BI1557:BI1560" si="98">IF(N1557="nulová",J1557,0)</f>
        <v>0</v>
      </c>
      <c r="BJ1557" s="203" t="s">
        <v>169</v>
      </c>
      <c r="BK1557" s="150">
        <f t="shared" ref="BK1557:BK1560" si="99">ROUND(I1557*H1557,3)</f>
        <v>0</v>
      </c>
      <c r="BL1557" s="203" t="s">
        <v>579</v>
      </c>
      <c r="BM1557" s="203" t="s">
        <v>2640</v>
      </c>
    </row>
    <row r="1558" spans="2:65" s="10" customFormat="1" ht="20.85" customHeight="1">
      <c r="B1558" s="126"/>
      <c r="C1558" s="183" t="s">
        <v>2641</v>
      </c>
      <c r="D1558" s="183" t="s">
        <v>349</v>
      </c>
      <c r="E1558" s="246" t="s">
        <v>2638</v>
      </c>
      <c r="F1558" s="247"/>
      <c r="G1558" s="185" t="s">
        <v>395</v>
      </c>
      <c r="H1558" s="186">
        <v>24</v>
      </c>
      <c r="I1558" s="187"/>
      <c r="J1558" s="186">
        <f t="shared" si="90"/>
        <v>0</v>
      </c>
      <c r="K1558" s="184" t="s">
        <v>1</v>
      </c>
      <c r="L1558" s="188"/>
      <c r="M1558" s="259" t="s">
        <v>1</v>
      </c>
      <c r="N1558" s="190" t="s">
        <v>43</v>
      </c>
      <c r="O1558" s="147">
        <v>0</v>
      </c>
      <c r="P1558" s="147">
        <f t="shared" si="91"/>
        <v>0</v>
      </c>
      <c r="Q1558" s="147">
        <v>0</v>
      </c>
      <c r="R1558" s="147">
        <f t="shared" si="92"/>
        <v>0</v>
      </c>
      <c r="S1558" s="147">
        <v>0</v>
      </c>
      <c r="T1558" s="148">
        <f t="shared" si="93"/>
        <v>0</v>
      </c>
      <c r="U1558" s="202"/>
      <c r="V1558" s="202"/>
      <c r="W1558" s="202"/>
      <c r="X1558" s="202"/>
      <c r="Y1558" s="202"/>
      <c r="Z1558" s="202"/>
      <c r="AA1558" s="202"/>
      <c r="AB1558" s="202"/>
      <c r="AC1558" s="202"/>
      <c r="AD1558" s="202"/>
      <c r="AE1558" s="202"/>
      <c r="AF1558" s="202"/>
      <c r="AG1558" s="202"/>
      <c r="AH1558" s="202"/>
      <c r="AI1558" s="202"/>
      <c r="AJ1558" s="202"/>
      <c r="AK1558" s="202"/>
      <c r="AL1558" s="202"/>
      <c r="AM1558" s="202"/>
      <c r="AN1558" s="202"/>
      <c r="AO1558" s="202"/>
      <c r="AP1558" s="202"/>
      <c r="AQ1558" s="202"/>
      <c r="AR1558" s="203" t="s">
        <v>1462</v>
      </c>
      <c r="AS1558" s="202"/>
      <c r="AT1558" s="203" t="s">
        <v>349</v>
      </c>
      <c r="AU1558" s="203" t="s">
        <v>184</v>
      </c>
      <c r="AV1558" s="202"/>
      <c r="AW1558" s="202"/>
      <c r="AX1558" s="202"/>
      <c r="AY1558" s="203" t="s">
        <v>162</v>
      </c>
      <c r="AZ1558" s="202"/>
      <c r="BA1558" s="202"/>
      <c r="BB1558" s="202"/>
      <c r="BC1558" s="202"/>
      <c r="BD1558" s="202"/>
      <c r="BE1558" s="149">
        <f t="shared" si="94"/>
        <v>0</v>
      </c>
      <c r="BF1558" s="149">
        <f t="shared" si="95"/>
        <v>0</v>
      </c>
      <c r="BG1558" s="149">
        <f t="shared" si="96"/>
        <v>0</v>
      </c>
      <c r="BH1558" s="149">
        <f t="shared" si="97"/>
        <v>0</v>
      </c>
      <c r="BI1558" s="149">
        <f t="shared" si="98"/>
        <v>0</v>
      </c>
      <c r="BJ1558" s="203" t="s">
        <v>169</v>
      </c>
      <c r="BK1558" s="150">
        <f t="shared" si="99"/>
        <v>0</v>
      </c>
      <c r="BL1558" s="203" t="s">
        <v>579</v>
      </c>
      <c r="BM1558" s="203" t="s">
        <v>2642</v>
      </c>
    </row>
    <row r="1559" spans="2:65" s="10" customFormat="1" ht="20.85" customHeight="1">
      <c r="B1559" s="126"/>
      <c r="C1559" s="183" t="s">
        <v>2643</v>
      </c>
      <c r="D1559" s="183" t="s">
        <v>349</v>
      </c>
      <c r="E1559" s="246" t="s">
        <v>2632</v>
      </c>
      <c r="F1559" s="247"/>
      <c r="G1559" s="185" t="s">
        <v>395</v>
      </c>
      <c r="H1559" s="186">
        <v>2</v>
      </c>
      <c r="I1559" s="187"/>
      <c r="J1559" s="186">
        <f t="shared" si="90"/>
        <v>0</v>
      </c>
      <c r="K1559" s="184" t="s">
        <v>1</v>
      </c>
      <c r="L1559" s="188"/>
      <c r="M1559" s="259" t="s">
        <v>1</v>
      </c>
      <c r="N1559" s="190" t="s">
        <v>43</v>
      </c>
      <c r="O1559" s="147">
        <v>0</v>
      </c>
      <c r="P1559" s="147">
        <f t="shared" si="91"/>
        <v>0</v>
      </c>
      <c r="Q1559" s="147">
        <v>0</v>
      </c>
      <c r="R1559" s="147">
        <f t="shared" si="92"/>
        <v>0</v>
      </c>
      <c r="S1559" s="147">
        <v>0</v>
      </c>
      <c r="T1559" s="148">
        <f t="shared" si="93"/>
        <v>0</v>
      </c>
      <c r="U1559" s="202"/>
      <c r="V1559" s="202"/>
      <c r="W1559" s="202"/>
      <c r="X1559" s="202"/>
      <c r="Y1559" s="202"/>
      <c r="Z1559" s="202"/>
      <c r="AA1559" s="202"/>
      <c r="AB1559" s="202"/>
      <c r="AC1559" s="202"/>
      <c r="AD1559" s="202"/>
      <c r="AE1559" s="202"/>
      <c r="AF1559" s="202"/>
      <c r="AG1559" s="202"/>
      <c r="AH1559" s="202"/>
      <c r="AI1559" s="202"/>
      <c r="AJ1559" s="202"/>
      <c r="AK1559" s="202"/>
      <c r="AL1559" s="202"/>
      <c r="AM1559" s="202"/>
      <c r="AN1559" s="202"/>
      <c r="AO1559" s="202"/>
      <c r="AP1559" s="202"/>
      <c r="AQ1559" s="202"/>
      <c r="AR1559" s="203" t="s">
        <v>1462</v>
      </c>
      <c r="AS1559" s="202"/>
      <c r="AT1559" s="203" t="s">
        <v>349</v>
      </c>
      <c r="AU1559" s="203" t="s">
        <v>184</v>
      </c>
      <c r="AV1559" s="202"/>
      <c r="AW1559" s="202"/>
      <c r="AX1559" s="202"/>
      <c r="AY1559" s="203" t="s">
        <v>162</v>
      </c>
      <c r="AZ1559" s="202"/>
      <c r="BA1559" s="202"/>
      <c r="BB1559" s="202"/>
      <c r="BC1559" s="202"/>
      <c r="BD1559" s="202"/>
      <c r="BE1559" s="149">
        <f t="shared" si="94"/>
        <v>0</v>
      </c>
      <c r="BF1559" s="149">
        <f t="shared" si="95"/>
        <v>0</v>
      </c>
      <c r="BG1559" s="149">
        <f t="shared" si="96"/>
        <v>0</v>
      </c>
      <c r="BH1559" s="149">
        <f t="shared" si="97"/>
        <v>0</v>
      </c>
      <c r="BI1559" s="149">
        <f t="shared" si="98"/>
        <v>0</v>
      </c>
      <c r="BJ1559" s="203" t="s">
        <v>169</v>
      </c>
      <c r="BK1559" s="150">
        <f t="shared" si="99"/>
        <v>0</v>
      </c>
      <c r="BL1559" s="203" t="s">
        <v>579</v>
      </c>
      <c r="BM1559" s="203" t="s">
        <v>2644</v>
      </c>
    </row>
    <row r="1560" spans="2:65" s="10" customFormat="1" ht="20.85" customHeight="1">
      <c r="B1560" s="126"/>
      <c r="C1560" s="183" t="s">
        <v>2645</v>
      </c>
      <c r="D1560" s="183" t="s">
        <v>349</v>
      </c>
      <c r="E1560" s="246" t="s">
        <v>2635</v>
      </c>
      <c r="F1560" s="247"/>
      <c r="G1560" s="185" t="s">
        <v>395</v>
      </c>
      <c r="H1560" s="186">
        <v>24</v>
      </c>
      <c r="I1560" s="187"/>
      <c r="J1560" s="186">
        <f t="shared" si="90"/>
        <v>0</v>
      </c>
      <c r="K1560" s="184" t="s">
        <v>1</v>
      </c>
      <c r="L1560" s="188"/>
      <c r="M1560" s="259" t="s">
        <v>1</v>
      </c>
      <c r="N1560" s="190" t="s">
        <v>43</v>
      </c>
      <c r="O1560" s="147">
        <v>0</v>
      </c>
      <c r="P1560" s="147">
        <f t="shared" si="91"/>
        <v>0</v>
      </c>
      <c r="Q1560" s="147">
        <v>0</v>
      </c>
      <c r="R1560" s="147">
        <f t="shared" si="92"/>
        <v>0</v>
      </c>
      <c r="S1560" s="147">
        <v>0</v>
      </c>
      <c r="T1560" s="148">
        <f t="shared" si="93"/>
        <v>0</v>
      </c>
      <c r="U1560" s="202"/>
      <c r="V1560" s="202"/>
      <c r="W1560" s="202"/>
      <c r="X1560" s="202"/>
      <c r="Y1560" s="202"/>
      <c r="Z1560" s="202"/>
      <c r="AA1560" s="202"/>
      <c r="AB1560" s="202"/>
      <c r="AC1560" s="202"/>
      <c r="AD1560" s="202"/>
      <c r="AE1560" s="202"/>
      <c r="AF1560" s="202"/>
      <c r="AG1560" s="202"/>
      <c r="AH1560" s="202"/>
      <c r="AI1560" s="202"/>
      <c r="AJ1560" s="202"/>
      <c r="AK1560" s="202"/>
      <c r="AL1560" s="202"/>
      <c r="AM1560" s="202"/>
      <c r="AN1560" s="202"/>
      <c r="AO1560" s="202"/>
      <c r="AP1560" s="202"/>
      <c r="AQ1560" s="202"/>
      <c r="AR1560" s="203" t="s">
        <v>1462</v>
      </c>
      <c r="AS1560" s="202"/>
      <c r="AT1560" s="203" t="s">
        <v>349</v>
      </c>
      <c r="AU1560" s="203" t="s">
        <v>184</v>
      </c>
      <c r="AV1560" s="202"/>
      <c r="AW1560" s="202"/>
      <c r="AX1560" s="202"/>
      <c r="AY1560" s="203" t="s">
        <v>162</v>
      </c>
      <c r="AZ1560" s="202"/>
      <c r="BA1560" s="202"/>
      <c r="BB1560" s="202"/>
      <c r="BC1560" s="202"/>
      <c r="BD1560" s="202"/>
      <c r="BE1560" s="149">
        <f t="shared" si="94"/>
        <v>0</v>
      </c>
      <c r="BF1560" s="149">
        <f t="shared" si="95"/>
        <v>0</v>
      </c>
      <c r="BG1560" s="149">
        <f t="shared" si="96"/>
        <v>0</v>
      </c>
      <c r="BH1560" s="149">
        <f t="shared" si="97"/>
        <v>0</v>
      </c>
      <c r="BI1560" s="149">
        <f t="shared" si="98"/>
        <v>0</v>
      </c>
      <c r="BJ1560" s="203" t="s">
        <v>169</v>
      </c>
      <c r="BK1560" s="150">
        <f t="shared" si="99"/>
        <v>0</v>
      </c>
      <c r="BL1560" s="203" t="s">
        <v>579</v>
      </c>
      <c r="BM1560" s="203" t="s">
        <v>2646</v>
      </c>
    </row>
    <row r="1561" spans="2:65" s="1" customFormat="1" ht="16.5" customHeight="1">
      <c r="B1561" s="139"/>
      <c r="C1561" s="183" t="s">
        <v>1855</v>
      </c>
      <c r="D1561" s="183" t="s">
        <v>349</v>
      </c>
      <c r="E1561" s="248" t="s">
        <v>2537</v>
      </c>
      <c r="F1561" s="249"/>
      <c r="G1561" s="185" t="s">
        <v>395</v>
      </c>
      <c r="H1561" s="186">
        <v>14</v>
      </c>
      <c r="I1561" s="187"/>
      <c r="J1561" s="186">
        <f t="shared" ref="J1561:J1567" si="100">ROUND(I1561*H1561,3)</f>
        <v>0</v>
      </c>
      <c r="K1561" s="184" t="s">
        <v>1</v>
      </c>
      <c r="L1561" s="188"/>
      <c r="M1561" s="189" t="s">
        <v>1</v>
      </c>
      <c r="N1561" s="190" t="s">
        <v>43</v>
      </c>
      <c r="O1561" s="49"/>
      <c r="P1561" s="147">
        <f t="shared" ref="P1561:P1567" si="101">O1561*H1561</f>
        <v>0</v>
      </c>
      <c r="Q1561" s="147">
        <v>0</v>
      </c>
      <c r="R1561" s="147">
        <f t="shared" ref="R1561:R1567" si="102">Q1561*H1561</f>
        <v>0</v>
      </c>
      <c r="S1561" s="147">
        <v>0</v>
      </c>
      <c r="T1561" s="148">
        <f t="shared" ref="T1561:T1567" si="103">S1561*H1561</f>
        <v>0</v>
      </c>
      <c r="AR1561" s="16" t="s">
        <v>1462</v>
      </c>
      <c r="AT1561" s="16" t="s">
        <v>349</v>
      </c>
      <c r="AU1561" s="16" t="s">
        <v>184</v>
      </c>
      <c r="AY1561" s="16" t="s">
        <v>162</v>
      </c>
      <c r="BE1561" s="149">
        <f t="shared" ref="BE1561:BE1567" si="104">IF(N1561="základná",J1561,0)</f>
        <v>0</v>
      </c>
      <c r="BF1561" s="149">
        <f t="shared" ref="BF1561:BF1567" si="105">IF(N1561="znížená",J1561,0)</f>
        <v>0</v>
      </c>
      <c r="BG1561" s="149">
        <f t="shared" ref="BG1561:BG1567" si="106">IF(N1561="zákl. prenesená",J1561,0)</f>
        <v>0</v>
      </c>
      <c r="BH1561" s="149">
        <f t="shared" ref="BH1561:BH1567" si="107">IF(N1561="zníž. prenesená",J1561,0)</f>
        <v>0</v>
      </c>
      <c r="BI1561" s="149">
        <f t="shared" ref="BI1561:BI1567" si="108">IF(N1561="nulová",J1561,0)</f>
        <v>0</v>
      </c>
      <c r="BJ1561" s="16" t="s">
        <v>169</v>
      </c>
      <c r="BK1561" s="150">
        <f t="shared" ref="BK1561:BK1567" si="109">ROUND(I1561*H1561,3)</f>
        <v>0</v>
      </c>
      <c r="BL1561" s="16" t="s">
        <v>579</v>
      </c>
      <c r="BM1561" s="16" t="s">
        <v>1856</v>
      </c>
    </row>
    <row r="1562" spans="2:65" s="1" customFormat="1" ht="16.5" customHeight="1">
      <c r="B1562" s="139"/>
      <c r="C1562" s="183" t="s">
        <v>1857</v>
      </c>
      <c r="D1562" s="183" t="s">
        <v>349</v>
      </c>
      <c r="E1562" s="248" t="s">
        <v>1840</v>
      </c>
      <c r="F1562" s="249"/>
      <c r="G1562" s="185" t="s">
        <v>712</v>
      </c>
      <c r="H1562" s="186">
        <v>40</v>
      </c>
      <c r="I1562" s="187"/>
      <c r="J1562" s="186">
        <f t="shared" si="100"/>
        <v>0</v>
      </c>
      <c r="K1562" s="184" t="s">
        <v>1</v>
      </c>
      <c r="L1562" s="188"/>
      <c r="M1562" s="189" t="s">
        <v>1</v>
      </c>
      <c r="N1562" s="190" t="s">
        <v>43</v>
      </c>
      <c r="O1562" s="49"/>
      <c r="P1562" s="147">
        <f t="shared" si="101"/>
        <v>0</v>
      </c>
      <c r="Q1562" s="147">
        <v>0</v>
      </c>
      <c r="R1562" s="147">
        <f t="shared" si="102"/>
        <v>0</v>
      </c>
      <c r="S1562" s="147">
        <v>0</v>
      </c>
      <c r="T1562" s="148">
        <f t="shared" si="103"/>
        <v>0</v>
      </c>
      <c r="AR1562" s="16" t="s">
        <v>1462</v>
      </c>
      <c r="AT1562" s="16" t="s">
        <v>349</v>
      </c>
      <c r="AU1562" s="16" t="s">
        <v>184</v>
      </c>
      <c r="AY1562" s="16" t="s">
        <v>162</v>
      </c>
      <c r="BE1562" s="149">
        <f t="shared" si="104"/>
        <v>0</v>
      </c>
      <c r="BF1562" s="149">
        <f t="shared" si="105"/>
        <v>0</v>
      </c>
      <c r="BG1562" s="149">
        <f t="shared" si="106"/>
        <v>0</v>
      </c>
      <c r="BH1562" s="149">
        <f t="shared" si="107"/>
        <v>0</v>
      </c>
      <c r="BI1562" s="149">
        <f t="shared" si="108"/>
        <v>0</v>
      </c>
      <c r="BJ1562" s="16" t="s">
        <v>169</v>
      </c>
      <c r="BK1562" s="150">
        <f t="shared" si="109"/>
        <v>0</v>
      </c>
      <c r="BL1562" s="16" t="s">
        <v>579</v>
      </c>
      <c r="BM1562" s="16" t="s">
        <v>1858</v>
      </c>
    </row>
    <row r="1563" spans="2:65" s="1" customFormat="1" ht="16.5" customHeight="1">
      <c r="B1563" s="139"/>
      <c r="C1563" s="183" t="s">
        <v>1859</v>
      </c>
      <c r="D1563" s="183" t="s">
        <v>349</v>
      </c>
      <c r="E1563" s="248" t="s">
        <v>1843</v>
      </c>
      <c r="F1563" s="249"/>
      <c r="G1563" s="185" t="s">
        <v>712</v>
      </c>
      <c r="H1563" s="186">
        <v>40</v>
      </c>
      <c r="I1563" s="187"/>
      <c r="J1563" s="186">
        <f t="shared" si="100"/>
        <v>0</v>
      </c>
      <c r="K1563" s="184" t="s">
        <v>1</v>
      </c>
      <c r="L1563" s="188"/>
      <c r="M1563" s="189" t="s">
        <v>1</v>
      </c>
      <c r="N1563" s="190" t="s">
        <v>43</v>
      </c>
      <c r="O1563" s="49"/>
      <c r="P1563" s="147">
        <f t="shared" si="101"/>
        <v>0</v>
      </c>
      <c r="Q1563" s="147">
        <v>0</v>
      </c>
      <c r="R1563" s="147">
        <f t="shared" si="102"/>
        <v>0</v>
      </c>
      <c r="S1563" s="147">
        <v>0</v>
      </c>
      <c r="T1563" s="148">
        <f t="shared" si="103"/>
        <v>0</v>
      </c>
      <c r="AR1563" s="16" t="s">
        <v>1462</v>
      </c>
      <c r="AT1563" s="16" t="s">
        <v>349</v>
      </c>
      <c r="AU1563" s="16" t="s">
        <v>184</v>
      </c>
      <c r="AY1563" s="16" t="s">
        <v>162</v>
      </c>
      <c r="BE1563" s="149">
        <f t="shared" si="104"/>
        <v>0</v>
      </c>
      <c r="BF1563" s="149">
        <f t="shared" si="105"/>
        <v>0</v>
      </c>
      <c r="BG1563" s="149">
        <f t="shared" si="106"/>
        <v>0</v>
      </c>
      <c r="BH1563" s="149">
        <f t="shared" si="107"/>
        <v>0</v>
      </c>
      <c r="BI1563" s="149">
        <f t="shared" si="108"/>
        <v>0</v>
      </c>
      <c r="BJ1563" s="16" t="s">
        <v>169</v>
      </c>
      <c r="BK1563" s="150">
        <f t="shared" si="109"/>
        <v>0</v>
      </c>
      <c r="BL1563" s="16" t="s">
        <v>579</v>
      </c>
      <c r="BM1563" s="16" t="s">
        <v>1860</v>
      </c>
    </row>
    <row r="1564" spans="2:65" s="1" customFormat="1" ht="16.5" customHeight="1">
      <c r="B1564" s="139"/>
      <c r="C1564" s="183" t="s">
        <v>1861</v>
      </c>
      <c r="D1564" s="183" t="s">
        <v>349</v>
      </c>
      <c r="E1564" s="248" t="s">
        <v>2541</v>
      </c>
      <c r="F1564" s="249"/>
      <c r="G1564" s="185" t="s">
        <v>395</v>
      </c>
      <c r="H1564" s="186">
        <v>2</v>
      </c>
      <c r="I1564" s="187"/>
      <c r="J1564" s="186">
        <f t="shared" si="100"/>
        <v>0</v>
      </c>
      <c r="K1564" s="184" t="s">
        <v>1</v>
      </c>
      <c r="L1564" s="188"/>
      <c r="M1564" s="189" t="s">
        <v>1</v>
      </c>
      <c r="N1564" s="190" t="s">
        <v>43</v>
      </c>
      <c r="O1564" s="49"/>
      <c r="P1564" s="147">
        <f t="shared" si="101"/>
        <v>0</v>
      </c>
      <c r="Q1564" s="147">
        <v>0</v>
      </c>
      <c r="R1564" s="147">
        <f t="shared" si="102"/>
        <v>0</v>
      </c>
      <c r="S1564" s="147">
        <v>0</v>
      </c>
      <c r="T1564" s="148">
        <f t="shared" si="103"/>
        <v>0</v>
      </c>
      <c r="AR1564" s="16" t="s">
        <v>1462</v>
      </c>
      <c r="AT1564" s="16" t="s">
        <v>349</v>
      </c>
      <c r="AU1564" s="16" t="s">
        <v>184</v>
      </c>
      <c r="AY1564" s="16" t="s">
        <v>162</v>
      </c>
      <c r="BE1564" s="149">
        <f t="shared" si="104"/>
        <v>0</v>
      </c>
      <c r="BF1564" s="149">
        <f t="shared" si="105"/>
        <v>0</v>
      </c>
      <c r="BG1564" s="149">
        <f t="shared" si="106"/>
        <v>0</v>
      </c>
      <c r="BH1564" s="149">
        <f t="shared" si="107"/>
        <v>0</v>
      </c>
      <c r="BI1564" s="149">
        <f t="shared" si="108"/>
        <v>0</v>
      </c>
      <c r="BJ1564" s="16" t="s">
        <v>169</v>
      </c>
      <c r="BK1564" s="150">
        <f t="shared" si="109"/>
        <v>0</v>
      </c>
      <c r="BL1564" s="16" t="s">
        <v>579</v>
      </c>
      <c r="BM1564" s="16" t="s">
        <v>1862</v>
      </c>
    </row>
    <row r="1565" spans="2:65" s="1" customFormat="1" ht="16.5" customHeight="1">
      <c r="B1565" s="139"/>
      <c r="C1565" s="183" t="s">
        <v>1863</v>
      </c>
      <c r="D1565" s="183" t="s">
        <v>349</v>
      </c>
      <c r="E1565" s="248" t="s">
        <v>2544</v>
      </c>
      <c r="F1565" s="249"/>
      <c r="G1565" s="185" t="s">
        <v>395</v>
      </c>
      <c r="H1565" s="186">
        <v>1</v>
      </c>
      <c r="I1565" s="187"/>
      <c r="J1565" s="186">
        <f t="shared" si="100"/>
        <v>0</v>
      </c>
      <c r="K1565" s="184" t="s">
        <v>1</v>
      </c>
      <c r="L1565" s="188"/>
      <c r="M1565" s="189" t="s">
        <v>1</v>
      </c>
      <c r="N1565" s="190" t="s">
        <v>43</v>
      </c>
      <c r="O1565" s="49"/>
      <c r="P1565" s="147">
        <f t="shared" si="101"/>
        <v>0</v>
      </c>
      <c r="Q1565" s="147">
        <v>0</v>
      </c>
      <c r="R1565" s="147">
        <f t="shared" si="102"/>
        <v>0</v>
      </c>
      <c r="S1565" s="147">
        <v>0</v>
      </c>
      <c r="T1565" s="148">
        <f t="shared" si="103"/>
        <v>0</v>
      </c>
      <c r="AR1565" s="16" t="s">
        <v>1462</v>
      </c>
      <c r="AT1565" s="16" t="s">
        <v>349</v>
      </c>
      <c r="AU1565" s="16" t="s">
        <v>184</v>
      </c>
      <c r="AY1565" s="16" t="s">
        <v>162</v>
      </c>
      <c r="BE1565" s="149">
        <f t="shared" si="104"/>
        <v>0</v>
      </c>
      <c r="BF1565" s="149">
        <f t="shared" si="105"/>
        <v>0</v>
      </c>
      <c r="BG1565" s="149">
        <f t="shared" si="106"/>
        <v>0</v>
      </c>
      <c r="BH1565" s="149">
        <f t="shared" si="107"/>
        <v>0</v>
      </c>
      <c r="BI1565" s="149">
        <f t="shared" si="108"/>
        <v>0</v>
      </c>
      <c r="BJ1565" s="16" t="s">
        <v>169</v>
      </c>
      <c r="BK1565" s="150">
        <f t="shared" si="109"/>
        <v>0</v>
      </c>
      <c r="BL1565" s="16" t="s">
        <v>579</v>
      </c>
      <c r="BM1565" s="16" t="s">
        <v>1864</v>
      </c>
    </row>
    <row r="1566" spans="2:65" s="1" customFormat="1" ht="16.5" customHeight="1">
      <c r="B1566" s="139"/>
      <c r="C1566" s="183" t="s">
        <v>1865</v>
      </c>
      <c r="D1566" s="183" t="s">
        <v>349</v>
      </c>
      <c r="E1566" s="248" t="s">
        <v>2542</v>
      </c>
      <c r="F1566" s="249"/>
      <c r="G1566" s="185" t="s">
        <v>395</v>
      </c>
      <c r="H1566" s="186">
        <v>1</v>
      </c>
      <c r="I1566" s="187"/>
      <c r="J1566" s="186">
        <f t="shared" si="100"/>
        <v>0</v>
      </c>
      <c r="K1566" s="184" t="s">
        <v>1</v>
      </c>
      <c r="L1566" s="188"/>
      <c r="M1566" s="189" t="s">
        <v>1</v>
      </c>
      <c r="N1566" s="190" t="s">
        <v>43</v>
      </c>
      <c r="O1566" s="49"/>
      <c r="P1566" s="147">
        <f t="shared" si="101"/>
        <v>0</v>
      </c>
      <c r="Q1566" s="147">
        <v>0</v>
      </c>
      <c r="R1566" s="147">
        <f t="shared" si="102"/>
        <v>0</v>
      </c>
      <c r="S1566" s="147">
        <v>0</v>
      </c>
      <c r="T1566" s="148">
        <f t="shared" si="103"/>
        <v>0</v>
      </c>
      <c r="AR1566" s="16" t="s">
        <v>1462</v>
      </c>
      <c r="AT1566" s="16" t="s">
        <v>349</v>
      </c>
      <c r="AU1566" s="16" t="s">
        <v>184</v>
      </c>
      <c r="AY1566" s="16" t="s">
        <v>162</v>
      </c>
      <c r="BE1566" s="149">
        <f t="shared" si="104"/>
        <v>0</v>
      </c>
      <c r="BF1566" s="149">
        <f t="shared" si="105"/>
        <v>0</v>
      </c>
      <c r="BG1566" s="149">
        <f t="shared" si="106"/>
        <v>0</v>
      </c>
      <c r="BH1566" s="149">
        <f t="shared" si="107"/>
        <v>0</v>
      </c>
      <c r="BI1566" s="149">
        <f t="shared" si="108"/>
        <v>0</v>
      </c>
      <c r="BJ1566" s="16" t="s">
        <v>169</v>
      </c>
      <c r="BK1566" s="150">
        <f t="shared" si="109"/>
        <v>0</v>
      </c>
      <c r="BL1566" s="16" t="s">
        <v>579</v>
      </c>
      <c r="BM1566" s="16" t="s">
        <v>1866</v>
      </c>
    </row>
    <row r="1567" spans="2:65" s="1" customFormat="1" ht="16.5" customHeight="1">
      <c r="B1567" s="139"/>
      <c r="C1567" s="183" t="s">
        <v>1867</v>
      </c>
      <c r="D1567" s="183" t="s">
        <v>349</v>
      </c>
      <c r="E1567" s="248" t="s">
        <v>2543</v>
      </c>
      <c r="F1567" s="249"/>
      <c r="G1567" s="185" t="s">
        <v>395</v>
      </c>
      <c r="H1567" s="186">
        <v>1</v>
      </c>
      <c r="I1567" s="187"/>
      <c r="J1567" s="186">
        <f t="shared" si="100"/>
        <v>0</v>
      </c>
      <c r="K1567" s="184" t="s">
        <v>1</v>
      </c>
      <c r="L1567" s="188"/>
      <c r="M1567" s="189" t="s">
        <v>1</v>
      </c>
      <c r="N1567" s="190" t="s">
        <v>43</v>
      </c>
      <c r="O1567" s="49"/>
      <c r="P1567" s="147">
        <f t="shared" si="101"/>
        <v>0</v>
      </c>
      <c r="Q1567" s="147">
        <v>0</v>
      </c>
      <c r="R1567" s="147">
        <f t="shared" si="102"/>
        <v>0</v>
      </c>
      <c r="S1567" s="147">
        <v>0</v>
      </c>
      <c r="T1567" s="148">
        <f t="shared" si="103"/>
        <v>0</v>
      </c>
      <c r="AR1567" s="16" t="s">
        <v>1462</v>
      </c>
      <c r="AT1567" s="16" t="s">
        <v>349</v>
      </c>
      <c r="AU1567" s="16" t="s">
        <v>184</v>
      </c>
      <c r="AY1567" s="16" t="s">
        <v>162</v>
      </c>
      <c r="BE1567" s="149">
        <f t="shared" si="104"/>
        <v>0</v>
      </c>
      <c r="BF1567" s="149">
        <f t="shared" si="105"/>
        <v>0</v>
      </c>
      <c r="BG1567" s="149">
        <f t="shared" si="106"/>
        <v>0</v>
      </c>
      <c r="BH1567" s="149">
        <f t="shared" si="107"/>
        <v>0</v>
      </c>
      <c r="BI1567" s="149">
        <f t="shared" si="108"/>
        <v>0</v>
      </c>
      <c r="BJ1567" s="16" t="s">
        <v>169</v>
      </c>
      <c r="BK1567" s="150">
        <f t="shared" si="109"/>
        <v>0</v>
      </c>
      <c r="BL1567" s="16" t="s">
        <v>579</v>
      </c>
      <c r="BM1567" s="16" t="s">
        <v>1868</v>
      </c>
    </row>
    <row r="1568" spans="2:65" s="10" customFormat="1" ht="20.85" customHeight="1">
      <c r="B1568" s="126"/>
      <c r="D1568" s="127" t="s">
        <v>70</v>
      </c>
      <c r="E1568" s="137" t="s">
        <v>1869</v>
      </c>
      <c r="F1568" s="137" t="s">
        <v>1870</v>
      </c>
      <c r="I1568" s="129"/>
      <c r="J1568" s="138">
        <f>BK1568</f>
        <v>0</v>
      </c>
      <c r="L1568" s="126"/>
      <c r="M1568" s="131"/>
      <c r="N1568" s="132"/>
      <c r="O1568" s="132"/>
      <c r="P1568" s="133">
        <f>SUM(P1569:P1579)</f>
        <v>0</v>
      </c>
      <c r="Q1568" s="132"/>
      <c r="R1568" s="133">
        <f>SUM(R1569:R1579)</f>
        <v>0</v>
      </c>
      <c r="S1568" s="132"/>
      <c r="T1568" s="134">
        <f>SUM(T1569:T1579)</f>
        <v>0</v>
      </c>
      <c r="AR1568" s="127" t="s">
        <v>184</v>
      </c>
      <c r="AT1568" s="135" t="s">
        <v>70</v>
      </c>
      <c r="AU1568" s="135" t="s">
        <v>169</v>
      </c>
      <c r="AY1568" s="127" t="s">
        <v>162</v>
      </c>
      <c r="BK1568" s="136">
        <f>SUM(BK1569:BK1579)</f>
        <v>0</v>
      </c>
    </row>
    <row r="1569" spans="2:65" s="1" customFormat="1" ht="16.5" customHeight="1">
      <c r="B1569" s="139"/>
      <c r="C1569" s="140" t="s">
        <v>1871</v>
      </c>
      <c r="D1569" s="140" t="s">
        <v>164</v>
      </c>
      <c r="E1569" s="242" t="s">
        <v>1872</v>
      </c>
      <c r="F1569" s="243"/>
      <c r="G1569" s="142" t="s">
        <v>1333</v>
      </c>
      <c r="H1569" s="143">
        <v>20</v>
      </c>
      <c r="I1569" s="144"/>
      <c r="J1569" s="143">
        <f t="shared" ref="J1569:J1579" si="110">ROUND(I1569*H1569,3)</f>
        <v>0</v>
      </c>
      <c r="K1569" s="141" t="s">
        <v>1</v>
      </c>
      <c r="L1569" s="30"/>
      <c r="M1569" s="145" t="s">
        <v>1</v>
      </c>
      <c r="N1569" s="146" t="s">
        <v>43</v>
      </c>
      <c r="O1569" s="49"/>
      <c r="P1569" s="147">
        <f t="shared" ref="P1569:P1579" si="111">O1569*H1569</f>
        <v>0</v>
      </c>
      <c r="Q1569" s="147">
        <v>0</v>
      </c>
      <c r="R1569" s="147">
        <f t="shared" ref="R1569:R1579" si="112">Q1569*H1569</f>
        <v>0</v>
      </c>
      <c r="S1569" s="147">
        <v>0</v>
      </c>
      <c r="T1569" s="148">
        <f t="shared" ref="T1569:T1579" si="113">S1569*H1569</f>
        <v>0</v>
      </c>
      <c r="AR1569" s="16" t="s">
        <v>579</v>
      </c>
      <c r="AT1569" s="16" t="s">
        <v>164</v>
      </c>
      <c r="AU1569" s="16" t="s">
        <v>184</v>
      </c>
      <c r="AY1569" s="16" t="s">
        <v>162</v>
      </c>
      <c r="BE1569" s="149">
        <f t="shared" ref="BE1569:BE1579" si="114">IF(N1569="základná",J1569,0)</f>
        <v>0</v>
      </c>
      <c r="BF1569" s="149">
        <f t="shared" ref="BF1569:BF1579" si="115">IF(N1569="znížená",J1569,0)</f>
        <v>0</v>
      </c>
      <c r="BG1569" s="149">
        <f t="shared" ref="BG1569:BG1579" si="116">IF(N1569="zákl. prenesená",J1569,0)</f>
        <v>0</v>
      </c>
      <c r="BH1569" s="149">
        <f t="shared" ref="BH1569:BH1579" si="117">IF(N1569="zníž. prenesená",J1569,0)</f>
        <v>0</v>
      </c>
      <c r="BI1569" s="149">
        <f t="shared" ref="BI1569:BI1579" si="118">IF(N1569="nulová",J1569,0)</f>
        <v>0</v>
      </c>
      <c r="BJ1569" s="16" t="s">
        <v>169</v>
      </c>
      <c r="BK1569" s="150">
        <f t="shared" ref="BK1569:BK1579" si="119">ROUND(I1569*H1569,3)</f>
        <v>0</v>
      </c>
      <c r="BL1569" s="16" t="s">
        <v>579</v>
      </c>
      <c r="BM1569" s="16" t="s">
        <v>1873</v>
      </c>
    </row>
    <row r="1570" spans="2:65" s="1" customFormat="1" ht="16.5" customHeight="1">
      <c r="B1570" s="139"/>
      <c r="C1570" s="140" t="s">
        <v>1874</v>
      </c>
      <c r="D1570" s="140" t="s">
        <v>164</v>
      </c>
      <c r="E1570" s="242" t="s">
        <v>1875</v>
      </c>
      <c r="F1570" s="243"/>
      <c r="G1570" s="142" t="s">
        <v>1333</v>
      </c>
      <c r="H1570" s="143">
        <v>16</v>
      </c>
      <c r="I1570" s="144"/>
      <c r="J1570" s="143">
        <f t="shared" si="110"/>
        <v>0</v>
      </c>
      <c r="K1570" s="141" t="s">
        <v>1</v>
      </c>
      <c r="L1570" s="30"/>
      <c r="M1570" s="145" t="s">
        <v>1</v>
      </c>
      <c r="N1570" s="146" t="s">
        <v>43</v>
      </c>
      <c r="O1570" s="49"/>
      <c r="P1570" s="147">
        <f t="shared" si="111"/>
        <v>0</v>
      </c>
      <c r="Q1570" s="147">
        <v>0</v>
      </c>
      <c r="R1570" s="147">
        <f t="shared" si="112"/>
        <v>0</v>
      </c>
      <c r="S1570" s="147">
        <v>0</v>
      </c>
      <c r="T1570" s="148">
        <f t="shared" si="113"/>
        <v>0</v>
      </c>
      <c r="AR1570" s="16" t="s">
        <v>579</v>
      </c>
      <c r="AT1570" s="16" t="s">
        <v>164</v>
      </c>
      <c r="AU1570" s="16" t="s">
        <v>184</v>
      </c>
      <c r="AY1570" s="16" t="s">
        <v>162</v>
      </c>
      <c r="BE1570" s="149">
        <f t="shared" si="114"/>
        <v>0</v>
      </c>
      <c r="BF1570" s="149">
        <f t="shared" si="115"/>
        <v>0</v>
      </c>
      <c r="BG1570" s="149">
        <f t="shared" si="116"/>
        <v>0</v>
      </c>
      <c r="BH1570" s="149">
        <f t="shared" si="117"/>
        <v>0</v>
      </c>
      <c r="BI1570" s="149">
        <f t="shared" si="118"/>
        <v>0</v>
      </c>
      <c r="BJ1570" s="16" t="s">
        <v>169</v>
      </c>
      <c r="BK1570" s="150">
        <f t="shared" si="119"/>
        <v>0</v>
      </c>
      <c r="BL1570" s="16" t="s">
        <v>579</v>
      </c>
      <c r="BM1570" s="16" t="s">
        <v>1876</v>
      </c>
    </row>
    <row r="1571" spans="2:65" s="1" customFormat="1" ht="16.5" customHeight="1">
      <c r="B1571" s="139"/>
      <c r="C1571" s="140" t="s">
        <v>1877</v>
      </c>
      <c r="D1571" s="140" t="s">
        <v>164</v>
      </c>
      <c r="E1571" s="242" t="s">
        <v>1878</v>
      </c>
      <c r="F1571" s="243"/>
      <c r="G1571" s="142" t="s">
        <v>1333</v>
      </c>
      <c r="H1571" s="143">
        <v>80</v>
      </c>
      <c r="I1571" s="144"/>
      <c r="J1571" s="143">
        <f t="shared" si="110"/>
        <v>0</v>
      </c>
      <c r="K1571" s="141" t="s">
        <v>1</v>
      </c>
      <c r="L1571" s="30"/>
      <c r="M1571" s="145" t="s">
        <v>1</v>
      </c>
      <c r="N1571" s="146" t="s">
        <v>43</v>
      </c>
      <c r="O1571" s="49"/>
      <c r="P1571" s="147">
        <f t="shared" si="111"/>
        <v>0</v>
      </c>
      <c r="Q1571" s="147">
        <v>0</v>
      </c>
      <c r="R1571" s="147">
        <f t="shared" si="112"/>
        <v>0</v>
      </c>
      <c r="S1571" s="147">
        <v>0</v>
      </c>
      <c r="T1571" s="148">
        <f t="shared" si="113"/>
        <v>0</v>
      </c>
      <c r="AR1571" s="16" t="s">
        <v>579</v>
      </c>
      <c r="AT1571" s="16" t="s">
        <v>164</v>
      </c>
      <c r="AU1571" s="16" t="s">
        <v>184</v>
      </c>
      <c r="AY1571" s="16" t="s">
        <v>162</v>
      </c>
      <c r="BE1571" s="149">
        <f t="shared" si="114"/>
        <v>0</v>
      </c>
      <c r="BF1571" s="149">
        <f t="shared" si="115"/>
        <v>0</v>
      </c>
      <c r="BG1571" s="149">
        <f t="shared" si="116"/>
        <v>0</v>
      </c>
      <c r="BH1571" s="149">
        <f t="shared" si="117"/>
        <v>0</v>
      </c>
      <c r="BI1571" s="149">
        <f t="shared" si="118"/>
        <v>0</v>
      </c>
      <c r="BJ1571" s="16" t="s">
        <v>169</v>
      </c>
      <c r="BK1571" s="150">
        <f t="shared" si="119"/>
        <v>0</v>
      </c>
      <c r="BL1571" s="16" t="s">
        <v>579</v>
      </c>
      <c r="BM1571" s="16" t="s">
        <v>1879</v>
      </c>
    </row>
    <row r="1572" spans="2:65" s="1" customFormat="1" ht="16.5" customHeight="1">
      <c r="B1572" s="139"/>
      <c r="C1572" s="140" t="s">
        <v>1880</v>
      </c>
      <c r="D1572" s="140" t="s">
        <v>164</v>
      </c>
      <c r="E1572" s="242" t="s">
        <v>1881</v>
      </c>
      <c r="F1572" s="243"/>
      <c r="G1572" s="142" t="s">
        <v>395</v>
      </c>
      <c r="H1572" s="143">
        <v>6</v>
      </c>
      <c r="I1572" s="144"/>
      <c r="J1572" s="143">
        <f t="shared" si="110"/>
        <v>0</v>
      </c>
      <c r="K1572" s="141" t="s">
        <v>1</v>
      </c>
      <c r="L1572" s="30"/>
      <c r="M1572" s="145" t="s">
        <v>1</v>
      </c>
      <c r="N1572" s="146" t="s">
        <v>43</v>
      </c>
      <c r="O1572" s="49"/>
      <c r="P1572" s="147">
        <f t="shared" si="111"/>
        <v>0</v>
      </c>
      <c r="Q1572" s="147">
        <v>0</v>
      </c>
      <c r="R1572" s="147">
        <f t="shared" si="112"/>
        <v>0</v>
      </c>
      <c r="S1572" s="147">
        <v>0</v>
      </c>
      <c r="T1572" s="148">
        <f t="shared" si="113"/>
        <v>0</v>
      </c>
      <c r="AR1572" s="16" t="s">
        <v>579</v>
      </c>
      <c r="AT1572" s="16" t="s">
        <v>164</v>
      </c>
      <c r="AU1572" s="16" t="s">
        <v>184</v>
      </c>
      <c r="AY1572" s="16" t="s">
        <v>162</v>
      </c>
      <c r="BE1572" s="149">
        <f t="shared" si="114"/>
        <v>0</v>
      </c>
      <c r="BF1572" s="149">
        <f t="shared" si="115"/>
        <v>0</v>
      </c>
      <c r="BG1572" s="149">
        <f t="shared" si="116"/>
        <v>0</v>
      </c>
      <c r="BH1572" s="149">
        <f t="shared" si="117"/>
        <v>0</v>
      </c>
      <c r="BI1572" s="149">
        <f t="shared" si="118"/>
        <v>0</v>
      </c>
      <c r="BJ1572" s="16" t="s">
        <v>169</v>
      </c>
      <c r="BK1572" s="150">
        <f t="shared" si="119"/>
        <v>0</v>
      </c>
      <c r="BL1572" s="16" t="s">
        <v>579</v>
      </c>
      <c r="BM1572" s="16" t="s">
        <v>1882</v>
      </c>
    </row>
    <row r="1573" spans="2:65" s="1" customFormat="1" ht="16.5" customHeight="1">
      <c r="B1573" s="139"/>
      <c r="C1573" s="140" t="s">
        <v>1883</v>
      </c>
      <c r="D1573" s="140" t="s">
        <v>164</v>
      </c>
      <c r="E1573" s="242" t="s">
        <v>1884</v>
      </c>
      <c r="F1573" s="243"/>
      <c r="G1573" s="142" t="s">
        <v>712</v>
      </c>
      <c r="H1573" s="143">
        <v>60</v>
      </c>
      <c r="I1573" s="144"/>
      <c r="J1573" s="143">
        <f t="shared" si="110"/>
        <v>0</v>
      </c>
      <c r="K1573" s="141" t="s">
        <v>1</v>
      </c>
      <c r="L1573" s="30"/>
      <c r="M1573" s="145" t="s">
        <v>1</v>
      </c>
      <c r="N1573" s="146" t="s">
        <v>43</v>
      </c>
      <c r="O1573" s="49"/>
      <c r="P1573" s="147">
        <f t="shared" si="111"/>
        <v>0</v>
      </c>
      <c r="Q1573" s="147">
        <v>0</v>
      </c>
      <c r="R1573" s="147">
        <f t="shared" si="112"/>
        <v>0</v>
      </c>
      <c r="S1573" s="147">
        <v>0</v>
      </c>
      <c r="T1573" s="148">
        <f t="shared" si="113"/>
        <v>0</v>
      </c>
      <c r="AR1573" s="16" t="s">
        <v>579</v>
      </c>
      <c r="AT1573" s="16" t="s">
        <v>164</v>
      </c>
      <c r="AU1573" s="16" t="s">
        <v>184</v>
      </c>
      <c r="AY1573" s="16" t="s">
        <v>162</v>
      </c>
      <c r="BE1573" s="149">
        <f t="shared" si="114"/>
        <v>0</v>
      </c>
      <c r="BF1573" s="149">
        <f t="shared" si="115"/>
        <v>0</v>
      </c>
      <c r="BG1573" s="149">
        <f t="shared" si="116"/>
        <v>0</v>
      </c>
      <c r="BH1573" s="149">
        <f t="shared" si="117"/>
        <v>0</v>
      </c>
      <c r="BI1573" s="149">
        <f t="shared" si="118"/>
        <v>0</v>
      </c>
      <c r="BJ1573" s="16" t="s">
        <v>169</v>
      </c>
      <c r="BK1573" s="150">
        <f t="shared" si="119"/>
        <v>0</v>
      </c>
      <c r="BL1573" s="16" t="s">
        <v>579</v>
      </c>
      <c r="BM1573" s="16" t="s">
        <v>1885</v>
      </c>
    </row>
    <row r="1574" spans="2:65" s="1" customFormat="1" ht="16.5" customHeight="1">
      <c r="B1574" s="139"/>
      <c r="C1574" s="140" t="s">
        <v>1886</v>
      </c>
      <c r="D1574" s="140" t="s">
        <v>164</v>
      </c>
      <c r="E1574" s="242" t="s">
        <v>1887</v>
      </c>
      <c r="F1574" s="243"/>
      <c r="G1574" s="142" t="s">
        <v>395</v>
      </c>
      <c r="H1574" s="143">
        <v>6</v>
      </c>
      <c r="I1574" s="144"/>
      <c r="J1574" s="143">
        <f t="shared" si="110"/>
        <v>0</v>
      </c>
      <c r="K1574" s="141" t="s">
        <v>1</v>
      </c>
      <c r="L1574" s="30"/>
      <c r="M1574" s="145" t="s">
        <v>1</v>
      </c>
      <c r="N1574" s="146" t="s">
        <v>43</v>
      </c>
      <c r="O1574" s="49"/>
      <c r="P1574" s="147">
        <f t="shared" si="111"/>
        <v>0</v>
      </c>
      <c r="Q1574" s="147">
        <v>0</v>
      </c>
      <c r="R1574" s="147">
        <f t="shared" si="112"/>
        <v>0</v>
      </c>
      <c r="S1574" s="147">
        <v>0</v>
      </c>
      <c r="T1574" s="148">
        <f t="shared" si="113"/>
        <v>0</v>
      </c>
      <c r="AR1574" s="16" t="s">
        <v>579</v>
      </c>
      <c r="AT1574" s="16" t="s">
        <v>164</v>
      </c>
      <c r="AU1574" s="16" t="s">
        <v>184</v>
      </c>
      <c r="AY1574" s="16" t="s">
        <v>162</v>
      </c>
      <c r="BE1574" s="149">
        <f t="shared" si="114"/>
        <v>0</v>
      </c>
      <c r="BF1574" s="149">
        <f t="shared" si="115"/>
        <v>0</v>
      </c>
      <c r="BG1574" s="149">
        <f t="shared" si="116"/>
        <v>0</v>
      </c>
      <c r="BH1574" s="149">
        <f t="shared" si="117"/>
        <v>0</v>
      </c>
      <c r="BI1574" s="149">
        <f t="shared" si="118"/>
        <v>0</v>
      </c>
      <c r="BJ1574" s="16" t="s">
        <v>169</v>
      </c>
      <c r="BK1574" s="150">
        <f t="shared" si="119"/>
        <v>0</v>
      </c>
      <c r="BL1574" s="16" t="s">
        <v>579</v>
      </c>
      <c r="BM1574" s="16" t="s">
        <v>1888</v>
      </c>
    </row>
    <row r="1575" spans="2:65" s="1" customFormat="1" ht="16.5" customHeight="1">
      <c r="B1575" s="139"/>
      <c r="C1575" s="140" t="s">
        <v>1889</v>
      </c>
      <c r="D1575" s="140" t="s">
        <v>164</v>
      </c>
      <c r="E1575" s="242" t="s">
        <v>1890</v>
      </c>
      <c r="F1575" s="243"/>
      <c r="G1575" s="142" t="s">
        <v>395</v>
      </c>
      <c r="H1575" s="143">
        <v>1</v>
      </c>
      <c r="I1575" s="144"/>
      <c r="J1575" s="143">
        <f t="shared" si="110"/>
        <v>0</v>
      </c>
      <c r="K1575" s="141" t="s">
        <v>1</v>
      </c>
      <c r="L1575" s="30"/>
      <c r="M1575" s="145" t="s">
        <v>1</v>
      </c>
      <c r="N1575" s="146" t="s">
        <v>43</v>
      </c>
      <c r="O1575" s="49"/>
      <c r="P1575" s="147">
        <f t="shared" si="111"/>
        <v>0</v>
      </c>
      <c r="Q1575" s="147">
        <v>0</v>
      </c>
      <c r="R1575" s="147">
        <f t="shared" si="112"/>
        <v>0</v>
      </c>
      <c r="S1575" s="147">
        <v>0</v>
      </c>
      <c r="T1575" s="148">
        <f t="shared" si="113"/>
        <v>0</v>
      </c>
      <c r="AR1575" s="16" t="s">
        <v>579</v>
      </c>
      <c r="AT1575" s="16" t="s">
        <v>164</v>
      </c>
      <c r="AU1575" s="16" t="s">
        <v>184</v>
      </c>
      <c r="AY1575" s="16" t="s">
        <v>162</v>
      </c>
      <c r="BE1575" s="149">
        <f t="shared" si="114"/>
        <v>0</v>
      </c>
      <c r="BF1575" s="149">
        <f t="shared" si="115"/>
        <v>0</v>
      </c>
      <c r="BG1575" s="149">
        <f t="shared" si="116"/>
        <v>0</v>
      </c>
      <c r="BH1575" s="149">
        <f t="shared" si="117"/>
        <v>0</v>
      </c>
      <c r="BI1575" s="149">
        <f t="shared" si="118"/>
        <v>0</v>
      </c>
      <c r="BJ1575" s="16" t="s">
        <v>169</v>
      </c>
      <c r="BK1575" s="150">
        <f t="shared" si="119"/>
        <v>0</v>
      </c>
      <c r="BL1575" s="16" t="s">
        <v>579</v>
      </c>
      <c r="BM1575" s="16" t="s">
        <v>1891</v>
      </c>
    </row>
    <row r="1576" spans="2:65" s="1" customFormat="1" ht="16.5" customHeight="1">
      <c r="B1576" s="139"/>
      <c r="C1576" s="140" t="s">
        <v>1892</v>
      </c>
      <c r="D1576" s="140" t="s">
        <v>164</v>
      </c>
      <c r="E1576" s="242" t="s">
        <v>1893</v>
      </c>
      <c r="F1576" s="243"/>
      <c r="G1576" s="142" t="s">
        <v>395</v>
      </c>
      <c r="H1576" s="143">
        <v>30</v>
      </c>
      <c r="I1576" s="144"/>
      <c r="J1576" s="143">
        <f t="shared" si="110"/>
        <v>0</v>
      </c>
      <c r="K1576" s="141" t="s">
        <v>1</v>
      </c>
      <c r="L1576" s="30"/>
      <c r="M1576" s="145" t="s">
        <v>1</v>
      </c>
      <c r="N1576" s="146" t="s">
        <v>43</v>
      </c>
      <c r="O1576" s="49"/>
      <c r="P1576" s="147">
        <f t="shared" si="111"/>
        <v>0</v>
      </c>
      <c r="Q1576" s="147">
        <v>0</v>
      </c>
      <c r="R1576" s="147">
        <f t="shared" si="112"/>
        <v>0</v>
      </c>
      <c r="S1576" s="147">
        <v>0</v>
      </c>
      <c r="T1576" s="148">
        <f t="shared" si="113"/>
        <v>0</v>
      </c>
      <c r="AR1576" s="16" t="s">
        <v>579</v>
      </c>
      <c r="AT1576" s="16" t="s">
        <v>164</v>
      </c>
      <c r="AU1576" s="16" t="s">
        <v>184</v>
      </c>
      <c r="AY1576" s="16" t="s">
        <v>162</v>
      </c>
      <c r="BE1576" s="149">
        <f t="shared" si="114"/>
        <v>0</v>
      </c>
      <c r="BF1576" s="149">
        <f t="shared" si="115"/>
        <v>0</v>
      </c>
      <c r="BG1576" s="149">
        <f t="shared" si="116"/>
        <v>0</v>
      </c>
      <c r="BH1576" s="149">
        <f t="shared" si="117"/>
        <v>0</v>
      </c>
      <c r="BI1576" s="149">
        <f t="shared" si="118"/>
        <v>0</v>
      </c>
      <c r="BJ1576" s="16" t="s">
        <v>169</v>
      </c>
      <c r="BK1576" s="150">
        <f t="shared" si="119"/>
        <v>0</v>
      </c>
      <c r="BL1576" s="16" t="s">
        <v>579</v>
      </c>
      <c r="BM1576" s="16" t="s">
        <v>1894</v>
      </c>
    </row>
    <row r="1577" spans="2:65" s="1" customFormat="1" ht="16.5" customHeight="1">
      <c r="B1577" s="139"/>
      <c r="C1577" s="140" t="s">
        <v>1895</v>
      </c>
      <c r="D1577" s="140" t="s">
        <v>164</v>
      </c>
      <c r="E1577" s="242" t="s">
        <v>1896</v>
      </c>
      <c r="F1577" s="243"/>
      <c r="G1577" s="142" t="s">
        <v>395</v>
      </c>
      <c r="H1577" s="143">
        <v>100</v>
      </c>
      <c r="I1577" s="144"/>
      <c r="J1577" s="143">
        <f t="shared" si="110"/>
        <v>0</v>
      </c>
      <c r="K1577" s="141" t="s">
        <v>1</v>
      </c>
      <c r="L1577" s="30"/>
      <c r="M1577" s="145" t="s">
        <v>1</v>
      </c>
      <c r="N1577" s="146" t="s">
        <v>43</v>
      </c>
      <c r="O1577" s="49"/>
      <c r="P1577" s="147">
        <f t="shared" si="111"/>
        <v>0</v>
      </c>
      <c r="Q1577" s="147">
        <v>0</v>
      </c>
      <c r="R1577" s="147">
        <f t="shared" si="112"/>
        <v>0</v>
      </c>
      <c r="S1577" s="147">
        <v>0</v>
      </c>
      <c r="T1577" s="148">
        <f t="shared" si="113"/>
        <v>0</v>
      </c>
      <c r="AR1577" s="16" t="s">
        <v>579</v>
      </c>
      <c r="AT1577" s="16" t="s">
        <v>164</v>
      </c>
      <c r="AU1577" s="16" t="s">
        <v>184</v>
      </c>
      <c r="AY1577" s="16" t="s">
        <v>162</v>
      </c>
      <c r="BE1577" s="149">
        <f t="shared" si="114"/>
        <v>0</v>
      </c>
      <c r="BF1577" s="149">
        <f t="shared" si="115"/>
        <v>0</v>
      </c>
      <c r="BG1577" s="149">
        <f t="shared" si="116"/>
        <v>0</v>
      </c>
      <c r="BH1577" s="149">
        <f t="shared" si="117"/>
        <v>0</v>
      </c>
      <c r="BI1577" s="149">
        <f t="shared" si="118"/>
        <v>0</v>
      </c>
      <c r="BJ1577" s="16" t="s">
        <v>169</v>
      </c>
      <c r="BK1577" s="150">
        <f t="shared" si="119"/>
        <v>0</v>
      </c>
      <c r="BL1577" s="16" t="s">
        <v>579</v>
      </c>
      <c r="BM1577" s="16" t="s">
        <v>1897</v>
      </c>
    </row>
    <row r="1578" spans="2:65" s="1" customFormat="1" ht="16.5" customHeight="1">
      <c r="B1578" s="139"/>
      <c r="C1578" s="140" t="s">
        <v>1898</v>
      </c>
      <c r="D1578" s="140" t="s">
        <v>164</v>
      </c>
      <c r="E1578" s="242" t="s">
        <v>1899</v>
      </c>
      <c r="F1578" s="243"/>
      <c r="G1578" s="142" t="s">
        <v>395</v>
      </c>
      <c r="H1578" s="143">
        <v>12</v>
      </c>
      <c r="I1578" s="144"/>
      <c r="J1578" s="143">
        <f t="shared" si="110"/>
        <v>0</v>
      </c>
      <c r="K1578" s="141" t="s">
        <v>1</v>
      </c>
      <c r="L1578" s="30"/>
      <c r="M1578" s="145" t="s">
        <v>1</v>
      </c>
      <c r="N1578" s="146" t="s">
        <v>43</v>
      </c>
      <c r="O1578" s="49"/>
      <c r="P1578" s="147">
        <f t="shared" si="111"/>
        <v>0</v>
      </c>
      <c r="Q1578" s="147">
        <v>0</v>
      </c>
      <c r="R1578" s="147">
        <f t="shared" si="112"/>
        <v>0</v>
      </c>
      <c r="S1578" s="147">
        <v>0</v>
      </c>
      <c r="T1578" s="148">
        <f t="shared" si="113"/>
        <v>0</v>
      </c>
      <c r="AR1578" s="16" t="s">
        <v>579</v>
      </c>
      <c r="AT1578" s="16" t="s">
        <v>164</v>
      </c>
      <c r="AU1578" s="16" t="s">
        <v>184</v>
      </c>
      <c r="AY1578" s="16" t="s">
        <v>162</v>
      </c>
      <c r="BE1578" s="149">
        <f t="shared" si="114"/>
        <v>0</v>
      </c>
      <c r="BF1578" s="149">
        <f t="shared" si="115"/>
        <v>0</v>
      </c>
      <c r="BG1578" s="149">
        <f t="shared" si="116"/>
        <v>0</v>
      </c>
      <c r="BH1578" s="149">
        <f t="shared" si="117"/>
        <v>0</v>
      </c>
      <c r="BI1578" s="149">
        <f t="shared" si="118"/>
        <v>0</v>
      </c>
      <c r="BJ1578" s="16" t="s">
        <v>169</v>
      </c>
      <c r="BK1578" s="150">
        <f t="shared" si="119"/>
        <v>0</v>
      </c>
      <c r="BL1578" s="16" t="s">
        <v>579</v>
      </c>
      <c r="BM1578" s="16" t="s">
        <v>1900</v>
      </c>
    </row>
    <row r="1579" spans="2:65" s="1" customFormat="1" ht="16.5" customHeight="1">
      <c r="B1579" s="139"/>
      <c r="C1579" s="140" t="s">
        <v>1901</v>
      </c>
      <c r="D1579" s="140" t="s">
        <v>164</v>
      </c>
      <c r="E1579" s="242" t="s">
        <v>1771</v>
      </c>
      <c r="F1579" s="243"/>
      <c r="G1579" s="142" t="s">
        <v>166</v>
      </c>
      <c r="H1579" s="143">
        <v>1</v>
      </c>
      <c r="I1579" s="144"/>
      <c r="J1579" s="143">
        <f t="shared" si="110"/>
        <v>0</v>
      </c>
      <c r="K1579" s="141" t="s">
        <v>1</v>
      </c>
      <c r="L1579" s="30"/>
      <c r="M1579" s="145" t="s">
        <v>1</v>
      </c>
      <c r="N1579" s="146" t="s">
        <v>43</v>
      </c>
      <c r="O1579" s="49"/>
      <c r="P1579" s="147">
        <f t="shared" si="111"/>
        <v>0</v>
      </c>
      <c r="Q1579" s="147">
        <v>0</v>
      </c>
      <c r="R1579" s="147">
        <f t="shared" si="112"/>
        <v>0</v>
      </c>
      <c r="S1579" s="147">
        <v>0</v>
      </c>
      <c r="T1579" s="148">
        <f t="shared" si="113"/>
        <v>0</v>
      </c>
      <c r="AR1579" s="16" t="s">
        <v>579</v>
      </c>
      <c r="AT1579" s="16" t="s">
        <v>164</v>
      </c>
      <c r="AU1579" s="16" t="s">
        <v>184</v>
      </c>
      <c r="AY1579" s="16" t="s">
        <v>162</v>
      </c>
      <c r="BE1579" s="149">
        <f t="shared" si="114"/>
        <v>0</v>
      </c>
      <c r="BF1579" s="149">
        <f t="shared" si="115"/>
        <v>0</v>
      </c>
      <c r="BG1579" s="149">
        <f t="shared" si="116"/>
        <v>0</v>
      </c>
      <c r="BH1579" s="149">
        <f t="shared" si="117"/>
        <v>0</v>
      </c>
      <c r="BI1579" s="149">
        <f t="shared" si="118"/>
        <v>0</v>
      </c>
      <c r="BJ1579" s="16" t="s">
        <v>169</v>
      </c>
      <c r="BK1579" s="150">
        <f t="shared" si="119"/>
        <v>0</v>
      </c>
      <c r="BL1579" s="16" t="s">
        <v>579</v>
      </c>
      <c r="BM1579" s="16" t="s">
        <v>1902</v>
      </c>
    </row>
    <row r="1580" spans="2:65" s="10" customFormat="1" ht="20.85" customHeight="1">
      <c r="B1580" s="126"/>
      <c r="D1580" s="127" t="s">
        <v>70</v>
      </c>
      <c r="E1580" s="137" t="s">
        <v>1903</v>
      </c>
      <c r="F1580" s="137" t="s">
        <v>1904</v>
      </c>
      <c r="I1580" s="129"/>
      <c r="J1580" s="138">
        <f>BK1580</f>
        <v>0</v>
      </c>
      <c r="L1580" s="126"/>
      <c r="M1580" s="131"/>
      <c r="N1580" s="132"/>
      <c r="O1580" s="132"/>
      <c r="P1580" s="133">
        <f>SUM(P1581:P1591)</f>
        <v>0</v>
      </c>
      <c r="Q1580" s="132"/>
      <c r="R1580" s="133">
        <f>SUM(R1581:R1591)</f>
        <v>0</v>
      </c>
      <c r="S1580" s="132"/>
      <c r="T1580" s="134">
        <f>SUM(T1581:T1591)</f>
        <v>0</v>
      </c>
      <c r="AR1580" s="127" t="s">
        <v>184</v>
      </c>
      <c r="AT1580" s="135" t="s">
        <v>70</v>
      </c>
      <c r="AU1580" s="135" t="s">
        <v>169</v>
      </c>
      <c r="AY1580" s="127" t="s">
        <v>162</v>
      </c>
      <c r="BK1580" s="136">
        <f>SUM(BK1581:BK1591)</f>
        <v>0</v>
      </c>
    </row>
    <row r="1581" spans="2:65" s="1" customFormat="1" ht="16.5" customHeight="1">
      <c r="B1581" s="139"/>
      <c r="C1581" s="183" t="s">
        <v>1905</v>
      </c>
      <c r="D1581" s="183" t="s">
        <v>349</v>
      </c>
      <c r="E1581" s="246" t="s">
        <v>1872</v>
      </c>
      <c r="F1581" s="247"/>
      <c r="G1581" s="185" t="s">
        <v>1333</v>
      </c>
      <c r="H1581" s="186">
        <v>20</v>
      </c>
      <c r="I1581" s="187"/>
      <c r="J1581" s="186">
        <f t="shared" ref="J1581:J1591" si="120">ROUND(I1581*H1581,3)</f>
        <v>0</v>
      </c>
      <c r="K1581" s="184" t="s">
        <v>1</v>
      </c>
      <c r="L1581" s="188"/>
      <c r="M1581" s="189" t="s">
        <v>1</v>
      </c>
      <c r="N1581" s="190" t="s">
        <v>43</v>
      </c>
      <c r="O1581" s="49"/>
      <c r="P1581" s="147">
        <f t="shared" ref="P1581:P1591" si="121">O1581*H1581</f>
        <v>0</v>
      </c>
      <c r="Q1581" s="147">
        <v>0</v>
      </c>
      <c r="R1581" s="147">
        <f t="shared" ref="R1581:R1591" si="122">Q1581*H1581</f>
        <v>0</v>
      </c>
      <c r="S1581" s="147">
        <v>0</v>
      </c>
      <c r="T1581" s="148">
        <f t="shared" ref="T1581:T1591" si="123">S1581*H1581</f>
        <v>0</v>
      </c>
      <c r="AR1581" s="16" t="s">
        <v>1462</v>
      </c>
      <c r="AT1581" s="16" t="s">
        <v>349</v>
      </c>
      <c r="AU1581" s="16" t="s">
        <v>184</v>
      </c>
      <c r="AY1581" s="16" t="s">
        <v>162</v>
      </c>
      <c r="BE1581" s="149">
        <f t="shared" ref="BE1581:BE1591" si="124">IF(N1581="základná",J1581,0)</f>
        <v>0</v>
      </c>
      <c r="BF1581" s="149">
        <f t="shared" ref="BF1581:BF1591" si="125">IF(N1581="znížená",J1581,0)</f>
        <v>0</v>
      </c>
      <c r="BG1581" s="149">
        <f t="shared" ref="BG1581:BG1591" si="126">IF(N1581="zákl. prenesená",J1581,0)</f>
        <v>0</v>
      </c>
      <c r="BH1581" s="149">
        <f t="shared" ref="BH1581:BH1591" si="127">IF(N1581="zníž. prenesená",J1581,0)</f>
        <v>0</v>
      </c>
      <c r="BI1581" s="149">
        <f t="shared" ref="BI1581:BI1591" si="128">IF(N1581="nulová",J1581,0)</f>
        <v>0</v>
      </c>
      <c r="BJ1581" s="16" t="s">
        <v>169</v>
      </c>
      <c r="BK1581" s="150">
        <f t="shared" ref="BK1581:BK1591" si="129">ROUND(I1581*H1581,3)</f>
        <v>0</v>
      </c>
      <c r="BL1581" s="16" t="s">
        <v>579</v>
      </c>
      <c r="BM1581" s="16" t="s">
        <v>1906</v>
      </c>
    </row>
    <row r="1582" spans="2:65" s="1" customFormat="1" ht="16.5" customHeight="1">
      <c r="B1582" s="139"/>
      <c r="C1582" s="183" t="s">
        <v>1907</v>
      </c>
      <c r="D1582" s="183" t="s">
        <v>349</v>
      </c>
      <c r="E1582" s="246" t="s">
        <v>1875</v>
      </c>
      <c r="F1582" s="247"/>
      <c r="G1582" s="185" t="s">
        <v>1333</v>
      </c>
      <c r="H1582" s="186">
        <v>16</v>
      </c>
      <c r="I1582" s="187"/>
      <c r="J1582" s="186">
        <f t="shared" si="120"/>
        <v>0</v>
      </c>
      <c r="K1582" s="184" t="s">
        <v>1</v>
      </c>
      <c r="L1582" s="188"/>
      <c r="M1582" s="189" t="s">
        <v>1</v>
      </c>
      <c r="N1582" s="190" t="s">
        <v>43</v>
      </c>
      <c r="O1582" s="49"/>
      <c r="P1582" s="147">
        <f t="shared" si="121"/>
        <v>0</v>
      </c>
      <c r="Q1582" s="147">
        <v>0</v>
      </c>
      <c r="R1582" s="147">
        <f t="shared" si="122"/>
        <v>0</v>
      </c>
      <c r="S1582" s="147">
        <v>0</v>
      </c>
      <c r="T1582" s="148">
        <f t="shared" si="123"/>
        <v>0</v>
      </c>
      <c r="AR1582" s="16" t="s">
        <v>1462</v>
      </c>
      <c r="AT1582" s="16" t="s">
        <v>349</v>
      </c>
      <c r="AU1582" s="16" t="s">
        <v>184</v>
      </c>
      <c r="AY1582" s="16" t="s">
        <v>162</v>
      </c>
      <c r="BE1582" s="149">
        <f t="shared" si="124"/>
        <v>0</v>
      </c>
      <c r="BF1582" s="149">
        <f t="shared" si="125"/>
        <v>0</v>
      </c>
      <c r="BG1582" s="149">
        <f t="shared" si="126"/>
        <v>0</v>
      </c>
      <c r="BH1582" s="149">
        <f t="shared" si="127"/>
        <v>0</v>
      </c>
      <c r="BI1582" s="149">
        <f t="shared" si="128"/>
        <v>0</v>
      </c>
      <c r="BJ1582" s="16" t="s">
        <v>169</v>
      </c>
      <c r="BK1582" s="150">
        <f t="shared" si="129"/>
        <v>0</v>
      </c>
      <c r="BL1582" s="16" t="s">
        <v>579</v>
      </c>
      <c r="BM1582" s="16" t="s">
        <v>1908</v>
      </c>
    </row>
    <row r="1583" spans="2:65" s="1" customFormat="1" ht="16.5" customHeight="1">
      <c r="B1583" s="139"/>
      <c r="C1583" s="183" t="s">
        <v>1909</v>
      </c>
      <c r="D1583" s="183" t="s">
        <v>349</v>
      </c>
      <c r="E1583" s="246" t="s">
        <v>1878</v>
      </c>
      <c r="F1583" s="247"/>
      <c r="G1583" s="185" t="s">
        <v>1333</v>
      </c>
      <c r="H1583" s="186">
        <v>80</v>
      </c>
      <c r="I1583" s="187"/>
      <c r="J1583" s="186">
        <f t="shared" si="120"/>
        <v>0</v>
      </c>
      <c r="K1583" s="184" t="s">
        <v>1</v>
      </c>
      <c r="L1583" s="188"/>
      <c r="M1583" s="189" t="s">
        <v>1</v>
      </c>
      <c r="N1583" s="190" t="s">
        <v>43</v>
      </c>
      <c r="O1583" s="49"/>
      <c r="P1583" s="147">
        <f t="shared" si="121"/>
        <v>0</v>
      </c>
      <c r="Q1583" s="147">
        <v>0</v>
      </c>
      <c r="R1583" s="147">
        <f t="shared" si="122"/>
        <v>0</v>
      </c>
      <c r="S1583" s="147">
        <v>0</v>
      </c>
      <c r="T1583" s="148">
        <f t="shared" si="123"/>
        <v>0</v>
      </c>
      <c r="AR1583" s="16" t="s">
        <v>1462</v>
      </c>
      <c r="AT1583" s="16" t="s">
        <v>349</v>
      </c>
      <c r="AU1583" s="16" t="s">
        <v>184</v>
      </c>
      <c r="AY1583" s="16" t="s">
        <v>162</v>
      </c>
      <c r="BE1583" s="149">
        <f t="shared" si="124"/>
        <v>0</v>
      </c>
      <c r="BF1583" s="149">
        <f t="shared" si="125"/>
        <v>0</v>
      </c>
      <c r="BG1583" s="149">
        <f t="shared" si="126"/>
        <v>0</v>
      </c>
      <c r="BH1583" s="149">
        <f t="shared" si="127"/>
        <v>0</v>
      </c>
      <c r="BI1583" s="149">
        <f t="shared" si="128"/>
        <v>0</v>
      </c>
      <c r="BJ1583" s="16" t="s">
        <v>169</v>
      </c>
      <c r="BK1583" s="150">
        <f t="shared" si="129"/>
        <v>0</v>
      </c>
      <c r="BL1583" s="16" t="s">
        <v>579</v>
      </c>
      <c r="BM1583" s="16" t="s">
        <v>1910</v>
      </c>
    </row>
    <row r="1584" spans="2:65" s="1" customFormat="1" ht="16.5" customHeight="1">
      <c r="B1584" s="139"/>
      <c r="C1584" s="183" t="s">
        <v>1911</v>
      </c>
      <c r="D1584" s="183" t="s">
        <v>349</v>
      </c>
      <c r="E1584" s="246" t="s">
        <v>1881</v>
      </c>
      <c r="F1584" s="247"/>
      <c r="G1584" s="185" t="s">
        <v>395</v>
      </c>
      <c r="H1584" s="186">
        <v>6</v>
      </c>
      <c r="I1584" s="187"/>
      <c r="J1584" s="186">
        <f t="shared" si="120"/>
        <v>0</v>
      </c>
      <c r="K1584" s="184" t="s">
        <v>1</v>
      </c>
      <c r="L1584" s="188"/>
      <c r="M1584" s="189" t="s">
        <v>1</v>
      </c>
      <c r="N1584" s="190" t="s">
        <v>43</v>
      </c>
      <c r="O1584" s="49"/>
      <c r="P1584" s="147">
        <f t="shared" si="121"/>
        <v>0</v>
      </c>
      <c r="Q1584" s="147">
        <v>0</v>
      </c>
      <c r="R1584" s="147">
        <f t="shared" si="122"/>
        <v>0</v>
      </c>
      <c r="S1584" s="147">
        <v>0</v>
      </c>
      <c r="T1584" s="148">
        <f t="shared" si="123"/>
        <v>0</v>
      </c>
      <c r="AR1584" s="16" t="s">
        <v>1462</v>
      </c>
      <c r="AT1584" s="16" t="s">
        <v>349</v>
      </c>
      <c r="AU1584" s="16" t="s">
        <v>184</v>
      </c>
      <c r="AY1584" s="16" t="s">
        <v>162</v>
      </c>
      <c r="BE1584" s="149">
        <f t="shared" si="124"/>
        <v>0</v>
      </c>
      <c r="BF1584" s="149">
        <f t="shared" si="125"/>
        <v>0</v>
      </c>
      <c r="BG1584" s="149">
        <f t="shared" si="126"/>
        <v>0</v>
      </c>
      <c r="BH1584" s="149">
        <f t="shared" si="127"/>
        <v>0</v>
      </c>
      <c r="BI1584" s="149">
        <f t="shared" si="128"/>
        <v>0</v>
      </c>
      <c r="BJ1584" s="16" t="s">
        <v>169</v>
      </c>
      <c r="BK1584" s="150">
        <f t="shared" si="129"/>
        <v>0</v>
      </c>
      <c r="BL1584" s="16" t="s">
        <v>579</v>
      </c>
      <c r="BM1584" s="16" t="s">
        <v>1912</v>
      </c>
    </row>
    <row r="1585" spans="2:65" s="1" customFormat="1" ht="16.5" customHeight="1">
      <c r="B1585" s="139"/>
      <c r="C1585" s="183" t="s">
        <v>1913</v>
      </c>
      <c r="D1585" s="183" t="s">
        <v>349</v>
      </c>
      <c r="E1585" s="246" t="s">
        <v>1884</v>
      </c>
      <c r="F1585" s="247"/>
      <c r="G1585" s="185" t="s">
        <v>712</v>
      </c>
      <c r="H1585" s="186">
        <v>60</v>
      </c>
      <c r="I1585" s="187"/>
      <c r="J1585" s="186">
        <f t="shared" si="120"/>
        <v>0</v>
      </c>
      <c r="K1585" s="184" t="s">
        <v>1</v>
      </c>
      <c r="L1585" s="188"/>
      <c r="M1585" s="189" t="s">
        <v>1</v>
      </c>
      <c r="N1585" s="190" t="s">
        <v>43</v>
      </c>
      <c r="O1585" s="49"/>
      <c r="P1585" s="147">
        <f t="shared" si="121"/>
        <v>0</v>
      </c>
      <c r="Q1585" s="147">
        <v>0</v>
      </c>
      <c r="R1585" s="147">
        <f t="shared" si="122"/>
        <v>0</v>
      </c>
      <c r="S1585" s="147">
        <v>0</v>
      </c>
      <c r="T1585" s="148">
        <f t="shared" si="123"/>
        <v>0</v>
      </c>
      <c r="AR1585" s="16" t="s">
        <v>1462</v>
      </c>
      <c r="AT1585" s="16" t="s">
        <v>349</v>
      </c>
      <c r="AU1585" s="16" t="s">
        <v>184</v>
      </c>
      <c r="AY1585" s="16" t="s">
        <v>162</v>
      </c>
      <c r="BE1585" s="149">
        <f t="shared" si="124"/>
        <v>0</v>
      </c>
      <c r="BF1585" s="149">
        <f t="shared" si="125"/>
        <v>0</v>
      </c>
      <c r="BG1585" s="149">
        <f t="shared" si="126"/>
        <v>0</v>
      </c>
      <c r="BH1585" s="149">
        <f t="shared" si="127"/>
        <v>0</v>
      </c>
      <c r="BI1585" s="149">
        <f t="shared" si="128"/>
        <v>0</v>
      </c>
      <c r="BJ1585" s="16" t="s">
        <v>169</v>
      </c>
      <c r="BK1585" s="150">
        <f t="shared" si="129"/>
        <v>0</v>
      </c>
      <c r="BL1585" s="16" t="s">
        <v>579</v>
      </c>
      <c r="BM1585" s="16" t="s">
        <v>1914</v>
      </c>
    </row>
    <row r="1586" spans="2:65" s="1" customFormat="1" ht="16.5" customHeight="1">
      <c r="B1586" s="139"/>
      <c r="C1586" s="183" t="s">
        <v>1915</v>
      </c>
      <c r="D1586" s="183" t="s">
        <v>349</v>
      </c>
      <c r="E1586" s="246" t="s">
        <v>1887</v>
      </c>
      <c r="F1586" s="247"/>
      <c r="G1586" s="185" t="s">
        <v>395</v>
      </c>
      <c r="H1586" s="186">
        <v>6</v>
      </c>
      <c r="I1586" s="187"/>
      <c r="J1586" s="186">
        <f t="shared" si="120"/>
        <v>0</v>
      </c>
      <c r="K1586" s="184" t="s">
        <v>1</v>
      </c>
      <c r="L1586" s="188"/>
      <c r="M1586" s="189" t="s">
        <v>1</v>
      </c>
      <c r="N1586" s="190" t="s">
        <v>43</v>
      </c>
      <c r="O1586" s="49"/>
      <c r="P1586" s="147">
        <f t="shared" si="121"/>
        <v>0</v>
      </c>
      <c r="Q1586" s="147">
        <v>0</v>
      </c>
      <c r="R1586" s="147">
        <f t="shared" si="122"/>
        <v>0</v>
      </c>
      <c r="S1586" s="147">
        <v>0</v>
      </c>
      <c r="T1586" s="148">
        <f t="shared" si="123"/>
        <v>0</v>
      </c>
      <c r="AR1586" s="16" t="s">
        <v>1462</v>
      </c>
      <c r="AT1586" s="16" t="s">
        <v>349</v>
      </c>
      <c r="AU1586" s="16" t="s">
        <v>184</v>
      </c>
      <c r="AY1586" s="16" t="s">
        <v>162</v>
      </c>
      <c r="BE1586" s="149">
        <f t="shared" si="124"/>
        <v>0</v>
      </c>
      <c r="BF1586" s="149">
        <f t="shared" si="125"/>
        <v>0</v>
      </c>
      <c r="BG1586" s="149">
        <f t="shared" si="126"/>
        <v>0</v>
      </c>
      <c r="BH1586" s="149">
        <f t="shared" si="127"/>
        <v>0</v>
      </c>
      <c r="BI1586" s="149">
        <f t="shared" si="128"/>
        <v>0</v>
      </c>
      <c r="BJ1586" s="16" t="s">
        <v>169</v>
      </c>
      <c r="BK1586" s="150">
        <f t="shared" si="129"/>
        <v>0</v>
      </c>
      <c r="BL1586" s="16" t="s">
        <v>579</v>
      </c>
      <c r="BM1586" s="16" t="s">
        <v>1916</v>
      </c>
    </row>
    <row r="1587" spans="2:65" s="1" customFormat="1" ht="16.5" customHeight="1">
      <c r="B1587" s="139"/>
      <c r="C1587" s="183" t="s">
        <v>1917</v>
      </c>
      <c r="D1587" s="183" t="s">
        <v>349</v>
      </c>
      <c r="E1587" s="246" t="s">
        <v>1890</v>
      </c>
      <c r="F1587" s="247"/>
      <c r="G1587" s="185" t="s">
        <v>395</v>
      </c>
      <c r="H1587" s="186">
        <v>1</v>
      </c>
      <c r="I1587" s="187"/>
      <c r="J1587" s="186">
        <f t="shared" si="120"/>
        <v>0</v>
      </c>
      <c r="K1587" s="184" t="s">
        <v>1</v>
      </c>
      <c r="L1587" s="188"/>
      <c r="M1587" s="189" t="s">
        <v>1</v>
      </c>
      <c r="N1587" s="190" t="s">
        <v>43</v>
      </c>
      <c r="O1587" s="49"/>
      <c r="P1587" s="147">
        <f t="shared" si="121"/>
        <v>0</v>
      </c>
      <c r="Q1587" s="147">
        <v>0</v>
      </c>
      <c r="R1587" s="147">
        <f t="shared" si="122"/>
        <v>0</v>
      </c>
      <c r="S1587" s="147">
        <v>0</v>
      </c>
      <c r="T1587" s="148">
        <f t="shared" si="123"/>
        <v>0</v>
      </c>
      <c r="AR1587" s="16" t="s">
        <v>1462</v>
      </c>
      <c r="AT1587" s="16" t="s">
        <v>349</v>
      </c>
      <c r="AU1587" s="16" t="s">
        <v>184</v>
      </c>
      <c r="AY1587" s="16" t="s">
        <v>162</v>
      </c>
      <c r="BE1587" s="149">
        <f t="shared" si="124"/>
        <v>0</v>
      </c>
      <c r="BF1587" s="149">
        <f t="shared" si="125"/>
        <v>0</v>
      </c>
      <c r="BG1587" s="149">
        <f t="shared" si="126"/>
        <v>0</v>
      </c>
      <c r="BH1587" s="149">
        <f t="shared" si="127"/>
        <v>0</v>
      </c>
      <c r="BI1587" s="149">
        <f t="shared" si="128"/>
        <v>0</v>
      </c>
      <c r="BJ1587" s="16" t="s">
        <v>169</v>
      </c>
      <c r="BK1587" s="150">
        <f t="shared" si="129"/>
        <v>0</v>
      </c>
      <c r="BL1587" s="16" t="s">
        <v>579</v>
      </c>
      <c r="BM1587" s="16" t="s">
        <v>1918</v>
      </c>
    </row>
    <row r="1588" spans="2:65" s="1" customFormat="1" ht="16.5" customHeight="1">
      <c r="B1588" s="139"/>
      <c r="C1588" s="183" t="s">
        <v>1919</v>
      </c>
      <c r="D1588" s="183" t="s">
        <v>349</v>
      </c>
      <c r="E1588" s="246" t="s">
        <v>1893</v>
      </c>
      <c r="F1588" s="247"/>
      <c r="G1588" s="185" t="s">
        <v>395</v>
      </c>
      <c r="H1588" s="186">
        <v>30</v>
      </c>
      <c r="I1588" s="187"/>
      <c r="J1588" s="186">
        <f t="shared" si="120"/>
        <v>0</v>
      </c>
      <c r="K1588" s="184" t="s">
        <v>1</v>
      </c>
      <c r="L1588" s="188"/>
      <c r="M1588" s="189" t="s">
        <v>1</v>
      </c>
      <c r="N1588" s="190" t="s">
        <v>43</v>
      </c>
      <c r="O1588" s="49"/>
      <c r="P1588" s="147">
        <f t="shared" si="121"/>
        <v>0</v>
      </c>
      <c r="Q1588" s="147">
        <v>0</v>
      </c>
      <c r="R1588" s="147">
        <f t="shared" si="122"/>
        <v>0</v>
      </c>
      <c r="S1588" s="147">
        <v>0</v>
      </c>
      <c r="T1588" s="148">
        <f t="shared" si="123"/>
        <v>0</v>
      </c>
      <c r="AR1588" s="16" t="s">
        <v>1462</v>
      </c>
      <c r="AT1588" s="16" t="s">
        <v>349</v>
      </c>
      <c r="AU1588" s="16" t="s">
        <v>184</v>
      </c>
      <c r="AY1588" s="16" t="s">
        <v>162</v>
      </c>
      <c r="BE1588" s="149">
        <f t="shared" si="124"/>
        <v>0</v>
      </c>
      <c r="BF1588" s="149">
        <f t="shared" si="125"/>
        <v>0</v>
      </c>
      <c r="BG1588" s="149">
        <f t="shared" si="126"/>
        <v>0</v>
      </c>
      <c r="BH1588" s="149">
        <f t="shared" si="127"/>
        <v>0</v>
      </c>
      <c r="BI1588" s="149">
        <f t="shared" si="128"/>
        <v>0</v>
      </c>
      <c r="BJ1588" s="16" t="s">
        <v>169</v>
      </c>
      <c r="BK1588" s="150">
        <f t="shared" si="129"/>
        <v>0</v>
      </c>
      <c r="BL1588" s="16" t="s">
        <v>579</v>
      </c>
      <c r="BM1588" s="16" t="s">
        <v>1920</v>
      </c>
    </row>
    <row r="1589" spans="2:65" s="1" customFormat="1" ht="16.5" customHeight="1">
      <c r="B1589" s="139"/>
      <c r="C1589" s="183" t="s">
        <v>1921</v>
      </c>
      <c r="D1589" s="183" t="s">
        <v>349</v>
      </c>
      <c r="E1589" s="246" t="s">
        <v>1896</v>
      </c>
      <c r="F1589" s="247"/>
      <c r="G1589" s="185" t="s">
        <v>395</v>
      </c>
      <c r="H1589" s="186">
        <v>100</v>
      </c>
      <c r="I1589" s="187"/>
      <c r="J1589" s="186">
        <f t="shared" si="120"/>
        <v>0</v>
      </c>
      <c r="K1589" s="184" t="s">
        <v>1</v>
      </c>
      <c r="L1589" s="188"/>
      <c r="M1589" s="189" t="s">
        <v>1</v>
      </c>
      <c r="N1589" s="190" t="s">
        <v>43</v>
      </c>
      <c r="O1589" s="49"/>
      <c r="P1589" s="147">
        <f t="shared" si="121"/>
        <v>0</v>
      </c>
      <c r="Q1589" s="147">
        <v>0</v>
      </c>
      <c r="R1589" s="147">
        <f t="shared" si="122"/>
        <v>0</v>
      </c>
      <c r="S1589" s="147">
        <v>0</v>
      </c>
      <c r="T1589" s="148">
        <f t="shared" si="123"/>
        <v>0</v>
      </c>
      <c r="AR1589" s="16" t="s">
        <v>1462</v>
      </c>
      <c r="AT1589" s="16" t="s">
        <v>349</v>
      </c>
      <c r="AU1589" s="16" t="s">
        <v>184</v>
      </c>
      <c r="AY1589" s="16" t="s">
        <v>162</v>
      </c>
      <c r="BE1589" s="149">
        <f t="shared" si="124"/>
        <v>0</v>
      </c>
      <c r="BF1589" s="149">
        <f t="shared" si="125"/>
        <v>0</v>
      </c>
      <c r="BG1589" s="149">
        <f t="shared" si="126"/>
        <v>0</v>
      </c>
      <c r="BH1589" s="149">
        <f t="shared" si="127"/>
        <v>0</v>
      </c>
      <c r="BI1589" s="149">
        <f t="shared" si="128"/>
        <v>0</v>
      </c>
      <c r="BJ1589" s="16" t="s">
        <v>169</v>
      </c>
      <c r="BK1589" s="150">
        <f t="shared" si="129"/>
        <v>0</v>
      </c>
      <c r="BL1589" s="16" t="s">
        <v>579</v>
      </c>
      <c r="BM1589" s="16" t="s">
        <v>1922</v>
      </c>
    </row>
    <row r="1590" spans="2:65" s="1" customFormat="1" ht="16.5" customHeight="1">
      <c r="B1590" s="139"/>
      <c r="C1590" s="183" t="s">
        <v>1923</v>
      </c>
      <c r="D1590" s="183" t="s">
        <v>349</v>
      </c>
      <c r="E1590" s="246" t="s">
        <v>1899</v>
      </c>
      <c r="F1590" s="247"/>
      <c r="G1590" s="185" t="s">
        <v>395</v>
      </c>
      <c r="H1590" s="186">
        <v>12</v>
      </c>
      <c r="I1590" s="187"/>
      <c r="J1590" s="186">
        <f t="shared" si="120"/>
        <v>0</v>
      </c>
      <c r="K1590" s="184" t="s">
        <v>1</v>
      </c>
      <c r="L1590" s="188"/>
      <c r="M1590" s="189" t="s">
        <v>1</v>
      </c>
      <c r="N1590" s="190" t="s">
        <v>43</v>
      </c>
      <c r="O1590" s="49"/>
      <c r="P1590" s="147">
        <f t="shared" si="121"/>
        <v>0</v>
      </c>
      <c r="Q1590" s="147">
        <v>0</v>
      </c>
      <c r="R1590" s="147">
        <f t="shared" si="122"/>
        <v>0</v>
      </c>
      <c r="S1590" s="147">
        <v>0</v>
      </c>
      <c r="T1590" s="148">
        <f t="shared" si="123"/>
        <v>0</v>
      </c>
      <c r="AR1590" s="16" t="s">
        <v>1462</v>
      </c>
      <c r="AT1590" s="16" t="s">
        <v>349</v>
      </c>
      <c r="AU1590" s="16" t="s">
        <v>184</v>
      </c>
      <c r="AY1590" s="16" t="s">
        <v>162</v>
      </c>
      <c r="BE1590" s="149">
        <f t="shared" si="124"/>
        <v>0</v>
      </c>
      <c r="BF1590" s="149">
        <f t="shared" si="125"/>
        <v>0</v>
      </c>
      <c r="BG1590" s="149">
        <f t="shared" si="126"/>
        <v>0</v>
      </c>
      <c r="BH1590" s="149">
        <f t="shared" si="127"/>
        <v>0</v>
      </c>
      <c r="BI1590" s="149">
        <f t="shared" si="128"/>
        <v>0</v>
      </c>
      <c r="BJ1590" s="16" t="s">
        <v>169</v>
      </c>
      <c r="BK1590" s="150">
        <f t="shared" si="129"/>
        <v>0</v>
      </c>
      <c r="BL1590" s="16" t="s">
        <v>579</v>
      </c>
      <c r="BM1590" s="16" t="s">
        <v>1924</v>
      </c>
    </row>
    <row r="1591" spans="2:65" s="1" customFormat="1" ht="16.5" customHeight="1">
      <c r="B1591" s="139"/>
      <c r="C1591" s="183" t="s">
        <v>1925</v>
      </c>
      <c r="D1591" s="183" t="s">
        <v>349</v>
      </c>
      <c r="E1591" s="246" t="s">
        <v>1771</v>
      </c>
      <c r="F1591" s="247"/>
      <c r="G1591" s="185" t="s">
        <v>166</v>
      </c>
      <c r="H1591" s="186">
        <v>1</v>
      </c>
      <c r="I1591" s="187"/>
      <c r="J1591" s="186">
        <f t="shared" si="120"/>
        <v>0</v>
      </c>
      <c r="K1591" s="184" t="s">
        <v>1</v>
      </c>
      <c r="L1591" s="188"/>
      <c r="M1591" s="189" t="s">
        <v>1</v>
      </c>
      <c r="N1591" s="190" t="s">
        <v>43</v>
      </c>
      <c r="O1591" s="49"/>
      <c r="P1591" s="147">
        <f t="shared" si="121"/>
        <v>0</v>
      </c>
      <c r="Q1591" s="147">
        <v>0</v>
      </c>
      <c r="R1591" s="147">
        <f t="shared" si="122"/>
        <v>0</v>
      </c>
      <c r="S1591" s="147">
        <v>0</v>
      </c>
      <c r="T1591" s="148">
        <f t="shared" si="123"/>
        <v>0</v>
      </c>
      <c r="AR1591" s="16" t="s">
        <v>1462</v>
      </c>
      <c r="AT1591" s="16" t="s">
        <v>349</v>
      </c>
      <c r="AU1591" s="16" t="s">
        <v>184</v>
      </c>
      <c r="AY1591" s="16" t="s">
        <v>162</v>
      </c>
      <c r="BE1591" s="149">
        <f t="shared" si="124"/>
        <v>0</v>
      </c>
      <c r="BF1591" s="149">
        <f t="shared" si="125"/>
        <v>0</v>
      </c>
      <c r="BG1591" s="149">
        <f t="shared" si="126"/>
        <v>0</v>
      </c>
      <c r="BH1591" s="149">
        <f t="shared" si="127"/>
        <v>0</v>
      </c>
      <c r="BI1591" s="149">
        <f t="shared" si="128"/>
        <v>0</v>
      </c>
      <c r="BJ1591" s="16" t="s">
        <v>169</v>
      </c>
      <c r="BK1591" s="150">
        <f t="shared" si="129"/>
        <v>0</v>
      </c>
      <c r="BL1591" s="16" t="s">
        <v>579</v>
      </c>
      <c r="BM1591" s="16" t="s">
        <v>1926</v>
      </c>
    </row>
    <row r="1592" spans="2:65" s="10" customFormat="1" ht="20.85" customHeight="1">
      <c r="B1592" s="126"/>
      <c r="D1592" s="127" t="s">
        <v>70</v>
      </c>
      <c r="E1592" s="137" t="s">
        <v>1927</v>
      </c>
      <c r="F1592" s="137" t="s">
        <v>1928</v>
      </c>
      <c r="I1592" s="129"/>
      <c r="J1592" s="138">
        <f>BK1592</f>
        <v>0</v>
      </c>
      <c r="L1592" s="126"/>
      <c r="M1592" s="131"/>
      <c r="N1592" s="132"/>
      <c r="O1592" s="132"/>
      <c r="P1592" s="133">
        <f>SUM(P1593:P1594)</f>
        <v>0</v>
      </c>
      <c r="Q1592" s="132"/>
      <c r="R1592" s="133">
        <f>SUM(R1593:R1594)</f>
        <v>0</v>
      </c>
      <c r="S1592" s="132"/>
      <c r="T1592" s="134">
        <f>SUM(T1593:T1594)</f>
        <v>0</v>
      </c>
      <c r="AR1592" s="127" t="s">
        <v>184</v>
      </c>
      <c r="AT1592" s="135" t="s">
        <v>70</v>
      </c>
      <c r="AU1592" s="135" t="s">
        <v>169</v>
      </c>
      <c r="AY1592" s="127" t="s">
        <v>162</v>
      </c>
      <c r="BK1592" s="136">
        <f>SUM(BK1593:BK1594)</f>
        <v>0</v>
      </c>
    </row>
    <row r="1593" spans="2:65" s="1" customFormat="1" ht="16.5" customHeight="1">
      <c r="B1593" s="139"/>
      <c r="C1593" s="140" t="s">
        <v>1929</v>
      </c>
      <c r="D1593" s="140" t="s">
        <v>164</v>
      </c>
      <c r="E1593" s="242" t="s">
        <v>1930</v>
      </c>
      <c r="F1593" s="243"/>
      <c r="G1593" s="142" t="s">
        <v>166</v>
      </c>
      <c r="H1593" s="143">
        <v>1</v>
      </c>
      <c r="I1593" s="144"/>
      <c r="J1593" s="143">
        <f>ROUND(I1593*H1593,3)</f>
        <v>0</v>
      </c>
      <c r="K1593" s="141" t="s">
        <v>1</v>
      </c>
      <c r="L1593" s="30"/>
      <c r="M1593" s="145" t="s">
        <v>1</v>
      </c>
      <c r="N1593" s="146" t="s">
        <v>43</v>
      </c>
      <c r="O1593" s="49"/>
      <c r="P1593" s="147">
        <f>O1593*H1593</f>
        <v>0</v>
      </c>
      <c r="Q1593" s="147">
        <v>0</v>
      </c>
      <c r="R1593" s="147">
        <f>Q1593*H1593</f>
        <v>0</v>
      </c>
      <c r="S1593" s="147">
        <v>0</v>
      </c>
      <c r="T1593" s="148">
        <f>S1593*H1593</f>
        <v>0</v>
      </c>
      <c r="AR1593" s="16" t="s">
        <v>579</v>
      </c>
      <c r="AT1593" s="16" t="s">
        <v>164</v>
      </c>
      <c r="AU1593" s="16" t="s">
        <v>184</v>
      </c>
      <c r="AY1593" s="16" t="s">
        <v>162</v>
      </c>
      <c r="BE1593" s="149">
        <f>IF(N1593="základná",J1593,0)</f>
        <v>0</v>
      </c>
      <c r="BF1593" s="149">
        <f>IF(N1593="znížená",J1593,0)</f>
        <v>0</v>
      </c>
      <c r="BG1593" s="149">
        <f>IF(N1593="zákl. prenesená",J1593,0)</f>
        <v>0</v>
      </c>
      <c r="BH1593" s="149">
        <f>IF(N1593="zníž. prenesená",J1593,0)</f>
        <v>0</v>
      </c>
      <c r="BI1593" s="149">
        <f>IF(N1593="nulová",J1593,0)</f>
        <v>0</v>
      </c>
      <c r="BJ1593" s="16" t="s">
        <v>169</v>
      </c>
      <c r="BK1593" s="150">
        <f>ROUND(I1593*H1593,3)</f>
        <v>0</v>
      </c>
      <c r="BL1593" s="16" t="s">
        <v>579</v>
      </c>
      <c r="BM1593" s="16" t="s">
        <v>1931</v>
      </c>
    </row>
    <row r="1594" spans="2:65" s="1" customFormat="1" ht="16.5" customHeight="1">
      <c r="B1594" s="139"/>
      <c r="C1594" s="140" t="s">
        <v>1932</v>
      </c>
      <c r="D1594" s="140" t="s">
        <v>164</v>
      </c>
      <c r="E1594" s="242" t="s">
        <v>1933</v>
      </c>
      <c r="F1594" s="243"/>
      <c r="G1594" s="142" t="s">
        <v>1934</v>
      </c>
      <c r="H1594" s="143">
        <v>24</v>
      </c>
      <c r="I1594" s="144"/>
      <c r="J1594" s="143">
        <f>ROUND(I1594*H1594,3)</f>
        <v>0</v>
      </c>
      <c r="K1594" s="141" t="s">
        <v>1</v>
      </c>
      <c r="L1594" s="30"/>
      <c r="M1594" s="145" t="s">
        <v>1</v>
      </c>
      <c r="N1594" s="146" t="s">
        <v>43</v>
      </c>
      <c r="O1594" s="49"/>
      <c r="P1594" s="147">
        <f>O1594*H1594</f>
        <v>0</v>
      </c>
      <c r="Q1594" s="147">
        <v>0</v>
      </c>
      <c r="R1594" s="147">
        <f>Q1594*H1594</f>
        <v>0</v>
      </c>
      <c r="S1594" s="147">
        <v>0</v>
      </c>
      <c r="T1594" s="148">
        <f>S1594*H1594</f>
        <v>0</v>
      </c>
      <c r="AR1594" s="16" t="s">
        <v>579</v>
      </c>
      <c r="AT1594" s="16" t="s">
        <v>164</v>
      </c>
      <c r="AU1594" s="16" t="s">
        <v>184</v>
      </c>
      <c r="AY1594" s="16" t="s">
        <v>162</v>
      </c>
      <c r="BE1594" s="149">
        <f>IF(N1594="základná",J1594,0)</f>
        <v>0</v>
      </c>
      <c r="BF1594" s="149">
        <f>IF(N1594="znížená",J1594,0)</f>
        <v>0</v>
      </c>
      <c r="BG1594" s="149">
        <f>IF(N1594="zákl. prenesená",J1594,0)</f>
        <v>0</v>
      </c>
      <c r="BH1594" s="149">
        <f>IF(N1594="zníž. prenesená",J1594,0)</f>
        <v>0</v>
      </c>
      <c r="BI1594" s="149">
        <f>IF(N1594="nulová",J1594,0)</f>
        <v>0</v>
      </c>
      <c r="BJ1594" s="16" t="s">
        <v>169</v>
      </c>
      <c r="BK1594" s="150">
        <f>ROUND(I1594*H1594,3)</f>
        <v>0</v>
      </c>
      <c r="BL1594" s="16" t="s">
        <v>579</v>
      </c>
      <c r="BM1594" s="16" t="s">
        <v>1935</v>
      </c>
    </row>
    <row r="1595" spans="2:65" s="10" customFormat="1" ht="22.9" customHeight="1">
      <c r="B1595" s="126"/>
      <c r="D1595" s="127" t="s">
        <v>70</v>
      </c>
      <c r="E1595" s="137" t="s">
        <v>1936</v>
      </c>
      <c r="F1595" s="137" t="s">
        <v>1937</v>
      </c>
      <c r="I1595" s="129"/>
      <c r="J1595" s="138">
        <f>BK1595</f>
        <v>0</v>
      </c>
      <c r="L1595" s="126"/>
      <c r="M1595" s="131"/>
      <c r="N1595" s="132"/>
      <c r="O1595" s="132"/>
      <c r="P1595" s="133">
        <f>SUM(P1596:P1606)</f>
        <v>0</v>
      </c>
      <c r="Q1595" s="132"/>
      <c r="R1595" s="133">
        <f>SUM(R1596:R1606)</f>
        <v>0</v>
      </c>
      <c r="S1595" s="132"/>
      <c r="T1595" s="134">
        <f>SUM(T1596:T1606)</f>
        <v>0</v>
      </c>
      <c r="AR1595" s="127" t="s">
        <v>184</v>
      </c>
      <c r="AT1595" s="135" t="s">
        <v>70</v>
      </c>
      <c r="AU1595" s="135" t="s">
        <v>79</v>
      </c>
      <c r="AY1595" s="127" t="s">
        <v>162</v>
      </c>
      <c r="BK1595" s="136">
        <f>SUM(BK1596:BK1606)</f>
        <v>0</v>
      </c>
    </row>
    <row r="1596" spans="2:65" s="1" customFormat="1" ht="16.5" customHeight="1">
      <c r="B1596" s="139"/>
      <c r="C1596" s="140" t="s">
        <v>1938</v>
      </c>
      <c r="D1596" s="140" t="s">
        <v>164</v>
      </c>
      <c r="E1596" s="244" t="s">
        <v>2538</v>
      </c>
      <c r="F1596" s="245"/>
      <c r="G1596" s="142" t="s">
        <v>166</v>
      </c>
      <c r="H1596" s="143">
        <v>1</v>
      </c>
      <c r="I1596" s="144"/>
      <c r="J1596" s="143">
        <f>ROUND(I1596*H1596,3)</f>
        <v>0</v>
      </c>
      <c r="K1596" s="141" t="s">
        <v>1</v>
      </c>
      <c r="L1596" s="30"/>
      <c r="M1596" s="145" t="s">
        <v>1</v>
      </c>
      <c r="N1596" s="146" t="s">
        <v>43</v>
      </c>
      <c r="O1596" s="49"/>
      <c r="P1596" s="147">
        <f>O1596*H1596</f>
        <v>0</v>
      </c>
      <c r="Q1596" s="147">
        <v>0</v>
      </c>
      <c r="R1596" s="147">
        <f>Q1596*H1596</f>
        <v>0</v>
      </c>
      <c r="S1596" s="147">
        <v>0</v>
      </c>
      <c r="T1596" s="148">
        <f>S1596*H1596</f>
        <v>0</v>
      </c>
      <c r="AR1596" s="16" t="s">
        <v>579</v>
      </c>
      <c r="AT1596" s="16" t="s">
        <v>164</v>
      </c>
      <c r="AU1596" s="16" t="s">
        <v>169</v>
      </c>
      <c r="AY1596" s="16" t="s">
        <v>162</v>
      </c>
      <c r="BE1596" s="149">
        <f>IF(N1596="základná",J1596,0)</f>
        <v>0</v>
      </c>
      <c r="BF1596" s="149">
        <f>IF(N1596="znížená",J1596,0)</f>
        <v>0</v>
      </c>
      <c r="BG1596" s="149">
        <f>IF(N1596="zákl. prenesená",J1596,0)</f>
        <v>0</v>
      </c>
      <c r="BH1596" s="149">
        <f>IF(N1596="zníž. prenesená",J1596,0)</f>
        <v>0</v>
      </c>
      <c r="BI1596" s="149">
        <f>IF(N1596="nulová",J1596,0)</f>
        <v>0</v>
      </c>
      <c r="BJ1596" s="16" t="s">
        <v>169</v>
      </c>
      <c r="BK1596" s="150">
        <f>ROUND(I1596*H1596,3)</f>
        <v>0</v>
      </c>
      <c r="BL1596" s="16" t="s">
        <v>579</v>
      </c>
      <c r="BM1596" s="16" t="s">
        <v>1939</v>
      </c>
    </row>
    <row r="1597" spans="2:65" s="11" customFormat="1">
      <c r="B1597" s="151"/>
      <c r="D1597" s="152" t="s">
        <v>175</v>
      </c>
      <c r="E1597" s="153" t="s">
        <v>1</v>
      </c>
      <c r="F1597" s="154" t="s">
        <v>1940</v>
      </c>
      <c r="H1597" s="153" t="s">
        <v>1</v>
      </c>
      <c r="I1597" s="155"/>
      <c r="L1597" s="151"/>
      <c r="M1597" s="156"/>
      <c r="N1597" s="157"/>
      <c r="O1597" s="157"/>
      <c r="P1597" s="157"/>
      <c r="Q1597" s="157"/>
      <c r="R1597" s="157"/>
      <c r="S1597" s="157"/>
      <c r="T1597" s="158"/>
      <c r="AT1597" s="153" t="s">
        <v>175</v>
      </c>
      <c r="AU1597" s="153" t="s">
        <v>169</v>
      </c>
      <c r="AV1597" s="11" t="s">
        <v>79</v>
      </c>
      <c r="AW1597" s="11" t="s">
        <v>32</v>
      </c>
      <c r="AX1597" s="11" t="s">
        <v>71</v>
      </c>
      <c r="AY1597" s="153" t="s">
        <v>162</v>
      </c>
    </row>
    <row r="1598" spans="2:65" s="11" customFormat="1">
      <c r="B1598" s="151"/>
      <c r="D1598" s="152" t="s">
        <v>175</v>
      </c>
      <c r="E1598" s="153" t="s">
        <v>1</v>
      </c>
      <c r="F1598" s="154" t="s">
        <v>1941</v>
      </c>
      <c r="H1598" s="153" t="s">
        <v>1</v>
      </c>
      <c r="I1598" s="155"/>
      <c r="L1598" s="151"/>
      <c r="M1598" s="156"/>
      <c r="N1598" s="157"/>
      <c r="O1598" s="157"/>
      <c r="P1598" s="157"/>
      <c r="Q1598" s="157"/>
      <c r="R1598" s="157"/>
      <c r="S1598" s="157"/>
      <c r="T1598" s="158"/>
      <c r="AT1598" s="153" t="s">
        <v>175</v>
      </c>
      <c r="AU1598" s="153" t="s">
        <v>169</v>
      </c>
      <c r="AV1598" s="11" t="s">
        <v>79</v>
      </c>
      <c r="AW1598" s="11" t="s">
        <v>32</v>
      </c>
      <c r="AX1598" s="11" t="s">
        <v>71</v>
      </c>
      <c r="AY1598" s="153" t="s">
        <v>162</v>
      </c>
    </row>
    <row r="1599" spans="2:65" s="11" customFormat="1">
      <c r="B1599" s="151"/>
      <c r="D1599" s="152" t="s">
        <v>175</v>
      </c>
      <c r="E1599" s="153" t="s">
        <v>1</v>
      </c>
      <c r="F1599" s="154" t="s">
        <v>1942</v>
      </c>
      <c r="H1599" s="153" t="s">
        <v>1</v>
      </c>
      <c r="I1599" s="155"/>
      <c r="L1599" s="151"/>
      <c r="M1599" s="156"/>
      <c r="N1599" s="157"/>
      <c r="O1599" s="157"/>
      <c r="P1599" s="157"/>
      <c r="Q1599" s="157"/>
      <c r="R1599" s="157"/>
      <c r="S1599" s="157"/>
      <c r="T1599" s="158"/>
      <c r="AT1599" s="153" t="s">
        <v>175</v>
      </c>
      <c r="AU1599" s="153" t="s">
        <v>169</v>
      </c>
      <c r="AV1599" s="11" t="s">
        <v>79</v>
      </c>
      <c r="AW1599" s="11" t="s">
        <v>32</v>
      </c>
      <c r="AX1599" s="11" t="s">
        <v>71</v>
      </c>
      <c r="AY1599" s="153" t="s">
        <v>162</v>
      </c>
    </row>
    <row r="1600" spans="2:65" s="11" customFormat="1">
      <c r="B1600" s="151"/>
      <c r="D1600" s="152" t="s">
        <v>175</v>
      </c>
      <c r="E1600" s="153" t="s">
        <v>1</v>
      </c>
      <c r="F1600" s="154" t="s">
        <v>1943</v>
      </c>
      <c r="H1600" s="153" t="s">
        <v>1</v>
      </c>
      <c r="I1600" s="155"/>
      <c r="L1600" s="151"/>
      <c r="M1600" s="156"/>
      <c r="N1600" s="157"/>
      <c r="O1600" s="157"/>
      <c r="P1600" s="157"/>
      <c r="Q1600" s="157"/>
      <c r="R1600" s="157"/>
      <c r="S1600" s="157"/>
      <c r="T1600" s="158"/>
      <c r="AT1600" s="153" t="s">
        <v>175</v>
      </c>
      <c r="AU1600" s="153" t="s">
        <v>169</v>
      </c>
      <c r="AV1600" s="11" t="s">
        <v>79</v>
      </c>
      <c r="AW1600" s="11" t="s">
        <v>32</v>
      </c>
      <c r="AX1600" s="11" t="s">
        <v>71</v>
      </c>
      <c r="AY1600" s="153" t="s">
        <v>162</v>
      </c>
    </row>
    <row r="1601" spans="2:65" s="11" customFormat="1">
      <c r="B1601" s="151"/>
      <c r="D1601" s="152" t="s">
        <v>175</v>
      </c>
      <c r="E1601" s="153" t="s">
        <v>1</v>
      </c>
      <c r="F1601" s="154" t="s">
        <v>1944</v>
      </c>
      <c r="H1601" s="153" t="s">
        <v>1</v>
      </c>
      <c r="I1601" s="155"/>
      <c r="L1601" s="151"/>
      <c r="M1601" s="156"/>
      <c r="N1601" s="157"/>
      <c r="O1601" s="157"/>
      <c r="P1601" s="157"/>
      <c r="Q1601" s="157"/>
      <c r="R1601" s="157"/>
      <c r="S1601" s="157"/>
      <c r="T1601" s="158"/>
      <c r="AT1601" s="153" t="s">
        <v>175</v>
      </c>
      <c r="AU1601" s="153" t="s">
        <v>169</v>
      </c>
      <c r="AV1601" s="11" t="s">
        <v>79</v>
      </c>
      <c r="AW1601" s="11" t="s">
        <v>32</v>
      </c>
      <c r="AX1601" s="11" t="s">
        <v>71</v>
      </c>
      <c r="AY1601" s="153" t="s">
        <v>162</v>
      </c>
    </row>
    <row r="1602" spans="2:65" s="11" customFormat="1">
      <c r="B1602" s="151"/>
      <c r="D1602" s="152" t="s">
        <v>175</v>
      </c>
      <c r="E1602" s="153" t="s">
        <v>1</v>
      </c>
      <c r="F1602" s="154" t="s">
        <v>1945</v>
      </c>
      <c r="H1602" s="153" t="s">
        <v>1</v>
      </c>
      <c r="I1602" s="155"/>
      <c r="L1602" s="151"/>
      <c r="M1602" s="156"/>
      <c r="N1602" s="157"/>
      <c r="O1602" s="157"/>
      <c r="P1602" s="157"/>
      <c r="Q1602" s="157"/>
      <c r="R1602" s="157"/>
      <c r="S1602" s="157"/>
      <c r="T1602" s="158"/>
      <c r="AT1602" s="153" t="s">
        <v>175</v>
      </c>
      <c r="AU1602" s="153" t="s">
        <v>169</v>
      </c>
      <c r="AV1602" s="11" t="s">
        <v>79</v>
      </c>
      <c r="AW1602" s="11" t="s">
        <v>32</v>
      </c>
      <c r="AX1602" s="11" t="s">
        <v>71</v>
      </c>
      <c r="AY1602" s="153" t="s">
        <v>162</v>
      </c>
    </row>
    <row r="1603" spans="2:65" s="11" customFormat="1">
      <c r="B1603" s="151"/>
      <c r="D1603" s="152" t="s">
        <v>175</v>
      </c>
      <c r="E1603" s="153" t="s">
        <v>1</v>
      </c>
      <c r="F1603" s="154" t="s">
        <v>1946</v>
      </c>
      <c r="H1603" s="153" t="s">
        <v>1</v>
      </c>
      <c r="I1603" s="155"/>
      <c r="L1603" s="151"/>
      <c r="M1603" s="156"/>
      <c r="N1603" s="157"/>
      <c r="O1603" s="157"/>
      <c r="P1603" s="157"/>
      <c r="Q1603" s="157"/>
      <c r="R1603" s="157"/>
      <c r="S1603" s="157"/>
      <c r="T1603" s="158"/>
      <c r="AT1603" s="153" t="s">
        <v>175</v>
      </c>
      <c r="AU1603" s="153" t="s">
        <v>169</v>
      </c>
      <c r="AV1603" s="11" t="s">
        <v>79</v>
      </c>
      <c r="AW1603" s="11" t="s">
        <v>32</v>
      </c>
      <c r="AX1603" s="11" t="s">
        <v>71</v>
      </c>
      <c r="AY1603" s="153" t="s">
        <v>162</v>
      </c>
    </row>
    <row r="1604" spans="2:65" s="11" customFormat="1">
      <c r="B1604" s="151"/>
      <c r="D1604" s="152" t="s">
        <v>175</v>
      </c>
      <c r="E1604" s="153" t="s">
        <v>1</v>
      </c>
      <c r="F1604" s="154" t="s">
        <v>1947</v>
      </c>
      <c r="H1604" s="153" t="s">
        <v>1</v>
      </c>
      <c r="I1604" s="155"/>
      <c r="L1604" s="151"/>
      <c r="M1604" s="156"/>
      <c r="N1604" s="157"/>
      <c r="O1604" s="157"/>
      <c r="P1604" s="157"/>
      <c r="Q1604" s="157"/>
      <c r="R1604" s="157"/>
      <c r="S1604" s="157"/>
      <c r="T1604" s="158"/>
      <c r="AT1604" s="153" t="s">
        <v>175</v>
      </c>
      <c r="AU1604" s="153" t="s">
        <v>169</v>
      </c>
      <c r="AV1604" s="11" t="s">
        <v>79</v>
      </c>
      <c r="AW1604" s="11" t="s">
        <v>32</v>
      </c>
      <c r="AX1604" s="11" t="s">
        <v>71</v>
      </c>
      <c r="AY1604" s="153" t="s">
        <v>162</v>
      </c>
    </row>
    <row r="1605" spans="2:65" s="11" customFormat="1">
      <c r="B1605" s="151"/>
      <c r="D1605" s="152" t="s">
        <v>175</v>
      </c>
      <c r="E1605" s="153" t="s">
        <v>1</v>
      </c>
      <c r="F1605" s="154" t="s">
        <v>1948</v>
      </c>
      <c r="H1605" s="153" t="s">
        <v>1</v>
      </c>
      <c r="I1605" s="155"/>
      <c r="L1605" s="151"/>
      <c r="M1605" s="156"/>
      <c r="N1605" s="157"/>
      <c r="O1605" s="157"/>
      <c r="P1605" s="157"/>
      <c r="Q1605" s="157"/>
      <c r="R1605" s="157"/>
      <c r="S1605" s="157"/>
      <c r="T1605" s="158"/>
      <c r="AT1605" s="153" t="s">
        <v>175</v>
      </c>
      <c r="AU1605" s="153" t="s">
        <v>169</v>
      </c>
      <c r="AV1605" s="11" t="s">
        <v>79</v>
      </c>
      <c r="AW1605" s="11" t="s">
        <v>32</v>
      </c>
      <c r="AX1605" s="11" t="s">
        <v>71</v>
      </c>
      <c r="AY1605" s="153" t="s">
        <v>162</v>
      </c>
    </row>
    <row r="1606" spans="2:65" s="12" customFormat="1">
      <c r="B1606" s="159"/>
      <c r="D1606" s="152" t="s">
        <v>175</v>
      </c>
      <c r="E1606" s="160" t="s">
        <v>1</v>
      </c>
      <c r="F1606" s="161" t="s">
        <v>79</v>
      </c>
      <c r="H1606" s="162">
        <v>1</v>
      </c>
      <c r="I1606" s="163"/>
      <c r="L1606" s="159"/>
      <c r="M1606" s="164"/>
      <c r="N1606" s="165"/>
      <c r="O1606" s="165"/>
      <c r="P1606" s="165"/>
      <c r="Q1606" s="165"/>
      <c r="R1606" s="165"/>
      <c r="S1606" s="165"/>
      <c r="T1606" s="166"/>
      <c r="AT1606" s="160" t="s">
        <v>175</v>
      </c>
      <c r="AU1606" s="160" t="s">
        <v>169</v>
      </c>
      <c r="AV1606" s="12" t="s">
        <v>169</v>
      </c>
      <c r="AW1606" s="12" t="s">
        <v>32</v>
      </c>
      <c r="AX1606" s="12" t="s">
        <v>79</v>
      </c>
      <c r="AY1606" s="160" t="s">
        <v>162</v>
      </c>
    </row>
    <row r="1607" spans="2:65" s="10" customFormat="1" ht="22.9" customHeight="1">
      <c r="B1607" s="126"/>
      <c r="D1607" s="127" t="s">
        <v>70</v>
      </c>
      <c r="E1607" s="137" t="s">
        <v>1949</v>
      </c>
      <c r="F1607" s="137" t="s">
        <v>1950</v>
      </c>
      <c r="I1607" s="129"/>
      <c r="J1607" s="138">
        <f>BK1607</f>
        <v>0</v>
      </c>
      <c r="L1607" s="126"/>
      <c r="M1607" s="131"/>
      <c r="N1607" s="132"/>
      <c r="O1607" s="132"/>
      <c r="P1607" s="133">
        <f>SUM(P1608:P1611)</f>
        <v>0</v>
      </c>
      <c r="Q1607" s="132"/>
      <c r="R1607" s="133">
        <f>SUM(R1608:R1611)</f>
        <v>0</v>
      </c>
      <c r="S1607" s="132"/>
      <c r="T1607" s="134">
        <f>SUM(T1608:T1611)</f>
        <v>0</v>
      </c>
      <c r="AR1607" s="127" t="s">
        <v>184</v>
      </c>
      <c r="AT1607" s="135" t="s">
        <v>70</v>
      </c>
      <c r="AU1607" s="135" t="s">
        <v>79</v>
      </c>
      <c r="AY1607" s="127" t="s">
        <v>162</v>
      </c>
      <c r="BK1607" s="136">
        <f>SUM(BK1608:BK1611)</f>
        <v>0</v>
      </c>
    </row>
    <row r="1608" spans="2:65" s="1" customFormat="1" ht="16.5" customHeight="1">
      <c r="B1608" s="139"/>
      <c r="C1608" s="140" t="s">
        <v>1951</v>
      </c>
      <c r="D1608" s="140" t="s">
        <v>164</v>
      </c>
      <c r="E1608" s="244" t="s">
        <v>2539</v>
      </c>
      <c r="F1608" s="245"/>
      <c r="G1608" s="142" t="s">
        <v>1333</v>
      </c>
      <c r="H1608" s="143">
        <v>2189.2399999999998</v>
      </c>
      <c r="I1608" s="144"/>
      <c r="J1608" s="143">
        <f>ROUND(I1608*H1608,3)</f>
        <v>0</v>
      </c>
      <c r="K1608" s="141" t="s">
        <v>1</v>
      </c>
      <c r="L1608" s="30"/>
      <c r="M1608" s="145" t="s">
        <v>1</v>
      </c>
      <c r="N1608" s="146" t="s">
        <v>43</v>
      </c>
      <c r="O1608" s="49"/>
      <c r="P1608" s="147">
        <f>O1608*H1608</f>
        <v>0</v>
      </c>
      <c r="Q1608" s="147">
        <v>0</v>
      </c>
      <c r="R1608" s="147">
        <f>Q1608*H1608</f>
        <v>0</v>
      </c>
      <c r="S1608" s="147">
        <v>0</v>
      </c>
      <c r="T1608" s="148">
        <f>S1608*H1608</f>
        <v>0</v>
      </c>
      <c r="AR1608" s="16" t="s">
        <v>579</v>
      </c>
      <c r="AT1608" s="16" t="s">
        <v>164</v>
      </c>
      <c r="AU1608" s="16" t="s">
        <v>169</v>
      </c>
      <c r="AY1608" s="16" t="s">
        <v>162</v>
      </c>
      <c r="BE1608" s="149">
        <f>IF(N1608="základná",J1608,0)</f>
        <v>0</v>
      </c>
      <c r="BF1608" s="149">
        <f>IF(N1608="znížená",J1608,0)</f>
        <v>0</v>
      </c>
      <c r="BG1608" s="149">
        <f>IF(N1608="zákl. prenesená",J1608,0)</f>
        <v>0</v>
      </c>
      <c r="BH1608" s="149">
        <f>IF(N1608="zníž. prenesená",J1608,0)</f>
        <v>0</v>
      </c>
      <c r="BI1608" s="149">
        <f>IF(N1608="nulová",J1608,0)</f>
        <v>0</v>
      </c>
      <c r="BJ1608" s="16" t="s">
        <v>169</v>
      </c>
      <c r="BK1608" s="150">
        <f>ROUND(I1608*H1608,3)</f>
        <v>0</v>
      </c>
      <c r="BL1608" s="16" t="s">
        <v>579</v>
      </c>
      <c r="BM1608" s="16" t="s">
        <v>1952</v>
      </c>
    </row>
    <row r="1609" spans="2:65" s="12" customFormat="1">
      <c r="B1609" s="159"/>
      <c r="D1609" s="152" t="s">
        <v>175</v>
      </c>
      <c r="E1609" s="160" t="s">
        <v>1</v>
      </c>
      <c r="F1609" s="161" t="s">
        <v>1953</v>
      </c>
      <c r="H1609" s="162">
        <v>510.07</v>
      </c>
      <c r="I1609" s="163"/>
      <c r="L1609" s="159"/>
      <c r="M1609" s="164"/>
      <c r="N1609" s="165"/>
      <c r="O1609" s="165"/>
      <c r="P1609" s="165"/>
      <c r="Q1609" s="165"/>
      <c r="R1609" s="165"/>
      <c r="S1609" s="165"/>
      <c r="T1609" s="166"/>
      <c r="AT1609" s="160" t="s">
        <v>175</v>
      </c>
      <c r="AU1609" s="160" t="s">
        <v>169</v>
      </c>
      <c r="AV1609" s="12" t="s">
        <v>169</v>
      </c>
      <c r="AW1609" s="12" t="s">
        <v>32</v>
      </c>
      <c r="AX1609" s="12" t="s">
        <v>71</v>
      </c>
      <c r="AY1609" s="160" t="s">
        <v>162</v>
      </c>
    </row>
    <row r="1610" spans="2:65" s="12" customFormat="1">
      <c r="B1610" s="159"/>
      <c r="D1610" s="152" t="s">
        <v>175</v>
      </c>
      <c r="E1610" s="160" t="s">
        <v>1</v>
      </c>
      <c r="F1610" s="161" t="s">
        <v>1954</v>
      </c>
      <c r="H1610" s="162">
        <v>1679.17</v>
      </c>
      <c r="I1610" s="163"/>
      <c r="L1610" s="159"/>
      <c r="M1610" s="164"/>
      <c r="N1610" s="165"/>
      <c r="O1610" s="165"/>
      <c r="P1610" s="165"/>
      <c r="Q1610" s="165"/>
      <c r="R1610" s="165"/>
      <c r="S1610" s="165"/>
      <c r="T1610" s="166"/>
      <c r="AT1610" s="160" t="s">
        <v>175</v>
      </c>
      <c r="AU1610" s="160" t="s">
        <v>169</v>
      </c>
      <c r="AV1610" s="12" t="s">
        <v>169</v>
      </c>
      <c r="AW1610" s="12" t="s">
        <v>32</v>
      </c>
      <c r="AX1610" s="12" t="s">
        <v>71</v>
      </c>
      <c r="AY1610" s="160" t="s">
        <v>162</v>
      </c>
    </row>
    <row r="1611" spans="2:65" s="14" customFormat="1">
      <c r="B1611" s="175"/>
      <c r="D1611" s="152" t="s">
        <v>175</v>
      </c>
      <c r="E1611" s="176" t="s">
        <v>1</v>
      </c>
      <c r="F1611" s="177" t="s">
        <v>190</v>
      </c>
      <c r="H1611" s="178">
        <v>2189.2400000000002</v>
      </c>
      <c r="I1611" s="179"/>
      <c r="L1611" s="175"/>
      <c r="M1611" s="180"/>
      <c r="N1611" s="181"/>
      <c r="O1611" s="181"/>
      <c r="P1611" s="181"/>
      <c r="Q1611" s="181"/>
      <c r="R1611" s="181"/>
      <c r="S1611" s="181"/>
      <c r="T1611" s="182"/>
      <c r="AT1611" s="176" t="s">
        <v>175</v>
      </c>
      <c r="AU1611" s="176" t="s">
        <v>169</v>
      </c>
      <c r="AV1611" s="14" t="s">
        <v>168</v>
      </c>
      <c r="AW1611" s="14" t="s">
        <v>32</v>
      </c>
      <c r="AX1611" s="14" t="s">
        <v>79</v>
      </c>
      <c r="AY1611" s="176" t="s">
        <v>162</v>
      </c>
    </row>
    <row r="1612" spans="2:65" s="14" customFormat="1" ht="22.5" customHeight="1">
      <c r="B1612" s="175"/>
      <c r="C1612" s="10"/>
      <c r="D1612" s="127" t="s">
        <v>70</v>
      </c>
      <c r="E1612" s="137" t="s">
        <v>2621</v>
      </c>
      <c r="F1612" s="137" t="s">
        <v>2622</v>
      </c>
      <c r="G1612" s="10"/>
      <c r="H1612" s="10"/>
      <c r="I1612" s="10"/>
      <c r="J1612" s="138">
        <f>BK1612</f>
        <v>0</v>
      </c>
      <c r="K1612" s="10"/>
      <c r="L1612" s="126"/>
      <c r="M1612" s="131"/>
      <c r="N1612" s="132"/>
      <c r="O1612" s="132"/>
      <c r="P1612" s="133">
        <f>P1613</f>
        <v>0</v>
      </c>
      <c r="Q1612" s="132"/>
      <c r="R1612" s="133">
        <f>R1613</f>
        <v>0</v>
      </c>
      <c r="S1612" s="132"/>
      <c r="T1612" s="134">
        <f>T1613</f>
        <v>0</v>
      </c>
      <c r="U1612" s="10"/>
      <c r="V1612" s="10"/>
      <c r="W1612" s="10"/>
      <c r="X1612" s="10"/>
      <c r="Y1612" s="10"/>
      <c r="Z1612" s="10"/>
      <c r="AA1612" s="10"/>
      <c r="AB1612" s="10"/>
      <c r="AC1612" s="10"/>
      <c r="AD1612" s="10"/>
      <c r="AE1612" s="10"/>
      <c r="AF1612" s="10"/>
      <c r="AG1612" s="10"/>
      <c r="AH1612" s="10"/>
      <c r="AI1612" s="10"/>
      <c r="AJ1612" s="10"/>
      <c r="AK1612" s="10"/>
      <c r="AL1612" s="10"/>
      <c r="AM1612" s="10"/>
      <c r="AN1612" s="10"/>
      <c r="AO1612" s="10"/>
      <c r="AP1612" s="10"/>
      <c r="AQ1612" s="10"/>
      <c r="AR1612" s="127" t="s">
        <v>184</v>
      </c>
      <c r="AS1612" s="10"/>
      <c r="AT1612" s="135" t="s">
        <v>70</v>
      </c>
      <c r="AU1612" s="135" t="s">
        <v>79</v>
      </c>
      <c r="AV1612" s="10"/>
      <c r="AW1612" s="10"/>
      <c r="AX1612" s="10"/>
      <c r="AY1612" s="127" t="s">
        <v>162</v>
      </c>
      <c r="AZ1612" s="10"/>
      <c r="BA1612" s="10"/>
      <c r="BB1612" s="10"/>
      <c r="BC1612" s="10"/>
      <c r="BD1612" s="10"/>
      <c r="BE1612" s="10"/>
      <c r="BF1612" s="10"/>
      <c r="BG1612" s="10"/>
      <c r="BH1612" s="10"/>
      <c r="BI1612" s="10"/>
      <c r="BJ1612" s="10"/>
      <c r="BK1612" s="136">
        <f>BK1613</f>
        <v>0</v>
      </c>
      <c r="BL1612" s="10"/>
      <c r="BM1612" s="10"/>
    </row>
    <row r="1613" spans="2:65" s="14" customFormat="1" ht="16.5" customHeight="1">
      <c r="B1613" s="175"/>
      <c r="C1613" s="183" t="s">
        <v>2623</v>
      </c>
      <c r="D1613" s="183" t="s">
        <v>349</v>
      </c>
      <c r="E1613" s="258" t="s">
        <v>2624</v>
      </c>
      <c r="F1613" s="184" t="s">
        <v>2625</v>
      </c>
      <c r="G1613" s="185" t="s">
        <v>395</v>
      </c>
      <c r="H1613" s="186">
        <v>5</v>
      </c>
      <c r="I1613" s="187"/>
      <c r="J1613" s="186">
        <f>ROUND(I1613*H1613,3)</f>
        <v>0</v>
      </c>
      <c r="K1613" s="184" t="s">
        <v>1</v>
      </c>
      <c r="L1613" s="188"/>
      <c r="M1613" s="260" t="s">
        <v>1</v>
      </c>
      <c r="N1613" s="192" t="s">
        <v>43</v>
      </c>
      <c r="O1613" s="194">
        <v>0</v>
      </c>
      <c r="P1613" s="194">
        <f>O1613*H1613</f>
        <v>0</v>
      </c>
      <c r="Q1613" s="194">
        <v>0</v>
      </c>
      <c r="R1613" s="194">
        <f>Q1613*H1613</f>
        <v>0</v>
      </c>
      <c r="S1613" s="194">
        <v>0</v>
      </c>
      <c r="T1613" s="195">
        <f>S1613*H1613</f>
        <v>0</v>
      </c>
      <c r="U1613" s="202"/>
      <c r="V1613" s="202"/>
      <c r="W1613" s="202"/>
      <c r="X1613" s="202"/>
      <c r="Y1613" s="202"/>
      <c r="Z1613" s="202"/>
      <c r="AA1613" s="202"/>
      <c r="AB1613" s="202"/>
      <c r="AC1613" s="202"/>
      <c r="AD1613" s="202"/>
      <c r="AE1613" s="202"/>
      <c r="AF1613" s="202"/>
      <c r="AG1613" s="202"/>
      <c r="AH1613" s="202"/>
      <c r="AI1613" s="202"/>
      <c r="AJ1613" s="202"/>
      <c r="AK1613" s="202"/>
      <c r="AL1613" s="202"/>
      <c r="AM1613" s="202"/>
      <c r="AN1613" s="202"/>
      <c r="AO1613" s="202"/>
      <c r="AP1613" s="202"/>
      <c r="AQ1613" s="202"/>
      <c r="AR1613" s="203" t="s">
        <v>1462</v>
      </c>
      <c r="AS1613" s="202"/>
      <c r="AT1613" s="203" t="s">
        <v>349</v>
      </c>
      <c r="AU1613" s="203" t="s">
        <v>169</v>
      </c>
      <c r="AV1613" s="202"/>
      <c r="AW1613" s="202"/>
      <c r="AX1613" s="202"/>
      <c r="AY1613" s="203" t="s">
        <v>162</v>
      </c>
      <c r="AZ1613" s="202"/>
      <c r="BA1613" s="202"/>
      <c r="BB1613" s="202"/>
      <c r="BC1613" s="202"/>
      <c r="BD1613" s="202"/>
      <c r="BE1613" s="149">
        <f>IF(N1613="základná",J1613,0)</f>
        <v>0</v>
      </c>
      <c r="BF1613" s="149">
        <f>IF(N1613="znížená",J1613,0)</f>
        <v>0</v>
      </c>
      <c r="BG1613" s="149">
        <f>IF(N1613="zákl. prenesená",J1613,0)</f>
        <v>0</v>
      </c>
      <c r="BH1613" s="149">
        <f>IF(N1613="zníž. prenesená",J1613,0)</f>
        <v>0</v>
      </c>
      <c r="BI1613" s="149">
        <f>IF(N1613="nulová",J1613,0)</f>
        <v>0</v>
      </c>
      <c r="BJ1613" s="203" t="s">
        <v>169</v>
      </c>
      <c r="BK1613" s="150">
        <f>ROUND(I1613*H1613,3)</f>
        <v>0</v>
      </c>
      <c r="BL1613" s="203" t="s">
        <v>579</v>
      </c>
      <c r="BM1613" s="203" t="s">
        <v>2626</v>
      </c>
    </row>
    <row r="1614" spans="2:65" s="1" customFormat="1" ht="6.95" customHeight="1">
      <c r="B1614" s="39"/>
      <c r="C1614" s="40"/>
      <c r="D1614" s="40"/>
      <c r="E1614" s="40"/>
      <c r="F1614" s="40"/>
      <c r="G1614" s="40"/>
      <c r="H1614" s="40"/>
      <c r="I1614" s="100"/>
      <c r="J1614" s="40"/>
      <c r="K1614" s="40"/>
      <c r="L1614" s="30"/>
    </row>
  </sheetData>
  <mergeCells count="401">
    <mergeCell ref="E1548:F1548"/>
    <mergeCell ref="E1557:F1557"/>
    <mergeCell ref="E1558:F1558"/>
    <mergeCell ref="E1559:F1559"/>
    <mergeCell ref="E1560:F1560"/>
    <mergeCell ref="E1065:F1065"/>
    <mergeCell ref="E1063:F1063"/>
    <mergeCell ref="E1069:F1069"/>
    <mergeCell ref="E1073:F1073"/>
    <mergeCell ref="E1089:F1089"/>
    <mergeCell ref="E1091:F1091"/>
    <mergeCell ref="E1545:F1545"/>
    <mergeCell ref="E1546:F1546"/>
    <mergeCell ref="E1547:F1547"/>
    <mergeCell ref="E785:F785"/>
    <mergeCell ref="E788:F788"/>
    <mergeCell ref="E772:F772"/>
    <mergeCell ref="E774:F774"/>
    <mergeCell ref="E776:F776"/>
    <mergeCell ref="E779:F779"/>
    <mergeCell ref="E781:F781"/>
    <mergeCell ref="E811:F811"/>
    <mergeCell ref="E816:F816"/>
    <mergeCell ref="E818:F818"/>
    <mergeCell ref="E830:F830"/>
    <mergeCell ref="E832:F832"/>
    <mergeCell ref="E793:F793"/>
    <mergeCell ref="E797:F797"/>
    <mergeCell ref="E801:F801"/>
    <mergeCell ref="E805:F805"/>
    <mergeCell ref="E809:F809"/>
    <mergeCell ref="E877:F877"/>
    <mergeCell ref="E879:F879"/>
    <mergeCell ref="E845:F845"/>
    <mergeCell ref="E847:F847"/>
    <mergeCell ref="E848:F848"/>
    <mergeCell ref="E850:F850"/>
    <mergeCell ref="E851:F851"/>
    <mergeCell ref="E853:F853"/>
    <mergeCell ref="E854:F854"/>
    <mergeCell ref="E855:F855"/>
    <mergeCell ref="E856:F856"/>
    <mergeCell ref="E858:F858"/>
    <mergeCell ref="E862:F862"/>
    <mergeCell ref="E864:F864"/>
    <mergeCell ref="E870:F870"/>
    <mergeCell ref="E874:F874"/>
    <mergeCell ref="E989:F989"/>
    <mergeCell ref="E992:F992"/>
    <mergeCell ref="E928:F928"/>
    <mergeCell ref="E929:F929"/>
    <mergeCell ref="E930:F930"/>
    <mergeCell ref="E931:F931"/>
    <mergeCell ref="E932:F932"/>
    <mergeCell ref="E933:F933"/>
    <mergeCell ref="E934:F934"/>
    <mergeCell ref="E936:F936"/>
    <mergeCell ref="E979:F979"/>
    <mergeCell ref="E981:F981"/>
    <mergeCell ref="E983:F983"/>
    <mergeCell ref="E985:F985"/>
    <mergeCell ref="E987:F987"/>
    <mergeCell ref="E966:F966"/>
    <mergeCell ref="E964:F964"/>
    <mergeCell ref="E974:F974"/>
    <mergeCell ref="E975:F975"/>
    <mergeCell ref="E977:F977"/>
    <mergeCell ref="E999:F999"/>
    <mergeCell ref="E1000:F1000"/>
    <mergeCell ref="E1001:F1001"/>
    <mergeCell ref="E1002:F1002"/>
    <mergeCell ref="E1003:F1003"/>
    <mergeCell ref="E994:F994"/>
    <mergeCell ref="E995:F995"/>
    <mergeCell ref="E996:F996"/>
    <mergeCell ref="E997:F997"/>
    <mergeCell ref="E998:F998"/>
    <mergeCell ref="E1053:F1053"/>
    <mergeCell ref="E1012:F1012"/>
    <mergeCell ref="E1013:F1013"/>
    <mergeCell ref="E1014:F1014"/>
    <mergeCell ref="E1015:F1015"/>
    <mergeCell ref="E1017:F1017"/>
    <mergeCell ref="E1027:F1027"/>
    <mergeCell ref="E1025:F1025"/>
    <mergeCell ref="E1021:F1021"/>
    <mergeCell ref="E1022:F1022"/>
    <mergeCell ref="E1023:F1023"/>
    <mergeCell ref="E1033:F1033"/>
    <mergeCell ref="E1035:F1035"/>
    <mergeCell ref="E1037:F1037"/>
    <mergeCell ref="E1039:F1039"/>
    <mergeCell ref="E1042:F1042"/>
    <mergeCell ref="E1045:F1045"/>
    <mergeCell ref="E1048:F1048"/>
    <mergeCell ref="E1050:F1050"/>
    <mergeCell ref="E1051:F1051"/>
    <mergeCell ref="E1094:F1094"/>
    <mergeCell ref="E1077:F1077"/>
    <mergeCell ref="E1079:F1079"/>
    <mergeCell ref="E120:F120"/>
    <mergeCell ref="E121:F121"/>
    <mergeCell ref="E116:F116"/>
    <mergeCell ref="E872:F872"/>
    <mergeCell ref="E938:F938"/>
    <mergeCell ref="E915:F915"/>
    <mergeCell ref="E917:F917"/>
    <mergeCell ref="E920:F920"/>
    <mergeCell ref="E922:F922"/>
    <mergeCell ref="E924:F924"/>
    <mergeCell ref="E889:F889"/>
    <mergeCell ref="E891:F891"/>
    <mergeCell ref="E893:F893"/>
    <mergeCell ref="E895:F895"/>
    <mergeCell ref="E901:F901"/>
    <mergeCell ref="E907:F907"/>
    <mergeCell ref="E163:F163"/>
    <mergeCell ref="E164:F164"/>
    <mergeCell ref="E149:F149"/>
    <mergeCell ref="E1029:F1029"/>
    <mergeCell ref="E1031:F1031"/>
    <mergeCell ref="E150:F150"/>
    <mergeCell ref="E137:F137"/>
    <mergeCell ref="E188:F188"/>
    <mergeCell ref="E180:F180"/>
    <mergeCell ref="E181:F181"/>
    <mergeCell ref="E172:F172"/>
    <mergeCell ref="E173:F173"/>
    <mergeCell ref="E218:F218"/>
    <mergeCell ref="E208:F208"/>
    <mergeCell ref="E195:F195"/>
    <mergeCell ref="E193:F193"/>
    <mergeCell ref="E191:F191"/>
    <mergeCell ref="E240:F240"/>
    <mergeCell ref="E235:F235"/>
    <mergeCell ref="E236:F236"/>
    <mergeCell ref="E230:F230"/>
    <mergeCell ref="E224:F224"/>
    <mergeCell ref="E266:F266"/>
    <mergeCell ref="E264:F264"/>
    <mergeCell ref="E252:F252"/>
    <mergeCell ref="E248:F248"/>
    <mergeCell ref="E244:F244"/>
    <mergeCell ref="E293:F293"/>
    <mergeCell ref="E286:F286"/>
    <mergeCell ref="E280:F280"/>
    <mergeCell ref="E278:F278"/>
    <mergeCell ref="E273:F273"/>
    <mergeCell ref="E335:F335"/>
    <mergeCell ref="E331:F331"/>
    <mergeCell ref="E327:F327"/>
    <mergeCell ref="E323:F323"/>
    <mergeCell ref="E316:F316"/>
    <mergeCell ref="E359:F359"/>
    <mergeCell ref="E348:F348"/>
    <mergeCell ref="E344:F344"/>
    <mergeCell ref="E341:F341"/>
    <mergeCell ref="E337:F337"/>
    <mergeCell ref="E384:F384"/>
    <mergeCell ref="E379:F379"/>
    <mergeCell ref="E375:F375"/>
    <mergeCell ref="E370:F370"/>
    <mergeCell ref="E371:F371"/>
    <mergeCell ref="E415:F415"/>
    <mergeCell ref="E405:F405"/>
    <mergeCell ref="E400:F400"/>
    <mergeCell ref="E393:F393"/>
    <mergeCell ref="E388:F388"/>
    <mergeCell ref="E458:F458"/>
    <mergeCell ref="E453:F453"/>
    <mergeCell ref="E454:F454"/>
    <mergeCell ref="E436:F436"/>
    <mergeCell ref="E419:F419"/>
    <mergeCell ref="E602:F602"/>
    <mergeCell ref="E600:F600"/>
    <mergeCell ref="E495:F495"/>
    <mergeCell ref="E493:F493"/>
    <mergeCell ref="E491:F491"/>
    <mergeCell ref="E477:F477"/>
    <mergeCell ref="E475:F475"/>
    <mergeCell ref="E508:F508"/>
    <mergeCell ref="E506:F506"/>
    <mergeCell ref="E501:F501"/>
    <mergeCell ref="E502:F502"/>
    <mergeCell ref="E499:F499"/>
    <mergeCell ref="E763:F763"/>
    <mergeCell ref="E759:F759"/>
    <mergeCell ref="E753:F753"/>
    <mergeCell ref="E745:F745"/>
    <mergeCell ref="E746:F746"/>
    <mergeCell ref="E747:F747"/>
    <mergeCell ref="E50:H50"/>
    <mergeCell ref="E107:H107"/>
    <mergeCell ref="E109:H109"/>
    <mergeCell ref="E698:F698"/>
    <mergeCell ref="E695:F695"/>
    <mergeCell ref="E689:F689"/>
    <mergeCell ref="E684:F684"/>
    <mergeCell ref="E681:F681"/>
    <mergeCell ref="E718:F718"/>
    <mergeCell ref="E720:F720"/>
    <mergeCell ref="E705:F705"/>
    <mergeCell ref="E710:F710"/>
    <mergeCell ref="E715:F715"/>
    <mergeCell ref="E592:F592"/>
    <mergeCell ref="E553:F553"/>
    <mergeCell ref="E551:F551"/>
    <mergeCell ref="E549:F549"/>
    <mergeCell ref="E528:F528"/>
    <mergeCell ref="L2:V2"/>
    <mergeCell ref="E762:F762"/>
    <mergeCell ref="E741:F741"/>
    <mergeCell ref="E742:F742"/>
    <mergeCell ref="E743:F743"/>
    <mergeCell ref="E736:F736"/>
    <mergeCell ref="E737:F737"/>
    <mergeCell ref="E738:F738"/>
    <mergeCell ref="E729:F729"/>
    <mergeCell ref="E727:F727"/>
    <mergeCell ref="E725:F725"/>
    <mergeCell ref="E722:F722"/>
    <mergeCell ref="E717:F717"/>
    <mergeCell ref="E7:H7"/>
    <mergeCell ref="E9:H9"/>
    <mergeCell ref="E18:H18"/>
    <mergeCell ref="E27:H27"/>
    <mergeCell ref="E48:H48"/>
    <mergeCell ref="E671:F671"/>
    <mergeCell ref="E648:F648"/>
    <mergeCell ref="E625:F625"/>
    <mergeCell ref="E622:F622"/>
    <mergeCell ref="E597:F597"/>
    <mergeCell ref="E598:F598"/>
    <mergeCell ref="E1096:F1096"/>
    <mergeCell ref="E1097:F1097"/>
    <mergeCell ref="E1098:F1098"/>
    <mergeCell ref="E1099:F1099"/>
    <mergeCell ref="E1100:F1100"/>
    <mergeCell ref="E1101:F1101"/>
    <mergeCell ref="E1102:F1102"/>
    <mergeCell ref="E1103:F1103"/>
    <mergeCell ref="E1104:F1104"/>
    <mergeCell ref="E1105:F1105"/>
    <mergeCell ref="E1106:F1106"/>
    <mergeCell ref="E1107:F1107"/>
    <mergeCell ref="E1108:F1108"/>
    <mergeCell ref="E1109:F1109"/>
    <mergeCell ref="E1110:F1110"/>
    <mergeCell ref="E1111:F1111"/>
    <mergeCell ref="E1112:F1112"/>
    <mergeCell ref="E1113:F1113"/>
    <mergeCell ref="E1158:F1158"/>
    <mergeCell ref="E1159:F1159"/>
    <mergeCell ref="E1156:F1156"/>
    <mergeCell ref="E1154:F1154"/>
    <mergeCell ref="E1149:F1149"/>
    <mergeCell ref="E1141:F1141"/>
    <mergeCell ref="E1134:F1134"/>
    <mergeCell ref="E1126:F1126"/>
    <mergeCell ref="E1118:F1118"/>
    <mergeCell ref="E1161:F1161"/>
    <mergeCell ref="E1162:F1162"/>
    <mergeCell ref="E1163:F1163"/>
    <mergeCell ref="E1164:F1164"/>
    <mergeCell ref="E1179:F1179"/>
    <mergeCell ref="E1177:F1177"/>
    <mergeCell ref="E1173:F1173"/>
    <mergeCell ref="E1170:F1170"/>
    <mergeCell ref="E1166:F1166"/>
    <mergeCell ref="E1220:F1220"/>
    <mergeCell ref="E1216:F1216"/>
    <mergeCell ref="E1188:F1188"/>
    <mergeCell ref="E1184:F1184"/>
    <mergeCell ref="E1365:F1365"/>
    <mergeCell ref="E1363:F1363"/>
    <mergeCell ref="E1322:F1322"/>
    <mergeCell ref="E1328:F1328"/>
    <mergeCell ref="E1332:F1332"/>
    <mergeCell ref="E1318:F1318"/>
    <mergeCell ref="E1311:F1311"/>
    <mergeCell ref="E1306:F1306"/>
    <mergeCell ref="E1302:F1302"/>
    <mergeCell ref="E1285:F1285"/>
    <mergeCell ref="E1280:F1280"/>
    <mergeCell ref="E1276:F1276"/>
    <mergeCell ref="E1243:F1243"/>
    <mergeCell ref="E1224:F1224"/>
    <mergeCell ref="E1485:F1485"/>
    <mergeCell ref="E1486:F1486"/>
    <mergeCell ref="E1487:F1487"/>
    <mergeCell ref="E1470:F1470"/>
    <mergeCell ref="E1471:F1471"/>
    <mergeCell ref="E1472:F1472"/>
    <mergeCell ref="E1473:F1473"/>
    <mergeCell ref="E1474:F1474"/>
    <mergeCell ref="E1475:F1475"/>
    <mergeCell ref="E1476:F1476"/>
    <mergeCell ref="E1477:F1477"/>
    <mergeCell ref="E1478:F1478"/>
    <mergeCell ref="E1454:F1454"/>
    <mergeCell ref="E1496:F1496"/>
    <mergeCell ref="E1497:F1497"/>
    <mergeCell ref="E1498:F1498"/>
    <mergeCell ref="E1499:F1499"/>
    <mergeCell ref="E1500:F1500"/>
    <mergeCell ref="E1501:F1501"/>
    <mergeCell ref="E1502:F1502"/>
    <mergeCell ref="E1503:F1503"/>
    <mergeCell ref="E1488:F1488"/>
    <mergeCell ref="E1489:F1489"/>
    <mergeCell ref="E1490:F1490"/>
    <mergeCell ref="E1491:F1491"/>
    <mergeCell ref="E1492:F1492"/>
    <mergeCell ref="E1493:F1493"/>
    <mergeCell ref="E1494:F1494"/>
    <mergeCell ref="E1465:F1465"/>
    <mergeCell ref="E1457:F1457"/>
    <mergeCell ref="E1479:F1479"/>
    <mergeCell ref="E1480:F1480"/>
    <mergeCell ref="E1481:F1481"/>
    <mergeCell ref="E1482:F1482"/>
    <mergeCell ref="E1483:F1483"/>
    <mergeCell ref="E1484:F1484"/>
    <mergeCell ref="E1504:F1504"/>
    <mergeCell ref="E1505:F1505"/>
    <mergeCell ref="E1506:F1506"/>
    <mergeCell ref="E1507:F1507"/>
    <mergeCell ref="E1508:F1508"/>
    <mergeCell ref="E1509:F1509"/>
    <mergeCell ref="E1510:F1510"/>
    <mergeCell ref="E1511:F1511"/>
    <mergeCell ref="E1512:F1512"/>
    <mergeCell ref="E1561:F1561"/>
    <mergeCell ref="E1562:F1562"/>
    <mergeCell ref="E1563:F1563"/>
    <mergeCell ref="E1564:F1564"/>
    <mergeCell ref="E1565:F1565"/>
    <mergeCell ref="E1566:F1566"/>
    <mergeCell ref="E1567:F1567"/>
    <mergeCell ref="E1513:F1513"/>
    <mergeCell ref="E1514:F1514"/>
    <mergeCell ref="E1515:F1515"/>
    <mergeCell ref="E1516:F1516"/>
    <mergeCell ref="E1517:F1517"/>
    <mergeCell ref="E1518:F1518"/>
    <mergeCell ref="E1519:F1519"/>
    <mergeCell ref="E1549:F1549"/>
    <mergeCell ref="E1550:F1550"/>
    <mergeCell ref="E1551:F1551"/>
    <mergeCell ref="E1552:F1552"/>
    <mergeCell ref="E1553:F1553"/>
    <mergeCell ref="E1554:F1554"/>
    <mergeCell ref="E1555:F1555"/>
    <mergeCell ref="E1533:F1533"/>
    <mergeCell ref="E1534:F1534"/>
    <mergeCell ref="E1535:F1535"/>
    <mergeCell ref="E1537:F1537"/>
    <mergeCell ref="E1538:F1538"/>
    <mergeCell ref="E1539:F1539"/>
    <mergeCell ref="E1540:F1540"/>
    <mergeCell ref="E1541:F1541"/>
    <mergeCell ref="E1542:F1542"/>
    <mergeCell ref="E1543:F1543"/>
    <mergeCell ref="E1521:F1521"/>
    <mergeCell ref="E1522:F1522"/>
    <mergeCell ref="E1523:F1523"/>
    <mergeCell ref="E1524:F1524"/>
    <mergeCell ref="E1525:F1525"/>
    <mergeCell ref="E1526:F1526"/>
    <mergeCell ref="E1527:F1527"/>
    <mergeCell ref="E1528:F1528"/>
    <mergeCell ref="E1529:F1529"/>
    <mergeCell ref="E1530:F1530"/>
    <mergeCell ref="E1531:F1531"/>
    <mergeCell ref="E1536:F1536"/>
    <mergeCell ref="E1608:F1608"/>
    <mergeCell ref="E1596:F1596"/>
    <mergeCell ref="E1593:F1593"/>
    <mergeCell ref="E1594:F1594"/>
    <mergeCell ref="E1581:F1581"/>
    <mergeCell ref="E1582:F1582"/>
    <mergeCell ref="E1583:F1583"/>
    <mergeCell ref="E1584:F1584"/>
    <mergeCell ref="E1585:F1585"/>
    <mergeCell ref="E1586:F1586"/>
    <mergeCell ref="E1587:F1587"/>
    <mergeCell ref="E1588:F1588"/>
    <mergeCell ref="E1589:F1589"/>
    <mergeCell ref="E1590:F1590"/>
    <mergeCell ref="E1591:F1591"/>
    <mergeCell ref="E1578:F1578"/>
    <mergeCell ref="E1579:F1579"/>
    <mergeCell ref="E1569:F1569"/>
    <mergeCell ref="E1570:F1570"/>
    <mergeCell ref="E1571:F1571"/>
    <mergeCell ref="E1572:F1572"/>
    <mergeCell ref="E1573:F1573"/>
    <mergeCell ref="E1574:F1574"/>
    <mergeCell ref="E1575:F1575"/>
    <mergeCell ref="E1576:F1576"/>
    <mergeCell ref="E1577:F157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10"/>
  <sheetViews>
    <sheetView showGridLines="0" topLeftCell="A60" workbookViewId="0">
      <selection activeCell="W73" sqref="W73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83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1955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ROUND(J84,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ROUND((SUM(BE84:BE109)),  2)</f>
        <v>0</v>
      </c>
      <c r="I33" s="92">
        <v>0.2</v>
      </c>
      <c r="J33" s="91">
        <f>ROUND(((SUM(BE84:BE109))*I33),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ROUND((SUM(BF84:BF109)),  2)</f>
        <v>0</v>
      </c>
      <c r="I34" s="92">
        <v>0.2</v>
      </c>
      <c r="J34" s="91">
        <f>ROUND(((SUM(BF84:BF109))*I34),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ROUND((SUM(BG84:BG109)),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ROUND((SUM(BH84:BH109)),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ROUND((SUM(BI84:BI109)),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01P - SO 01 Vonkajšie prístrešky a altánok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/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J84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119</v>
      </c>
      <c r="E60" s="108"/>
      <c r="F60" s="108"/>
      <c r="G60" s="108"/>
      <c r="H60" s="108"/>
      <c r="I60" s="109"/>
      <c r="J60" s="110">
        <f>J85</f>
        <v>0</v>
      </c>
      <c r="L60" s="106"/>
    </row>
    <row r="61" spans="2:47" s="8" customFormat="1" ht="19.899999999999999" customHeight="1">
      <c r="B61" s="111"/>
      <c r="D61" s="112" t="s">
        <v>128</v>
      </c>
      <c r="E61" s="113"/>
      <c r="F61" s="113"/>
      <c r="G61" s="113"/>
      <c r="H61" s="113"/>
      <c r="I61" s="114"/>
      <c r="J61" s="115">
        <f>J86</f>
        <v>0</v>
      </c>
      <c r="L61" s="111"/>
    </row>
    <row r="62" spans="2:47" s="8" customFormat="1" ht="19.899999999999999" customHeight="1">
      <c r="B62" s="111"/>
      <c r="D62" s="112" t="s">
        <v>129</v>
      </c>
      <c r="E62" s="113"/>
      <c r="F62" s="113"/>
      <c r="G62" s="113"/>
      <c r="H62" s="113"/>
      <c r="I62" s="114"/>
      <c r="J62" s="115">
        <f>J92</f>
        <v>0</v>
      </c>
      <c r="L62" s="111"/>
    </row>
    <row r="63" spans="2:47" s="7" customFormat="1" ht="24.95" customHeight="1">
      <c r="B63" s="106"/>
      <c r="D63" s="107" t="s">
        <v>134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8" customFormat="1" ht="19.899999999999999" customHeight="1">
      <c r="B64" s="111"/>
      <c r="D64" s="112" t="s">
        <v>146</v>
      </c>
      <c r="E64" s="113"/>
      <c r="F64" s="113"/>
      <c r="G64" s="113"/>
      <c r="H64" s="113"/>
      <c r="I64" s="114"/>
      <c r="J64" s="115">
        <f>J106</f>
        <v>0</v>
      </c>
      <c r="L64" s="111"/>
    </row>
    <row r="65" spans="2:12" s="1" customFormat="1" ht="21.75" customHeight="1">
      <c r="B65" s="30"/>
      <c r="I65" s="84"/>
      <c r="L65" s="30"/>
    </row>
    <row r="66" spans="2:12" s="1" customFormat="1" ht="6.95" customHeight="1">
      <c r="B66" s="39"/>
      <c r="C66" s="40"/>
      <c r="D66" s="40"/>
      <c r="E66" s="40"/>
      <c r="F66" s="40"/>
      <c r="G66" s="40"/>
      <c r="H66" s="40"/>
      <c r="I66" s="100"/>
      <c r="J66" s="40"/>
      <c r="K66" s="40"/>
      <c r="L66" s="30"/>
    </row>
    <row r="70" spans="2:12" s="1" customFormat="1" ht="6.95" customHeight="1">
      <c r="B70" s="41"/>
      <c r="C70" s="42"/>
      <c r="D70" s="42"/>
      <c r="E70" s="42"/>
      <c r="F70" s="42"/>
      <c r="G70" s="42"/>
      <c r="H70" s="42"/>
      <c r="I70" s="101"/>
      <c r="J70" s="42"/>
      <c r="K70" s="42"/>
      <c r="L70" s="30"/>
    </row>
    <row r="71" spans="2:12" s="1" customFormat="1" ht="24.95" customHeight="1">
      <c r="B71" s="30"/>
      <c r="C71" s="20" t="s">
        <v>148</v>
      </c>
      <c r="I71" s="84"/>
      <c r="L71" s="30"/>
    </row>
    <row r="72" spans="2:12" s="1" customFormat="1" ht="6.95" customHeight="1">
      <c r="B72" s="30"/>
      <c r="I72" s="84"/>
      <c r="L72" s="30"/>
    </row>
    <row r="73" spans="2:12" s="1" customFormat="1" ht="12" customHeight="1">
      <c r="B73" s="30"/>
      <c r="C73" s="25" t="s">
        <v>14</v>
      </c>
      <c r="I73" s="84"/>
      <c r="L73" s="30"/>
    </row>
    <row r="74" spans="2:12" s="1" customFormat="1" ht="16.5" customHeight="1">
      <c r="B74" s="30"/>
      <c r="E74" s="254" t="str">
        <f>E7</f>
        <v>Rodinný dom s 2 byt. jednotkami - Trenčín, Vytvorenie podmienok pre deinštitucionalizáciu DSS Adam. Kochanovce</v>
      </c>
      <c r="F74" s="255"/>
      <c r="G74" s="255"/>
      <c r="H74" s="255"/>
      <c r="I74" s="84"/>
      <c r="L74" s="30"/>
    </row>
    <row r="75" spans="2:12" s="1" customFormat="1" ht="12" customHeight="1">
      <c r="B75" s="30"/>
      <c r="C75" s="25" t="s">
        <v>103</v>
      </c>
      <c r="I75" s="84"/>
      <c r="L75" s="30"/>
    </row>
    <row r="76" spans="2:12" s="1" customFormat="1" ht="16.5" customHeight="1">
      <c r="B76" s="30"/>
      <c r="E76" s="216" t="str">
        <f>E9</f>
        <v>01P - SO 01 Vonkajšie prístrešky a altánok</v>
      </c>
      <c r="F76" s="215"/>
      <c r="G76" s="215"/>
      <c r="H76" s="215"/>
      <c r="I76" s="84"/>
      <c r="L76" s="30"/>
    </row>
    <row r="77" spans="2:12" s="1" customFormat="1" ht="6.95" customHeight="1">
      <c r="B77" s="30"/>
      <c r="I77" s="84"/>
      <c r="L77" s="30"/>
    </row>
    <row r="78" spans="2:12" s="1" customFormat="1" ht="12" customHeight="1">
      <c r="B78" s="30"/>
      <c r="C78" s="25" t="s">
        <v>18</v>
      </c>
      <c r="F78" s="16" t="str">
        <f>F12</f>
        <v>parc. č. 400, Trenčín</v>
      </c>
      <c r="I78" s="85" t="s">
        <v>20</v>
      </c>
      <c r="J78" s="46"/>
      <c r="L78" s="30"/>
    </row>
    <row r="79" spans="2:12" s="1" customFormat="1" ht="6.95" customHeight="1">
      <c r="B79" s="30"/>
      <c r="I79" s="84"/>
      <c r="L79" s="30"/>
    </row>
    <row r="80" spans="2:12" s="1" customFormat="1" ht="13.7" customHeight="1">
      <c r="B80" s="30"/>
      <c r="C80" s="25" t="s">
        <v>21</v>
      </c>
      <c r="F80" s="16" t="str">
        <f>E15</f>
        <v>Trenčiansky samosprávny kraj</v>
      </c>
      <c r="I80" s="85" t="s">
        <v>28</v>
      </c>
      <c r="J80" s="28" t="str">
        <f>E21</f>
        <v>ADOM, spol. s r.o.</v>
      </c>
      <c r="L80" s="30"/>
    </row>
    <row r="81" spans="2:65" s="1" customFormat="1" ht="13.7" customHeight="1">
      <c r="B81" s="30"/>
      <c r="C81" s="25" t="s">
        <v>26</v>
      </c>
      <c r="F81" s="16" t="str">
        <f>IF(E18="","",E18)</f>
        <v>Vyplň údaj</v>
      </c>
      <c r="I81" s="85" t="s">
        <v>34</v>
      </c>
      <c r="J81" s="28" t="str">
        <f>E24</f>
        <v>Viera Masnicová</v>
      </c>
      <c r="L81" s="30"/>
    </row>
    <row r="82" spans="2:65" s="1" customFormat="1" ht="10.35" customHeight="1">
      <c r="B82" s="30"/>
      <c r="I82" s="84"/>
      <c r="L82" s="30"/>
    </row>
    <row r="83" spans="2:65" s="9" customFormat="1" ht="29.25" customHeight="1">
      <c r="B83" s="116"/>
      <c r="C83" s="117" t="s">
        <v>149</v>
      </c>
      <c r="D83" s="118" t="s">
        <v>56</v>
      </c>
      <c r="E83" s="257" t="s">
        <v>53</v>
      </c>
      <c r="F83" s="257"/>
      <c r="G83" s="118" t="s">
        <v>150</v>
      </c>
      <c r="H83" s="118" t="s">
        <v>151</v>
      </c>
      <c r="I83" s="119" t="s">
        <v>152</v>
      </c>
      <c r="J83" s="120" t="s">
        <v>107</v>
      </c>
      <c r="K83" s="121" t="s">
        <v>153</v>
      </c>
      <c r="L83" s="116"/>
      <c r="M83" s="53" t="s">
        <v>1</v>
      </c>
      <c r="N83" s="54" t="s">
        <v>41</v>
      </c>
      <c r="O83" s="54" t="s">
        <v>154</v>
      </c>
      <c r="P83" s="54" t="s">
        <v>155</v>
      </c>
      <c r="Q83" s="54" t="s">
        <v>156</v>
      </c>
      <c r="R83" s="54" t="s">
        <v>157</v>
      </c>
      <c r="S83" s="54" t="s">
        <v>158</v>
      </c>
      <c r="T83" s="55" t="s">
        <v>159</v>
      </c>
    </row>
    <row r="84" spans="2:65" s="1" customFormat="1" ht="22.9" customHeight="1">
      <c r="B84" s="30"/>
      <c r="C84" s="58" t="s">
        <v>108</v>
      </c>
      <c r="I84" s="84"/>
      <c r="J84" s="122">
        <f>BK84</f>
        <v>0</v>
      </c>
      <c r="L84" s="30"/>
      <c r="M84" s="56"/>
      <c r="N84" s="47"/>
      <c r="O84" s="47"/>
      <c r="P84" s="123">
        <f>P85+P105</f>
        <v>0</v>
      </c>
      <c r="Q84" s="47"/>
      <c r="R84" s="123">
        <f>R85+R105</f>
        <v>0</v>
      </c>
      <c r="S84" s="47"/>
      <c r="T84" s="124">
        <f>T85+T105</f>
        <v>0</v>
      </c>
      <c r="AT84" s="16" t="s">
        <v>70</v>
      </c>
      <c r="AU84" s="16" t="s">
        <v>109</v>
      </c>
      <c r="BK84" s="125">
        <f>BK85+BK105</f>
        <v>0</v>
      </c>
    </row>
    <row r="85" spans="2:65" s="10" customFormat="1" ht="25.9" customHeight="1">
      <c r="B85" s="126"/>
      <c r="D85" s="127" t="s">
        <v>70</v>
      </c>
      <c r="E85" s="128" t="s">
        <v>863</v>
      </c>
      <c r="F85" s="128" t="s">
        <v>864</v>
      </c>
      <c r="I85" s="129"/>
      <c r="J85" s="130">
        <f>BK85</f>
        <v>0</v>
      </c>
      <c r="L85" s="126"/>
      <c r="M85" s="131"/>
      <c r="N85" s="132"/>
      <c r="O85" s="132"/>
      <c r="P85" s="133">
        <f>P86+P92</f>
        <v>0</v>
      </c>
      <c r="Q85" s="132"/>
      <c r="R85" s="133">
        <f>R86+R92</f>
        <v>0</v>
      </c>
      <c r="S85" s="132"/>
      <c r="T85" s="134">
        <f>T86+T92</f>
        <v>0</v>
      </c>
      <c r="AR85" s="127" t="s">
        <v>169</v>
      </c>
      <c r="AT85" s="135" t="s">
        <v>70</v>
      </c>
      <c r="AU85" s="135" t="s">
        <v>71</v>
      </c>
      <c r="AY85" s="127" t="s">
        <v>162</v>
      </c>
      <c r="BK85" s="136">
        <f>BK86+BK92</f>
        <v>0</v>
      </c>
    </row>
    <row r="86" spans="2:65" s="10" customFormat="1" ht="22.9" customHeight="1">
      <c r="B86" s="126"/>
      <c r="D86" s="127" t="s">
        <v>70</v>
      </c>
      <c r="E86" s="137" t="s">
        <v>1196</v>
      </c>
      <c r="F86" s="137" t="s">
        <v>1197</v>
      </c>
      <c r="I86" s="129"/>
      <c r="J86" s="138">
        <f>BK86</f>
        <v>0</v>
      </c>
      <c r="L86" s="126"/>
      <c r="M86" s="131"/>
      <c r="N86" s="132"/>
      <c r="O86" s="132"/>
      <c r="P86" s="133">
        <f>SUM(P87:P91)</f>
        <v>0</v>
      </c>
      <c r="Q86" s="132"/>
      <c r="R86" s="133">
        <f>SUM(R87:R91)</f>
        <v>0</v>
      </c>
      <c r="S86" s="132"/>
      <c r="T86" s="134">
        <f>SUM(T87:T91)</f>
        <v>0</v>
      </c>
      <c r="AR86" s="127" t="s">
        <v>169</v>
      </c>
      <c r="AT86" s="135" t="s">
        <v>70</v>
      </c>
      <c r="AU86" s="135" t="s">
        <v>79</v>
      </c>
      <c r="AY86" s="127" t="s">
        <v>162</v>
      </c>
      <c r="BK86" s="136">
        <f>SUM(BK87:BK91)</f>
        <v>0</v>
      </c>
    </row>
    <row r="87" spans="2:65" s="1" customFormat="1" ht="33.75" customHeight="1">
      <c r="B87" s="139"/>
      <c r="C87" s="140" t="s">
        <v>79</v>
      </c>
      <c r="D87" s="140" t="s">
        <v>164</v>
      </c>
      <c r="E87" s="242" t="s">
        <v>1199</v>
      </c>
      <c r="F87" s="243"/>
      <c r="G87" s="142" t="s">
        <v>274</v>
      </c>
      <c r="H87" s="143">
        <v>76.33</v>
      </c>
      <c r="I87" s="144"/>
      <c r="J87" s="143">
        <f>ROUND(I87*H87,3)</f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>O87*H87</f>
        <v>0</v>
      </c>
      <c r="Q87" s="147">
        <v>0</v>
      </c>
      <c r="R87" s="147">
        <f>Q87*H87</f>
        <v>0</v>
      </c>
      <c r="S87" s="147">
        <v>0</v>
      </c>
      <c r="T87" s="148">
        <f>S87*H87</f>
        <v>0</v>
      </c>
      <c r="AR87" s="16" t="s">
        <v>272</v>
      </c>
      <c r="AT87" s="16" t="s">
        <v>164</v>
      </c>
      <c r="AU87" s="16" t="s">
        <v>169</v>
      </c>
      <c r="AY87" s="16" t="s">
        <v>162</v>
      </c>
      <c r="BE87" s="149">
        <f>IF(N87="základná",J87,0)</f>
        <v>0</v>
      </c>
      <c r="BF87" s="149">
        <f>IF(N87="znížená",J87,0)</f>
        <v>0</v>
      </c>
      <c r="BG87" s="149">
        <f>IF(N87="zákl. prenesená",J87,0)</f>
        <v>0</v>
      </c>
      <c r="BH87" s="149">
        <f>IF(N87="zníž. prenesená",J87,0)</f>
        <v>0</v>
      </c>
      <c r="BI87" s="149">
        <f>IF(N87="nulová",J87,0)</f>
        <v>0</v>
      </c>
      <c r="BJ87" s="16" t="s">
        <v>169</v>
      </c>
      <c r="BK87" s="150">
        <f>ROUND(I87*H87,3)</f>
        <v>0</v>
      </c>
      <c r="BL87" s="16" t="s">
        <v>272</v>
      </c>
      <c r="BM87" s="16" t="s">
        <v>1956</v>
      </c>
    </row>
    <row r="88" spans="2:65" s="12" customFormat="1">
      <c r="B88" s="159"/>
      <c r="D88" s="152" t="s">
        <v>175</v>
      </c>
      <c r="E88" s="160" t="s">
        <v>1</v>
      </c>
      <c r="F88" s="161" t="s">
        <v>1957</v>
      </c>
      <c r="H88" s="162">
        <v>27.33</v>
      </c>
      <c r="I88" s="163"/>
      <c r="L88" s="159"/>
      <c r="M88" s="164"/>
      <c r="N88" s="165"/>
      <c r="O88" s="165"/>
      <c r="P88" s="165"/>
      <c r="Q88" s="165"/>
      <c r="R88" s="165"/>
      <c r="S88" s="165"/>
      <c r="T88" s="166"/>
      <c r="AT88" s="160" t="s">
        <v>175</v>
      </c>
      <c r="AU88" s="160" t="s">
        <v>169</v>
      </c>
      <c r="AV88" s="12" t="s">
        <v>169</v>
      </c>
      <c r="AW88" s="12" t="s">
        <v>32</v>
      </c>
      <c r="AX88" s="12" t="s">
        <v>71</v>
      </c>
      <c r="AY88" s="160" t="s">
        <v>162</v>
      </c>
    </row>
    <row r="89" spans="2:65" s="12" customFormat="1">
      <c r="B89" s="159"/>
      <c r="D89" s="152" t="s">
        <v>175</v>
      </c>
      <c r="E89" s="160" t="s">
        <v>1</v>
      </c>
      <c r="F89" s="161" t="s">
        <v>1958</v>
      </c>
      <c r="H89" s="162">
        <v>49</v>
      </c>
      <c r="I89" s="163"/>
      <c r="L89" s="159"/>
      <c r="M89" s="164"/>
      <c r="N89" s="165"/>
      <c r="O89" s="165"/>
      <c r="P89" s="165"/>
      <c r="Q89" s="165"/>
      <c r="R89" s="165"/>
      <c r="S89" s="165"/>
      <c r="T89" s="166"/>
      <c r="AT89" s="160" t="s">
        <v>175</v>
      </c>
      <c r="AU89" s="160" t="s">
        <v>169</v>
      </c>
      <c r="AV89" s="12" t="s">
        <v>169</v>
      </c>
      <c r="AW89" s="12" t="s">
        <v>32</v>
      </c>
      <c r="AX89" s="12" t="s">
        <v>71</v>
      </c>
      <c r="AY89" s="160" t="s">
        <v>162</v>
      </c>
    </row>
    <row r="90" spans="2:65" s="14" customFormat="1">
      <c r="B90" s="175"/>
      <c r="D90" s="152" t="s">
        <v>175</v>
      </c>
      <c r="E90" s="176" t="s">
        <v>1</v>
      </c>
      <c r="F90" s="177" t="s">
        <v>190</v>
      </c>
      <c r="H90" s="178">
        <v>76.33</v>
      </c>
      <c r="I90" s="179"/>
      <c r="L90" s="175"/>
      <c r="M90" s="180"/>
      <c r="N90" s="181"/>
      <c r="O90" s="181"/>
      <c r="P90" s="181"/>
      <c r="Q90" s="181"/>
      <c r="R90" s="181"/>
      <c r="S90" s="181"/>
      <c r="T90" s="182"/>
      <c r="AT90" s="176" t="s">
        <v>175</v>
      </c>
      <c r="AU90" s="176" t="s">
        <v>169</v>
      </c>
      <c r="AV90" s="14" t="s">
        <v>168</v>
      </c>
      <c r="AW90" s="14" t="s">
        <v>32</v>
      </c>
      <c r="AX90" s="14" t="s">
        <v>79</v>
      </c>
      <c r="AY90" s="176" t="s">
        <v>162</v>
      </c>
    </row>
    <row r="91" spans="2:65" s="1" customFormat="1" ht="16.5" customHeight="1">
      <c r="B91" s="139"/>
      <c r="C91" s="140" t="s">
        <v>169</v>
      </c>
      <c r="D91" s="140" t="s">
        <v>164</v>
      </c>
      <c r="E91" s="242" t="s">
        <v>1286</v>
      </c>
      <c r="F91" s="243"/>
      <c r="G91" s="142" t="s">
        <v>907</v>
      </c>
      <c r="H91" s="144"/>
      <c r="I91" s="144"/>
      <c r="J91" s="143">
        <f>ROUND(I91*H91,3)</f>
        <v>0</v>
      </c>
      <c r="K91" s="141" t="s">
        <v>167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272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272</v>
      </c>
      <c r="BM91" s="16" t="s">
        <v>1959</v>
      </c>
    </row>
    <row r="92" spans="2:65" s="10" customFormat="1" ht="22.9" customHeight="1">
      <c r="B92" s="126"/>
      <c r="D92" s="127" t="s">
        <v>70</v>
      </c>
      <c r="E92" s="137" t="s">
        <v>1288</v>
      </c>
      <c r="F92" s="137" t="s">
        <v>1289</v>
      </c>
      <c r="I92" s="129"/>
      <c r="J92" s="138">
        <f>BK92</f>
        <v>0</v>
      </c>
      <c r="L92" s="126"/>
      <c r="M92" s="131"/>
      <c r="N92" s="132"/>
      <c r="O92" s="132"/>
      <c r="P92" s="133">
        <f>SUM(P93:P104)</f>
        <v>0</v>
      </c>
      <c r="Q92" s="132"/>
      <c r="R92" s="133">
        <f>SUM(R93:R104)</f>
        <v>0</v>
      </c>
      <c r="S92" s="132"/>
      <c r="T92" s="134">
        <f>SUM(T93:T104)</f>
        <v>0</v>
      </c>
      <c r="AR92" s="127" t="s">
        <v>169</v>
      </c>
      <c r="AT92" s="135" t="s">
        <v>70</v>
      </c>
      <c r="AU92" s="135" t="s">
        <v>79</v>
      </c>
      <c r="AY92" s="127" t="s">
        <v>162</v>
      </c>
      <c r="BK92" s="136">
        <f>SUM(BK93:BK104)</f>
        <v>0</v>
      </c>
    </row>
    <row r="93" spans="2:65" s="1" customFormat="1" ht="22.5" customHeight="1">
      <c r="B93" s="139"/>
      <c r="C93" s="140" t="s">
        <v>184</v>
      </c>
      <c r="D93" s="140" t="s">
        <v>164</v>
      </c>
      <c r="E93" s="244" t="s">
        <v>2545</v>
      </c>
      <c r="F93" s="245"/>
      <c r="G93" s="142" t="s">
        <v>1333</v>
      </c>
      <c r="H93" s="143">
        <v>115.72</v>
      </c>
      <c r="I93" s="144"/>
      <c r="J93" s="143">
        <f>ROUND(I93*H93,3)</f>
        <v>0</v>
      </c>
      <c r="K93" s="141" t="s">
        <v>1</v>
      </c>
      <c r="L93" s="30"/>
      <c r="M93" s="145" t="s">
        <v>1</v>
      </c>
      <c r="N93" s="146" t="s">
        <v>43</v>
      </c>
      <c r="O93" s="49"/>
      <c r="P93" s="147">
        <f>O93*H93</f>
        <v>0</v>
      </c>
      <c r="Q93" s="147">
        <v>0</v>
      </c>
      <c r="R93" s="147">
        <f>Q93*H93</f>
        <v>0</v>
      </c>
      <c r="S93" s="147">
        <v>0</v>
      </c>
      <c r="T93" s="148">
        <f>S93*H93</f>
        <v>0</v>
      </c>
      <c r="AR93" s="16" t="s">
        <v>272</v>
      </c>
      <c r="AT93" s="16" t="s">
        <v>164</v>
      </c>
      <c r="AU93" s="16" t="s">
        <v>169</v>
      </c>
      <c r="AY93" s="16" t="s">
        <v>162</v>
      </c>
      <c r="BE93" s="149">
        <f>IF(N93="základná",J93,0)</f>
        <v>0</v>
      </c>
      <c r="BF93" s="149">
        <f>IF(N93="znížená",J93,0)</f>
        <v>0</v>
      </c>
      <c r="BG93" s="149">
        <f>IF(N93="zákl. prenesená",J93,0)</f>
        <v>0</v>
      </c>
      <c r="BH93" s="149">
        <f>IF(N93="zníž. prenesená",J93,0)</f>
        <v>0</v>
      </c>
      <c r="BI93" s="149">
        <f>IF(N93="nulová",J93,0)</f>
        <v>0</v>
      </c>
      <c r="BJ93" s="16" t="s">
        <v>169</v>
      </c>
      <c r="BK93" s="150">
        <f>ROUND(I93*H93,3)</f>
        <v>0</v>
      </c>
      <c r="BL93" s="16" t="s">
        <v>272</v>
      </c>
      <c r="BM93" s="16" t="s">
        <v>1960</v>
      </c>
    </row>
    <row r="94" spans="2:65" s="11" customFormat="1">
      <c r="B94" s="151"/>
      <c r="D94" s="152" t="s">
        <v>175</v>
      </c>
      <c r="E94" s="153" t="s">
        <v>1</v>
      </c>
      <c r="F94" s="154" t="s">
        <v>1961</v>
      </c>
      <c r="H94" s="153" t="s">
        <v>1</v>
      </c>
      <c r="I94" s="155"/>
      <c r="L94" s="151"/>
      <c r="M94" s="156"/>
      <c r="N94" s="157"/>
      <c r="O94" s="157"/>
      <c r="P94" s="157"/>
      <c r="Q94" s="157"/>
      <c r="R94" s="157"/>
      <c r="S94" s="157"/>
      <c r="T94" s="158"/>
      <c r="AT94" s="153" t="s">
        <v>175</v>
      </c>
      <c r="AU94" s="153" t="s">
        <v>169</v>
      </c>
      <c r="AV94" s="11" t="s">
        <v>79</v>
      </c>
      <c r="AW94" s="11" t="s">
        <v>32</v>
      </c>
      <c r="AX94" s="11" t="s">
        <v>71</v>
      </c>
      <c r="AY94" s="153" t="s">
        <v>162</v>
      </c>
    </row>
    <row r="95" spans="2:65" s="11" customFormat="1">
      <c r="B95" s="151"/>
      <c r="D95" s="152" t="s">
        <v>175</v>
      </c>
      <c r="E95" s="153" t="s">
        <v>1</v>
      </c>
      <c r="F95" s="154" t="s">
        <v>1962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175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>
      <c r="B96" s="159"/>
      <c r="D96" s="152" t="s">
        <v>175</v>
      </c>
      <c r="E96" s="160" t="s">
        <v>1</v>
      </c>
      <c r="F96" s="161" t="s">
        <v>1963</v>
      </c>
      <c r="H96" s="162">
        <v>99.099000000000004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175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2" customFormat="1">
      <c r="B97" s="159"/>
      <c r="D97" s="152" t="s">
        <v>175</v>
      </c>
      <c r="E97" s="160" t="s">
        <v>1</v>
      </c>
      <c r="F97" s="161" t="s">
        <v>1964</v>
      </c>
      <c r="H97" s="162">
        <v>16.620999999999999</v>
      </c>
      <c r="I97" s="163"/>
      <c r="L97" s="159"/>
      <c r="M97" s="164"/>
      <c r="N97" s="165"/>
      <c r="O97" s="165"/>
      <c r="P97" s="165"/>
      <c r="Q97" s="165"/>
      <c r="R97" s="165"/>
      <c r="S97" s="165"/>
      <c r="T97" s="166"/>
      <c r="AT97" s="160" t="s">
        <v>175</v>
      </c>
      <c r="AU97" s="160" t="s">
        <v>169</v>
      </c>
      <c r="AV97" s="12" t="s">
        <v>169</v>
      </c>
      <c r="AW97" s="12" t="s">
        <v>32</v>
      </c>
      <c r="AX97" s="12" t="s">
        <v>71</v>
      </c>
      <c r="AY97" s="160" t="s">
        <v>162</v>
      </c>
    </row>
    <row r="98" spans="2:65" s="14" customFormat="1">
      <c r="B98" s="175"/>
      <c r="D98" s="152" t="s">
        <v>175</v>
      </c>
      <c r="E98" s="176" t="s">
        <v>1</v>
      </c>
      <c r="F98" s="177" t="s">
        <v>190</v>
      </c>
      <c r="H98" s="178">
        <v>115.72</v>
      </c>
      <c r="I98" s="179"/>
      <c r="L98" s="175"/>
      <c r="M98" s="180"/>
      <c r="N98" s="181"/>
      <c r="O98" s="181"/>
      <c r="P98" s="181"/>
      <c r="Q98" s="181"/>
      <c r="R98" s="181"/>
      <c r="S98" s="181"/>
      <c r="T98" s="182"/>
      <c r="AT98" s="176" t="s">
        <v>175</v>
      </c>
      <c r="AU98" s="176" t="s">
        <v>169</v>
      </c>
      <c r="AV98" s="14" t="s">
        <v>168</v>
      </c>
      <c r="AW98" s="14" t="s">
        <v>32</v>
      </c>
      <c r="AX98" s="14" t="s">
        <v>79</v>
      </c>
      <c r="AY98" s="176" t="s">
        <v>162</v>
      </c>
    </row>
    <row r="99" spans="2:65" s="1" customFormat="1" ht="22.5" customHeight="1">
      <c r="B99" s="139"/>
      <c r="C99" s="140" t="s">
        <v>168</v>
      </c>
      <c r="D99" s="140" t="s">
        <v>164</v>
      </c>
      <c r="E99" s="244" t="s">
        <v>2580</v>
      </c>
      <c r="F99" s="243"/>
      <c r="G99" s="142" t="s">
        <v>274</v>
      </c>
      <c r="H99" s="143">
        <v>80.147000000000006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272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272</v>
      </c>
      <c r="BM99" s="16" t="s">
        <v>1965</v>
      </c>
    </row>
    <row r="100" spans="2:65" s="11" customFormat="1">
      <c r="B100" s="151"/>
      <c r="D100" s="152" t="s">
        <v>175</v>
      </c>
      <c r="E100" s="153" t="s">
        <v>1</v>
      </c>
      <c r="F100" s="154" t="s">
        <v>1369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175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>
      <c r="B101" s="159"/>
      <c r="D101" s="152" t="s">
        <v>175</v>
      </c>
      <c r="E101" s="160" t="s">
        <v>1</v>
      </c>
      <c r="F101" s="161" t="s">
        <v>1966</v>
      </c>
      <c r="H101" s="162">
        <v>28.696999999999999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175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2" customFormat="1">
      <c r="B102" s="159"/>
      <c r="D102" s="152" t="s">
        <v>175</v>
      </c>
      <c r="E102" s="160" t="s">
        <v>1</v>
      </c>
      <c r="F102" s="161" t="s">
        <v>1967</v>
      </c>
      <c r="H102" s="162">
        <v>51.45</v>
      </c>
      <c r="I102" s="163"/>
      <c r="L102" s="159"/>
      <c r="M102" s="164"/>
      <c r="N102" s="165"/>
      <c r="O102" s="165"/>
      <c r="P102" s="165"/>
      <c r="Q102" s="165"/>
      <c r="R102" s="165"/>
      <c r="S102" s="165"/>
      <c r="T102" s="166"/>
      <c r="AT102" s="160" t="s">
        <v>175</v>
      </c>
      <c r="AU102" s="160" t="s">
        <v>169</v>
      </c>
      <c r="AV102" s="12" t="s">
        <v>169</v>
      </c>
      <c r="AW102" s="12" t="s">
        <v>32</v>
      </c>
      <c r="AX102" s="12" t="s">
        <v>71</v>
      </c>
      <c r="AY102" s="160" t="s">
        <v>162</v>
      </c>
    </row>
    <row r="103" spans="2:65" s="14" customFormat="1">
      <c r="B103" s="175"/>
      <c r="D103" s="152" t="s">
        <v>175</v>
      </c>
      <c r="E103" s="176" t="s">
        <v>1</v>
      </c>
      <c r="F103" s="177" t="s">
        <v>190</v>
      </c>
      <c r="H103" s="178">
        <v>80.147000000000006</v>
      </c>
      <c r="I103" s="179"/>
      <c r="L103" s="175"/>
      <c r="M103" s="180"/>
      <c r="N103" s="181"/>
      <c r="O103" s="181"/>
      <c r="P103" s="181"/>
      <c r="Q103" s="181"/>
      <c r="R103" s="181"/>
      <c r="S103" s="181"/>
      <c r="T103" s="182"/>
      <c r="AT103" s="176" t="s">
        <v>175</v>
      </c>
      <c r="AU103" s="176" t="s">
        <v>169</v>
      </c>
      <c r="AV103" s="14" t="s">
        <v>168</v>
      </c>
      <c r="AW103" s="14" t="s">
        <v>32</v>
      </c>
      <c r="AX103" s="14" t="s">
        <v>79</v>
      </c>
      <c r="AY103" s="176" t="s">
        <v>162</v>
      </c>
    </row>
    <row r="104" spans="2:65" s="1" customFormat="1" ht="16.5" customHeight="1">
      <c r="B104" s="139"/>
      <c r="C104" s="140" t="s">
        <v>203</v>
      </c>
      <c r="D104" s="140" t="s">
        <v>164</v>
      </c>
      <c r="E104" s="242" t="s">
        <v>1384</v>
      </c>
      <c r="F104" s="243"/>
      <c r="G104" s="142" t="s">
        <v>907</v>
      </c>
      <c r="H104" s="144"/>
      <c r="I104" s="144"/>
      <c r="J104" s="143">
        <f>ROUND(I104*H104,3)</f>
        <v>0</v>
      </c>
      <c r="K104" s="141" t="s">
        <v>167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272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272</v>
      </c>
      <c r="BM104" s="16" t="s">
        <v>1968</v>
      </c>
    </row>
    <row r="105" spans="2:65" s="10" customFormat="1" ht="25.9" customHeight="1">
      <c r="B105" s="126"/>
      <c r="D105" s="127" t="s">
        <v>70</v>
      </c>
      <c r="E105" s="128" t="s">
        <v>349</v>
      </c>
      <c r="F105" s="128" t="s">
        <v>1650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184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0" customFormat="1" ht="22.9" customHeight="1">
      <c r="B106" s="126"/>
      <c r="D106" s="127" t="s">
        <v>70</v>
      </c>
      <c r="E106" s="137" t="s">
        <v>1949</v>
      </c>
      <c r="F106" s="137" t="s">
        <v>1950</v>
      </c>
      <c r="I106" s="129"/>
      <c r="J106" s="138">
        <f>BK106</f>
        <v>0</v>
      </c>
      <c r="L106" s="126"/>
      <c r="M106" s="131"/>
      <c r="N106" s="132"/>
      <c r="O106" s="132"/>
      <c r="P106" s="133">
        <f>SUM(P107:P109)</f>
        <v>0</v>
      </c>
      <c r="Q106" s="132"/>
      <c r="R106" s="133">
        <f>SUM(R107:R109)</f>
        <v>0</v>
      </c>
      <c r="S106" s="132"/>
      <c r="T106" s="134">
        <f>SUM(T107:T109)</f>
        <v>0</v>
      </c>
      <c r="AR106" s="127" t="s">
        <v>184</v>
      </c>
      <c r="AT106" s="135" t="s">
        <v>70</v>
      </c>
      <c r="AU106" s="135" t="s">
        <v>79</v>
      </c>
      <c r="AY106" s="127" t="s">
        <v>162</v>
      </c>
      <c r="BK106" s="136">
        <f>SUM(BK107:BK109)</f>
        <v>0</v>
      </c>
    </row>
    <row r="107" spans="2:65" s="1" customFormat="1" ht="16.5" customHeight="1">
      <c r="B107" s="139"/>
      <c r="C107" s="140" t="s">
        <v>213</v>
      </c>
      <c r="D107" s="140" t="s">
        <v>164</v>
      </c>
      <c r="E107" s="244" t="s">
        <v>2539</v>
      </c>
      <c r="F107" s="245"/>
      <c r="G107" s="142" t="s">
        <v>1333</v>
      </c>
      <c r="H107" s="143">
        <v>2411.4899999999998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579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579</v>
      </c>
      <c r="BM107" s="16" t="s">
        <v>1969</v>
      </c>
    </row>
    <row r="108" spans="2:65" s="12" customFormat="1">
      <c r="B108" s="159"/>
      <c r="D108" s="152" t="s">
        <v>175</v>
      </c>
      <c r="E108" s="160" t="s">
        <v>1</v>
      </c>
      <c r="F108" s="161" t="s">
        <v>1970</v>
      </c>
      <c r="H108" s="162">
        <v>2411.4899999999998</v>
      </c>
      <c r="I108" s="163"/>
      <c r="L108" s="159"/>
      <c r="M108" s="164"/>
      <c r="N108" s="165"/>
      <c r="O108" s="165"/>
      <c r="P108" s="165"/>
      <c r="Q108" s="165"/>
      <c r="R108" s="165"/>
      <c r="S108" s="165"/>
      <c r="T108" s="166"/>
      <c r="AT108" s="160" t="s">
        <v>175</v>
      </c>
      <c r="AU108" s="160" t="s">
        <v>169</v>
      </c>
      <c r="AV108" s="12" t="s">
        <v>169</v>
      </c>
      <c r="AW108" s="12" t="s">
        <v>32</v>
      </c>
      <c r="AX108" s="12" t="s">
        <v>71</v>
      </c>
      <c r="AY108" s="160" t="s">
        <v>162</v>
      </c>
    </row>
    <row r="109" spans="2:65" s="14" customFormat="1">
      <c r="B109" s="175"/>
      <c r="D109" s="152" t="s">
        <v>175</v>
      </c>
      <c r="E109" s="176" t="s">
        <v>1</v>
      </c>
      <c r="F109" s="177" t="s">
        <v>190</v>
      </c>
      <c r="H109" s="178">
        <v>2411.4899999999998</v>
      </c>
      <c r="I109" s="179"/>
      <c r="L109" s="175"/>
      <c r="M109" s="196"/>
      <c r="N109" s="197"/>
      <c r="O109" s="197"/>
      <c r="P109" s="197"/>
      <c r="Q109" s="197"/>
      <c r="R109" s="197"/>
      <c r="S109" s="197"/>
      <c r="T109" s="198"/>
      <c r="AT109" s="176" t="s">
        <v>175</v>
      </c>
      <c r="AU109" s="176" t="s">
        <v>169</v>
      </c>
      <c r="AV109" s="14" t="s">
        <v>168</v>
      </c>
      <c r="AW109" s="14" t="s">
        <v>32</v>
      </c>
      <c r="AX109" s="14" t="s">
        <v>79</v>
      </c>
      <c r="AY109" s="176" t="s">
        <v>162</v>
      </c>
    </row>
    <row r="110" spans="2:65" s="1" customFormat="1" ht="6.95" customHeight="1">
      <c r="B110" s="39"/>
      <c r="C110" s="40"/>
      <c r="D110" s="40"/>
      <c r="E110" s="40"/>
      <c r="F110" s="40"/>
      <c r="G110" s="40"/>
      <c r="H110" s="40"/>
      <c r="I110" s="100"/>
      <c r="J110" s="40"/>
      <c r="K110" s="40"/>
      <c r="L110" s="30"/>
    </row>
  </sheetData>
  <mergeCells count="16">
    <mergeCell ref="E50:H50"/>
    <mergeCell ref="E74:H74"/>
    <mergeCell ref="E76:H76"/>
    <mergeCell ref="L2:V2"/>
    <mergeCell ref="E7:H7"/>
    <mergeCell ref="E9:H9"/>
    <mergeCell ref="E18:H18"/>
    <mergeCell ref="E27:H27"/>
    <mergeCell ref="E48:H48"/>
    <mergeCell ref="E104:F104"/>
    <mergeCell ref="E107:F107"/>
    <mergeCell ref="E83:F83"/>
    <mergeCell ref="E87:F87"/>
    <mergeCell ref="E91:F91"/>
    <mergeCell ref="E93:F93"/>
    <mergeCell ref="E99:F9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3"/>
  <sheetViews>
    <sheetView showGridLines="0" topLeftCell="A4" workbookViewId="0">
      <selection activeCell="V14" sqref="V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1971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>
        <f>'Rekapitulácia stavby'!AN8</f>
        <v>0</v>
      </c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1972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ROUND(J88,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ROUND((SUM(BE88:BE142)),  2)</f>
        <v>0</v>
      </c>
      <c r="I33" s="92">
        <v>0.2</v>
      </c>
      <c r="J33" s="91">
        <f>ROUND(((SUM(BE88:BE142))*I33),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ROUND((SUM(BF88:BF142)),  2)</f>
        <v>0</v>
      </c>
      <c r="I34" s="92">
        <v>0.2</v>
      </c>
      <c r="J34" s="91">
        <f>ROUND(((SUM(BF88:BF142))*I34),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ROUND((SUM(BG88:BG142)),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ROUND((SUM(BH88:BH142)),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ROUND((SUM(BI88:BI142)),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02 - SO 02 Prípojka vody a kanalizácie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>
        <f>IF(J12="","",J12)</f>
        <v>0</v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Stano Švec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J88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110</v>
      </c>
      <c r="E60" s="108"/>
      <c r="F60" s="108"/>
      <c r="G60" s="108"/>
      <c r="H60" s="108"/>
      <c r="I60" s="109"/>
      <c r="J60" s="110">
        <f>J89</f>
        <v>0</v>
      </c>
      <c r="L60" s="106"/>
    </row>
    <row r="61" spans="2:47" s="8" customFormat="1" ht="19.899999999999999" customHeight="1">
      <c r="B61" s="111"/>
      <c r="D61" s="112" t="s">
        <v>111</v>
      </c>
      <c r="E61" s="113"/>
      <c r="F61" s="113"/>
      <c r="G61" s="113"/>
      <c r="H61" s="113"/>
      <c r="I61" s="114"/>
      <c r="J61" s="115">
        <f>J90</f>
        <v>0</v>
      </c>
      <c r="L61" s="111"/>
    </row>
    <row r="62" spans="2:47" s="8" customFormat="1" ht="19.899999999999999" customHeight="1">
      <c r="B62" s="111"/>
      <c r="D62" s="112" t="s">
        <v>114</v>
      </c>
      <c r="E62" s="113"/>
      <c r="F62" s="113"/>
      <c r="G62" s="113"/>
      <c r="H62" s="113"/>
      <c r="I62" s="114"/>
      <c r="J62" s="115">
        <f>J101</f>
        <v>0</v>
      </c>
      <c r="L62" s="111"/>
    </row>
    <row r="63" spans="2:47" s="8" customFormat="1" ht="19.899999999999999" customHeight="1">
      <c r="B63" s="111"/>
      <c r="D63" s="112" t="s">
        <v>1973</v>
      </c>
      <c r="E63" s="113"/>
      <c r="F63" s="113"/>
      <c r="G63" s="113"/>
      <c r="H63" s="113"/>
      <c r="I63" s="114"/>
      <c r="J63" s="115">
        <f>J103</f>
        <v>0</v>
      </c>
      <c r="L63" s="111"/>
    </row>
    <row r="64" spans="2:47" s="8" customFormat="1" ht="19.899999999999999" customHeight="1">
      <c r="B64" s="111"/>
      <c r="D64" s="112" t="s">
        <v>117</v>
      </c>
      <c r="E64" s="113"/>
      <c r="F64" s="113"/>
      <c r="G64" s="113"/>
      <c r="H64" s="113"/>
      <c r="I64" s="114"/>
      <c r="J64" s="115">
        <f>J126</f>
        <v>0</v>
      </c>
      <c r="L64" s="111"/>
    </row>
    <row r="65" spans="2:12" s="7" customFormat="1" ht="24.95" customHeight="1">
      <c r="B65" s="106"/>
      <c r="D65" s="107" t="s">
        <v>119</v>
      </c>
      <c r="E65" s="108"/>
      <c r="F65" s="108"/>
      <c r="G65" s="108"/>
      <c r="H65" s="108"/>
      <c r="I65" s="109"/>
      <c r="J65" s="110">
        <f>J130</f>
        <v>0</v>
      </c>
      <c r="L65" s="106"/>
    </row>
    <row r="66" spans="2:12" s="8" customFormat="1" ht="19.899999999999999" customHeight="1">
      <c r="B66" s="111"/>
      <c r="D66" s="112" t="s">
        <v>1974</v>
      </c>
      <c r="E66" s="113"/>
      <c r="F66" s="113"/>
      <c r="G66" s="113"/>
      <c r="H66" s="113"/>
      <c r="I66" s="114"/>
      <c r="J66" s="115">
        <f>J131</f>
        <v>0</v>
      </c>
      <c r="L66" s="111"/>
    </row>
    <row r="67" spans="2:12" s="7" customFormat="1" ht="24.95" customHeight="1">
      <c r="B67" s="106"/>
      <c r="D67" s="107" t="s">
        <v>134</v>
      </c>
      <c r="E67" s="108"/>
      <c r="F67" s="108"/>
      <c r="G67" s="108"/>
      <c r="H67" s="108"/>
      <c r="I67" s="109"/>
      <c r="J67" s="110">
        <f>J140</f>
        <v>0</v>
      </c>
      <c r="L67" s="106"/>
    </row>
    <row r="68" spans="2:12" s="8" customFormat="1" ht="19.899999999999999" customHeight="1">
      <c r="B68" s="111"/>
      <c r="D68" s="112" t="s">
        <v>1975</v>
      </c>
      <c r="E68" s="113"/>
      <c r="F68" s="113"/>
      <c r="G68" s="113"/>
      <c r="H68" s="113"/>
      <c r="I68" s="114"/>
      <c r="J68" s="115">
        <f>J141</f>
        <v>0</v>
      </c>
      <c r="L68" s="111"/>
    </row>
    <row r="69" spans="2:12" s="1" customFormat="1" ht="21.75" customHeight="1">
      <c r="B69" s="30"/>
      <c r="I69" s="84"/>
      <c r="L69" s="30"/>
    </row>
    <row r="70" spans="2:12" s="1" customFormat="1" ht="6.95" customHeight="1">
      <c r="B70" s="39"/>
      <c r="C70" s="40"/>
      <c r="D70" s="40"/>
      <c r="E70" s="40"/>
      <c r="F70" s="40"/>
      <c r="G70" s="40"/>
      <c r="H70" s="40"/>
      <c r="I70" s="100"/>
      <c r="J70" s="40"/>
      <c r="K70" s="40"/>
      <c r="L70" s="30"/>
    </row>
    <row r="74" spans="2:12" s="1" customFormat="1" ht="6.95" customHeight="1">
      <c r="B74" s="41"/>
      <c r="C74" s="42"/>
      <c r="D74" s="42"/>
      <c r="E74" s="42"/>
      <c r="F74" s="42"/>
      <c r="G74" s="42"/>
      <c r="H74" s="42"/>
      <c r="I74" s="101"/>
      <c r="J74" s="42"/>
      <c r="K74" s="42"/>
      <c r="L74" s="30"/>
    </row>
    <row r="75" spans="2:12" s="1" customFormat="1" ht="24.95" customHeight="1">
      <c r="B75" s="30"/>
      <c r="C75" s="20" t="s">
        <v>148</v>
      </c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14</v>
      </c>
      <c r="I77" s="84"/>
      <c r="L77" s="30"/>
    </row>
    <row r="78" spans="2:12" s="1" customFormat="1" ht="16.5" customHeight="1">
      <c r="B78" s="30"/>
      <c r="E78" s="254" t="str">
        <f>E7</f>
        <v>Rodinný dom s 2 byt. jednotkami - Trenčín, Vytvorenie podmienok pre deinštitucionalizáciu DSS Adam. Kochanovce</v>
      </c>
      <c r="F78" s="255"/>
      <c r="G78" s="255"/>
      <c r="H78" s="255"/>
      <c r="I78" s="84"/>
      <c r="L78" s="30"/>
    </row>
    <row r="79" spans="2:12" s="1" customFormat="1" ht="12" customHeight="1">
      <c r="B79" s="30"/>
      <c r="C79" s="25" t="s">
        <v>103</v>
      </c>
      <c r="I79" s="84"/>
      <c r="L79" s="30"/>
    </row>
    <row r="80" spans="2:12" s="1" customFormat="1" ht="16.5" customHeight="1">
      <c r="B80" s="30"/>
      <c r="E80" s="216" t="str">
        <f>E9</f>
        <v>02 - SO 02 Prípojka vody a kanalizácie</v>
      </c>
      <c r="F80" s="215"/>
      <c r="G80" s="215"/>
      <c r="H80" s="215"/>
      <c r="I80" s="84"/>
      <c r="L80" s="30"/>
    </row>
    <row r="81" spans="2:65" s="1" customFormat="1" ht="6.95" customHeight="1">
      <c r="B81" s="30"/>
      <c r="I81" s="84"/>
      <c r="L81" s="30"/>
    </row>
    <row r="82" spans="2:65" s="1" customFormat="1" ht="12" customHeight="1">
      <c r="B82" s="30"/>
      <c r="C82" s="25" t="s">
        <v>18</v>
      </c>
      <c r="F82" s="16" t="str">
        <f>F12</f>
        <v>parc. č. 400, Trenčín</v>
      </c>
      <c r="I82" s="85" t="s">
        <v>20</v>
      </c>
      <c r="J82" s="46">
        <f>IF(J12="","",J12)</f>
        <v>0</v>
      </c>
      <c r="L82" s="30"/>
    </row>
    <row r="83" spans="2:65" s="1" customFormat="1" ht="6.95" customHeight="1">
      <c r="B83" s="30"/>
      <c r="I83" s="84"/>
      <c r="L83" s="30"/>
    </row>
    <row r="84" spans="2:65" s="1" customFormat="1" ht="13.7" customHeight="1">
      <c r="B84" s="30"/>
      <c r="C84" s="25" t="s">
        <v>21</v>
      </c>
      <c r="F84" s="16" t="str">
        <f>E15</f>
        <v>Trenčiansky samosprávny kraj</v>
      </c>
      <c r="I84" s="85" t="s">
        <v>28</v>
      </c>
      <c r="J84" s="28" t="str">
        <f>E21</f>
        <v>ADOM, spol. s r.o.</v>
      </c>
      <c r="L84" s="30"/>
    </row>
    <row r="85" spans="2:65" s="1" customFormat="1" ht="13.7" customHeight="1">
      <c r="B85" s="30"/>
      <c r="C85" s="25" t="s">
        <v>26</v>
      </c>
      <c r="F85" s="16" t="str">
        <f>IF(E18="","",E18)</f>
        <v>Vyplň údaj</v>
      </c>
      <c r="I85" s="85" t="s">
        <v>34</v>
      </c>
      <c r="J85" s="28" t="str">
        <f>E24</f>
        <v>Ing. Stano Švec</v>
      </c>
      <c r="L85" s="30"/>
    </row>
    <row r="86" spans="2:65" s="1" customFormat="1" ht="10.35" customHeight="1">
      <c r="B86" s="30"/>
      <c r="I86" s="84"/>
      <c r="L86" s="30"/>
    </row>
    <row r="87" spans="2:65" s="9" customFormat="1" ht="29.25" customHeight="1">
      <c r="B87" s="116"/>
      <c r="C87" s="117" t="s">
        <v>149</v>
      </c>
      <c r="D87" s="118" t="s">
        <v>56</v>
      </c>
      <c r="E87" s="257" t="s">
        <v>53</v>
      </c>
      <c r="F87" s="257"/>
      <c r="G87" s="118" t="s">
        <v>150</v>
      </c>
      <c r="H87" s="118" t="s">
        <v>151</v>
      </c>
      <c r="I87" s="119" t="s">
        <v>152</v>
      </c>
      <c r="J87" s="120" t="s">
        <v>107</v>
      </c>
      <c r="K87" s="121" t="s">
        <v>153</v>
      </c>
      <c r="L87" s="116"/>
      <c r="M87" s="53" t="s">
        <v>1</v>
      </c>
      <c r="N87" s="54" t="s">
        <v>41</v>
      </c>
      <c r="O87" s="54" t="s">
        <v>154</v>
      </c>
      <c r="P87" s="54" t="s">
        <v>155</v>
      </c>
      <c r="Q87" s="54" t="s">
        <v>156</v>
      </c>
      <c r="R87" s="54" t="s">
        <v>157</v>
      </c>
      <c r="S87" s="54" t="s">
        <v>158</v>
      </c>
      <c r="T87" s="55" t="s">
        <v>159</v>
      </c>
    </row>
    <row r="88" spans="2:65" s="1" customFormat="1" ht="22.9" customHeight="1">
      <c r="B88" s="30"/>
      <c r="C88" s="58" t="s">
        <v>108</v>
      </c>
      <c r="I88" s="84"/>
      <c r="J88" s="122">
        <f>BK88</f>
        <v>0</v>
      </c>
      <c r="L88" s="30"/>
      <c r="M88" s="56"/>
      <c r="N88" s="47"/>
      <c r="O88" s="47"/>
      <c r="P88" s="123">
        <f>P89+P130+P140</f>
        <v>0</v>
      </c>
      <c r="Q88" s="47"/>
      <c r="R88" s="123">
        <f>R89+R130+R140</f>
        <v>59.833915859999991</v>
      </c>
      <c r="S88" s="47"/>
      <c r="T88" s="124">
        <f>T89+T130+T140</f>
        <v>3.5000000000000001E-3</v>
      </c>
      <c r="AT88" s="16" t="s">
        <v>70</v>
      </c>
      <c r="AU88" s="16" t="s">
        <v>109</v>
      </c>
      <c r="BK88" s="125">
        <f>BK89+BK130+BK140</f>
        <v>0</v>
      </c>
    </row>
    <row r="89" spans="2:65" s="10" customFormat="1" ht="25.9" customHeight="1">
      <c r="B89" s="126"/>
      <c r="D89" s="127" t="s">
        <v>70</v>
      </c>
      <c r="E89" s="128" t="s">
        <v>160</v>
      </c>
      <c r="F89" s="128" t="s">
        <v>161</v>
      </c>
      <c r="I89" s="129"/>
      <c r="J89" s="130">
        <f>BK89</f>
        <v>0</v>
      </c>
      <c r="L89" s="126"/>
      <c r="M89" s="131"/>
      <c r="N89" s="132"/>
      <c r="O89" s="132"/>
      <c r="P89" s="133">
        <f>P90+P101+P103+P126</f>
        <v>0</v>
      </c>
      <c r="Q89" s="132"/>
      <c r="R89" s="133">
        <f>R90+R101+R103+R126</f>
        <v>59.820995859999996</v>
      </c>
      <c r="S89" s="132"/>
      <c r="T89" s="134">
        <f>T90+T101+T103+T126</f>
        <v>3.5000000000000001E-3</v>
      </c>
      <c r="AR89" s="127" t="s">
        <v>79</v>
      </c>
      <c r="AT89" s="135" t="s">
        <v>70</v>
      </c>
      <c r="AU89" s="135" t="s">
        <v>71</v>
      </c>
      <c r="AY89" s="127" t="s">
        <v>162</v>
      </c>
      <c r="BK89" s="136">
        <f>BK90+BK101+BK103+BK126</f>
        <v>0</v>
      </c>
    </row>
    <row r="90" spans="2:65" s="10" customFormat="1" ht="22.9" customHeight="1">
      <c r="B90" s="126"/>
      <c r="D90" s="127" t="s">
        <v>70</v>
      </c>
      <c r="E90" s="137" t="s">
        <v>79</v>
      </c>
      <c r="F90" s="137" t="s">
        <v>163</v>
      </c>
      <c r="I90" s="129"/>
      <c r="J90" s="138">
        <f>BK90</f>
        <v>0</v>
      </c>
      <c r="L90" s="126"/>
      <c r="M90" s="131"/>
      <c r="N90" s="132"/>
      <c r="O90" s="132"/>
      <c r="P90" s="133">
        <f>SUM(P91:P100)</f>
        <v>0</v>
      </c>
      <c r="Q90" s="132"/>
      <c r="R90" s="133">
        <f>SUM(R91:R100)</f>
        <v>0.22351586000000001</v>
      </c>
      <c r="S90" s="132"/>
      <c r="T90" s="134">
        <f>SUM(T91:T100)</f>
        <v>0</v>
      </c>
      <c r="AR90" s="127" t="s">
        <v>79</v>
      </c>
      <c r="AT90" s="135" t="s">
        <v>70</v>
      </c>
      <c r="AU90" s="135" t="s">
        <v>79</v>
      </c>
      <c r="AY90" s="127" t="s">
        <v>162</v>
      </c>
      <c r="BK90" s="136">
        <f>SUM(BK91:BK100)</f>
        <v>0</v>
      </c>
    </row>
    <row r="91" spans="2:65" s="1" customFormat="1" ht="16.5" customHeight="1">
      <c r="B91" s="139"/>
      <c r="C91" s="140" t="s">
        <v>79</v>
      </c>
      <c r="D91" s="140" t="s">
        <v>164</v>
      </c>
      <c r="E91" s="242" t="s">
        <v>1976</v>
      </c>
      <c r="F91" s="243"/>
      <c r="G91" s="142" t="s">
        <v>1977</v>
      </c>
      <c r="H91" s="143">
        <v>8.2000000000000003E-2</v>
      </c>
      <c r="I91" s="144"/>
      <c r="J91" s="143">
        <f t="shared" ref="J91:J100" si="0">ROUND(I91*H91,3)</f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 t="shared" ref="P91:P100" si="1">O91*H91</f>
        <v>0</v>
      </c>
      <c r="Q91" s="147">
        <v>0.40872999999999998</v>
      </c>
      <c r="R91" s="147">
        <f t="shared" ref="R91:R100" si="2">Q91*H91</f>
        <v>3.3515860000000001E-2</v>
      </c>
      <c r="S91" s="147">
        <v>0</v>
      </c>
      <c r="T91" s="148">
        <f t="shared" ref="T91:T100" si="3">S91*H91</f>
        <v>0</v>
      </c>
      <c r="AR91" s="16" t="s">
        <v>168</v>
      </c>
      <c r="AT91" s="16" t="s">
        <v>164</v>
      </c>
      <c r="AU91" s="16" t="s">
        <v>169</v>
      </c>
      <c r="AY91" s="16" t="s">
        <v>162</v>
      </c>
      <c r="BE91" s="149">
        <f t="shared" ref="BE91:BE100" si="4">IF(N91="základná",J91,0)</f>
        <v>0</v>
      </c>
      <c r="BF91" s="149">
        <f t="shared" ref="BF91:BF100" si="5">IF(N91="znížená",J91,0)</f>
        <v>0</v>
      </c>
      <c r="BG91" s="149">
        <f t="shared" ref="BG91:BG100" si="6">IF(N91="zákl. prenesená",J91,0)</f>
        <v>0</v>
      </c>
      <c r="BH91" s="149">
        <f t="shared" ref="BH91:BH100" si="7">IF(N91="zníž. prenesená",J91,0)</f>
        <v>0</v>
      </c>
      <c r="BI91" s="149">
        <f t="shared" ref="BI91:BI100" si="8">IF(N91="nulová",J91,0)</f>
        <v>0</v>
      </c>
      <c r="BJ91" s="16" t="s">
        <v>169</v>
      </c>
      <c r="BK91" s="150">
        <f t="shared" ref="BK91:BK100" si="9">ROUND(I91*H91,3)</f>
        <v>0</v>
      </c>
      <c r="BL91" s="16" t="s">
        <v>168</v>
      </c>
      <c r="BM91" s="16" t="s">
        <v>1978</v>
      </c>
    </row>
    <row r="92" spans="2:65" s="1" customFormat="1" ht="16.5" customHeight="1">
      <c r="B92" s="139"/>
      <c r="C92" s="140" t="s">
        <v>169</v>
      </c>
      <c r="D92" s="140" t="s">
        <v>164</v>
      </c>
      <c r="E92" s="242" t="s">
        <v>1979</v>
      </c>
      <c r="F92" s="243"/>
      <c r="G92" s="142" t="s">
        <v>172</v>
      </c>
      <c r="H92" s="143">
        <v>126.34</v>
      </c>
      <c r="I92" s="144"/>
      <c r="J92" s="143">
        <f t="shared" si="0"/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168</v>
      </c>
      <c r="AT92" s="16" t="s">
        <v>164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168</v>
      </c>
      <c r="BM92" s="16" t="s">
        <v>1980</v>
      </c>
    </row>
    <row r="93" spans="2:65" s="1" customFormat="1" ht="16.5" customHeight="1">
      <c r="B93" s="139"/>
      <c r="C93" s="183" t="s">
        <v>184</v>
      </c>
      <c r="D93" s="183" t="s">
        <v>349</v>
      </c>
      <c r="E93" s="246" t="s">
        <v>2546</v>
      </c>
      <c r="F93" s="247"/>
      <c r="G93" s="185" t="s">
        <v>1981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0.19</v>
      </c>
      <c r="R93" s="147">
        <f t="shared" si="2"/>
        <v>0.19</v>
      </c>
      <c r="S93" s="147">
        <v>0</v>
      </c>
      <c r="T93" s="148">
        <f t="shared" si="3"/>
        <v>0</v>
      </c>
      <c r="AR93" s="16" t="s">
        <v>223</v>
      </c>
      <c r="AT93" s="16" t="s">
        <v>349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168</v>
      </c>
      <c r="BM93" s="16" t="s">
        <v>1982</v>
      </c>
    </row>
    <row r="94" spans="2:65" s="1" customFormat="1" ht="16.5" customHeight="1">
      <c r="B94" s="139"/>
      <c r="C94" s="140" t="s">
        <v>168</v>
      </c>
      <c r="D94" s="140" t="s">
        <v>164</v>
      </c>
      <c r="E94" s="242" t="s">
        <v>1983</v>
      </c>
      <c r="F94" s="243"/>
      <c r="G94" s="142" t="s">
        <v>172</v>
      </c>
      <c r="H94" s="143">
        <v>126.34</v>
      </c>
      <c r="I94" s="144"/>
      <c r="J94" s="143">
        <f t="shared" si="0"/>
        <v>0</v>
      </c>
      <c r="K94" s="141" t="s">
        <v>1</v>
      </c>
      <c r="L94" s="30"/>
      <c r="M94" s="145" t="s">
        <v>1</v>
      </c>
      <c r="N94" s="146" t="s">
        <v>43</v>
      </c>
      <c r="O94" s="49"/>
      <c r="P94" s="147">
        <f t="shared" si="1"/>
        <v>0</v>
      </c>
      <c r="Q94" s="147">
        <v>0</v>
      </c>
      <c r="R94" s="147">
        <f t="shared" si="2"/>
        <v>0</v>
      </c>
      <c r="S94" s="147">
        <v>0</v>
      </c>
      <c r="T94" s="148">
        <f t="shared" si="3"/>
        <v>0</v>
      </c>
      <c r="AR94" s="16" t="s">
        <v>168</v>
      </c>
      <c r="AT94" s="16" t="s">
        <v>164</v>
      </c>
      <c r="AU94" s="16" t="s">
        <v>169</v>
      </c>
      <c r="AY94" s="16" t="s">
        <v>162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16" t="s">
        <v>169</v>
      </c>
      <c r="BK94" s="150">
        <f t="shared" si="9"/>
        <v>0</v>
      </c>
      <c r="BL94" s="16" t="s">
        <v>168</v>
      </c>
      <c r="BM94" s="16" t="s">
        <v>1984</v>
      </c>
    </row>
    <row r="95" spans="2:65" s="1" customFormat="1" ht="16.5" customHeight="1">
      <c r="B95" s="139"/>
      <c r="C95" s="140" t="s">
        <v>203</v>
      </c>
      <c r="D95" s="140" t="s">
        <v>164</v>
      </c>
      <c r="E95" s="242" t="s">
        <v>1985</v>
      </c>
      <c r="F95" s="243"/>
      <c r="G95" s="142" t="s">
        <v>172</v>
      </c>
      <c r="H95" s="143">
        <v>126.34</v>
      </c>
      <c r="I95" s="144"/>
      <c r="J95" s="143">
        <f t="shared" si="0"/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 t="shared" si="1"/>
        <v>0</v>
      </c>
      <c r="Q95" s="147">
        <v>0</v>
      </c>
      <c r="R95" s="147">
        <f t="shared" si="2"/>
        <v>0</v>
      </c>
      <c r="S95" s="147">
        <v>0</v>
      </c>
      <c r="T95" s="148">
        <f t="shared" si="3"/>
        <v>0</v>
      </c>
      <c r="AR95" s="16" t="s">
        <v>168</v>
      </c>
      <c r="AT95" s="16" t="s">
        <v>164</v>
      </c>
      <c r="AU95" s="16" t="s">
        <v>169</v>
      </c>
      <c r="AY95" s="16" t="s">
        <v>162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16" t="s">
        <v>169</v>
      </c>
      <c r="BK95" s="150">
        <f t="shared" si="9"/>
        <v>0</v>
      </c>
      <c r="BL95" s="16" t="s">
        <v>168</v>
      </c>
      <c r="BM95" s="16" t="s">
        <v>1986</v>
      </c>
    </row>
    <row r="96" spans="2:65" s="1" customFormat="1" ht="16.5" customHeight="1">
      <c r="B96" s="139"/>
      <c r="C96" s="140" t="s">
        <v>213</v>
      </c>
      <c r="D96" s="140" t="s">
        <v>164</v>
      </c>
      <c r="E96" s="242" t="s">
        <v>1987</v>
      </c>
      <c r="F96" s="243"/>
      <c r="G96" s="142" t="s">
        <v>172</v>
      </c>
      <c r="H96" s="143">
        <v>32.799999999999997</v>
      </c>
      <c r="I96" s="144"/>
      <c r="J96" s="143">
        <f t="shared" si="0"/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 t="shared" si="1"/>
        <v>0</v>
      </c>
      <c r="Q96" s="147">
        <v>0</v>
      </c>
      <c r="R96" s="147">
        <f t="shared" si="2"/>
        <v>0</v>
      </c>
      <c r="S96" s="147">
        <v>0</v>
      </c>
      <c r="T96" s="148">
        <f t="shared" si="3"/>
        <v>0</v>
      </c>
      <c r="AR96" s="16" t="s">
        <v>168</v>
      </c>
      <c r="AT96" s="16" t="s">
        <v>164</v>
      </c>
      <c r="AU96" s="16" t="s">
        <v>169</v>
      </c>
      <c r="AY96" s="16" t="s">
        <v>162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16" t="s">
        <v>169</v>
      </c>
      <c r="BK96" s="150">
        <f t="shared" si="9"/>
        <v>0</v>
      </c>
      <c r="BL96" s="16" t="s">
        <v>168</v>
      </c>
      <c r="BM96" s="16" t="s">
        <v>1988</v>
      </c>
    </row>
    <row r="97" spans="2:65" s="1" customFormat="1" ht="16.5" customHeight="1">
      <c r="B97" s="139"/>
      <c r="C97" s="140" t="s">
        <v>216</v>
      </c>
      <c r="D97" s="140" t="s">
        <v>164</v>
      </c>
      <c r="E97" s="242" t="s">
        <v>1989</v>
      </c>
      <c r="F97" s="243"/>
      <c r="G97" s="142" t="s">
        <v>172</v>
      </c>
      <c r="H97" s="143">
        <v>32.799999999999997</v>
      </c>
      <c r="I97" s="144"/>
      <c r="J97" s="143">
        <f t="shared" si="0"/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 t="shared" si="1"/>
        <v>0</v>
      </c>
      <c r="Q97" s="147">
        <v>0</v>
      </c>
      <c r="R97" s="147">
        <f t="shared" si="2"/>
        <v>0</v>
      </c>
      <c r="S97" s="147">
        <v>0</v>
      </c>
      <c r="T97" s="148">
        <f t="shared" si="3"/>
        <v>0</v>
      </c>
      <c r="AR97" s="16" t="s">
        <v>168</v>
      </c>
      <c r="AT97" s="16" t="s">
        <v>164</v>
      </c>
      <c r="AU97" s="16" t="s">
        <v>169</v>
      </c>
      <c r="AY97" s="16" t="s">
        <v>162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16" t="s">
        <v>169</v>
      </c>
      <c r="BK97" s="150">
        <f t="shared" si="9"/>
        <v>0</v>
      </c>
      <c r="BL97" s="16" t="s">
        <v>168</v>
      </c>
      <c r="BM97" s="16" t="s">
        <v>1990</v>
      </c>
    </row>
    <row r="98" spans="2:65" s="1" customFormat="1" ht="16.5" customHeight="1">
      <c r="B98" s="139"/>
      <c r="C98" s="140" t="s">
        <v>223</v>
      </c>
      <c r="D98" s="140" t="s">
        <v>164</v>
      </c>
      <c r="E98" s="242" t="s">
        <v>1991</v>
      </c>
      <c r="F98" s="243"/>
      <c r="G98" s="142" t="s">
        <v>172</v>
      </c>
      <c r="H98" s="143">
        <v>93.54</v>
      </c>
      <c r="I98" s="144"/>
      <c r="J98" s="143">
        <f t="shared" si="0"/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 t="shared" si="1"/>
        <v>0</v>
      </c>
      <c r="Q98" s="147">
        <v>0</v>
      </c>
      <c r="R98" s="147">
        <f t="shared" si="2"/>
        <v>0</v>
      </c>
      <c r="S98" s="147">
        <v>0</v>
      </c>
      <c r="T98" s="148">
        <f t="shared" si="3"/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16" t="s">
        <v>169</v>
      </c>
      <c r="BK98" s="150">
        <f t="shared" si="9"/>
        <v>0</v>
      </c>
      <c r="BL98" s="16" t="s">
        <v>168</v>
      </c>
      <c r="BM98" s="16" t="s">
        <v>1992</v>
      </c>
    </row>
    <row r="99" spans="2:65" s="1" customFormat="1" ht="16.5" customHeight="1">
      <c r="B99" s="139"/>
      <c r="C99" s="140" t="s">
        <v>226</v>
      </c>
      <c r="D99" s="140" t="s">
        <v>164</v>
      </c>
      <c r="E99" s="242" t="s">
        <v>1993</v>
      </c>
      <c r="F99" s="243"/>
      <c r="G99" s="142" t="s">
        <v>172</v>
      </c>
      <c r="H99" s="143">
        <v>32.799999999999997</v>
      </c>
      <c r="I99" s="144"/>
      <c r="J99" s="143">
        <f t="shared" si="0"/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 t="shared" si="1"/>
        <v>0</v>
      </c>
      <c r="Q99" s="147">
        <v>0</v>
      </c>
      <c r="R99" s="147">
        <f t="shared" si="2"/>
        <v>0</v>
      </c>
      <c r="S99" s="147">
        <v>0</v>
      </c>
      <c r="T99" s="148">
        <f t="shared" si="3"/>
        <v>0</v>
      </c>
      <c r="AR99" s="16" t="s">
        <v>168</v>
      </c>
      <c r="AT99" s="16" t="s">
        <v>164</v>
      </c>
      <c r="AU99" s="16" t="s">
        <v>169</v>
      </c>
      <c r="AY99" s="16" t="s">
        <v>162</v>
      </c>
      <c r="BE99" s="149">
        <f t="shared" si="4"/>
        <v>0</v>
      </c>
      <c r="BF99" s="149">
        <f t="shared" si="5"/>
        <v>0</v>
      </c>
      <c r="BG99" s="149">
        <f t="shared" si="6"/>
        <v>0</v>
      </c>
      <c r="BH99" s="149">
        <f t="shared" si="7"/>
        <v>0</v>
      </c>
      <c r="BI99" s="149">
        <f t="shared" si="8"/>
        <v>0</v>
      </c>
      <c r="BJ99" s="16" t="s">
        <v>169</v>
      </c>
      <c r="BK99" s="150">
        <f t="shared" si="9"/>
        <v>0</v>
      </c>
      <c r="BL99" s="16" t="s">
        <v>168</v>
      </c>
      <c r="BM99" s="16" t="s">
        <v>1994</v>
      </c>
    </row>
    <row r="100" spans="2:65" s="1" customFormat="1" ht="16.5" customHeight="1">
      <c r="B100" s="139"/>
      <c r="C100" s="140" t="s">
        <v>235</v>
      </c>
      <c r="D100" s="140" t="s">
        <v>164</v>
      </c>
      <c r="E100" s="242" t="s">
        <v>1995</v>
      </c>
      <c r="F100" s="243"/>
      <c r="G100" s="142" t="s">
        <v>172</v>
      </c>
      <c r="H100" s="143">
        <v>15.3</v>
      </c>
      <c r="I100" s="144"/>
      <c r="J100" s="143">
        <f t="shared" si="0"/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 t="shared" si="1"/>
        <v>0</v>
      </c>
      <c r="Q100" s="147">
        <v>0</v>
      </c>
      <c r="R100" s="147">
        <f t="shared" si="2"/>
        <v>0</v>
      </c>
      <c r="S100" s="147">
        <v>0</v>
      </c>
      <c r="T100" s="148">
        <f t="shared" si="3"/>
        <v>0</v>
      </c>
      <c r="AR100" s="16" t="s">
        <v>168</v>
      </c>
      <c r="AT100" s="16" t="s">
        <v>164</v>
      </c>
      <c r="AU100" s="16" t="s">
        <v>169</v>
      </c>
      <c r="AY100" s="16" t="s">
        <v>162</v>
      </c>
      <c r="BE100" s="149">
        <f t="shared" si="4"/>
        <v>0</v>
      </c>
      <c r="BF100" s="149">
        <f t="shared" si="5"/>
        <v>0</v>
      </c>
      <c r="BG100" s="149">
        <f t="shared" si="6"/>
        <v>0</v>
      </c>
      <c r="BH100" s="149">
        <f t="shared" si="7"/>
        <v>0</v>
      </c>
      <c r="BI100" s="149">
        <f t="shared" si="8"/>
        <v>0</v>
      </c>
      <c r="BJ100" s="16" t="s">
        <v>169</v>
      </c>
      <c r="BK100" s="150">
        <f t="shared" si="9"/>
        <v>0</v>
      </c>
      <c r="BL100" s="16" t="s">
        <v>168</v>
      </c>
      <c r="BM100" s="16" t="s">
        <v>1996</v>
      </c>
    </row>
    <row r="101" spans="2:65" s="10" customFormat="1" ht="22.9" customHeight="1">
      <c r="B101" s="126"/>
      <c r="D101" s="127" t="s">
        <v>70</v>
      </c>
      <c r="E101" s="137" t="s">
        <v>168</v>
      </c>
      <c r="F101" s="137" t="s">
        <v>443</v>
      </c>
      <c r="I101" s="129"/>
      <c r="J101" s="138">
        <f>BK101</f>
        <v>0</v>
      </c>
      <c r="L101" s="126"/>
      <c r="M101" s="131"/>
      <c r="N101" s="132"/>
      <c r="O101" s="132"/>
      <c r="P101" s="133">
        <f>P102</f>
        <v>0</v>
      </c>
      <c r="Q101" s="132"/>
      <c r="R101" s="133">
        <f>R102</f>
        <v>55.871519999999997</v>
      </c>
      <c r="S101" s="132"/>
      <c r="T101" s="134">
        <f>T102</f>
        <v>0</v>
      </c>
      <c r="AR101" s="127" t="s">
        <v>79</v>
      </c>
      <c r="AT101" s="135" t="s">
        <v>70</v>
      </c>
      <c r="AU101" s="135" t="s">
        <v>79</v>
      </c>
      <c r="AY101" s="127" t="s">
        <v>162</v>
      </c>
      <c r="BK101" s="136">
        <f>BK102</f>
        <v>0</v>
      </c>
    </row>
    <row r="102" spans="2:65" s="1" customFormat="1" ht="16.5" customHeight="1">
      <c r="B102" s="139"/>
      <c r="C102" s="140" t="s">
        <v>238</v>
      </c>
      <c r="D102" s="140" t="s">
        <v>164</v>
      </c>
      <c r="E102" s="242" t="s">
        <v>1997</v>
      </c>
      <c r="F102" s="243"/>
      <c r="G102" s="142" t="s">
        <v>172</v>
      </c>
      <c r="H102" s="143">
        <v>32.799999999999997</v>
      </c>
      <c r="I102" s="144"/>
      <c r="J102" s="143">
        <f>ROUND(I102*H102,3)</f>
        <v>0</v>
      </c>
      <c r="K102" s="141" t="s">
        <v>167</v>
      </c>
      <c r="L102" s="30"/>
      <c r="M102" s="145" t="s">
        <v>1</v>
      </c>
      <c r="N102" s="146" t="s">
        <v>43</v>
      </c>
      <c r="O102" s="49"/>
      <c r="P102" s="147">
        <f>O102*H102</f>
        <v>0</v>
      </c>
      <c r="Q102" s="147">
        <v>1.7034</v>
      </c>
      <c r="R102" s="147">
        <f>Q102*H102</f>
        <v>55.871519999999997</v>
      </c>
      <c r="S102" s="147">
        <v>0</v>
      </c>
      <c r="T102" s="148">
        <f>S102*H102</f>
        <v>0</v>
      </c>
      <c r="AR102" s="16" t="s">
        <v>168</v>
      </c>
      <c r="AT102" s="16" t="s">
        <v>164</v>
      </c>
      <c r="AU102" s="16" t="s">
        <v>169</v>
      </c>
      <c r="AY102" s="16" t="s">
        <v>162</v>
      </c>
      <c r="BE102" s="149">
        <f>IF(N102="základná",J102,0)</f>
        <v>0</v>
      </c>
      <c r="BF102" s="149">
        <f>IF(N102="znížená",J102,0)</f>
        <v>0</v>
      </c>
      <c r="BG102" s="149">
        <f>IF(N102="zákl. prenesená",J102,0)</f>
        <v>0</v>
      </c>
      <c r="BH102" s="149">
        <f>IF(N102="zníž. prenesená",J102,0)</f>
        <v>0</v>
      </c>
      <c r="BI102" s="149">
        <f>IF(N102="nulová",J102,0)</f>
        <v>0</v>
      </c>
      <c r="BJ102" s="16" t="s">
        <v>169</v>
      </c>
      <c r="BK102" s="150">
        <f>ROUND(I102*H102,3)</f>
        <v>0</v>
      </c>
      <c r="BL102" s="16" t="s">
        <v>168</v>
      </c>
      <c r="BM102" s="16" t="s">
        <v>1998</v>
      </c>
    </row>
    <row r="103" spans="2:65" s="10" customFormat="1" ht="22.9" customHeight="1">
      <c r="B103" s="126"/>
      <c r="D103" s="127" t="s">
        <v>70</v>
      </c>
      <c r="E103" s="137" t="s">
        <v>223</v>
      </c>
      <c r="F103" s="137" t="s">
        <v>1999</v>
      </c>
      <c r="I103" s="129"/>
      <c r="J103" s="138">
        <f>BK103</f>
        <v>0</v>
      </c>
      <c r="L103" s="126"/>
      <c r="M103" s="131"/>
      <c r="N103" s="132"/>
      <c r="O103" s="132"/>
      <c r="P103" s="133">
        <f>SUM(P104:P125)</f>
        <v>0</v>
      </c>
      <c r="Q103" s="132"/>
      <c r="R103" s="133">
        <f>SUM(R104:R125)</f>
        <v>3.7259600000000002</v>
      </c>
      <c r="S103" s="132"/>
      <c r="T103" s="134">
        <f>SUM(T104:T125)</f>
        <v>0</v>
      </c>
      <c r="AR103" s="127" t="s">
        <v>79</v>
      </c>
      <c r="AT103" s="135" t="s">
        <v>70</v>
      </c>
      <c r="AU103" s="135" t="s">
        <v>79</v>
      </c>
      <c r="AY103" s="127" t="s">
        <v>162</v>
      </c>
      <c r="BK103" s="136">
        <f>SUM(BK104:BK125)</f>
        <v>0</v>
      </c>
    </row>
    <row r="104" spans="2:65" s="1" customFormat="1" ht="16.5" customHeight="1">
      <c r="B104" s="139"/>
      <c r="C104" s="140" t="s">
        <v>245</v>
      </c>
      <c r="D104" s="140" t="s">
        <v>164</v>
      </c>
      <c r="E104" s="242" t="s">
        <v>2000</v>
      </c>
      <c r="F104" s="243"/>
      <c r="G104" s="142" t="s">
        <v>1981</v>
      </c>
      <c r="H104" s="143">
        <v>1</v>
      </c>
      <c r="I104" s="144"/>
      <c r="J104" s="143">
        <f t="shared" ref="J104:J125" si="10"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 t="shared" ref="P104:P125" si="11">O104*H104</f>
        <v>0</v>
      </c>
      <c r="Q104" s="147">
        <v>6.9750000000000006E-2</v>
      </c>
      <c r="R104" s="147">
        <f t="shared" ref="R104:R125" si="12">Q104*H104</f>
        <v>6.9750000000000006E-2</v>
      </c>
      <c r="S104" s="147">
        <v>0</v>
      </c>
      <c r="T104" s="148">
        <f t="shared" ref="T104:T125" si="13">S104*H104</f>
        <v>0</v>
      </c>
      <c r="AR104" s="16" t="s">
        <v>168</v>
      </c>
      <c r="AT104" s="16" t="s">
        <v>164</v>
      </c>
      <c r="AU104" s="16" t="s">
        <v>169</v>
      </c>
      <c r="AY104" s="16" t="s">
        <v>162</v>
      </c>
      <c r="BE104" s="149">
        <f t="shared" ref="BE104:BE125" si="14">IF(N104="základná",J104,0)</f>
        <v>0</v>
      </c>
      <c r="BF104" s="149">
        <f t="shared" ref="BF104:BF125" si="15">IF(N104="znížená",J104,0)</f>
        <v>0</v>
      </c>
      <c r="BG104" s="149">
        <f t="shared" ref="BG104:BG125" si="16">IF(N104="zákl. prenesená",J104,0)</f>
        <v>0</v>
      </c>
      <c r="BH104" s="149">
        <f t="shared" ref="BH104:BH125" si="17">IF(N104="zníž. prenesená",J104,0)</f>
        <v>0</v>
      </c>
      <c r="BI104" s="149">
        <f t="shared" ref="BI104:BI125" si="18">IF(N104="nulová",J104,0)</f>
        <v>0</v>
      </c>
      <c r="BJ104" s="16" t="s">
        <v>169</v>
      </c>
      <c r="BK104" s="150">
        <f t="shared" ref="BK104:BK125" si="19">ROUND(I104*H104,3)</f>
        <v>0</v>
      </c>
      <c r="BL104" s="16" t="s">
        <v>168</v>
      </c>
      <c r="BM104" s="16" t="s">
        <v>2001</v>
      </c>
    </row>
    <row r="105" spans="2:65" s="1" customFormat="1" ht="16.5" customHeight="1">
      <c r="B105" s="139"/>
      <c r="C105" s="140" t="s">
        <v>250</v>
      </c>
      <c r="D105" s="140" t="s">
        <v>164</v>
      </c>
      <c r="E105" s="242" t="s">
        <v>2002</v>
      </c>
      <c r="F105" s="243"/>
      <c r="G105" s="142" t="s">
        <v>712</v>
      </c>
      <c r="H105" s="143">
        <v>7</v>
      </c>
      <c r="I105" s="144"/>
      <c r="J105" s="143">
        <f t="shared" si="10"/>
        <v>0</v>
      </c>
      <c r="K105" s="141" t="s">
        <v>1</v>
      </c>
      <c r="L105" s="30"/>
      <c r="M105" s="145" t="s">
        <v>1</v>
      </c>
      <c r="N105" s="146" t="s">
        <v>43</v>
      </c>
      <c r="O105" s="49"/>
      <c r="P105" s="147">
        <f t="shared" si="11"/>
        <v>0</v>
      </c>
      <c r="Q105" s="147">
        <v>0</v>
      </c>
      <c r="R105" s="147">
        <f t="shared" si="12"/>
        <v>0</v>
      </c>
      <c r="S105" s="147">
        <v>0</v>
      </c>
      <c r="T105" s="148">
        <f t="shared" si="13"/>
        <v>0</v>
      </c>
      <c r="AR105" s="16" t="s">
        <v>168</v>
      </c>
      <c r="AT105" s="16" t="s">
        <v>164</v>
      </c>
      <c r="AU105" s="16" t="s">
        <v>169</v>
      </c>
      <c r="AY105" s="16" t="s">
        <v>162</v>
      </c>
      <c r="BE105" s="149">
        <f t="shared" si="14"/>
        <v>0</v>
      </c>
      <c r="BF105" s="149">
        <f t="shared" si="15"/>
        <v>0</v>
      </c>
      <c r="BG105" s="149">
        <f t="shared" si="16"/>
        <v>0</v>
      </c>
      <c r="BH105" s="149">
        <f t="shared" si="17"/>
        <v>0</v>
      </c>
      <c r="BI105" s="149">
        <f t="shared" si="18"/>
        <v>0</v>
      </c>
      <c r="BJ105" s="16" t="s">
        <v>169</v>
      </c>
      <c r="BK105" s="150">
        <f t="shared" si="19"/>
        <v>0</v>
      </c>
      <c r="BL105" s="16" t="s">
        <v>168</v>
      </c>
      <c r="BM105" s="16" t="s">
        <v>2003</v>
      </c>
    </row>
    <row r="106" spans="2:65" s="1" customFormat="1" ht="16.5" customHeight="1">
      <c r="B106" s="139"/>
      <c r="C106" s="183" t="s">
        <v>254</v>
      </c>
      <c r="D106" s="183" t="s">
        <v>349</v>
      </c>
      <c r="E106" s="246" t="s">
        <v>2004</v>
      </c>
      <c r="F106" s="247"/>
      <c r="G106" s="185" t="s">
        <v>1981</v>
      </c>
      <c r="H106" s="186">
        <v>1.5</v>
      </c>
      <c r="I106" s="187"/>
      <c r="J106" s="186">
        <f t="shared" si="10"/>
        <v>0</v>
      </c>
      <c r="K106" s="184" t="s">
        <v>1</v>
      </c>
      <c r="L106" s="188"/>
      <c r="M106" s="189" t="s">
        <v>1</v>
      </c>
      <c r="N106" s="190" t="s">
        <v>43</v>
      </c>
      <c r="O106" s="49"/>
      <c r="P106" s="147">
        <f t="shared" si="11"/>
        <v>0</v>
      </c>
      <c r="Q106" s="147">
        <v>2.3999999999999998E-3</v>
      </c>
      <c r="R106" s="147">
        <f t="shared" si="12"/>
        <v>3.5999999999999999E-3</v>
      </c>
      <c r="S106" s="147">
        <v>0</v>
      </c>
      <c r="T106" s="148">
        <f t="shared" si="13"/>
        <v>0</v>
      </c>
      <c r="AR106" s="16" t="s">
        <v>223</v>
      </c>
      <c r="AT106" s="16" t="s">
        <v>349</v>
      </c>
      <c r="AU106" s="16" t="s">
        <v>169</v>
      </c>
      <c r="AY106" s="16" t="s">
        <v>162</v>
      </c>
      <c r="BE106" s="149">
        <f t="shared" si="14"/>
        <v>0</v>
      </c>
      <c r="BF106" s="149">
        <f t="shared" si="15"/>
        <v>0</v>
      </c>
      <c r="BG106" s="149">
        <f t="shared" si="16"/>
        <v>0</v>
      </c>
      <c r="BH106" s="149">
        <f t="shared" si="17"/>
        <v>0</v>
      </c>
      <c r="BI106" s="149">
        <f t="shared" si="18"/>
        <v>0</v>
      </c>
      <c r="BJ106" s="16" t="s">
        <v>169</v>
      </c>
      <c r="BK106" s="150">
        <f t="shared" si="19"/>
        <v>0</v>
      </c>
      <c r="BL106" s="16" t="s">
        <v>168</v>
      </c>
      <c r="BM106" s="16" t="s">
        <v>2005</v>
      </c>
    </row>
    <row r="107" spans="2:65" s="1" customFormat="1" ht="16.5" customHeight="1">
      <c r="B107" s="139"/>
      <c r="C107" s="140" t="s">
        <v>259</v>
      </c>
      <c r="D107" s="140" t="s">
        <v>164</v>
      </c>
      <c r="E107" s="242" t="s">
        <v>2006</v>
      </c>
      <c r="F107" s="243"/>
      <c r="G107" s="142" t="s">
        <v>712</v>
      </c>
      <c r="H107" s="143">
        <v>75</v>
      </c>
      <c r="I107" s="144"/>
      <c r="J107" s="143">
        <f t="shared" si="10"/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 t="shared" si="11"/>
        <v>0</v>
      </c>
      <c r="Q107" s="147">
        <v>0</v>
      </c>
      <c r="R107" s="147">
        <f t="shared" si="12"/>
        <v>0</v>
      </c>
      <c r="S107" s="147">
        <v>0</v>
      </c>
      <c r="T107" s="148">
        <f t="shared" si="13"/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 t="shared" si="14"/>
        <v>0</v>
      </c>
      <c r="BF107" s="149">
        <f t="shared" si="15"/>
        <v>0</v>
      </c>
      <c r="BG107" s="149">
        <f t="shared" si="16"/>
        <v>0</v>
      </c>
      <c r="BH107" s="149">
        <f t="shared" si="17"/>
        <v>0</v>
      </c>
      <c r="BI107" s="149">
        <f t="shared" si="18"/>
        <v>0</v>
      </c>
      <c r="BJ107" s="16" t="s">
        <v>169</v>
      </c>
      <c r="BK107" s="150">
        <f t="shared" si="19"/>
        <v>0</v>
      </c>
      <c r="BL107" s="16" t="s">
        <v>168</v>
      </c>
      <c r="BM107" s="16" t="s">
        <v>2007</v>
      </c>
    </row>
    <row r="108" spans="2:65" s="1" customFormat="1" ht="16.5" customHeight="1">
      <c r="B108" s="139"/>
      <c r="C108" s="183" t="s">
        <v>272</v>
      </c>
      <c r="D108" s="183" t="s">
        <v>349</v>
      </c>
      <c r="E108" s="246" t="s">
        <v>2008</v>
      </c>
      <c r="F108" s="247"/>
      <c r="G108" s="185" t="s">
        <v>1981</v>
      </c>
      <c r="H108" s="186">
        <v>2</v>
      </c>
      <c r="I108" s="187"/>
      <c r="J108" s="186">
        <f t="shared" si="10"/>
        <v>0</v>
      </c>
      <c r="K108" s="184" t="s">
        <v>1</v>
      </c>
      <c r="L108" s="188"/>
      <c r="M108" s="189" t="s">
        <v>1</v>
      </c>
      <c r="N108" s="190" t="s">
        <v>43</v>
      </c>
      <c r="O108" s="49"/>
      <c r="P108" s="147">
        <f t="shared" si="11"/>
        <v>0</v>
      </c>
      <c r="Q108" s="147">
        <v>1.0500000000000001E-2</v>
      </c>
      <c r="R108" s="147">
        <f t="shared" si="12"/>
        <v>2.1000000000000001E-2</v>
      </c>
      <c r="S108" s="147">
        <v>0</v>
      </c>
      <c r="T108" s="148">
        <f t="shared" si="13"/>
        <v>0</v>
      </c>
      <c r="AR108" s="16" t="s">
        <v>223</v>
      </c>
      <c r="AT108" s="16" t="s">
        <v>349</v>
      </c>
      <c r="AU108" s="16" t="s">
        <v>169</v>
      </c>
      <c r="AY108" s="16" t="s">
        <v>162</v>
      </c>
      <c r="BE108" s="149">
        <f t="shared" si="14"/>
        <v>0</v>
      </c>
      <c r="BF108" s="149">
        <f t="shared" si="15"/>
        <v>0</v>
      </c>
      <c r="BG108" s="149">
        <f t="shared" si="16"/>
        <v>0</v>
      </c>
      <c r="BH108" s="149">
        <f t="shared" si="17"/>
        <v>0</v>
      </c>
      <c r="BI108" s="149">
        <f t="shared" si="18"/>
        <v>0</v>
      </c>
      <c r="BJ108" s="16" t="s">
        <v>169</v>
      </c>
      <c r="BK108" s="150">
        <f t="shared" si="19"/>
        <v>0</v>
      </c>
      <c r="BL108" s="16" t="s">
        <v>168</v>
      </c>
      <c r="BM108" s="16" t="s">
        <v>2009</v>
      </c>
    </row>
    <row r="109" spans="2:65" s="1" customFormat="1" ht="16.5" customHeight="1">
      <c r="B109" s="139"/>
      <c r="C109" s="183" t="s">
        <v>283</v>
      </c>
      <c r="D109" s="183" t="s">
        <v>349</v>
      </c>
      <c r="E109" s="246" t="s">
        <v>2010</v>
      </c>
      <c r="F109" s="247"/>
      <c r="G109" s="185" t="s">
        <v>1981</v>
      </c>
      <c r="H109" s="186">
        <v>13</v>
      </c>
      <c r="I109" s="187"/>
      <c r="J109" s="186">
        <f t="shared" si="10"/>
        <v>0</v>
      </c>
      <c r="K109" s="184" t="s">
        <v>1</v>
      </c>
      <c r="L109" s="188"/>
      <c r="M109" s="189" t="s">
        <v>1</v>
      </c>
      <c r="N109" s="190" t="s">
        <v>43</v>
      </c>
      <c r="O109" s="49"/>
      <c r="P109" s="147">
        <f t="shared" si="11"/>
        <v>0</v>
      </c>
      <c r="Q109" s="147">
        <v>1.4500000000000001E-2</v>
      </c>
      <c r="R109" s="147">
        <f t="shared" si="12"/>
        <v>0.1885</v>
      </c>
      <c r="S109" s="147">
        <v>0</v>
      </c>
      <c r="T109" s="148">
        <f t="shared" si="13"/>
        <v>0</v>
      </c>
      <c r="AR109" s="16" t="s">
        <v>223</v>
      </c>
      <c r="AT109" s="16" t="s">
        <v>349</v>
      </c>
      <c r="AU109" s="16" t="s">
        <v>169</v>
      </c>
      <c r="AY109" s="16" t="s">
        <v>162</v>
      </c>
      <c r="BE109" s="149">
        <f t="shared" si="14"/>
        <v>0</v>
      </c>
      <c r="BF109" s="149">
        <f t="shared" si="15"/>
        <v>0</v>
      </c>
      <c r="BG109" s="149">
        <f t="shared" si="16"/>
        <v>0</v>
      </c>
      <c r="BH109" s="149">
        <f t="shared" si="17"/>
        <v>0</v>
      </c>
      <c r="BI109" s="149">
        <f t="shared" si="18"/>
        <v>0</v>
      </c>
      <c r="BJ109" s="16" t="s">
        <v>169</v>
      </c>
      <c r="BK109" s="150">
        <f t="shared" si="19"/>
        <v>0</v>
      </c>
      <c r="BL109" s="16" t="s">
        <v>168</v>
      </c>
      <c r="BM109" s="16" t="s">
        <v>2011</v>
      </c>
    </row>
    <row r="110" spans="2:65" s="1" customFormat="1" ht="16.5" customHeight="1">
      <c r="B110" s="139"/>
      <c r="C110" s="140" t="s">
        <v>289</v>
      </c>
      <c r="D110" s="140" t="s">
        <v>164</v>
      </c>
      <c r="E110" s="242" t="s">
        <v>2012</v>
      </c>
      <c r="F110" s="243"/>
      <c r="G110" s="142" t="s">
        <v>1981</v>
      </c>
      <c r="H110" s="143">
        <v>1</v>
      </c>
      <c r="I110" s="144"/>
      <c r="J110" s="143">
        <f t="shared" si="10"/>
        <v>0</v>
      </c>
      <c r="K110" s="141" t="s">
        <v>1</v>
      </c>
      <c r="L110" s="30"/>
      <c r="M110" s="145" t="s">
        <v>1</v>
      </c>
      <c r="N110" s="146" t="s">
        <v>43</v>
      </c>
      <c r="O110" s="49"/>
      <c r="P110" s="147">
        <f t="shared" si="11"/>
        <v>0</v>
      </c>
      <c r="Q110" s="147">
        <v>2.2899999999999999E-3</v>
      </c>
      <c r="R110" s="147">
        <f t="shared" si="12"/>
        <v>2.2899999999999999E-3</v>
      </c>
      <c r="S110" s="147">
        <v>0</v>
      </c>
      <c r="T110" s="148">
        <f t="shared" si="13"/>
        <v>0</v>
      </c>
      <c r="AR110" s="16" t="s">
        <v>168</v>
      </c>
      <c r="AT110" s="16" t="s">
        <v>164</v>
      </c>
      <c r="AU110" s="16" t="s">
        <v>169</v>
      </c>
      <c r="AY110" s="16" t="s">
        <v>162</v>
      </c>
      <c r="BE110" s="149">
        <f t="shared" si="14"/>
        <v>0</v>
      </c>
      <c r="BF110" s="149">
        <f t="shared" si="15"/>
        <v>0</v>
      </c>
      <c r="BG110" s="149">
        <f t="shared" si="16"/>
        <v>0</v>
      </c>
      <c r="BH110" s="149">
        <f t="shared" si="17"/>
        <v>0</v>
      </c>
      <c r="BI110" s="149">
        <f t="shared" si="18"/>
        <v>0</v>
      </c>
      <c r="BJ110" s="16" t="s">
        <v>169</v>
      </c>
      <c r="BK110" s="150">
        <f t="shared" si="19"/>
        <v>0</v>
      </c>
      <c r="BL110" s="16" t="s">
        <v>168</v>
      </c>
      <c r="BM110" s="16" t="s">
        <v>2013</v>
      </c>
    </row>
    <row r="111" spans="2:65" s="1" customFormat="1" ht="16.5" customHeight="1">
      <c r="B111" s="139"/>
      <c r="C111" s="140" t="s">
        <v>295</v>
      </c>
      <c r="D111" s="140" t="s">
        <v>164</v>
      </c>
      <c r="E111" s="242" t="s">
        <v>2014</v>
      </c>
      <c r="F111" s="243"/>
      <c r="G111" s="142" t="s">
        <v>1981</v>
      </c>
      <c r="H111" s="143">
        <v>1</v>
      </c>
      <c r="I111" s="144"/>
      <c r="J111" s="143">
        <f t="shared" si="10"/>
        <v>0</v>
      </c>
      <c r="K111" s="141" t="s">
        <v>1</v>
      </c>
      <c r="L111" s="30"/>
      <c r="M111" s="145" t="s">
        <v>1</v>
      </c>
      <c r="N111" s="146" t="s">
        <v>43</v>
      </c>
      <c r="O111" s="49"/>
      <c r="P111" s="147">
        <f t="shared" si="11"/>
        <v>0</v>
      </c>
      <c r="Q111" s="147">
        <v>1.0000000000000001E-5</v>
      </c>
      <c r="R111" s="147">
        <f t="shared" si="12"/>
        <v>1.0000000000000001E-5</v>
      </c>
      <c r="S111" s="147">
        <v>0</v>
      </c>
      <c r="T111" s="148">
        <f t="shared" si="13"/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 t="shared" si="14"/>
        <v>0</v>
      </c>
      <c r="BF111" s="149">
        <f t="shared" si="15"/>
        <v>0</v>
      </c>
      <c r="BG111" s="149">
        <f t="shared" si="16"/>
        <v>0</v>
      </c>
      <c r="BH111" s="149">
        <f t="shared" si="17"/>
        <v>0</v>
      </c>
      <c r="BI111" s="149">
        <f t="shared" si="18"/>
        <v>0</v>
      </c>
      <c r="BJ111" s="16" t="s">
        <v>169</v>
      </c>
      <c r="BK111" s="150">
        <f t="shared" si="19"/>
        <v>0</v>
      </c>
      <c r="BL111" s="16" t="s">
        <v>168</v>
      </c>
      <c r="BM111" s="16" t="s">
        <v>2015</v>
      </c>
    </row>
    <row r="112" spans="2:65" s="1" customFormat="1" ht="16.5" customHeight="1">
      <c r="B112" s="139"/>
      <c r="C112" s="140" t="s">
        <v>7</v>
      </c>
      <c r="D112" s="140" t="s">
        <v>164</v>
      </c>
      <c r="E112" s="242" t="s">
        <v>2016</v>
      </c>
      <c r="F112" s="243"/>
      <c r="G112" s="142" t="s">
        <v>712</v>
      </c>
      <c r="H112" s="143">
        <v>75</v>
      </c>
      <c r="I112" s="144"/>
      <c r="J112" s="143">
        <f t="shared" si="10"/>
        <v>0</v>
      </c>
      <c r="K112" s="141" t="s">
        <v>1</v>
      </c>
      <c r="L112" s="30"/>
      <c r="M112" s="145" t="s">
        <v>1</v>
      </c>
      <c r="N112" s="146" t="s">
        <v>43</v>
      </c>
      <c r="O112" s="49"/>
      <c r="P112" s="147">
        <f t="shared" si="11"/>
        <v>0</v>
      </c>
      <c r="Q112" s="147">
        <v>0</v>
      </c>
      <c r="R112" s="147">
        <f t="shared" si="12"/>
        <v>0</v>
      </c>
      <c r="S112" s="147">
        <v>0</v>
      </c>
      <c r="T112" s="148">
        <f t="shared" si="13"/>
        <v>0</v>
      </c>
      <c r="AR112" s="16" t="s">
        <v>168</v>
      </c>
      <c r="AT112" s="16" t="s">
        <v>164</v>
      </c>
      <c r="AU112" s="16" t="s">
        <v>169</v>
      </c>
      <c r="AY112" s="16" t="s">
        <v>162</v>
      </c>
      <c r="BE112" s="149">
        <f t="shared" si="14"/>
        <v>0</v>
      </c>
      <c r="BF112" s="149">
        <f t="shared" si="15"/>
        <v>0</v>
      </c>
      <c r="BG112" s="149">
        <f t="shared" si="16"/>
        <v>0</v>
      </c>
      <c r="BH112" s="149">
        <f t="shared" si="17"/>
        <v>0</v>
      </c>
      <c r="BI112" s="149">
        <f t="shared" si="18"/>
        <v>0</v>
      </c>
      <c r="BJ112" s="16" t="s">
        <v>169</v>
      </c>
      <c r="BK112" s="150">
        <f t="shared" si="19"/>
        <v>0</v>
      </c>
      <c r="BL112" s="16" t="s">
        <v>168</v>
      </c>
      <c r="BM112" s="16" t="s">
        <v>2017</v>
      </c>
    </row>
    <row r="113" spans="2:65" s="1" customFormat="1" ht="16.5" customHeight="1">
      <c r="B113" s="139"/>
      <c r="C113" s="140" t="s">
        <v>302</v>
      </c>
      <c r="D113" s="140" t="s">
        <v>164</v>
      </c>
      <c r="E113" s="242" t="s">
        <v>2018</v>
      </c>
      <c r="F113" s="243"/>
      <c r="G113" s="142" t="s">
        <v>712</v>
      </c>
      <c r="H113" s="143">
        <v>7</v>
      </c>
      <c r="I113" s="144"/>
      <c r="J113" s="143">
        <f t="shared" si="10"/>
        <v>0</v>
      </c>
      <c r="K113" s="141" t="s">
        <v>1</v>
      </c>
      <c r="L113" s="30"/>
      <c r="M113" s="145" t="s">
        <v>1</v>
      </c>
      <c r="N113" s="146" t="s">
        <v>43</v>
      </c>
      <c r="O113" s="49"/>
      <c r="P113" s="147">
        <f t="shared" si="11"/>
        <v>0</v>
      </c>
      <c r="Q113" s="147">
        <v>0</v>
      </c>
      <c r="R113" s="147">
        <f t="shared" si="12"/>
        <v>0</v>
      </c>
      <c r="S113" s="147">
        <v>0</v>
      </c>
      <c r="T113" s="148">
        <f t="shared" si="13"/>
        <v>0</v>
      </c>
      <c r="AR113" s="16" t="s">
        <v>168</v>
      </c>
      <c r="AT113" s="16" t="s">
        <v>164</v>
      </c>
      <c r="AU113" s="16" t="s">
        <v>169</v>
      </c>
      <c r="AY113" s="16" t="s">
        <v>162</v>
      </c>
      <c r="BE113" s="149">
        <f t="shared" si="14"/>
        <v>0</v>
      </c>
      <c r="BF113" s="149">
        <f t="shared" si="15"/>
        <v>0</v>
      </c>
      <c r="BG113" s="149">
        <f t="shared" si="16"/>
        <v>0</v>
      </c>
      <c r="BH113" s="149">
        <f t="shared" si="17"/>
        <v>0</v>
      </c>
      <c r="BI113" s="149">
        <f t="shared" si="18"/>
        <v>0</v>
      </c>
      <c r="BJ113" s="16" t="s">
        <v>169</v>
      </c>
      <c r="BK113" s="150">
        <f t="shared" si="19"/>
        <v>0</v>
      </c>
      <c r="BL113" s="16" t="s">
        <v>168</v>
      </c>
      <c r="BM113" s="16" t="s">
        <v>2019</v>
      </c>
    </row>
    <row r="114" spans="2:65" s="1" customFormat="1" ht="16.5" customHeight="1">
      <c r="B114" s="139"/>
      <c r="C114" s="140" t="s">
        <v>306</v>
      </c>
      <c r="D114" s="140" t="s">
        <v>164</v>
      </c>
      <c r="E114" s="242" t="s">
        <v>2020</v>
      </c>
      <c r="F114" s="243"/>
      <c r="G114" s="142" t="s">
        <v>712</v>
      </c>
      <c r="H114" s="143">
        <v>7</v>
      </c>
      <c r="I114" s="144"/>
      <c r="J114" s="143">
        <f t="shared" si="10"/>
        <v>0</v>
      </c>
      <c r="K114" s="141" t="s">
        <v>1</v>
      </c>
      <c r="L114" s="30"/>
      <c r="M114" s="145" t="s">
        <v>1</v>
      </c>
      <c r="N114" s="146" t="s">
        <v>43</v>
      </c>
      <c r="O114" s="49"/>
      <c r="P114" s="147">
        <f t="shared" si="11"/>
        <v>0</v>
      </c>
      <c r="Q114" s="147">
        <v>0</v>
      </c>
      <c r="R114" s="147">
        <f t="shared" si="12"/>
        <v>0</v>
      </c>
      <c r="S114" s="147">
        <v>0</v>
      </c>
      <c r="T114" s="148">
        <f t="shared" si="13"/>
        <v>0</v>
      </c>
      <c r="AR114" s="16" t="s">
        <v>168</v>
      </c>
      <c r="AT114" s="16" t="s">
        <v>164</v>
      </c>
      <c r="AU114" s="16" t="s">
        <v>169</v>
      </c>
      <c r="AY114" s="16" t="s">
        <v>162</v>
      </c>
      <c r="BE114" s="149">
        <f t="shared" si="14"/>
        <v>0</v>
      </c>
      <c r="BF114" s="149">
        <f t="shared" si="15"/>
        <v>0</v>
      </c>
      <c r="BG114" s="149">
        <f t="shared" si="16"/>
        <v>0</v>
      </c>
      <c r="BH114" s="149">
        <f t="shared" si="17"/>
        <v>0</v>
      </c>
      <c r="BI114" s="149">
        <f t="shared" si="18"/>
        <v>0</v>
      </c>
      <c r="BJ114" s="16" t="s">
        <v>169</v>
      </c>
      <c r="BK114" s="150">
        <f t="shared" si="19"/>
        <v>0</v>
      </c>
      <c r="BL114" s="16" t="s">
        <v>168</v>
      </c>
      <c r="BM114" s="16" t="s">
        <v>2021</v>
      </c>
    </row>
    <row r="115" spans="2:65" s="1" customFormat="1" ht="16.5" customHeight="1">
      <c r="B115" s="139"/>
      <c r="C115" s="140" t="s">
        <v>310</v>
      </c>
      <c r="D115" s="140" t="s">
        <v>164</v>
      </c>
      <c r="E115" s="242" t="s">
        <v>2022</v>
      </c>
      <c r="F115" s="243"/>
      <c r="G115" s="142" t="s">
        <v>1981</v>
      </c>
      <c r="H115" s="143">
        <v>2</v>
      </c>
      <c r="I115" s="144"/>
      <c r="J115" s="143">
        <f t="shared" si="10"/>
        <v>0</v>
      </c>
      <c r="K115" s="141" t="s">
        <v>1</v>
      </c>
      <c r="L115" s="30"/>
      <c r="M115" s="145" t="s">
        <v>1</v>
      </c>
      <c r="N115" s="146" t="s">
        <v>43</v>
      </c>
      <c r="O115" s="49"/>
      <c r="P115" s="147">
        <f t="shared" si="11"/>
        <v>0</v>
      </c>
      <c r="Q115" s="147">
        <v>5.4999999999999997E-3</v>
      </c>
      <c r="R115" s="147">
        <f t="shared" si="12"/>
        <v>1.0999999999999999E-2</v>
      </c>
      <c r="S115" s="147">
        <v>0</v>
      </c>
      <c r="T115" s="148">
        <f t="shared" si="13"/>
        <v>0</v>
      </c>
      <c r="AR115" s="16" t="s">
        <v>168</v>
      </c>
      <c r="AT115" s="16" t="s">
        <v>164</v>
      </c>
      <c r="AU115" s="16" t="s">
        <v>169</v>
      </c>
      <c r="AY115" s="16" t="s">
        <v>162</v>
      </c>
      <c r="BE115" s="149">
        <f t="shared" si="14"/>
        <v>0</v>
      </c>
      <c r="BF115" s="149">
        <f t="shared" si="15"/>
        <v>0</v>
      </c>
      <c r="BG115" s="149">
        <f t="shared" si="16"/>
        <v>0</v>
      </c>
      <c r="BH115" s="149">
        <f t="shared" si="17"/>
        <v>0</v>
      </c>
      <c r="BI115" s="149">
        <f t="shared" si="18"/>
        <v>0</v>
      </c>
      <c r="BJ115" s="16" t="s">
        <v>169</v>
      </c>
      <c r="BK115" s="150">
        <f t="shared" si="19"/>
        <v>0</v>
      </c>
      <c r="BL115" s="16" t="s">
        <v>168</v>
      </c>
      <c r="BM115" s="16" t="s">
        <v>2023</v>
      </c>
    </row>
    <row r="116" spans="2:65" s="1" customFormat="1" ht="16.5" customHeight="1">
      <c r="B116" s="139"/>
      <c r="C116" s="140" t="s">
        <v>314</v>
      </c>
      <c r="D116" s="140" t="s">
        <v>164</v>
      </c>
      <c r="E116" s="242" t="s">
        <v>2024</v>
      </c>
      <c r="F116" s="243"/>
      <c r="G116" s="142" t="s">
        <v>1981</v>
      </c>
      <c r="H116" s="143">
        <v>3</v>
      </c>
      <c r="I116" s="144"/>
      <c r="J116" s="143">
        <f t="shared" si="10"/>
        <v>0</v>
      </c>
      <c r="K116" s="141" t="s">
        <v>1</v>
      </c>
      <c r="L116" s="30"/>
      <c r="M116" s="145" t="s">
        <v>1</v>
      </c>
      <c r="N116" s="146" t="s">
        <v>43</v>
      </c>
      <c r="O116" s="49"/>
      <c r="P116" s="147">
        <f t="shared" si="11"/>
        <v>0</v>
      </c>
      <c r="Q116" s="147">
        <v>3.0000000000000001E-5</v>
      </c>
      <c r="R116" s="147">
        <f t="shared" si="12"/>
        <v>9.0000000000000006E-5</v>
      </c>
      <c r="S116" s="147">
        <v>0</v>
      </c>
      <c r="T116" s="148">
        <f t="shared" si="13"/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 t="shared" si="14"/>
        <v>0</v>
      </c>
      <c r="BF116" s="149">
        <f t="shared" si="15"/>
        <v>0</v>
      </c>
      <c r="BG116" s="149">
        <f t="shared" si="16"/>
        <v>0</v>
      </c>
      <c r="BH116" s="149">
        <f t="shared" si="17"/>
        <v>0</v>
      </c>
      <c r="BI116" s="149">
        <f t="shared" si="18"/>
        <v>0</v>
      </c>
      <c r="BJ116" s="16" t="s">
        <v>169</v>
      </c>
      <c r="BK116" s="150">
        <f t="shared" si="19"/>
        <v>0</v>
      </c>
      <c r="BL116" s="16" t="s">
        <v>168</v>
      </c>
      <c r="BM116" s="16" t="s">
        <v>2025</v>
      </c>
    </row>
    <row r="117" spans="2:65" s="1" customFormat="1" ht="16.5" customHeight="1">
      <c r="B117" s="139"/>
      <c r="C117" s="183" t="s">
        <v>318</v>
      </c>
      <c r="D117" s="183" t="s">
        <v>349</v>
      </c>
      <c r="E117" s="246" t="s">
        <v>2550</v>
      </c>
      <c r="F117" s="247"/>
      <c r="G117" s="185" t="s">
        <v>1981</v>
      </c>
      <c r="H117" s="186">
        <v>1</v>
      </c>
      <c r="I117" s="187"/>
      <c r="J117" s="186">
        <f t="shared" si="10"/>
        <v>0</v>
      </c>
      <c r="K117" s="184" t="s">
        <v>1</v>
      </c>
      <c r="L117" s="188"/>
      <c r="M117" s="189" t="s">
        <v>1</v>
      </c>
      <c r="N117" s="190" t="s">
        <v>43</v>
      </c>
      <c r="O117" s="49"/>
      <c r="P117" s="147">
        <f t="shared" si="11"/>
        <v>0</v>
      </c>
      <c r="Q117" s="147">
        <v>0</v>
      </c>
      <c r="R117" s="147">
        <f t="shared" si="12"/>
        <v>0</v>
      </c>
      <c r="S117" s="147">
        <v>0</v>
      </c>
      <c r="T117" s="148">
        <f t="shared" si="13"/>
        <v>0</v>
      </c>
      <c r="AR117" s="16" t="s">
        <v>223</v>
      </c>
      <c r="AT117" s="16" t="s">
        <v>349</v>
      </c>
      <c r="AU117" s="16" t="s">
        <v>169</v>
      </c>
      <c r="AY117" s="16" t="s">
        <v>162</v>
      </c>
      <c r="BE117" s="149">
        <f t="shared" si="14"/>
        <v>0</v>
      </c>
      <c r="BF117" s="149">
        <f t="shared" si="15"/>
        <v>0</v>
      </c>
      <c r="BG117" s="149">
        <f t="shared" si="16"/>
        <v>0</v>
      </c>
      <c r="BH117" s="149">
        <f t="shared" si="17"/>
        <v>0</v>
      </c>
      <c r="BI117" s="149">
        <f t="shared" si="18"/>
        <v>0</v>
      </c>
      <c r="BJ117" s="16" t="s">
        <v>169</v>
      </c>
      <c r="BK117" s="150">
        <f t="shared" si="19"/>
        <v>0</v>
      </c>
      <c r="BL117" s="16" t="s">
        <v>168</v>
      </c>
      <c r="BM117" s="16" t="s">
        <v>2026</v>
      </c>
    </row>
    <row r="118" spans="2:65" s="1" customFormat="1" ht="16.5" customHeight="1">
      <c r="B118" s="139"/>
      <c r="C118" s="183" t="s">
        <v>326</v>
      </c>
      <c r="D118" s="183" t="s">
        <v>349</v>
      </c>
      <c r="E118" s="246" t="s">
        <v>2551</v>
      </c>
      <c r="F118" s="247"/>
      <c r="G118" s="185" t="s">
        <v>1981</v>
      </c>
      <c r="H118" s="186">
        <v>1</v>
      </c>
      <c r="I118" s="187"/>
      <c r="J118" s="186">
        <f t="shared" si="10"/>
        <v>0</v>
      </c>
      <c r="K118" s="184" t="s">
        <v>1</v>
      </c>
      <c r="L118" s="188"/>
      <c r="M118" s="189" t="s">
        <v>1</v>
      </c>
      <c r="N118" s="190" t="s">
        <v>43</v>
      </c>
      <c r="O118" s="49"/>
      <c r="P118" s="147">
        <f t="shared" si="11"/>
        <v>0</v>
      </c>
      <c r="Q118" s="147">
        <v>0</v>
      </c>
      <c r="R118" s="147">
        <f t="shared" si="12"/>
        <v>0</v>
      </c>
      <c r="S118" s="147">
        <v>0</v>
      </c>
      <c r="T118" s="148">
        <f t="shared" si="13"/>
        <v>0</v>
      </c>
      <c r="AR118" s="16" t="s">
        <v>223</v>
      </c>
      <c r="AT118" s="16" t="s">
        <v>349</v>
      </c>
      <c r="AU118" s="16" t="s">
        <v>169</v>
      </c>
      <c r="AY118" s="16" t="s">
        <v>162</v>
      </c>
      <c r="BE118" s="149">
        <f t="shared" si="14"/>
        <v>0</v>
      </c>
      <c r="BF118" s="149">
        <f t="shared" si="15"/>
        <v>0</v>
      </c>
      <c r="BG118" s="149">
        <f t="shared" si="16"/>
        <v>0</v>
      </c>
      <c r="BH118" s="149">
        <f t="shared" si="17"/>
        <v>0</v>
      </c>
      <c r="BI118" s="149">
        <f t="shared" si="18"/>
        <v>0</v>
      </c>
      <c r="BJ118" s="16" t="s">
        <v>169</v>
      </c>
      <c r="BK118" s="150">
        <f t="shared" si="19"/>
        <v>0</v>
      </c>
      <c r="BL118" s="16" t="s">
        <v>168</v>
      </c>
      <c r="BM118" s="16" t="s">
        <v>2027</v>
      </c>
    </row>
    <row r="119" spans="2:65" s="1" customFormat="1" ht="16.5" customHeight="1">
      <c r="B119" s="139"/>
      <c r="C119" s="183" t="s">
        <v>330</v>
      </c>
      <c r="D119" s="183" t="s">
        <v>349</v>
      </c>
      <c r="E119" s="246" t="s">
        <v>2552</v>
      </c>
      <c r="F119" s="247"/>
      <c r="G119" s="185" t="s">
        <v>1981</v>
      </c>
      <c r="H119" s="186">
        <v>1</v>
      </c>
      <c r="I119" s="187"/>
      <c r="J119" s="186">
        <f t="shared" si="10"/>
        <v>0</v>
      </c>
      <c r="K119" s="184" t="s">
        <v>1</v>
      </c>
      <c r="L119" s="188"/>
      <c r="M119" s="189" t="s">
        <v>1</v>
      </c>
      <c r="N119" s="190" t="s">
        <v>43</v>
      </c>
      <c r="O119" s="49"/>
      <c r="P119" s="147">
        <f t="shared" si="11"/>
        <v>0</v>
      </c>
      <c r="Q119" s="147">
        <v>0</v>
      </c>
      <c r="R119" s="147">
        <f t="shared" si="12"/>
        <v>0</v>
      </c>
      <c r="S119" s="147">
        <v>0</v>
      </c>
      <c r="T119" s="148">
        <f t="shared" si="13"/>
        <v>0</v>
      </c>
      <c r="AR119" s="16" t="s">
        <v>223</v>
      </c>
      <c r="AT119" s="16" t="s">
        <v>349</v>
      </c>
      <c r="AU119" s="16" t="s">
        <v>169</v>
      </c>
      <c r="AY119" s="16" t="s">
        <v>162</v>
      </c>
      <c r="BE119" s="149">
        <f t="shared" si="14"/>
        <v>0</v>
      </c>
      <c r="BF119" s="149">
        <f t="shared" si="15"/>
        <v>0</v>
      </c>
      <c r="BG119" s="149">
        <f t="shared" si="16"/>
        <v>0</v>
      </c>
      <c r="BH119" s="149">
        <f t="shared" si="17"/>
        <v>0</v>
      </c>
      <c r="BI119" s="149">
        <f t="shared" si="18"/>
        <v>0</v>
      </c>
      <c r="BJ119" s="16" t="s">
        <v>169</v>
      </c>
      <c r="BK119" s="150">
        <f t="shared" si="19"/>
        <v>0</v>
      </c>
      <c r="BL119" s="16" t="s">
        <v>168</v>
      </c>
      <c r="BM119" s="16" t="s">
        <v>2028</v>
      </c>
    </row>
    <row r="120" spans="2:65" s="1" customFormat="1" ht="16.5" customHeight="1">
      <c r="B120" s="139"/>
      <c r="C120" s="183" t="s">
        <v>338</v>
      </c>
      <c r="D120" s="183" t="s">
        <v>349</v>
      </c>
      <c r="E120" s="246" t="s">
        <v>2553</v>
      </c>
      <c r="F120" s="247"/>
      <c r="G120" s="185" t="s">
        <v>1981</v>
      </c>
      <c r="H120" s="186">
        <v>3</v>
      </c>
      <c r="I120" s="187"/>
      <c r="J120" s="186">
        <f t="shared" si="10"/>
        <v>0</v>
      </c>
      <c r="K120" s="184" t="s">
        <v>1</v>
      </c>
      <c r="L120" s="188"/>
      <c r="M120" s="189" t="s">
        <v>1</v>
      </c>
      <c r="N120" s="190" t="s">
        <v>43</v>
      </c>
      <c r="O120" s="49"/>
      <c r="P120" s="147">
        <f t="shared" si="11"/>
        <v>0</v>
      </c>
      <c r="Q120" s="147">
        <v>0</v>
      </c>
      <c r="R120" s="147">
        <f t="shared" si="12"/>
        <v>0</v>
      </c>
      <c r="S120" s="147">
        <v>0</v>
      </c>
      <c r="T120" s="148">
        <f t="shared" si="13"/>
        <v>0</v>
      </c>
      <c r="AR120" s="16" t="s">
        <v>223</v>
      </c>
      <c r="AT120" s="16" t="s">
        <v>349</v>
      </c>
      <c r="AU120" s="16" t="s">
        <v>169</v>
      </c>
      <c r="AY120" s="16" t="s">
        <v>162</v>
      </c>
      <c r="BE120" s="149">
        <f t="shared" si="14"/>
        <v>0</v>
      </c>
      <c r="BF120" s="149">
        <f t="shared" si="15"/>
        <v>0</v>
      </c>
      <c r="BG120" s="149">
        <f t="shared" si="16"/>
        <v>0</v>
      </c>
      <c r="BH120" s="149">
        <f t="shared" si="17"/>
        <v>0</v>
      </c>
      <c r="BI120" s="149">
        <f t="shared" si="18"/>
        <v>0</v>
      </c>
      <c r="BJ120" s="16" t="s">
        <v>169</v>
      </c>
      <c r="BK120" s="150">
        <f t="shared" si="19"/>
        <v>0</v>
      </c>
      <c r="BL120" s="16" t="s">
        <v>168</v>
      </c>
      <c r="BM120" s="16" t="s">
        <v>2029</v>
      </c>
    </row>
    <row r="121" spans="2:65" s="1" customFormat="1" ht="16.5" customHeight="1">
      <c r="B121" s="139"/>
      <c r="C121" s="183" t="s">
        <v>344</v>
      </c>
      <c r="D121" s="183" t="s">
        <v>349</v>
      </c>
      <c r="E121" s="246" t="s">
        <v>2547</v>
      </c>
      <c r="F121" s="247"/>
      <c r="G121" s="185" t="s">
        <v>1981</v>
      </c>
      <c r="H121" s="186">
        <v>3</v>
      </c>
      <c r="I121" s="187"/>
      <c r="J121" s="186">
        <f t="shared" si="10"/>
        <v>0</v>
      </c>
      <c r="K121" s="184" t="s">
        <v>1</v>
      </c>
      <c r="L121" s="188"/>
      <c r="M121" s="189" t="s">
        <v>1</v>
      </c>
      <c r="N121" s="190" t="s">
        <v>43</v>
      </c>
      <c r="O121" s="49"/>
      <c r="P121" s="147">
        <f t="shared" si="11"/>
        <v>0</v>
      </c>
      <c r="Q121" s="147">
        <v>0</v>
      </c>
      <c r="R121" s="147">
        <f t="shared" si="12"/>
        <v>0</v>
      </c>
      <c r="S121" s="147">
        <v>0</v>
      </c>
      <c r="T121" s="148">
        <f t="shared" si="13"/>
        <v>0</v>
      </c>
      <c r="AR121" s="16" t="s">
        <v>223</v>
      </c>
      <c r="AT121" s="16" t="s">
        <v>349</v>
      </c>
      <c r="AU121" s="16" t="s">
        <v>169</v>
      </c>
      <c r="AY121" s="16" t="s">
        <v>162</v>
      </c>
      <c r="BE121" s="149">
        <f t="shared" si="14"/>
        <v>0</v>
      </c>
      <c r="BF121" s="149">
        <f t="shared" si="15"/>
        <v>0</v>
      </c>
      <c r="BG121" s="149">
        <f t="shared" si="16"/>
        <v>0</v>
      </c>
      <c r="BH121" s="149">
        <f t="shared" si="17"/>
        <v>0</v>
      </c>
      <c r="BI121" s="149">
        <f t="shared" si="18"/>
        <v>0</v>
      </c>
      <c r="BJ121" s="16" t="s">
        <v>169</v>
      </c>
      <c r="BK121" s="150">
        <f t="shared" si="19"/>
        <v>0</v>
      </c>
      <c r="BL121" s="16" t="s">
        <v>168</v>
      </c>
      <c r="BM121" s="16" t="s">
        <v>2030</v>
      </c>
    </row>
    <row r="122" spans="2:65" s="1" customFormat="1" ht="16.5" customHeight="1">
      <c r="B122" s="139"/>
      <c r="C122" s="183" t="s">
        <v>348</v>
      </c>
      <c r="D122" s="183" t="s">
        <v>349</v>
      </c>
      <c r="E122" s="246" t="s">
        <v>2548</v>
      </c>
      <c r="F122" s="247"/>
      <c r="G122" s="185" t="s">
        <v>1981</v>
      </c>
      <c r="H122" s="186">
        <v>3</v>
      </c>
      <c r="I122" s="187"/>
      <c r="J122" s="186">
        <f t="shared" si="10"/>
        <v>0</v>
      </c>
      <c r="K122" s="184" t="s">
        <v>1</v>
      </c>
      <c r="L122" s="188"/>
      <c r="M122" s="189" t="s">
        <v>1</v>
      </c>
      <c r="N122" s="190" t="s">
        <v>43</v>
      </c>
      <c r="O122" s="49"/>
      <c r="P122" s="147">
        <f t="shared" si="11"/>
        <v>0</v>
      </c>
      <c r="Q122" s="147">
        <v>0</v>
      </c>
      <c r="R122" s="147">
        <f t="shared" si="12"/>
        <v>0</v>
      </c>
      <c r="S122" s="147">
        <v>0</v>
      </c>
      <c r="T122" s="148">
        <f t="shared" si="13"/>
        <v>0</v>
      </c>
      <c r="AR122" s="16" t="s">
        <v>223</v>
      </c>
      <c r="AT122" s="16" t="s">
        <v>349</v>
      </c>
      <c r="AU122" s="16" t="s">
        <v>169</v>
      </c>
      <c r="AY122" s="16" t="s">
        <v>162</v>
      </c>
      <c r="BE122" s="149">
        <f t="shared" si="14"/>
        <v>0</v>
      </c>
      <c r="BF122" s="149">
        <f t="shared" si="15"/>
        <v>0</v>
      </c>
      <c r="BG122" s="149">
        <f t="shared" si="16"/>
        <v>0</v>
      </c>
      <c r="BH122" s="149">
        <f t="shared" si="17"/>
        <v>0</v>
      </c>
      <c r="BI122" s="149">
        <f t="shared" si="18"/>
        <v>0</v>
      </c>
      <c r="BJ122" s="16" t="s">
        <v>169</v>
      </c>
      <c r="BK122" s="150">
        <f t="shared" si="19"/>
        <v>0</v>
      </c>
      <c r="BL122" s="16" t="s">
        <v>168</v>
      </c>
      <c r="BM122" s="16" t="s">
        <v>2031</v>
      </c>
    </row>
    <row r="123" spans="2:65" s="1" customFormat="1" ht="16.5" customHeight="1">
      <c r="B123" s="139"/>
      <c r="C123" s="183" t="s">
        <v>355</v>
      </c>
      <c r="D123" s="183" t="s">
        <v>349</v>
      </c>
      <c r="E123" s="246" t="s">
        <v>2549</v>
      </c>
      <c r="F123" s="247"/>
      <c r="G123" s="185" t="s">
        <v>1981</v>
      </c>
      <c r="H123" s="186">
        <v>3</v>
      </c>
      <c r="I123" s="187"/>
      <c r="J123" s="186">
        <f t="shared" si="10"/>
        <v>0</v>
      </c>
      <c r="K123" s="184" t="s">
        <v>1</v>
      </c>
      <c r="L123" s="188"/>
      <c r="M123" s="189" t="s">
        <v>1</v>
      </c>
      <c r="N123" s="190" t="s">
        <v>43</v>
      </c>
      <c r="O123" s="49"/>
      <c r="P123" s="147">
        <f t="shared" si="11"/>
        <v>0</v>
      </c>
      <c r="Q123" s="147">
        <v>0</v>
      </c>
      <c r="R123" s="147">
        <f t="shared" si="12"/>
        <v>0</v>
      </c>
      <c r="S123" s="147">
        <v>0</v>
      </c>
      <c r="T123" s="148">
        <f t="shared" si="13"/>
        <v>0</v>
      </c>
      <c r="AR123" s="16" t="s">
        <v>223</v>
      </c>
      <c r="AT123" s="16" t="s">
        <v>349</v>
      </c>
      <c r="AU123" s="16" t="s">
        <v>169</v>
      </c>
      <c r="AY123" s="16" t="s">
        <v>162</v>
      </c>
      <c r="BE123" s="149">
        <f t="shared" si="14"/>
        <v>0</v>
      </c>
      <c r="BF123" s="149">
        <f t="shared" si="15"/>
        <v>0</v>
      </c>
      <c r="BG123" s="149">
        <f t="shared" si="16"/>
        <v>0</v>
      </c>
      <c r="BH123" s="149">
        <f t="shared" si="17"/>
        <v>0</v>
      </c>
      <c r="BI123" s="149">
        <f t="shared" si="18"/>
        <v>0</v>
      </c>
      <c r="BJ123" s="16" t="s">
        <v>169</v>
      </c>
      <c r="BK123" s="150">
        <f t="shared" si="19"/>
        <v>0</v>
      </c>
      <c r="BL123" s="16" t="s">
        <v>168</v>
      </c>
      <c r="BM123" s="16" t="s">
        <v>2032</v>
      </c>
    </row>
    <row r="124" spans="2:65" s="1" customFormat="1" ht="16.5" customHeight="1">
      <c r="B124" s="139"/>
      <c r="C124" s="140" t="s">
        <v>363</v>
      </c>
      <c r="D124" s="140" t="s">
        <v>164</v>
      </c>
      <c r="E124" s="242" t="s">
        <v>2033</v>
      </c>
      <c r="F124" s="243"/>
      <c r="G124" s="142" t="s">
        <v>1981</v>
      </c>
      <c r="H124" s="143">
        <v>4</v>
      </c>
      <c r="I124" s="144"/>
      <c r="J124" s="143">
        <f t="shared" si="10"/>
        <v>0</v>
      </c>
      <c r="K124" s="141" t="s">
        <v>1</v>
      </c>
      <c r="L124" s="30"/>
      <c r="M124" s="145" t="s">
        <v>1</v>
      </c>
      <c r="N124" s="146" t="s">
        <v>43</v>
      </c>
      <c r="O124" s="49"/>
      <c r="P124" s="147">
        <f t="shared" si="11"/>
        <v>0</v>
      </c>
      <c r="Q124" s="147">
        <v>4.6800000000000001E-3</v>
      </c>
      <c r="R124" s="147">
        <f t="shared" si="12"/>
        <v>1.8720000000000001E-2</v>
      </c>
      <c r="S124" s="147">
        <v>0</v>
      </c>
      <c r="T124" s="148">
        <f t="shared" si="13"/>
        <v>0</v>
      </c>
      <c r="AR124" s="16" t="s">
        <v>168</v>
      </c>
      <c r="AT124" s="16" t="s">
        <v>164</v>
      </c>
      <c r="AU124" s="16" t="s">
        <v>169</v>
      </c>
      <c r="AY124" s="16" t="s">
        <v>162</v>
      </c>
      <c r="BE124" s="149">
        <f t="shared" si="14"/>
        <v>0</v>
      </c>
      <c r="BF124" s="149">
        <f t="shared" si="15"/>
        <v>0</v>
      </c>
      <c r="BG124" s="149">
        <f t="shared" si="16"/>
        <v>0</v>
      </c>
      <c r="BH124" s="149">
        <f t="shared" si="17"/>
        <v>0</v>
      </c>
      <c r="BI124" s="149">
        <f t="shared" si="18"/>
        <v>0</v>
      </c>
      <c r="BJ124" s="16" t="s">
        <v>169</v>
      </c>
      <c r="BK124" s="150">
        <f t="shared" si="19"/>
        <v>0</v>
      </c>
      <c r="BL124" s="16" t="s">
        <v>168</v>
      </c>
      <c r="BM124" s="16" t="s">
        <v>2034</v>
      </c>
    </row>
    <row r="125" spans="2:65" s="1" customFormat="1" ht="16.5" customHeight="1">
      <c r="B125" s="139"/>
      <c r="C125" s="140" t="s">
        <v>380</v>
      </c>
      <c r="D125" s="140" t="s">
        <v>164</v>
      </c>
      <c r="E125" s="242" t="s">
        <v>2035</v>
      </c>
      <c r="F125" s="243"/>
      <c r="G125" s="142" t="s">
        <v>172</v>
      </c>
      <c r="H125" s="143">
        <v>1.5</v>
      </c>
      <c r="I125" s="144"/>
      <c r="J125" s="143">
        <f t="shared" si="10"/>
        <v>0</v>
      </c>
      <c r="K125" s="141" t="s">
        <v>1</v>
      </c>
      <c r="L125" s="30"/>
      <c r="M125" s="145" t="s">
        <v>1</v>
      </c>
      <c r="N125" s="146" t="s">
        <v>43</v>
      </c>
      <c r="O125" s="49"/>
      <c r="P125" s="147">
        <f t="shared" si="11"/>
        <v>0</v>
      </c>
      <c r="Q125" s="147">
        <v>2.274</v>
      </c>
      <c r="R125" s="147">
        <f t="shared" si="12"/>
        <v>3.411</v>
      </c>
      <c r="S125" s="147">
        <v>0</v>
      </c>
      <c r="T125" s="148">
        <f t="shared" si="13"/>
        <v>0</v>
      </c>
      <c r="AR125" s="16" t="s">
        <v>168</v>
      </c>
      <c r="AT125" s="16" t="s">
        <v>164</v>
      </c>
      <c r="AU125" s="16" t="s">
        <v>169</v>
      </c>
      <c r="AY125" s="16" t="s">
        <v>162</v>
      </c>
      <c r="BE125" s="149">
        <f t="shared" si="14"/>
        <v>0</v>
      </c>
      <c r="BF125" s="149">
        <f t="shared" si="15"/>
        <v>0</v>
      </c>
      <c r="BG125" s="149">
        <f t="shared" si="16"/>
        <v>0</v>
      </c>
      <c r="BH125" s="149">
        <f t="shared" si="17"/>
        <v>0</v>
      </c>
      <c r="BI125" s="149">
        <f t="shared" si="18"/>
        <v>0</v>
      </c>
      <c r="BJ125" s="16" t="s">
        <v>169</v>
      </c>
      <c r="BK125" s="150">
        <f t="shared" si="19"/>
        <v>0</v>
      </c>
      <c r="BL125" s="16" t="s">
        <v>168</v>
      </c>
      <c r="BM125" s="16" t="s">
        <v>2036</v>
      </c>
    </row>
    <row r="126" spans="2:65" s="10" customFormat="1" ht="22.9" customHeight="1">
      <c r="B126" s="126"/>
      <c r="D126" s="127" t="s">
        <v>70</v>
      </c>
      <c r="E126" s="137" t="s">
        <v>226</v>
      </c>
      <c r="F126" s="137" t="s">
        <v>774</v>
      </c>
      <c r="I126" s="129"/>
      <c r="J126" s="138">
        <f>BK126</f>
        <v>0</v>
      </c>
      <c r="L126" s="126"/>
      <c r="M126" s="131"/>
      <c r="N126" s="132"/>
      <c r="O126" s="132"/>
      <c r="P126" s="133">
        <f>SUM(P127:P129)</f>
        <v>0</v>
      </c>
      <c r="Q126" s="132"/>
      <c r="R126" s="133">
        <f>SUM(R127:R129)</f>
        <v>0</v>
      </c>
      <c r="S126" s="132"/>
      <c r="T126" s="134">
        <f>SUM(T127:T129)</f>
        <v>3.5000000000000001E-3</v>
      </c>
      <c r="AR126" s="127" t="s">
        <v>79</v>
      </c>
      <c r="AT126" s="135" t="s">
        <v>70</v>
      </c>
      <c r="AU126" s="135" t="s">
        <v>79</v>
      </c>
      <c r="AY126" s="127" t="s">
        <v>162</v>
      </c>
      <c r="BK126" s="136">
        <f>SUM(BK127:BK129)</f>
        <v>0</v>
      </c>
    </row>
    <row r="127" spans="2:65" s="1" customFormat="1" ht="16.5" customHeight="1">
      <c r="B127" s="139"/>
      <c r="C127" s="140" t="s">
        <v>387</v>
      </c>
      <c r="D127" s="140" t="s">
        <v>164</v>
      </c>
      <c r="E127" s="242" t="s">
        <v>2037</v>
      </c>
      <c r="F127" s="243"/>
      <c r="G127" s="142" t="s">
        <v>274</v>
      </c>
      <c r="H127" s="143">
        <v>10</v>
      </c>
      <c r="I127" s="144"/>
      <c r="J127" s="143">
        <f>ROUND(I127*H127,3)</f>
        <v>0</v>
      </c>
      <c r="K127" s="141" t="s">
        <v>1</v>
      </c>
      <c r="L127" s="30"/>
      <c r="M127" s="145" t="s">
        <v>1</v>
      </c>
      <c r="N127" s="146" t="s">
        <v>43</v>
      </c>
      <c r="O127" s="49"/>
      <c r="P127" s="147">
        <f>O127*H127</f>
        <v>0</v>
      </c>
      <c r="Q127" s="147">
        <v>0</v>
      </c>
      <c r="R127" s="147">
        <f>Q127*H127</f>
        <v>0</v>
      </c>
      <c r="S127" s="147">
        <v>3.5E-4</v>
      </c>
      <c r="T127" s="148">
        <f>S127*H127</f>
        <v>3.5000000000000001E-3</v>
      </c>
      <c r="AR127" s="16" t="s">
        <v>168</v>
      </c>
      <c r="AT127" s="16" t="s">
        <v>164</v>
      </c>
      <c r="AU127" s="16" t="s">
        <v>169</v>
      </c>
      <c r="AY127" s="16" t="s">
        <v>162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6" t="s">
        <v>169</v>
      </c>
      <c r="BK127" s="150">
        <f>ROUND(I127*H127,3)</f>
        <v>0</v>
      </c>
      <c r="BL127" s="16" t="s">
        <v>168</v>
      </c>
      <c r="BM127" s="16" t="s">
        <v>2038</v>
      </c>
    </row>
    <row r="128" spans="2:65" s="1" customFormat="1" ht="16.5" customHeight="1">
      <c r="B128" s="139"/>
      <c r="C128" s="140" t="s">
        <v>393</v>
      </c>
      <c r="D128" s="140" t="s">
        <v>164</v>
      </c>
      <c r="E128" s="242" t="s">
        <v>2039</v>
      </c>
      <c r="F128" s="243"/>
      <c r="G128" s="142" t="s">
        <v>256</v>
      </c>
      <c r="H128" s="143">
        <v>65.599999999999994</v>
      </c>
      <c r="I128" s="144"/>
      <c r="J128" s="143">
        <f>ROUND(I128*H128,3)</f>
        <v>0</v>
      </c>
      <c r="K128" s="141" t="s">
        <v>1</v>
      </c>
      <c r="L128" s="30"/>
      <c r="M128" s="145" t="s">
        <v>1</v>
      </c>
      <c r="N128" s="146" t="s">
        <v>43</v>
      </c>
      <c r="O128" s="49"/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AR128" s="16" t="s">
        <v>168</v>
      </c>
      <c r="AT128" s="16" t="s">
        <v>164</v>
      </c>
      <c r="AU128" s="16" t="s">
        <v>169</v>
      </c>
      <c r="AY128" s="16" t="s">
        <v>162</v>
      </c>
      <c r="BE128" s="149">
        <f>IF(N128="základná",J128,0)</f>
        <v>0</v>
      </c>
      <c r="BF128" s="149">
        <f>IF(N128="znížená",J128,0)</f>
        <v>0</v>
      </c>
      <c r="BG128" s="149">
        <f>IF(N128="zákl. prenesená",J128,0)</f>
        <v>0</v>
      </c>
      <c r="BH128" s="149">
        <f>IF(N128="zníž. prenesená",J128,0)</f>
        <v>0</v>
      </c>
      <c r="BI128" s="149">
        <f>IF(N128="nulová",J128,0)</f>
        <v>0</v>
      </c>
      <c r="BJ128" s="16" t="s">
        <v>169</v>
      </c>
      <c r="BK128" s="150">
        <f>ROUND(I128*H128,3)</f>
        <v>0</v>
      </c>
      <c r="BL128" s="16" t="s">
        <v>168</v>
      </c>
      <c r="BM128" s="16" t="s">
        <v>2040</v>
      </c>
    </row>
    <row r="129" spans="2:65" s="1" customFormat="1" ht="16.5" customHeight="1">
      <c r="B129" s="139"/>
      <c r="C129" s="140" t="s">
        <v>399</v>
      </c>
      <c r="D129" s="140" t="s">
        <v>164</v>
      </c>
      <c r="E129" s="242" t="s">
        <v>2041</v>
      </c>
      <c r="F129" s="243"/>
      <c r="G129" s="142" t="s">
        <v>256</v>
      </c>
      <c r="H129" s="143">
        <v>59.820999999999998</v>
      </c>
      <c r="I129" s="144"/>
      <c r="J129" s="143">
        <f>ROUND(I129*H129,3)</f>
        <v>0</v>
      </c>
      <c r="K129" s="141" t="s">
        <v>1</v>
      </c>
      <c r="L129" s="30"/>
      <c r="M129" s="145" t="s">
        <v>1</v>
      </c>
      <c r="N129" s="146" t="s">
        <v>43</v>
      </c>
      <c r="O129" s="49"/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AR129" s="16" t="s">
        <v>168</v>
      </c>
      <c r="AT129" s="16" t="s">
        <v>164</v>
      </c>
      <c r="AU129" s="16" t="s">
        <v>169</v>
      </c>
      <c r="AY129" s="16" t="s">
        <v>162</v>
      </c>
      <c r="BE129" s="149">
        <f>IF(N129="základná",J129,0)</f>
        <v>0</v>
      </c>
      <c r="BF129" s="149">
        <f>IF(N129="znížená",J129,0)</f>
        <v>0</v>
      </c>
      <c r="BG129" s="149">
        <f>IF(N129="zákl. prenesená",J129,0)</f>
        <v>0</v>
      </c>
      <c r="BH129" s="149">
        <f>IF(N129="zníž. prenesená",J129,0)</f>
        <v>0</v>
      </c>
      <c r="BI129" s="149">
        <f>IF(N129="nulová",J129,0)</f>
        <v>0</v>
      </c>
      <c r="BJ129" s="16" t="s">
        <v>169</v>
      </c>
      <c r="BK129" s="150">
        <f>ROUND(I129*H129,3)</f>
        <v>0</v>
      </c>
      <c r="BL129" s="16" t="s">
        <v>168</v>
      </c>
      <c r="BM129" s="16" t="s">
        <v>2042</v>
      </c>
    </row>
    <row r="130" spans="2:65" s="10" customFormat="1" ht="25.9" customHeight="1">
      <c r="B130" s="126"/>
      <c r="D130" s="127" t="s">
        <v>70</v>
      </c>
      <c r="E130" s="128" t="s">
        <v>863</v>
      </c>
      <c r="F130" s="128" t="s">
        <v>864</v>
      </c>
      <c r="I130" s="129"/>
      <c r="J130" s="130">
        <f>BK130</f>
        <v>0</v>
      </c>
      <c r="L130" s="126"/>
      <c r="M130" s="131"/>
      <c r="N130" s="132"/>
      <c r="O130" s="132"/>
      <c r="P130" s="133">
        <f>P131</f>
        <v>0</v>
      </c>
      <c r="Q130" s="132"/>
      <c r="R130" s="133">
        <f>R131</f>
        <v>1.2569999999999998E-2</v>
      </c>
      <c r="S130" s="132"/>
      <c r="T130" s="134">
        <f>T131</f>
        <v>0</v>
      </c>
      <c r="AR130" s="127" t="s">
        <v>169</v>
      </c>
      <c r="AT130" s="135" t="s">
        <v>70</v>
      </c>
      <c r="AU130" s="135" t="s">
        <v>71</v>
      </c>
      <c r="AY130" s="127" t="s">
        <v>162</v>
      </c>
      <c r="BK130" s="136">
        <f>BK131</f>
        <v>0</v>
      </c>
    </row>
    <row r="131" spans="2:65" s="10" customFormat="1" ht="22.9" customHeight="1">
      <c r="B131" s="126"/>
      <c r="D131" s="127" t="s">
        <v>70</v>
      </c>
      <c r="E131" s="137" t="s">
        <v>2043</v>
      </c>
      <c r="F131" s="137" t="s">
        <v>2044</v>
      </c>
      <c r="I131" s="129"/>
      <c r="J131" s="138">
        <f>BK131</f>
        <v>0</v>
      </c>
      <c r="L131" s="126"/>
      <c r="M131" s="131"/>
      <c r="N131" s="132"/>
      <c r="O131" s="132"/>
      <c r="P131" s="133">
        <f>SUM(P132:P139)</f>
        <v>0</v>
      </c>
      <c r="Q131" s="132"/>
      <c r="R131" s="133">
        <f>SUM(R132:R139)</f>
        <v>1.2569999999999998E-2</v>
      </c>
      <c r="S131" s="132"/>
      <c r="T131" s="134">
        <f>SUM(T132:T139)</f>
        <v>0</v>
      </c>
      <c r="AR131" s="127" t="s">
        <v>169</v>
      </c>
      <c r="AT131" s="135" t="s">
        <v>70</v>
      </c>
      <c r="AU131" s="135" t="s">
        <v>79</v>
      </c>
      <c r="AY131" s="127" t="s">
        <v>162</v>
      </c>
      <c r="BK131" s="136">
        <f>SUM(BK132:BK139)</f>
        <v>0</v>
      </c>
    </row>
    <row r="132" spans="2:65" s="1" customFormat="1" ht="16.5" customHeight="1">
      <c r="B132" s="139"/>
      <c r="C132" s="140" t="s">
        <v>404</v>
      </c>
      <c r="D132" s="140" t="s">
        <v>164</v>
      </c>
      <c r="E132" s="242" t="s">
        <v>2045</v>
      </c>
      <c r="F132" s="243"/>
      <c r="G132" s="142" t="s">
        <v>2046</v>
      </c>
      <c r="H132" s="143">
        <v>1</v>
      </c>
      <c r="I132" s="144"/>
      <c r="J132" s="143">
        <f t="shared" ref="J132:J139" si="20">ROUND(I132*H132,3)</f>
        <v>0</v>
      </c>
      <c r="K132" s="141" t="s">
        <v>1</v>
      </c>
      <c r="L132" s="30"/>
      <c r="M132" s="145" t="s">
        <v>1</v>
      </c>
      <c r="N132" s="146" t="s">
        <v>43</v>
      </c>
      <c r="O132" s="49"/>
      <c r="P132" s="147">
        <f t="shared" ref="P132:P139" si="21">O132*H132</f>
        <v>0</v>
      </c>
      <c r="Q132" s="147">
        <v>3.79E-3</v>
      </c>
      <c r="R132" s="147">
        <f t="shared" ref="R132:R139" si="22">Q132*H132</f>
        <v>3.79E-3</v>
      </c>
      <c r="S132" s="147">
        <v>0</v>
      </c>
      <c r="T132" s="148">
        <f t="shared" ref="T132:T139" si="23">S132*H132</f>
        <v>0</v>
      </c>
      <c r="AR132" s="16" t="s">
        <v>272</v>
      </c>
      <c r="AT132" s="16" t="s">
        <v>164</v>
      </c>
      <c r="AU132" s="16" t="s">
        <v>169</v>
      </c>
      <c r="AY132" s="16" t="s">
        <v>162</v>
      </c>
      <c r="BE132" s="149">
        <f t="shared" ref="BE132:BE139" si="24">IF(N132="základná",J132,0)</f>
        <v>0</v>
      </c>
      <c r="BF132" s="149">
        <f t="shared" ref="BF132:BF139" si="25">IF(N132="znížená",J132,0)</f>
        <v>0</v>
      </c>
      <c r="BG132" s="149">
        <f t="shared" ref="BG132:BG139" si="26">IF(N132="zákl. prenesená",J132,0)</f>
        <v>0</v>
      </c>
      <c r="BH132" s="149">
        <f t="shared" ref="BH132:BH139" si="27">IF(N132="zníž. prenesená",J132,0)</f>
        <v>0</v>
      </c>
      <c r="BI132" s="149">
        <f t="shared" ref="BI132:BI139" si="28">IF(N132="nulová",J132,0)</f>
        <v>0</v>
      </c>
      <c r="BJ132" s="16" t="s">
        <v>169</v>
      </c>
      <c r="BK132" s="150">
        <f t="shared" ref="BK132:BK139" si="29">ROUND(I132*H132,3)</f>
        <v>0</v>
      </c>
      <c r="BL132" s="16" t="s">
        <v>272</v>
      </c>
      <c r="BM132" s="16" t="s">
        <v>2047</v>
      </c>
    </row>
    <row r="133" spans="2:65" s="1" customFormat="1" ht="16.5" customHeight="1">
      <c r="B133" s="139"/>
      <c r="C133" s="140" t="s">
        <v>408</v>
      </c>
      <c r="D133" s="140" t="s">
        <v>164</v>
      </c>
      <c r="E133" s="244" t="s">
        <v>2048</v>
      </c>
      <c r="F133" s="245"/>
      <c r="G133" s="142" t="s">
        <v>1981</v>
      </c>
      <c r="H133" s="143">
        <v>2</v>
      </c>
      <c r="I133" s="144"/>
      <c r="J133" s="143">
        <f t="shared" si="20"/>
        <v>0</v>
      </c>
      <c r="K133" s="141" t="s">
        <v>1</v>
      </c>
      <c r="L133" s="30"/>
      <c r="M133" s="145" t="s">
        <v>1</v>
      </c>
      <c r="N133" s="146" t="s">
        <v>43</v>
      </c>
      <c r="O133" s="49"/>
      <c r="P133" s="147">
        <f t="shared" si="21"/>
        <v>0</v>
      </c>
      <c r="Q133" s="147">
        <v>5.5999999999999995E-4</v>
      </c>
      <c r="R133" s="147">
        <f t="shared" si="22"/>
        <v>1.1199999999999999E-3</v>
      </c>
      <c r="S133" s="147">
        <v>0</v>
      </c>
      <c r="T133" s="148">
        <f t="shared" si="23"/>
        <v>0</v>
      </c>
      <c r="AR133" s="16" t="s">
        <v>272</v>
      </c>
      <c r="AT133" s="16" t="s">
        <v>164</v>
      </c>
      <c r="AU133" s="16" t="s">
        <v>169</v>
      </c>
      <c r="AY133" s="16" t="s">
        <v>162</v>
      </c>
      <c r="BE133" s="149">
        <f t="shared" si="24"/>
        <v>0</v>
      </c>
      <c r="BF133" s="149">
        <f t="shared" si="25"/>
        <v>0</v>
      </c>
      <c r="BG133" s="149">
        <f t="shared" si="26"/>
        <v>0</v>
      </c>
      <c r="BH133" s="149">
        <f t="shared" si="27"/>
        <v>0</v>
      </c>
      <c r="BI133" s="149">
        <f t="shared" si="28"/>
        <v>0</v>
      </c>
      <c r="BJ133" s="16" t="s">
        <v>169</v>
      </c>
      <c r="BK133" s="150">
        <f t="shared" si="29"/>
        <v>0</v>
      </c>
      <c r="BL133" s="16" t="s">
        <v>272</v>
      </c>
      <c r="BM133" s="16" t="s">
        <v>2049</v>
      </c>
    </row>
    <row r="134" spans="2:65" s="1" customFormat="1" ht="16.5" customHeight="1">
      <c r="B134" s="139"/>
      <c r="C134" s="140" t="s">
        <v>412</v>
      </c>
      <c r="D134" s="140" t="s">
        <v>164</v>
      </c>
      <c r="E134" s="242" t="s">
        <v>2050</v>
      </c>
      <c r="F134" s="243"/>
      <c r="G134" s="142" t="s">
        <v>1981</v>
      </c>
      <c r="H134" s="143">
        <v>1</v>
      </c>
      <c r="I134" s="144"/>
      <c r="J134" s="143">
        <f t="shared" si="20"/>
        <v>0</v>
      </c>
      <c r="K134" s="141" t="s">
        <v>1</v>
      </c>
      <c r="L134" s="30"/>
      <c r="M134" s="145" t="s">
        <v>1</v>
      </c>
      <c r="N134" s="146" t="s">
        <v>43</v>
      </c>
      <c r="O134" s="49"/>
      <c r="P134" s="147">
        <f t="shared" si="21"/>
        <v>0</v>
      </c>
      <c r="Q134" s="147">
        <v>5.5999999999999995E-4</v>
      </c>
      <c r="R134" s="147">
        <f t="shared" si="22"/>
        <v>5.5999999999999995E-4</v>
      </c>
      <c r="S134" s="147">
        <v>0</v>
      </c>
      <c r="T134" s="148">
        <f t="shared" si="23"/>
        <v>0</v>
      </c>
      <c r="AR134" s="16" t="s">
        <v>272</v>
      </c>
      <c r="AT134" s="16" t="s">
        <v>164</v>
      </c>
      <c r="AU134" s="16" t="s">
        <v>169</v>
      </c>
      <c r="AY134" s="16" t="s">
        <v>162</v>
      </c>
      <c r="BE134" s="149">
        <f t="shared" si="24"/>
        <v>0</v>
      </c>
      <c r="BF134" s="149">
        <f t="shared" si="25"/>
        <v>0</v>
      </c>
      <c r="BG134" s="149">
        <f t="shared" si="26"/>
        <v>0</v>
      </c>
      <c r="BH134" s="149">
        <f t="shared" si="27"/>
        <v>0</v>
      </c>
      <c r="BI134" s="149">
        <f t="shared" si="28"/>
        <v>0</v>
      </c>
      <c r="BJ134" s="16" t="s">
        <v>169</v>
      </c>
      <c r="BK134" s="150">
        <f t="shared" si="29"/>
        <v>0</v>
      </c>
      <c r="BL134" s="16" t="s">
        <v>272</v>
      </c>
      <c r="BM134" s="16" t="s">
        <v>2051</v>
      </c>
    </row>
    <row r="135" spans="2:65" s="1" customFormat="1" ht="16.5" customHeight="1">
      <c r="B135" s="139"/>
      <c r="C135" s="183" t="s">
        <v>415</v>
      </c>
      <c r="D135" s="183" t="s">
        <v>349</v>
      </c>
      <c r="E135" s="246" t="s">
        <v>2052</v>
      </c>
      <c r="F135" s="247"/>
      <c r="G135" s="185" t="s">
        <v>1981</v>
      </c>
      <c r="H135" s="186">
        <v>1</v>
      </c>
      <c r="I135" s="187"/>
      <c r="J135" s="186">
        <f t="shared" si="20"/>
        <v>0</v>
      </c>
      <c r="K135" s="184" t="s">
        <v>1</v>
      </c>
      <c r="L135" s="188"/>
      <c r="M135" s="189" t="s">
        <v>1</v>
      </c>
      <c r="N135" s="190" t="s">
        <v>43</v>
      </c>
      <c r="O135" s="49"/>
      <c r="P135" s="147">
        <f t="shared" si="21"/>
        <v>0</v>
      </c>
      <c r="Q135" s="147">
        <v>0</v>
      </c>
      <c r="R135" s="147">
        <f t="shared" si="22"/>
        <v>0</v>
      </c>
      <c r="S135" s="147">
        <v>0</v>
      </c>
      <c r="T135" s="148">
        <f t="shared" si="23"/>
        <v>0</v>
      </c>
      <c r="AR135" s="16" t="s">
        <v>363</v>
      </c>
      <c r="AT135" s="16" t="s">
        <v>349</v>
      </c>
      <c r="AU135" s="16" t="s">
        <v>169</v>
      </c>
      <c r="AY135" s="16" t="s">
        <v>162</v>
      </c>
      <c r="BE135" s="149">
        <f t="shared" si="24"/>
        <v>0</v>
      </c>
      <c r="BF135" s="149">
        <f t="shared" si="25"/>
        <v>0</v>
      </c>
      <c r="BG135" s="149">
        <f t="shared" si="26"/>
        <v>0</v>
      </c>
      <c r="BH135" s="149">
        <f t="shared" si="27"/>
        <v>0</v>
      </c>
      <c r="BI135" s="149">
        <f t="shared" si="28"/>
        <v>0</v>
      </c>
      <c r="BJ135" s="16" t="s">
        <v>169</v>
      </c>
      <c r="BK135" s="150">
        <f t="shared" si="29"/>
        <v>0</v>
      </c>
      <c r="BL135" s="16" t="s">
        <v>272</v>
      </c>
      <c r="BM135" s="16" t="s">
        <v>2053</v>
      </c>
    </row>
    <row r="136" spans="2:65" s="1" customFormat="1" ht="16.5" customHeight="1">
      <c r="B136" s="139"/>
      <c r="C136" s="140" t="s">
        <v>418</v>
      </c>
      <c r="D136" s="140" t="s">
        <v>164</v>
      </c>
      <c r="E136" s="242" t="s">
        <v>2054</v>
      </c>
      <c r="F136" s="243"/>
      <c r="G136" s="142" t="s">
        <v>1981</v>
      </c>
      <c r="H136" s="143">
        <v>1</v>
      </c>
      <c r="I136" s="144"/>
      <c r="J136" s="143">
        <f t="shared" si="20"/>
        <v>0</v>
      </c>
      <c r="K136" s="141" t="s">
        <v>1</v>
      </c>
      <c r="L136" s="30"/>
      <c r="M136" s="145" t="s">
        <v>1</v>
      </c>
      <c r="N136" s="146" t="s">
        <v>43</v>
      </c>
      <c r="O136" s="49"/>
      <c r="P136" s="147">
        <f t="shared" si="21"/>
        <v>0</v>
      </c>
      <c r="Q136" s="147">
        <v>2.66E-3</v>
      </c>
      <c r="R136" s="147">
        <f t="shared" si="22"/>
        <v>2.66E-3</v>
      </c>
      <c r="S136" s="147">
        <v>0</v>
      </c>
      <c r="T136" s="148">
        <f t="shared" si="23"/>
        <v>0</v>
      </c>
      <c r="AR136" s="16" t="s">
        <v>272</v>
      </c>
      <c r="AT136" s="16" t="s">
        <v>164</v>
      </c>
      <c r="AU136" s="16" t="s">
        <v>169</v>
      </c>
      <c r="AY136" s="16" t="s">
        <v>162</v>
      </c>
      <c r="BE136" s="149">
        <f t="shared" si="24"/>
        <v>0</v>
      </c>
      <c r="BF136" s="149">
        <f t="shared" si="25"/>
        <v>0</v>
      </c>
      <c r="BG136" s="149">
        <f t="shared" si="26"/>
        <v>0</v>
      </c>
      <c r="BH136" s="149">
        <f t="shared" si="27"/>
        <v>0</v>
      </c>
      <c r="BI136" s="149">
        <f t="shared" si="28"/>
        <v>0</v>
      </c>
      <c r="BJ136" s="16" t="s">
        <v>169</v>
      </c>
      <c r="BK136" s="150">
        <f t="shared" si="29"/>
        <v>0</v>
      </c>
      <c r="BL136" s="16" t="s">
        <v>272</v>
      </c>
      <c r="BM136" s="16" t="s">
        <v>2055</v>
      </c>
    </row>
    <row r="137" spans="2:65" s="1" customFormat="1" ht="16.5" customHeight="1">
      <c r="B137" s="139"/>
      <c r="C137" s="140" t="s">
        <v>429</v>
      </c>
      <c r="D137" s="140" t="s">
        <v>164</v>
      </c>
      <c r="E137" s="242" t="s">
        <v>2056</v>
      </c>
      <c r="F137" s="243"/>
      <c r="G137" s="142" t="s">
        <v>1981</v>
      </c>
      <c r="H137" s="143">
        <v>1</v>
      </c>
      <c r="I137" s="144"/>
      <c r="J137" s="143">
        <f t="shared" si="20"/>
        <v>0</v>
      </c>
      <c r="K137" s="141" t="s">
        <v>1</v>
      </c>
      <c r="L137" s="30"/>
      <c r="M137" s="145" t="s">
        <v>1</v>
      </c>
      <c r="N137" s="146" t="s">
        <v>43</v>
      </c>
      <c r="O137" s="49"/>
      <c r="P137" s="147">
        <f t="shared" si="21"/>
        <v>0</v>
      </c>
      <c r="Q137" s="147">
        <v>4.4400000000000004E-3</v>
      </c>
      <c r="R137" s="147">
        <f t="shared" si="22"/>
        <v>4.4400000000000004E-3</v>
      </c>
      <c r="S137" s="147">
        <v>0</v>
      </c>
      <c r="T137" s="148">
        <f t="shared" si="23"/>
        <v>0</v>
      </c>
      <c r="AR137" s="16" t="s">
        <v>272</v>
      </c>
      <c r="AT137" s="16" t="s">
        <v>164</v>
      </c>
      <c r="AU137" s="16" t="s">
        <v>169</v>
      </c>
      <c r="AY137" s="16" t="s">
        <v>162</v>
      </c>
      <c r="BE137" s="149">
        <f t="shared" si="24"/>
        <v>0</v>
      </c>
      <c r="BF137" s="149">
        <f t="shared" si="25"/>
        <v>0</v>
      </c>
      <c r="BG137" s="149">
        <f t="shared" si="26"/>
        <v>0</v>
      </c>
      <c r="BH137" s="149">
        <f t="shared" si="27"/>
        <v>0</v>
      </c>
      <c r="BI137" s="149">
        <f t="shared" si="28"/>
        <v>0</v>
      </c>
      <c r="BJ137" s="16" t="s">
        <v>169</v>
      </c>
      <c r="BK137" s="150">
        <f t="shared" si="29"/>
        <v>0</v>
      </c>
      <c r="BL137" s="16" t="s">
        <v>272</v>
      </c>
      <c r="BM137" s="16" t="s">
        <v>2057</v>
      </c>
    </row>
    <row r="138" spans="2:65" s="1" customFormat="1" ht="16.5" customHeight="1">
      <c r="B138" s="139"/>
      <c r="C138" s="140" t="s">
        <v>435</v>
      </c>
      <c r="D138" s="140" t="s">
        <v>164</v>
      </c>
      <c r="E138" s="242" t="s">
        <v>2058</v>
      </c>
      <c r="F138" s="243"/>
      <c r="G138" s="142" t="s">
        <v>2059</v>
      </c>
      <c r="H138" s="143">
        <v>5</v>
      </c>
      <c r="I138" s="144"/>
      <c r="J138" s="143">
        <f t="shared" si="20"/>
        <v>0</v>
      </c>
      <c r="K138" s="141" t="s">
        <v>1</v>
      </c>
      <c r="L138" s="30"/>
      <c r="M138" s="145" t="s">
        <v>1</v>
      </c>
      <c r="N138" s="146" t="s">
        <v>43</v>
      </c>
      <c r="O138" s="49"/>
      <c r="P138" s="147">
        <f t="shared" si="21"/>
        <v>0</v>
      </c>
      <c r="Q138" s="147">
        <v>0</v>
      </c>
      <c r="R138" s="147">
        <f t="shared" si="22"/>
        <v>0</v>
      </c>
      <c r="S138" s="147">
        <v>0</v>
      </c>
      <c r="T138" s="148">
        <f t="shared" si="23"/>
        <v>0</v>
      </c>
      <c r="AR138" s="16" t="s">
        <v>272</v>
      </c>
      <c r="AT138" s="16" t="s">
        <v>164</v>
      </c>
      <c r="AU138" s="16" t="s">
        <v>169</v>
      </c>
      <c r="AY138" s="16" t="s">
        <v>162</v>
      </c>
      <c r="BE138" s="149">
        <f t="shared" si="24"/>
        <v>0</v>
      </c>
      <c r="BF138" s="149">
        <f t="shared" si="25"/>
        <v>0</v>
      </c>
      <c r="BG138" s="149">
        <f t="shared" si="26"/>
        <v>0</v>
      </c>
      <c r="BH138" s="149">
        <f t="shared" si="27"/>
        <v>0</v>
      </c>
      <c r="BI138" s="149">
        <f t="shared" si="28"/>
        <v>0</v>
      </c>
      <c r="BJ138" s="16" t="s">
        <v>169</v>
      </c>
      <c r="BK138" s="150">
        <f t="shared" si="29"/>
        <v>0</v>
      </c>
      <c r="BL138" s="16" t="s">
        <v>272</v>
      </c>
      <c r="BM138" s="16" t="s">
        <v>2060</v>
      </c>
    </row>
    <row r="139" spans="2:65" s="1" customFormat="1" ht="16.5" customHeight="1">
      <c r="B139" s="139"/>
      <c r="C139" s="140" t="s">
        <v>438</v>
      </c>
      <c r="D139" s="140" t="s">
        <v>164</v>
      </c>
      <c r="E139" s="242" t="s">
        <v>2061</v>
      </c>
      <c r="F139" s="243"/>
      <c r="G139" s="142" t="s">
        <v>256</v>
      </c>
      <c r="H139" s="143">
        <v>1.2999999999999999E-2</v>
      </c>
      <c r="I139" s="144"/>
      <c r="J139" s="143">
        <f t="shared" si="20"/>
        <v>0</v>
      </c>
      <c r="K139" s="141" t="s">
        <v>1</v>
      </c>
      <c r="L139" s="30"/>
      <c r="M139" s="145" t="s">
        <v>1</v>
      </c>
      <c r="N139" s="146" t="s">
        <v>43</v>
      </c>
      <c r="O139" s="49"/>
      <c r="P139" s="147">
        <f t="shared" si="21"/>
        <v>0</v>
      </c>
      <c r="Q139" s="147">
        <v>0</v>
      </c>
      <c r="R139" s="147">
        <f t="shared" si="22"/>
        <v>0</v>
      </c>
      <c r="S139" s="147">
        <v>0</v>
      </c>
      <c r="T139" s="148">
        <f t="shared" si="23"/>
        <v>0</v>
      </c>
      <c r="AR139" s="16" t="s">
        <v>272</v>
      </c>
      <c r="AT139" s="16" t="s">
        <v>164</v>
      </c>
      <c r="AU139" s="16" t="s">
        <v>169</v>
      </c>
      <c r="AY139" s="16" t="s">
        <v>162</v>
      </c>
      <c r="BE139" s="149">
        <f t="shared" si="24"/>
        <v>0</v>
      </c>
      <c r="BF139" s="149">
        <f t="shared" si="25"/>
        <v>0</v>
      </c>
      <c r="BG139" s="149">
        <f t="shared" si="26"/>
        <v>0</v>
      </c>
      <c r="BH139" s="149">
        <f t="shared" si="27"/>
        <v>0</v>
      </c>
      <c r="BI139" s="149">
        <f t="shared" si="28"/>
        <v>0</v>
      </c>
      <c r="BJ139" s="16" t="s">
        <v>169</v>
      </c>
      <c r="BK139" s="150">
        <f t="shared" si="29"/>
        <v>0</v>
      </c>
      <c r="BL139" s="16" t="s">
        <v>272</v>
      </c>
      <c r="BM139" s="16" t="s">
        <v>2062</v>
      </c>
    </row>
    <row r="140" spans="2:65" s="10" customFormat="1" ht="25.9" customHeight="1">
      <c r="B140" s="126"/>
      <c r="D140" s="127" t="s">
        <v>70</v>
      </c>
      <c r="E140" s="128" t="s">
        <v>349</v>
      </c>
      <c r="F140" s="128" t="s">
        <v>1650</v>
      </c>
      <c r="I140" s="129"/>
      <c r="J140" s="130">
        <f>BK140</f>
        <v>0</v>
      </c>
      <c r="L140" s="126"/>
      <c r="M140" s="131"/>
      <c r="N140" s="132"/>
      <c r="O140" s="132"/>
      <c r="P140" s="133">
        <f>P141</f>
        <v>0</v>
      </c>
      <c r="Q140" s="132"/>
      <c r="R140" s="133">
        <f>R141</f>
        <v>3.5E-4</v>
      </c>
      <c r="S140" s="132"/>
      <c r="T140" s="134">
        <f>T141</f>
        <v>0</v>
      </c>
      <c r="AR140" s="127" t="s">
        <v>184</v>
      </c>
      <c r="AT140" s="135" t="s">
        <v>70</v>
      </c>
      <c r="AU140" s="135" t="s">
        <v>71</v>
      </c>
      <c r="AY140" s="127" t="s">
        <v>162</v>
      </c>
      <c r="BK140" s="136">
        <f>BK141</f>
        <v>0</v>
      </c>
    </row>
    <row r="141" spans="2:65" s="10" customFormat="1" ht="22.9" customHeight="1">
      <c r="B141" s="126"/>
      <c r="D141" s="127" t="s">
        <v>70</v>
      </c>
      <c r="E141" s="137" t="s">
        <v>2063</v>
      </c>
      <c r="F141" s="137" t="s">
        <v>2064</v>
      </c>
      <c r="I141" s="129"/>
      <c r="J141" s="138">
        <f>BK141</f>
        <v>0</v>
      </c>
      <c r="L141" s="126"/>
      <c r="M141" s="131"/>
      <c r="N141" s="132"/>
      <c r="O141" s="132"/>
      <c r="P141" s="133">
        <f>P142</f>
        <v>0</v>
      </c>
      <c r="Q141" s="132"/>
      <c r="R141" s="133">
        <f>R142</f>
        <v>3.5E-4</v>
      </c>
      <c r="S141" s="132"/>
      <c r="T141" s="134">
        <f>T142</f>
        <v>0</v>
      </c>
      <c r="AR141" s="127" t="s">
        <v>184</v>
      </c>
      <c r="AT141" s="135" t="s">
        <v>70</v>
      </c>
      <c r="AU141" s="135" t="s">
        <v>79</v>
      </c>
      <c r="AY141" s="127" t="s">
        <v>162</v>
      </c>
      <c r="BK141" s="136">
        <f>BK142</f>
        <v>0</v>
      </c>
    </row>
    <row r="142" spans="2:65" s="1" customFormat="1" ht="16.5" customHeight="1">
      <c r="B142" s="139"/>
      <c r="C142" s="183" t="s">
        <v>444</v>
      </c>
      <c r="D142" s="183" t="s">
        <v>349</v>
      </c>
      <c r="E142" s="246" t="s">
        <v>2065</v>
      </c>
      <c r="F142" s="247"/>
      <c r="G142" s="185" t="s">
        <v>712</v>
      </c>
      <c r="H142" s="186">
        <v>7</v>
      </c>
      <c r="I142" s="187"/>
      <c r="J142" s="186">
        <f>ROUND(I142*H142,3)</f>
        <v>0</v>
      </c>
      <c r="K142" s="184" t="s">
        <v>1</v>
      </c>
      <c r="L142" s="188"/>
      <c r="M142" s="191" t="s">
        <v>1</v>
      </c>
      <c r="N142" s="192" t="s">
        <v>43</v>
      </c>
      <c r="O142" s="193"/>
      <c r="P142" s="194">
        <f>O142*H142</f>
        <v>0</v>
      </c>
      <c r="Q142" s="194">
        <v>5.0000000000000002E-5</v>
      </c>
      <c r="R142" s="194">
        <f>Q142*H142</f>
        <v>3.5E-4</v>
      </c>
      <c r="S142" s="194">
        <v>0</v>
      </c>
      <c r="T142" s="195">
        <f>S142*H142</f>
        <v>0</v>
      </c>
      <c r="AR142" s="16" t="s">
        <v>1462</v>
      </c>
      <c r="AT142" s="16" t="s">
        <v>349</v>
      </c>
      <c r="AU142" s="16" t="s">
        <v>169</v>
      </c>
      <c r="AY142" s="16" t="s">
        <v>162</v>
      </c>
      <c r="BE142" s="149">
        <f>IF(N142="základná",J142,0)</f>
        <v>0</v>
      </c>
      <c r="BF142" s="149">
        <f>IF(N142="znížená",J142,0)</f>
        <v>0</v>
      </c>
      <c r="BG142" s="149">
        <f>IF(N142="zákl. prenesená",J142,0)</f>
        <v>0</v>
      </c>
      <c r="BH142" s="149">
        <f>IF(N142="zníž. prenesená",J142,0)</f>
        <v>0</v>
      </c>
      <c r="BI142" s="149">
        <f>IF(N142="nulová",J142,0)</f>
        <v>0</v>
      </c>
      <c r="BJ142" s="16" t="s">
        <v>169</v>
      </c>
      <c r="BK142" s="150">
        <f>ROUND(I142*H142,3)</f>
        <v>0</v>
      </c>
      <c r="BL142" s="16" t="s">
        <v>579</v>
      </c>
      <c r="BM142" s="16" t="s">
        <v>2066</v>
      </c>
    </row>
    <row r="143" spans="2:65" s="1" customFormat="1" ht="6.95" customHeight="1">
      <c r="B143" s="39"/>
      <c r="C143" s="40"/>
      <c r="D143" s="40"/>
      <c r="E143" s="40"/>
      <c r="F143" s="40"/>
      <c r="G143" s="40"/>
      <c r="H143" s="40"/>
      <c r="I143" s="100"/>
      <c r="J143" s="40"/>
      <c r="K143" s="40"/>
      <c r="L143" s="30"/>
    </row>
  </sheetData>
  <mergeCells count="55">
    <mergeCell ref="E50:H50"/>
    <mergeCell ref="E78:H78"/>
    <mergeCell ref="E80:H80"/>
    <mergeCell ref="L2:V2"/>
    <mergeCell ref="E7:H7"/>
    <mergeCell ref="E9:H9"/>
    <mergeCell ref="E18:H18"/>
    <mergeCell ref="E27:H27"/>
    <mergeCell ref="E48:H48"/>
    <mergeCell ref="E87:F87"/>
    <mergeCell ref="E91:F91"/>
    <mergeCell ref="E92:F92"/>
    <mergeCell ref="E93:F93"/>
    <mergeCell ref="E94:F94"/>
    <mergeCell ref="E95:F95"/>
    <mergeCell ref="E96:F96"/>
    <mergeCell ref="E97:F97"/>
    <mergeCell ref="E98:F98"/>
    <mergeCell ref="E99:F99"/>
    <mergeCell ref="E100:F100"/>
    <mergeCell ref="E102:F102"/>
    <mergeCell ref="E104:F104"/>
    <mergeCell ref="E105:F105"/>
    <mergeCell ref="E106:F106"/>
    <mergeCell ref="E107:F107"/>
    <mergeCell ref="E108:F108"/>
    <mergeCell ref="E109:F109"/>
    <mergeCell ref="E110:F110"/>
    <mergeCell ref="E111:F111"/>
    <mergeCell ref="E112:F112"/>
    <mergeCell ref="E113:F113"/>
    <mergeCell ref="E114:F114"/>
    <mergeCell ref="E115:F115"/>
    <mergeCell ref="E116:F116"/>
    <mergeCell ref="E117:F117"/>
    <mergeCell ref="E118:F118"/>
    <mergeCell ref="E119:F119"/>
    <mergeCell ref="E120:F120"/>
    <mergeCell ref="E121:F121"/>
    <mergeCell ref="E122:F122"/>
    <mergeCell ref="E123:F123"/>
    <mergeCell ref="E124:F124"/>
    <mergeCell ref="E125:F125"/>
    <mergeCell ref="E127:F127"/>
    <mergeCell ref="E128:F128"/>
    <mergeCell ref="E129:F129"/>
    <mergeCell ref="E132:F132"/>
    <mergeCell ref="E133:F133"/>
    <mergeCell ref="E134:F134"/>
    <mergeCell ref="E142:F142"/>
    <mergeCell ref="E135:F135"/>
    <mergeCell ref="E136:F136"/>
    <mergeCell ref="E137:F137"/>
    <mergeCell ref="E138:F138"/>
    <mergeCell ref="E139:F13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7"/>
  <sheetViews>
    <sheetView showGridLines="0" topLeftCell="A49" workbookViewId="0">
      <selection activeCell="V60" sqref="V60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2067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2068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ROUND((SUM(BE83:BE106)),  2)</f>
        <v>0</v>
      </c>
      <c r="I33" s="92">
        <v>0.2</v>
      </c>
      <c r="J33" s="91">
        <f>ROUND(((SUM(BE83:BE106))*I33),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ROUND((SUM(BF83:BF106)),  2)</f>
        <v>0</v>
      </c>
      <c r="I34" s="92">
        <v>0.2</v>
      </c>
      <c r="J34" s="91">
        <f>ROUND(((SUM(BF83:BF106))*I34),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ROUND((SUM(BG83:BG106)),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ROUND((SUM(BH83:BH106)),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ROUND((SUM(BI83:BI106)),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03 - SO 03 Prípojka NN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2069</v>
      </c>
      <c r="E62" s="113"/>
      <c r="F62" s="113"/>
      <c r="G62" s="113"/>
      <c r="H62" s="113"/>
      <c r="I62" s="114"/>
      <c r="J62" s="115">
        <f>J99</f>
        <v>0</v>
      </c>
      <c r="L62" s="111"/>
    </row>
    <row r="63" spans="2:47" s="7" customFormat="1" ht="24.95" customHeight="1">
      <c r="B63" s="106"/>
      <c r="D63" s="107" t="s">
        <v>2070</v>
      </c>
      <c r="E63" s="108"/>
      <c r="F63" s="108"/>
      <c r="G63" s="108"/>
      <c r="H63" s="108"/>
      <c r="I63" s="109"/>
      <c r="J63" s="110">
        <f>J105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148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54" t="str">
        <f>E7</f>
        <v>Rodinný dom s 2 byt. jednotkami - Trenčín, Vytvorenie podmienok pre deinštitucionalizáciu DSS Adam. Kochanovce</v>
      </c>
      <c r="F73" s="255"/>
      <c r="G73" s="255"/>
      <c r="H73" s="255"/>
      <c r="I73" s="84"/>
      <c r="L73" s="30"/>
    </row>
    <row r="74" spans="2:12" s="1" customFormat="1" ht="12" customHeight="1">
      <c r="B74" s="30"/>
      <c r="C74" s="25" t="s">
        <v>103</v>
      </c>
      <c r="I74" s="84"/>
      <c r="L74" s="30"/>
    </row>
    <row r="75" spans="2:12" s="1" customFormat="1" ht="16.5" customHeight="1">
      <c r="B75" s="30"/>
      <c r="E75" s="216" t="str">
        <f>E9</f>
        <v>03 - SO 03 Prípojka NN</v>
      </c>
      <c r="F75" s="215"/>
      <c r="G75" s="215"/>
      <c r="H75" s="215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149</v>
      </c>
      <c r="D82" s="118" t="s">
        <v>56</v>
      </c>
      <c r="E82" s="257" t="s">
        <v>53</v>
      </c>
      <c r="F82" s="257"/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P84+P105</f>
        <v>0</v>
      </c>
      <c r="Q83" s="47"/>
      <c r="R83" s="123">
        <f>R84+R105</f>
        <v>0</v>
      </c>
      <c r="S83" s="47"/>
      <c r="T83" s="124">
        <f>T84+T105</f>
        <v>0</v>
      </c>
      <c r="AT83" s="16" t="s">
        <v>70</v>
      </c>
      <c r="AU83" s="16" t="s">
        <v>109</v>
      </c>
      <c r="BK83" s="125">
        <f>BK84+BK105</f>
        <v>0</v>
      </c>
    </row>
    <row r="84" spans="2:65" s="10" customFormat="1" ht="25.9" customHeight="1">
      <c r="B84" s="126"/>
      <c r="D84" s="127" t="s">
        <v>70</v>
      </c>
      <c r="E84" s="128" t="s">
        <v>349</v>
      </c>
      <c r="F84" s="128" t="s">
        <v>1650</v>
      </c>
      <c r="I84" s="129"/>
      <c r="J84" s="130">
        <f>BK84</f>
        <v>0</v>
      </c>
      <c r="L84" s="126"/>
      <c r="M84" s="131"/>
      <c r="N84" s="132"/>
      <c r="O84" s="132"/>
      <c r="P84" s="133">
        <f>P85+P99</f>
        <v>0</v>
      </c>
      <c r="Q84" s="132"/>
      <c r="R84" s="133">
        <f>R85+R99</f>
        <v>0</v>
      </c>
      <c r="S84" s="132"/>
      <c r="T84" s="134">
        <f>T85+T99</f>
        <v>0</v>
      </c>
      <c r="AR84" s="127" t="s">
        <v>184</v>
      </c>
      <c r="AT84" s="135" t="s">
        <v>70</v>
      </c>
      <c r="AU84" s="135" t="s">
        <v>71</v>
      </c>
      <c r="AY84" s="127" t="s">
        <v>162</v>
      </c>
      <c r="BK84" s="136">
        <f>BK85+BK99</f>
        <v>0</v>
      </c>
    </row>
    <row r="85" spans="2:65" s="10" customFormat="1" ht="22.9" customHeight="1">
      <c r="B85" s="126"/>
      <c r="D85" s="127" t="s">
        <v>70</v>
      </c>
      <c r="E85" s="137" t="s">
        <v>1651</v>
      </c>
      <c r="F85" s="137" t="s">
        <v>1652</v>
      </c>
      <c r="I85" s="129"/>
      <c r="J85" s="138">
        <f>BK85</f>
        <v>0</v>
      </c>
      <c r="L85" s="126"/>
      <c r="M85" s="131"/>
      <c r="N85" s="132"/>
      <c r="O85" s="132"/>
      <c r="P85" s="133">
        <f>SUM(P86:P98)</f>
        <v>0</v>
      </c>
      <c r="Q85" s="132"/>
      <c r="R85" s="133">
        <f>SUM(R86:R98)</f>
        <v>0</v>
      </c>
      <c r="S85" s="132"/>
      <c r="T85" s="134">
        <f>SUM(T86:T98)</f>
        <v>0</v>
      </c>
      <c r="AR85" s="127" t="s">
        <v>184</v>
      </c>
      <c r="AT85" s="135" t="s">
        <v>70</v>
      </c>
      <c r="AU85" s="135" t="s">
        <v>79</v>
      </c>
      <c r="AY85" s="127" t="s">
        <v>162</v>
      </c>
      <c r="BK85" s="136">
        <f>SUM(BK86:BK98)</f>
        <v>0</v>
      </c>
    </row>
    <row r="86" spans="2:65" s="1" customFormat="1" ht="16.5" customHeight="1">
      <c r="B86" s="139"/>
      <c r="C86" s="140" t="s">
        <v>79</v>
      </c>
      <c r="D86" s="140" t="s">
        <v>164</v>
      </c>
      <c r="E86" s="242" t="s">
        <v>2071</v>
      </c>
      <c r="F86" s="243"/>
      <c r="G86" s="142" t="s">
        <v>395</v>
      </c>
      <c r="H86" s="143">
        <v>1</v>
      </c>
      <c r="I86" s="144"/>
      <c r="J86" s="143">
        <f t="shared" ref="J86:J98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8" si="1">O86*H86</f>
        <v>0</v>
      </c>
      <c r="Q86" s="147">
        <v>0</v>
      </c>
      <c r="R86" s="147">
        <f t="shared" ref="R86:R98" si="2">Q86*H86</f>
        <v>0</v>
      </c>
      <c r="S86" s="147">
        <v>0</v>
      </c>
      <c r="T86" s="148">
        <f t="shared" ref="T86:T98" si="3">S86*H86</f>
        <v>0</v>
      </c>
      <c r="AR86" s="16" t="s">
        <v>579</v>
      </c>
      <c r="AT86" s="16" t="s">
        <v>164</v>
      </c>
      <c r="AU86" s="16" t="s">
        <v>169</v>
      </c>
      <c r="AY86" s="16" t="s">
        <v>162</v>
      </c>
      <c r="BE86" s="149">
        <f t="shared" ref="BE86:BE98" si="4">IF(N86="základná",J86,0)</f>
        <v>0</v>
      </c>
      <c r="BF86" s="149">
        <f t="shared" ref="BF86:BF98" si="5">IF(N86="znížená",J86,0)</f>
        <v>0</v>
      </c>
      <c r="BG86" s="149">
        <f t="shared" ref="BG86:BG98" si="6">IF(N86="zákl. prenesená",J86,0)</f>
        <v>0</v>
      </c>
      <c r="BH86" s="149">
        <f t="shared" ref="BH86:BH98" si="7">IF(N86="zníž. prenesená",J86,0)</f>
        <v>0</v>
      </c>
      <c r="BI86" s="149">
        <f t="shared" ref="BI86:BI98" si="8">IF(N86="nulová",J86,0)</f>
        <v>0</v>
      </c>
      <c r="BJ86" s="16" t="s">
        <v>169</v>
      </c>
      <c r="BK86" s="150">
        <f t="shared" ref="BK86:BK98" si="9">ROUND(I86*H86,3)</f>
        <v>0</v>
      </c>
      <c r="BL86" s="16" t="s">
        <v>579</v>
      </c>
      <c r="BM86" s="16" t="s">
        <v>2072</v>
      </c>
    </row>
    <row r="87" spans="2:65" s="1" customFormat="1" ht="16.5" customHeight="1">
      <c r="B87" s="139"/>
      <c r="C87" s="140" t="s">
        <v>169</v>
      </c>
      <c r="D87" s="140" t="s">
        <v>164</v>
      </c>
      <c r="E87" s="242" t="s">
        <v>2073</v>
      </c>
      <c r="F87" s="243"/>
      <c r="G87" s="142" t="s">
        <v>712</v>
      </c>
      <c r="H87" s="143">
        <v>12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579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579</v>
      </c>
      <c r="BM87" s="16" t="s">
        <v>2074</v>
      </c>
    </row>
    <row r="88" spans="2:65" s="1" customFormat="1" ht="16.5" customHeight="1">
      <c r="B88" s="139"/>
      <c r="C88" s="140" t="s">
        <v>184</v>
      </c>
      <c r="D88" s="140" t="s">
        <v>164</v>
      </c>
      <c r="E88" s="242" t="s">
        <v>2075</v>
      </c>
      <c r="F88" s="243"/>
      <c r="G88" s="142" t="s">
        <v>395</v>
      </c>
      <c r="H88" s="143">
        <v>1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579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579</v>
      </c>
      <c r="BM88" s="16" t="s">
        <v>2076</v>
      </c>
    </row>
    <row r="89" spans="2:65" s="1" customFormat="1" ht="16.5" customHeight="1">
      <c r="B89" s="139"/>
      <c r="C89" s="140" t="s">
        <v>168</v>
      </c>
      <c r="D89" s="140" t="s">
        <v>164</v>
      </c>
      <c r="E89" s="242" t="s">
        <v>2077</v>
      </c>
      <c r="F89" s="243"/>
      <c r="G89" s="142" t="s">
        <v>712</v>
      </c>
      <c r="H89" s="143">
        <v>30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579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579</v>
      </c>
      <c r="BM89" s="16" t="s">
        <v>2078</v>
      </c>
    </row>
    <row r="90" spans="2:65" s="1" customFormat="1" ht="16.5" customHeight="1">
      <c r="B90" s="139"/>
      <c r="C90" s="140" t="s">
        <v>203</v>
      </c>
      <c r="D90" s="140" t="s">
        <v>164</v>
      </c>
      <c r="E90" s="244" t="s">
        <v>2554</v>
      </c>
      <c r="F90" s="245"/>
      <c r="G90" s="142" t="s">
        <v>712</v>
      </c>
      <c r="H90" s="143">
        <v>6</v>
      </c>
      <c r="I90" s="144"/>
      <c r="J90" s="143">
        <f t="shared" si="0"/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579</v>
      </c>
      <c r="AT90" s="16" t="s">
        <v>164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579</v>
      </c>
      <c r="BM90" s="16" t="s">
        <v>2079</v>
      </c>
    </row>
    <row r="91" spans="2:65" s="1" customFormat="1" ht="16.5" customHeight="1">
      <c r="B91" s="139"/>
      <c r="C91" s="140" t="s">
        <v>213</v>
      </c>
      <c r="D91" s="140" t="s">
        <v>164</v>
      </c>
      <c r="E91" s="242" t="s">
        <v>2080</v>
      </c>
      <c r="F91" s="243"/>
      <c r="G91" s="142" t="s">
        <v>712</v>
      </c>
      <c r="H91" s="143">
        <v>6</v>
      </c>
      <c r="I91" s="144"/>
      <c r="J91" s="143">
        <f t="shared" si="0"/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579</v>
      </c>
      <c r="AT91" s="16" t="s">
        <v>164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579</v>
      </c>
      <c r="BM91" s="16" t="s">
        <v>2081</v>
      </c>
    </row>
    <row r="92" spans="2:65" s="1" customFormat="1" ht="16.5" customHeight="1">
      <c r="B92" s="139"/>
      <c r="C92" s="140" t="s">
        <v>216</v>
      </c>
      <c r="D92" s="140" t="s">
        <v>164</v>
      </c>
      <c r="E92" s="242" t="s">
        <v>1720</v>
      </c>
      <c r="F92" s="243"/>
      <c r="G92" s="142" t="s">
        <v>166</v>
      </c>
      <c r="H92" s="143">
        <v>1</v>
      </c>
      <c r="I92" s="144"/>
      <c r="J92" s="143">
        <f t="shared" si="0"/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579</v>
      </c>
      <c r="AT92" s="16" t="s">
        <v>164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579</v>
      </c>
      <c r="BM92" s="16" t="s">
        <v>2082</v>
      </c>
    </row>
    <row r="93" spans="2:65" s="1" customFormat="1" ht="16.5" customHeight="1">
      <c r="B93" s="139"/>
      <c r="C93" s="183" t="s">
        <v>223</v>
      </c>
      <c r="D93" s="183" t="s">
        <v>349</v>
      </c>
      <c r="E93" s="246" t="s">
        <v>2083</v>
      </c>
      <c r="F93" s="247"/>
      <c r="G93" s="185" t="s">
        <v>395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1462</v>
      </c>
      <c r="AT93" s="16" t="s">
        <v>349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579</v>
      </c>
      <c r="BM93" s="16" t="s">
        <v>2084</v>
      </c>
    </row>
    <row r="94" spans="2:65" s="1" customFormat="1" ht="16.5" customHeight="1">
      <c r="B94" s="139"/>
      <c r="C94" s="183" t="s">
        <v>226</v>
      </c>
      <c r="D94" s="183" t="s">
        <v>349</v>
      </c>
      <c r="E94" s="246" t="s">
        <v>2085</v>
      </c>
      <c r="F94" s="247"/>
      <c r="G94" s="185" t="s">
        <v>712</v>
      </c>
      <c r="H94" s="186">
        <v>12</v>
      </c>
      <c r="I94" s="187"/>
      <c r="J94" s="186">
        <f t="shared" si="0"/>
        <v>0</v>
      </c>
      <c r="K94" s="184" t="s">
        <v>1</v>
      </c>
      <c r="L94" s="188"/>
      <c r="M94" s="189" t="s">
        <v>1</v>
      </c>
      <c r="N94" s="190" t="s">
        <v>43</v>
      </c>
      <c r="O94" s="49"/>
      <c r="P94" s="147">
        <f t="shared" si="1"/>
        <v>0</v>
      </c>
      <c r="Q94" s="147">
        <v>0</v>
      </c>
      <c r="R94" s="147">
        <f t="shared" si="2"/>
        <v>0</v>
      </c>
      <c r="S94" s="147">
        <v>0</v>
      </c>
      <c r="T94" s="148">
        <f t="shared" si="3"/>
        <v>0</v>
      </c>
      <c r="AR94" s="16" t="s">
        <v>1462</v>
      </c>
      <c r="AT94" s="16" t="s">
        <v>349</v>
      </c>
      <c r="AU94" s="16" t="s">
        <v>169</v>
      </c>
      <c r="AY94" s="16" t="s">
        <v>162</v>
      </c>
      <c r="BE94" s="149">
        <f t="shared" si="4"/>
        <v>0</v>
      </c>
      <c r="BF94" s="149">
        <f t="shared" si="5"/>
        <v>0</v>
      </c>
      <c r="BG94" s="149">
        <f t="shared" si="6"/>
        <v>0</v>
      </c>
      <c r="BH94" s="149">
        <f t="shared" si="7"/>
        <v>0</v>
      </c>
      <c r="BI94" s="149">
        <f t="shared" si="8"/>
        <v>0</v>
      </c>
      <c r="BJ94" s="16" t="s">
        <v>169</v>
      </c>
      <c r="BK94" s="150">
        <f t="shared" si="9"/>
        <v>0</v>
      </c>
      <c r="BL94" s="16" t="s">
        <v>579</v>
      </c>
      <c r="BM94" s="16" t="s">
        <v>2086</v>
      </c>
    </row>
    <row r="95" spans="2:65" s="1" customFormat="1" ht="16.5" customHeight="1">
      <c r="B95" s="139"/>
      <c r="C95" s="183" t="s">
        <v>235</v>
      </c>
      <c r="D95" s="183" t="s">
        <v>349</v>
      </c>
      <c r="E95" s="246" t="s">
        <v>2087</v>
      </c>
      <c r="F95" s="247"/>
      <c r="G95" s="185" t="s">
        <v>395</v>
      </c>
      <c r="H95" s="186">
        <v>1</v>
      </c>
      <c r="I95" s="187"/>
      <c r="J95" s="186">
        <f t="shared" si="0"/>
        <v>0</v>
      </c>
      <c r="K95" s="184" t="s">
        <v>1</v>
      </c>
      <c r="L95" s="188"/>
      <c r="M95" s="189" t="s">
        <v>1</v>
      </c>
      <c r="N95" s="190" t="s">
        <v>43</v>
      </c>
      <c r="O95" s="49"/>
      <c r="P95" s="147">
        <f t="shared" si="1"/>
        <v>0</v>
      </c>
      <c r="Q95" s="147">
        <v>0</v>
      </c>
      <c r="R95" s="147">
        <f t="shared" si="2"/>
        <v>0</v>
      </c>
      <c r="S95" s="147">
        <v>0</v>
      </c>
      <c r="T95" s="148">
        <f t="shared" si="3"/>
        <v>0</v>
      </c>
      <c r="AR95" s="16" t="s">
        <v>1462</v>
      </c>
      <c r="AT95" s="16" t="s">
        <v>349</v>
      </c>
      <c r="AU95" s="16" t="s">
        <v>169</v>
      </c>
      <c r="AY95" s="16" t="s">
        <v>162</v>
      </c>
      <c r="BE95" s="149">
        <f t="shared" si="4"/>
        <v>0</v>
      </c>
      <c r="BF95" s="149">
        <f t="shared" si="5"/>
        <v>0</v>
      </c>
      <c r="BG95" s="149">
        <f t="shared" si="6"/>
        <v>0</v>
      </c>
      <c r="BH95" s="149">
        <f t="shared" si="7"/>
        <v>0</v>
      </c>
      <c r="BI95" s="149">
        <f t="shared" si="8"/>
        <v>0</v>
      </c>
      <c r="BJ95" s="16" t="s">
        <v>169</v>
      </c>
      <c r="BK95" s="150">
        <f t="shared" si="9"/>
        <v>0</v>
      </c>
      <c r="BL95" s="16" t="s">
        <v>579</v>
      </c>
      <c r="BM95" s="16" t="s">
        <v>2088</v>
      </c>
    </row>
    <row r="96" spans="2:65" s="1" customFormat="1" ht="16.5" customHeight="1">
      <c r="B96" s="139"/>
      <c r="C96" s="183" t="s">
        <v>238</v>
      </c>
      <c r="D96" s="183" t="s">
        <v>349</v>
      </c>
      <c r="E96" s="246" t="s">
        <v>2089</v>
      </c>
      <c r="F96" s="247"/>
      <c r="G96" s="185" t="s">
        <v>712</v>
      </c>
      <c r="H96" s="186">
        <v>30</v>
      </c>
      <c r="I96" s="187"/>
      <c r="J96" s="186">
        <f t="shared" si="0"/>
        <v>0</v>
      </c>
      <c r="K96" s="184" t="s">
        <v>1</v>
      </c>
      <c r="L96" s="188"/>
      <c r="M96" s="189" t="s">
        <v>1</v>
      </c>
      <c r="N96" s="190" t="s">
        <v>43</v>
      </c>
      <c r="O96" s="49"/>
      <c r="P96" s="147">
        <f t="shared" si="1"/>
        <v>0</v>
      </c>
      <c r="Q96" s="147">
        <v>0</v>
      </c>
      <c r="R96" s="147">
        <f t="shared" si="2"/>
        <v>0</v>
      </c>
      <c r="S96" s="147">
        <v>0</v>
      </c>
      <c r="T96" s="148">
        <f t="shared" si="3"/>
        <v>0</v>
      </c>
      <c r="AR96" s="16" t="s">
        <v>1462</v>
      </c>
      <c r="AT96" s="16" t="s">
        <v>349</v>
      </c>
      <c r="AU96" s="16" t="s">
        <v>169</v>
      </c>
      <c r="AY96" s="16" t="s">
        <v>162</v>
      </c>
      <c r="BE96" s="149">
        <f t="shared" si="4"/>
        <v>0</v>
      </c>
      <c r="BF96" s="149">
        <f t="shared" si="5"/>
        <v>0</v>
      </c>
      <c r="BG96" s="149">
        <f t="shared" si="6"/>
        <v>0</v>
      </c>
      <c r="BH96" s="149">
        <f t="shared" si="7"/>
        <v>0</v>
      </c>
      <c r="BI96" s="149">
        <f t="shared" si="8"/>
        <v>0</v>
      </c>
      <c r="BJ96" s="16" t="s">
        <v>169</v>
      </c>
      <c r="BK96" s="150">
        <f t="shared" si="9"/>
        <v>0</v>
      </c>
      <c r="BL96" s="16" t="s">
        <v>579</v>
      </c>
      <c r="BM96" s="16" t="s">
        <v>2090</v>
      </c>
    </row>
    <row r="97" spans="2:65" s="1" customFormat="1" ht="16.5" customHeight="1">
      <c r="B97" s="139"/>
      <c r="C97" s="183" t="s">
        <v>245</v>
      </c>
      <c r="D97" s="183" t="s">
        <v>349</v>
      </c>
      <c r="E97" s="246" t="s">
        <v>2555</v>
      </c>
      <c r="F97" s="247"/>
      <c r="G97" s="185" t="s">
        <v>395</v>
      </c>
      <c r="H97" s="186">
        <v>6</v>
      </c>
      <c r="I97" s="187"/>
      <c r="J97" s="186">
        <f t="shared" si="0"/>
        <v>0</v>
      </c>
      <c r="K97" s="184" t="s">
        <v>1</v>
      </c>
      <c r="L97" s="188"/>
      <c r="M97" s="189" t="s">
        <v>1</v>
      </c>
      <c r="N97" s="190" t="s">
        <v>43</v>
      </c>
      <c r="O97" s="49"/>
      <c r="P97" s="147">
        <f t="shared" si="1"/>
        <v>0</v>
      </c>
      <c r="Q97" s="147">
        <v>0</v>
      </c>
      <c r="R97" s="147">
        <f t="shared" si="2"/>
        <v>0</v>
      </c>
      <c r="S97" s="147">
        <v>0</v>
      </c>
      <c r="T97" s="148">
        <f t="shared" si="3"/>
        <v>0</v>
      </c>
      <c r="AR97" s="16" t="s">
        <v>1462</v>
      </c>
      <c r="AT97" s="16" t="s">
        <v>349</v>
      </c>
      <c r="AU97" s="16" t="s">
        <v>169</v>
      </c>
      <c r="AY97" s="16" t="s">
        <v>162</v>
      </c>
      <c r="BE97" s="149">
        <f t="shared" si="4"/>
        <v>0</v>
      </c>
      <c r="BF97" s="149">
        <f t="shared" si="5"/>
        <v>0</v>
      </c>
      <c r="BG97" s="149">
        <f t="shared" si="6"/>
        <v>0</v>
      </c>
      <c r="BH97" s="149">
        <f t="shared" si="7"/>
        <v>0</v>
      </c>
      <c r="BI97" s="149">
        <f t="shared" si="8"/>
        <v>0</v>
      </c>
      <c r="BJ97" s="16" t="s">
        <v>169</v>
      </c>
      <c r="BK97" s="150">
        <f t="shared" si="9"/>
        <v>0</v>
      </c>
      <c r="BL97" s="16" t="s">
        <v>579</v>
      </c>
      <c r="BM97" s="16" t="s">
        <v>2091</v>
      </c>
    </row>
    <row r="98" spans="2:65" s="1" customFormat="1" ht="16.5" customHeight="1">
      <c r="B98" s="139"/>
      <c r="C98" s="183" t="s">
        <v>250</v>
      </c>
      <c r="D98" s="183" t="s">
        <v>349</v>
      </c>
      <c r="E98" s="246" t="s">
        <v>1771</v>
      </c>
      <c r="F98" s="247"/>
      <c r="G98" s="185" t="s">
        <v>166</v>
      </c>
      <c r="H98" s="186">
        <v>1</v>
      </c>
      <c r="I98" s="187"/>
      <c r="J98" s="186">
        <f t="shared" si="0"/>
        <v>0</v>
      </c>
      <c r="K98" s="184" t="s">
        <v>1</v>
      </c>
      <c r="L98" s="188"/>
      <c r="M98" s="189" t="s">
        <v>1</v>
      </c>
      <c r="N98" s="190" t="s">
        <v>43</v>
      </c>
      <c r="O98" s="49"/>
      <c r="P98" s="147">
        <f t="shared" si="1"/>
        <v>0</v>
      </c>
      <c r="Q98" s="147">
        <v>0</v>
      </c>
      <c r="R98" s="147">
        <f t="shared" si="2"/>
        <v>0</v>
      </c>
      <c r="S98" s="147">
        <v>0</v>
      </c>
      <c r="T98" s="148">
        <f t="shared" si="3"/>
        <v>0</v>
      </c>
      <c r="AR98" s="16" t="s">
        <v>1462</v>
      </c>
      <c r="AT98" s="16" t="s">
        <v>349</v>
      </c>
      <c r="AU98" s="16" t="s">
        <v>169</v>
      </c>
      <c r="AY98" s="16" t="s">
        <v>162</v>
      </c>
      <c r="BE98" s="149">
        <f t="shared" si="4"/>
        <v>0</v>
      </c>
      <c r="BF98" s="149">
        <f t="shared" si="5"/>
        <v>0</v>
      </c>
      <c r="BG98" s="149">
        <f t="shared" si="6"/>
        <v>0</v>
      </c>
      <c r="BH98" s="149">
        <f t="shared" si="7"/>
        <v>0</v>
      </c>
      <c r="BI98" s="149">
        <f t="shared" si="8"/>
        <v>0</v>
      </c>
      <c r="BJ98" s="16" t="s">
        <v>169</v>
      </c>
      <c r="BK98" s="150">
        <f t="shared" si="9"/>
        <v>0</v>
      </c>
      <c r="BL98" s="16" t="s">
        <v>579</v>
      </c>
      <c r="BM98" s="16" t="s">
        <v>2092</v>
      </c>
    </row>
    <row r="99" spans="2:65" s="10" customFormat="1" ht="22.9" customHeight="1">
      <c r="B99" s="126"/>
      <c r="D99" s="127" t="s">
        <v>70</v>
      </c>
      <c r="E99" s="137" t="s">
        <v>2093</v>
      </c>
      <c r="F99" s="137" t="s">
        <v>2094</v>
      </c>
      <c r="I99" s="129"/>
      <c r="J99" s="138">
        <f>BK99</f>
        <v>0</v>
      </c>
      <c r="L99" s="126"/>
      <c r="M99" s="131"/>
      <c r="N99" s="132"/>
      <c r="O99" s="132"/>
      <c r="P99" s="133">
        <f>SUM(P100:P104)</f>
        <v>0</v>
      </c>
      <c r="Q99" s="132"/>
      <c r="R99" s="133">
        <f>SUM(R100:R104)</f>
        <v>0</v>
      </c>
      <c r="S99" s="132"/>
      <c r="T99" s="134">
        <f>SUM(T100:T104)</f>
        <v>0</v>
      </c>
      <c r="AR99" s="127" t="s">
        <v>184</v>
      </c>
      <c r="AT99" s="135" t="s">
        <v>70</v>
      </c>
      <c r="AU99" s="135" t="s">
        <v>79</v>
      </c>
      <c r="AY99" s="127" t="s">
        <v>162</v>
      </c>
      <c r="BK99" s="136">
        <f>SUM(BK100:BK104)</f>
        <v>0</v>
      </c>
    </row>
    <row r="100" spans="2:65" s="1" customFormat="1" ht="16.5" customHeight="1">
      <c r="B100" s="139"/>
      <c r="C100" s="140" t="s">
        <v>254</v>
      </c>
      <c r="D100" s="140" t="s">
        <v>164</v>
      </c>
      <c r="E100" s="242" t="s">
        <v>2095</v>
      </c>
      <c r="F100" s="243"/>
      <c r="G100" s="142" t="s">
        <v>712</v>
      </c>
      <c r="H100" s="143">
        <v>8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579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579</v>
      </c>
      <c r="BM100" s="16" t="s">
        <v>2096</v>
      </c>
    </row>
    <row r="101" spans="2:65" s="1" customFormat="1" ht="16.5" customHeight="1">
      <c r="B101" s="139"/>
      <c r="C101" s="140" t="s">
        <v>259</v>
      </c>
      <c r="D101" s="140" t="s">
        <v>164</v>
      </c>
      <c r="E101" s="242" t="s">
        <v>2097</v>
      </c>
      <c r="F101" s="243"/>
      <c r="G101" s="142" t="s">
        <v>274</v>
      </c>
      <c r="H101" s="143">
        <v>6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579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579</v>
      </c>
      <c r="BM101" s="16" t="s">
        <v>2098</v>
      </c>
    </row>
    <row r="102" spans="2:65" s="1" customFormat="1" ht="16.5" customHeight="1">
      <c r="B102" s="139"/>
      <c r="C102" s="140" t="s">
        <v>272</v>
      </c>
      <c r="D102" s="140" t="s">
        <v>164</v>
      </c>
      <c r="E102" s="242" t="s">
        <v>2099</v>
      </c>
      <c r="F102" s="243"/>
      <c r="G102" s="142" t="s">
        <v>166</v>
      </c>
      <c r="H102" s="143">
        <v>1</v>
      </c>
      <c r="I102" s="144"/>
      <c r="J102" s="143">
        <f>ROUND(I102*H102,3)</f>
        <v>0</v>
      </c>
      <c r="K102" s="141" t="s">
        <v>1</v>
      </c>
      <c r="L102" s="30"/>
      <c r="M102" s="145" t="s">
        <v>1</v>
      </c>
      <c r="N102" s="146" t="s">
        <v>43</v>
      </c>
      <c r="O102" s="49"/>
      <c r="P102" s="147">
        <f>O102*H102</f>
        <v>0</v>
      </c>
      <c r="Q102" s="147">
        <v>0</v>
      </c>
      <c r="R102" s="147">
        <f>Q102*H102</f>
        <v>0</v>
      </c>
      <c r="S102" s="147">
        <v>0</v>
      </c>
      <c r="T102" s="148">
        <f>S102*H102</f>
        <v>0</v>
      </c>
      <c r="AR102" s="16" t="s">
        <v>579</v>
      </c>
      <c r="AT102" s="16" t="s">
        <v>164</v>
      </c>
      <c r="AU102" s="16" t="s">
        <v>169</v>
      </c>
      <c r="AY102" s="16" t="s">
        <v>162</v>
      </c>
      <c r="BE102" s="149">
        <f>IF(N102="základná",J102,0)</f>
        <v>0</v>
      </c>
      <c r="BF102" s="149">
        <f>IF(N102="znížená",J102,0)</f>
        <v>0</v>
      </c>
      <c r="BG102" s="149">
        <f>IF(N102="zákl. prenesená",J102,0)</f>
        <v>0</v>
      </c>
      <c r="BH102" s="149">
        <f>IF(N102="zníž. prenesená",J102,0)</f>
        <v>0</v>
      </c>
      <c r="BI102" s="149">
        <f>IF(N102="nulová",J102,0)</f>
        <v>0</v>
      </c>
      <c r="BJ102" s="16" t="s">
        <v>169</v>
      </c>
      <c r="BK102" s="150">
        <f>ROUND(I102*H102,3)</f>
        <v>0</v>
      </c>
      <c r="BL102" s="16" t="s">
        <v>579</v>
      </c>
      <c r="BM102" s="16" t="s">
        <v>2100</v>
      </c>
    </row>
    <row r="103" spans="2:65" s="1" customFormat="1" ht="16.5" customHeight="1">
      <c r="B103" s="139"/>
      <c r="C103" s="140" t="s">
        <v>283</v>
      </c>
      <c r="D103" s="140" t="s">
        <v>164</v>
      </c>
      <c r="E103" s="242" t="s">
        <v>2101</v>
      </c>
      <c r="F103" s="243"/>
      <c r="G103" s="142" t="s">
        <v>166</v>
      </c>
      <c r="H103" s="143">
        <v>1</v>
      </c>
      <c r="I103" s="144"/>
      <c r="J103" s="143">
        <f>ROUND(I103*H103,3)</f>
        <v>0</v>
      </c>
      <c r="K103" s="141" t="s">
        <v>1</v>
      </c>
      <c r="L103" s="30"/>
      <c r="M103" s="145" t="s">
        <v>1</v>
      </c>
      <c r="N103" s="146" t="s">
        <v>43</v>
      </c>
      <c r="O103" s="49"/>
      <c r="P103" s="147">
        <f>O103*H103</f>
        <v>0</v>
      </c>
      <c r="Q103" s="147">
        <v>0</v>
      </c>
      <c r="R103" s="147">
        <f>Q103*H103</f>
        <v>0</v>
      </c>
      <c r="S103" s="147">
        <v>0</v>
      </c>
      <c r="T103" s="148">
        <f>S103*H103</f>
        <v>0</v>
      </c>
      <c r="AR103" s="16" t="s">
        <v>579</v>
      </c>
      <c r="AT103" s="16" t="s">
        <v>164</v>
      </c>
      <c r="AU103" s="16" t="s">
        <v>169</v>
      </c>
      <c r="AY103" s="16" t="s">
        <v>162</v>
      </c>
      <c r="BE103" s="149">
        <f>IF(N103="základná",J103,0)</f>
        <v>0</v>
      </c>
      <c r="BF103" s="149">
        <f>IF(N103="znížená",J103,0)</f>
        <v>0</v>
      </c>
      <c r="BG103" s="149">
        <f>IF(N103="zákl. prenesená",J103,0)</f>
        <v>0</v>
      </c>
      <c r="BH103" s="149">
        <f>IF(N103="zníž. prenesená",J103,0)</f>
        <v>0</v>
      </c>
      <c r="BI103" s="149">
        <f>IF(N103="nulová",J103,0)</f>
        <v>0</v>
      </c>
      <c r="BJ103" s="16" t="s">
        <v>169</v>
      </c>
      <c r="BK103" s="150">
        <f>ROUND(I103*H103,3)</f>
        <v>0</v>
      </c>
      <c r="BL103" s="16" t="s">
        <v>579</v>
      </c>
      <c r="BM103" s="16" t="s">
        <v>2102</v>
      </c>
    </row>
    <row r="104" spans="2:65" s="1" customFormat="1" ht="16.5" customHeight="1">
      <c r="B104" s="139"/>
      <c r="C104" s="140" t="s">
        <v>289</v>
      </c>
      <c r="D104" s="140" t="s">
        <v>164</v>
      </c>
      <c r="E104" s="242" t="s">
        <v>2103</v>
      </c>
      <c r="F104" s="243"/>
      <c r="G104" s="142" t="s">
        <v>166</v>
      </c>
      <c r="H104" s="143">
        <v>1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579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579</v>
      </c>
      <c r="BM104" s="16" t="s">
        <v>2104</v>
      </c>
    </row>
    <row r="105" spans="2:65" s="10" customFormat="1" ht="25.9" customHeight="1">
      <c r="B105" s="126"/>
      <c r="D105" s="127" t="s">
        <v>70</v>
      </c>
      <c r="E105" s="128" t="s">
        <v>2105</v>
      </c>
      <c r="F105" s="128" t="s">
        <v>2106</v>
      </c>
      <c r="I105" s="129"/>
      <c r="J105" s="130">
        <f>BK105</f>
        <v>0</v>
      </c>
      <c r="L105" s="126"/>
      <c r="M105" s="131"/>
      <c r="N105" s="132"/>
      <c r="O105" s="132"/>
      <c r="P105" s="133">
        <f>P106</f>
        <v>0</v>
      </c>
      <c r="Q105" s="132"/>
      <c r="R105" s="133">
        <f>R106</f>
        <v>0</v>
      </c>
      <c r="S105" s="132"/>
      <c r="T105" s="134">
        <f>T106</f>
        <v>0</v>
      </c>
      <c r="AR105" s="127" t="s">
        <v>168</v>
      </c>
      <c r="AT105" s="135" t="s">
        <v>70</v>
      </c>
      <c r="AU105" s="135" t="s">
        <v>71</v>
      </c>
      <c r="AY105" s="127" t="s">
        <v>162</v>
      </c>
      <c r="BK105" s="136">
        <f>BK106</f>
        <v>0</v>
      </c>
    </row>
    <row r="106" spans="2:65" s="1" customFormat="1" ht="16.5" customHeight="1">
      <c r="B106" s="139"/>
      <c r="C106" s="140" t="s">
        <v>295</v>
      </c>
      <c r="D106" s="140" t="s">
        <v>164</v>
      </c>
      <c r="E106" s="242" t="s">
        <v>1933</v>
      </c>
      <c r="F106" s="243"/>
      <c r="G106" s="142" t="s">
        <v>1934</v>
      </c>
      <c r="H106" s="143">
        <v>8</v>
      </c>
      <c r="I106" s="144"/>
      <c r="J106" s="143">
        <f>ROUND(I106*H106,3)</f>
        <v>0</v>
      </c>
      <c r="K106" s="141" t="s">
        <v>1</v>
      </c>
      <c r="L106" s="30"/>
      <c r="M106" s="199" t="s">
        <v>1</v>
      </c>
      <c r="N106" s="200" t="s">
        <v>43</v>
      </c>
      <c r="O106" s="193"/>
      <c r="P106" s="194">
        <f>O106*H106</f>
        <v>0</v>
      </c>
      <c r="Q106" s="194">
        <v>0</v>
      </c>
      <c r="R106" s="194">
        <f>Q106*H106</f>
        <v>0</v>
      </c>
      <c r="S106" s="194">
        <v>0</v>
      </c>
      <c r="T106" s="195">
        <f>S106*H106</f>
        <v>0</v>
      </c>
      <c r="AR106" s="16" t="s">
        <v>2107</v>
      </c>
      <c r="AT106" s="16" t="s">
        <v>164</v>
      </c>
      <c r="AU106" s="16" t="s">
        <v>79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2107</v>
      </c>
      <c r="BM106" s="16" t="s">
        <v>2108</v>
      </c>
    </row>
    <row r="107" spans="2:65" s="1" customFormat="1" ht="6.95" customHeight="1">
      <c r="B107" s="39"/>
      <c r="C107" s="40"/>
      <c r="D107" s="40"/>
      <c r="E107" s="40"/>
      <c r="F107" s="40"/>
      <c r="G107" s="40"/>
      <c r="H107" s="40"/>
      <c r="I107" s="100"/>
      <c r="J107" s="40"/>
      <c r="K107" s="40"/>
      <c r="L107" s="30"/>
    </row>
  </sheetData>
  <mergeCells count="29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E106:F106"/>
    <mergeCell ref="E100:F100"/>
    <mergeCell ref="E101:F101"/>
    <mergeCell ref="E102:F102"/>
    <mergeCell ref="E103:F103"/>
    <mergeCell ref="E104:F104"/>
    <mergeCell ref="E95:F95"/>
    <mergeCell ref="E96:F96"/>
    <mergeCell ref="E97:F97"/>
    <mergeCell ref="E98:F98"/>
    <mergeCell ref="E82:F82"/>
    <mergeCell ref="E86:F86"/>
    <mergeCell ref="E87:F87"/>
    <mergeCell ref="E88:F88"/>
    <mergeCell ref="E89:F89"/>
    <mergeCell ref="E90:F90"/>
    <mergeCell ref="E91:F91"/>
    <mergeCell ref="E92:F92"/>
    <mergeCell ref="E93:F93"/>
    <mergeCell ref="E94:F9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2"/>
  <sheetViews>
    <sheetView showGridLines="0" topLeftCell="A38" workbookViewId="0">
      <selection activeCell="V45" sqref="V45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92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2109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2068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ROUND(J83,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ROUND((SUM(BE83:BE101)),  2)</f>
        <v>0</v>
      </c>
      <c r="I33" s="92">
        <v>0.2</v>
      </c>
      <c r="J33" s="91">
        <f>ROUND(((SUM(BE83:BE101))*I33),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ROUND((SUM(BF83:BF101)),  2)</f>
        <v>0</v>
      </c>
      <c r="I34" s="92">
        <v>0.2</v>
      </c>
      <c r="J34" s="91">
        <f>ROUND(((SUM(BF83:BF101))*I34),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ROUND((SUM(BG83:BG101)),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ROUND((SUM(BH83:BH101)),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ROUND((SUM(BI83:BI101)),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04 - SO 04 Telefónna prípojka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Anton Horváth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J83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134</v>
      </c>
      <c r="E60" s="108"/>
      <c r="F60" s="108"/>
      <c r="G60" s="108"/>
      <c r="H60" s="108"/>
      <c r="I60" s="109"/>
      <c r="J60" s="110">
        <f>J84</f>
        <v>0</v>
      </c>
      <c r="L60" s="106"/>
    </row>
    <row r="61" spans="2:47" s="8" customFormat="1" ht="19.899999999999999" customHeight="1">
      <c r="B61" s="111"/>
      <c r="D61" s="112" t="s">
        <v>135</v>
      </c>
      <c r="E61" s="113"/>
      <c r="F61" s="113"/>
      <c r="G61" s="113"/>
      <c r="H61" s="113"/>
      <c r="I61" s="114"/>
      <c r="J61" s="115">
        <f>J85</f>
        <v>0</v>
      </c>
      <c r="L61" s="111"/>
    </row>
    <row r="62" spans="2:47" s="8" customFormat="1" ht="19.899999999999999" customHeight="1">
      <c r="B62" s="111"/>
      <c r="D62" s="112" t="s">
        <v>2069</v>
      </c>
      <c r="E62" s="113"/>
      <c r="F62" s="113"/>
      <c r="G62" s="113"/>
      <c r="H62" s="113"/>
      <c r="I62" s="114"/>
      <c r="J62" s="115">
        <f>J94</f>
        <v>0</v>
      </c>
      <c r="L62" s="111"/>
    </row>
    <row r="63" spans="2:47" s="7" customFormat="1" ht="24.95" customHeight="1">
      <c r="B63" s="106"/>
      <c r="D63" s="107" t="s">
        <v>2070</v>
      </c>
      <c r="E63" s="108"/>
      <c r="F63" s="108"/>
      <c r="G63" s="108"/>
      <c r="H63" s="108"/>
      <c r="I63" s="109"/>
      <c r="J63" s="110">
        <f>J100</f>
        <v>0</v>
      </c>
      <c r="L63" s="106"/>
    </row>
    <row r="64" spans="2:47" s="1" customFormat="1" ht="21.75" customHeight="1">
      <c r="B64" s="30"/>
      <c r="I64" s="84"/>
      <c r="L64" s="30"/>
    </row>
    <row r="65" spans="2:12" s="1" customFormat="1" ht="6.95" customHeight="1">
      <c r="B65" s="39"/>
      <c r="C65" s="40"/>
      <c r="D65" s="40"/>
      <c r="E65" s="40"/>
      <c r="F65" s="40"/>
      <c r="G65" s="40"/>
      <c r="H65" s="40"/>
      <c r="I65" s="100"/>
      <c r="J65" s="40"/>
      <c r="K65" s="40"/>
      <c r="L65" s="30"/>
    </row>
    <row r="69" spans="2:12" s="1" customFormat="1" ht="6.95" customHeight="1">
      <c r="B69" s="41"/>
      <c r="C69" s="42"/>
      <c r="D69" s="42"/>
      <c r="E69" s="42"/>
      <c r="F69" s="42"/>
      <c r="G69" s="42"/>
      <c r="H69" s="42"/>
      <c r="I69" s="101"/>
      <c r="J69" s="42"/>
      <c r="K69" s="42"/>
      <c r="L69" s="30"/>
    </row>
    <row r="70" spans="2:12" s="1" customFormat="1" ht="24.95" customHeight="1">
      <c r="B70" s="30"/>
      <c r="C70" s="20" t="s">
        <v>148</v>
      </c>
      <c r="I70" s="84"/>
      <c r="L70" s="30"/>
    </row>
    <row r="71" spans="2:12" s="1" customFormat="1" ht="6.95" customHeight="1">
      <c r="B71" s="30"/>
      <c r="I71" s="84"/>
      <c r="L71" s="30"/>
    </row>
    <row r="72" spans="2:12" s="1" customFormat="1" ht="12" customHeight="1">
      <c r="B72" s="30"/>
      <c r="C72" s="25" t="s">
        <v>14</v>
      </c>
      <c r="I72" s="84"/>
      <c r="L72" s="30"/>
    </row>
    <row r="73" spans="2:12" s="1" customFormat="1" ht="16.5" customHeight="1">
      <c r="B73" s="30"/>
      <c r="E73" s="254" t="str">
        <f>E7</f>
        <v>Rodinný dom s 2 byt. jednotkami - Trenčín, Vytvorenie podmienok pre deinštitucionalizáciu DSS Adam. Kochanovce</v>
      </c>
      <c r="F73" s="255"/>
      <c r="G73" s="255"/>
      <c r="H73" s="255"/>
      <c r="I73" s="84"/>
      <c r="L73" s="30"/>
    </row>
    <row r="74" spans="2:12" s="1" customFormat="1" ht="12" customHeight="1">
      <c r="B74" s="30"/>
      <c r="C74" s="25" t="s">
        <v>103</v>
      </c>
      <c r="I74" s="84"/>
      <c r="L74" s="30"/>
    </row>
    <row r="75" spans="2:12" s="1" customFormat="1" ht="16.5" customHeight="1">
      <c r="B75" s="30"/>
      <c r="E75" s="216" t="str">
        <f>E9</f>
        <v>04 - SO 04 Telefónna prípojka</v>
      </c>
      <c r="F75" s="215"/>
      <c r="G75" s="215"/>
      <c r="H75" s="215"/>
      <c r="I75" s="84"/>
      <c r="L75" s="30"/>
    </row>
    <row r="76" spans="2:12" s="1" customFormat="1" ht="6.95" customHeight="1">
      <c r="B76" s="30"/>
      <c r="I76" s="84"/>
      <c r="L76" s="30"/>
    </row>
    <row r="77" spans="2:12" s="1" customFormat="1" ht="12" customHeight="1">
      <c r="B77" s="30"/>
      <c r="C77" s="25" t="s">
        <v>18</v>
      </c>
      <c r="F77" s="16" t="str">
        <f>F12</f>
        <v>parc. č. 400, Trenčín</v>
      </c>
      <c r="I77" s="85" t="s">
        <v>20</v>
      </c>
      <c r="J77" s="46" t="str">
        <f>IF(J12="","",J12)</f>
        <v/>
      </c>
      <c r="L77" s="30"/>
    </row>
    <row r="78" spans="2:12" s="1" customFormat="1" ht="6.95" customHeight="1">
      <c r="B78" s="30"/>
      <c r="I78" s="84"/>
      <c r="L78" s="30"/>
    </row>
    <row r="79" spans="2:12" s="1" customFormat="1" ht="13.7" customHeight="1">
      <c r="B79" s="30"/>
      <c r="C79" s="25" t="s">
        <v>21</v>
      </c>
      <c r="F79" s="16" t="str">
        <f>E15</f>
        <v>Trenčiansky samosprávny kraj</v>
      </c>
      <c r="I79" s="85" t="s">
        <v>28</v>
      </c>
      <c r="J79" s="28" t="str">
        <f>E21</f>
        <v>ADOM, spol. s r.o.</v>
      </c>
      <c r="L79" s="30"/>
    </row>
    <row r="80" spans="2:12" s="1" customFormat="1" ht="13.7" customHeight="1">
      <c r="B80" s="30"/>
      <c r="C80" s="25" t="s">
        <v>26</v>
      </c>
      <c r="F80" s="16" t="str">
        <f>IF(E18="","",E18)</f>
        <v>Vyplň údaj</v>
      </c>
      <c r="I80" s="85" t="s">
        <v>34</v>
      </c>
      <c r="J80" s="28" t="str">
        <f>E24</f>
        <v>Ing. Anton Horváth</v>
      </c>
      <c r="L80" s="30"/>
    </row>
    <row r="81" spans="2:65" s="1" customFormat="1" ht="10.35" customHeight="1">
      <c r="B81" s="30"/>
      <c r="I81" s="84"/>
      <c r="L81" s="30"/>
    </row>
    <row r="82" spans="2:65" s="9" customFormat="1" ht="29.25" customHeight="1">
      <c r="B82" s="116"/>
      <c r="C82" s="117" t="s">
        <v>149</v>
      </c>
      <c r="D82" s="118" t="s">
        <v>56</v>
      </c>
      <c r="E82" s="118" t="s">
        <v>52</v>
      </c>
      <c r="F82" s="118" t="s">
        <v>53</v>
      </c>
      <c r="G82" s="118" t="s">
        <v>150</v>
      </c>
      <c r="H82" s="118" t="s">
        <v>151</v>
      </c>
      <c r="I82" s="119" t="s">
        <v>152</v>
      </c>
      <c r="J82" s="120" t="s">
        <v>107</v>
      </c>
      <c r="K82" s="121" t="s">
        <v>153</v>
      </c>
      <c r="L82" s="116"/>
      <c r="M82" s="53" t="s">
        <v>1</v>
      </c>
      <c r="N82" s="54" t="s">
        <v>41</v>
      </c>
      <c r="O82" s="54" t="s">
        <v>154</v>
      </c>
      <c r="P82" s="54" t="s">
        <v>155</v>
      </c>
      <c r="Q82" s="54" t="s">
        <v>156</v>
      </c>
      <c r="R82" s="54" t="s">
        <v>157</v>
      </c>
      <c r="S82" s="54" t="s">
        <v>158</v>
      </c>
      <c r="T82" s="55" t="s">
        <v>159</v>
      </c>
    </row>
    <row r="83" spans="2:65" s="1" customFormat="1" ht="22.9" customHeight="1">
      <c r="B83" s="30"/>
      <c r="C83" s="58" t="s">
        <v>108</v>
      </c>
      <c r="I83" s="84"/>
      <c r="J83" s="122">
        <f>BK83</f>
        <v>0</v>
      </c>
      <c r="L83" s="30"/>
      <c r="M83" s="56"/>
      <c r="N83" s="47"/>
      <c r="O83" s="47"/>
      <c r="P83" s="123">
        <f>P84+P100</f>
        <v>0</v>
      </c>
      <c r="Q83" s="47"/>
      <c r="R83" s="123">
        <f>R84+R100</f>
        <v>0</v>
      </c>
      <c r="S83" s="47"/>
      <c r="T83" s="124">
        <f>T84+T100</f>
        <v>0</v>
      </c>
      <c r="AT83" s="16" t="s">
        <v>70</v>
      </c>
      <c r="AU83" s="16" t="s">
        <v>109</v>
      </c>
      <c r="BK83" s="125">
        <f>BK84+BK100</f>
        <v>0</v>
      </c>
    </row>
    <row r="84" spans="2:65" s="10" customFormat="1" ht="25.9" customHeight="1">
      <c r="B84" s="126"/>
      <c r="D84" s="127" t="s">
        <v>70</v>
      </c>
      <c r="E84" s="128" t="s">
        <v>349</v>
      </c>
      <c r="F84" s="128" t="s">
        <v>1650</v>
      </c>
      <c r="I84" s="129"/>
      <c r="J84" s="130">
        <f>BK84</f>
        <v>0</v>
      </c>
      <c r="L84" s="126"/>
      <c r="M84" s="131"/>
      <c r="N84" s="132"/>
      <c r="O84" s="132"/>
      <c r="P84" s="133">
        <f>P85+P94</f>
        <v>0</v>
      </c>
      <c r="Q84" s="132"/>
      <c r="R84" s="133">
        <f>R85+R94</f>
        <v>0</v>
      </c>
      <c r="S84" s="132"/>
      <c r="T84" s="134">
        <f>T85+T94</f>
        <v>0</v>
      </c>
      <c r="AR84" s="127" t="s">
        <v>184</v>
      </c>
      <c r="AT84" s="135" t="s">
        <v>70</v>
      </c>
      <c r="AU84" s="135" t="s">
        <v>71</v>
      </c>
      <c r="AY84" s="127" t="s">
        <v>162</v>
      </c>
      <c r="BK84" s="136">
        <f>BK85+BK94</f>
        <v>0</v>
      </c>
    </row>
    <row r="85" spans="2:65" s="10" customFormat="1" ht="22.9" customHeight="1">
      <c r="B85" s="126"/>
      <c r="D85" s="127" t="s">
        <v>70</v>
      </c>
      <c r="E85" s="137" t="s">
        <v>1651</v>
      </c>
      <c r="F85" s="137" t="s">
        <v>1652</v>
      </c>
      <c r="I85" s="129"/>
      <c r="J85" s="138">
        <f>BK85</f>
        <v>0</v>
      </c>
      <c r="L85" s="126"/>
      <c r="M85" s="131"/>
      <c r="N85" s="132"/>
      <c r="O85" s="132"/>
      <c r="P85" s="133">
        <f>SUM(P86:P93)</f>
        <v>0</v>
      </c>
      <c r="Q85" s="132"/>
      <c r="R85" s="133">
        <f>SUM(R86:R93)</f>
        <v>0</v>
      </c>
      <c r="S85" s="132"/>
      <c r="T85" s="134">
        <f>SUM(T86:T93)</f>
        <v>0</v>
      </c>
      <c r="AR85" s="127" t="s">
        <v>184</v>
      </c>
      <c r="AT85" s="135" t="s">
        <v>70</v>
      </c>
      <c r="AU85" s="135" t="s">
        <v>79</v>
      </c>
      <c r="AY85" s="127" t="s">
        <v>162</v>
      </c>
      <c r="BK85" s="136">
        <f>SUM(BK86:BK93)</f>
        <v>0</v>
      </c>
    </row>
    <row r="86" spans="2:65" s="1" customFormat="1" ht="16.5" customHeight="1">
      <c r="B86" s="139"/>
      <c r="C86" s="140" t="s">
        <v>79</v>
      </c>
      <c r="D86" s="140" t="s">
        <v>164</v>
      </c>
      <c r="E86" s="244" t="s">
        <v>2556</v>
      </c>
      <c r="F86" s="245"/>
      <c r="G86" s="142" t="s">
        <v>395</v>
      </c>
      <c r="H86" s="143">
        <v>1</v>
      </c>
      <c r="I86" s="144"/>
      <c r="J86" s="143">
        <f t="shared" ref="J86:J93" si="0">ROUND(I86*H86,3)</f>
        <v>0</v>
      </c>
      <c r="K86" s="141" t="s">
        <v>1</v>
      </c>
      <c r="L86" s="30"/>
      <c r="M86" s="145" t="s">
        <v>1</v>
      </c>
      <c r="N86" s="146" t="s">
        <v>43</v>
      </c>
      <c r="O86" s="49"/>
      <c r="P86" s="147">
        <f t="shared" ref="P86:P93" si="1">O86*H86</f>
        <v>0</v>
      </c>
      <c r="Q86" s="147">
        <v>0</v>
      </c>
      <c r="R86" s="147">
        <f t="shared" ref="R86:R93" si="2">Q86*H86</f>
        <v>0</v>
      </c>
      <c r="S86" s="147">
        <v>0</v>
      </c>
      <c r="T86" s="148">
        <f t="shared" ref="T86:T93" si="3">S86*H86</f>
        <v>0</v>
      </c>
      <c r="AR86" s="16" t="s">
        <v>579</v>
      </c>
      <c r="AT86" s="16" t="s">
        <v>164</v>
      </c>
      <c r="AU86" s="16" t="s">
        <v>169</v>
      </c>
      <c r="AY86" s="16" t="s">
        <v>162</v>
      </c>
      <c r="BE86" s="149">
        <f t="shared" ref="BE86:BE93" si="4">IF(N86="základná",J86,0)</f>
        <v>0</v>
      </c>
      <c r="BF86" s="149">
        <f t="shared" ref="BF86:BF93" si="5">IF(N86="znížená",J86,0)</f>
        <v>0</v>
      </c>
      <c r="BG86" s="149">
        <f t="shared" ref="BG86:BG93" si="6">IF(N86="zákl. prenesená",J86,0)</f>
        <v>0</v>
      </c>
      <c r="BH86" s="149">
        <f t="shared" ref="BH86:BH93" si="7">IF(N86="zníž. prenesená",J86,0)</f>
        <v>0</v>
      </c>
      <c r="BI86" s="149">
        <f t="shared" ref="BI86:BI93" si="8">IF(N86="nulová",J86,0)</f>
        <v>0</v>
      </c>
      <c r="BJ86" s="16" t="s">
        <v>169</v>
      </c>
      <c r="BK86" s="150">
        <f t="shared" ref="BK86:BK93" si="9">ROUND(I86*H86,3)</f>
        <v>0</v>
      </c>
      <c r="BL86" s="16" t="s">
        <v>579</v>
      </c>
      <c r="BM86" s="16" t="s">
        <v>2110</v>
      </c>
    </row>
    <row r="87" spans="2:65" s="1" customFormat="1" ht="16.5" customHeight="1">
      <c r="B87" s="139"/>
      <c r="C87" s="140" t="s">
        <v>169</v>
      </c>
      <c r="D87" s="140" t="s">
        <v>164</v>
      </c>
      <c r="E87" s="242" t="s">
        <v>2111</v>
      </c>
      <c r="F87" s="243"/>
      <c r="G87" s="142" t="s">
        <v>712</v>
      </c>
      <c r="H87" s="143">
        <v>50</v>
      </c>
      <c r="I87" s="144"/>
      <c r="J87" s="143">
        <f t="shared" si="0"/>
        <v>0</v>
      </c>
      <c r="K87" s="141" t="s">
        <v>1</v>
      </c>
      <c r="L87" s="30"/>
      <c r="M87" s="145" t="s">
        <v>1</v>
      </c>
      <c r="N87" s="146" t="s">
        <v>43</v>
      </c>
      <c r="O87" s="49"/>
      <c r="P87" s="147">
        <f t="shared" si="1"/>
        <v>0</v>
      </c>
      <c r="Q87" s="147">
        <v>0</v>
      </c>
      <c r="R87" s="147">
        <f t="shared" si="2"/>
        <v>0</v>
      </c>
      <c r="S87" s="147">
        <v>0</v>
      </c>
      <c r="T87" s="148">
        <f t="shared" si="3"/>
        <v>0</v>
      </c>
      <c r="AR87" s="16" t="s">
        <v>579</v>
      </c>
      <c r="AT87" s="16" t="s">
        <v>164</v>
      </c>
      <c r="AU87" s="16" t="s">
        <v>169</v>
      </c>
      <c r="AY87" s="16" t="s">
        <v>162</v>
      </c>
      <c r="BE87" s="149">
        <f t="shared" si="4"/>
        <v>0</v>
      </c>
      <c r="BF87" s="149">
        <f t="shared" si="5"/>
        <v>0</v>
      </c>
      <c r="BG87" s="149">
        <f t="shared" si="6"/>
        <v>0</v>
      </c>
      <c r="BH87" s="149">
        <f t="shared" si="7"/>
        <v>0</v>
      </c>
      <c r="BI87" s="149">
        <f t="shared" si="8"/>
        <v>0</v>
      </c>
      <c r="BJ87" s="16" t="s">
        <v>169</v>
      </c>
      <c r="BK87" s="150">
        <f t="shared" si="9"/>
        <v>0</v>
      </c>
      <c r="BL87" s="16" t="s">
        <v>579</v>
      </c>
      <c r="BM87" s="16" t="s">
        <v>2112</v>
      </c>
    </row>
    <row r="88" spans="2:65" s="1" customFormat="1" ht="16.5" customHeight="1">
      <c r="B88" s="139"/>
      <c r="C88" s="140" t="s">
        <v>184</v>
      </c>
      <c r="D88" s="140" t="s">
        <v>164</v>
      </c>
      <c r="E88" s="242" t="s">
        <v>2113</v>
      </c>
      <c r="F88" s="243"/>
      <c r="G88" s="142" t="s">
        <v>712</v>
      </c>
      <c r="H88" s="143">
        <v>45</v>
      </c>
      <c r="I88" s="144"/>
      <c r="J88" s="143">
        <f t="shared" si="0"/>
        <v>0</v>
      </c>
      <c r="K88" s="141" t="s">
        <v>1</v>
      </c>
      <c r="L88" s="30"/>
      <c r="M88" s="145" t="s">
        <v>1</v>
      </c>
      <c r="N88" s="146" t="s">
        <v>43</v>
      </c>
      <c r="O88" s="49"/>
      <c r="P88" s="147">
        <f t="shared" si="1"/>
        <v>0</v>
      </c>
      <c r="Q88" s="147">
        <v>0</v>
      </c>
      <c r="R88" s="147">
        <f t="shared" si="2"/>
        <v>0</v>
      </c>
      <c r="S88" s="147">
        <v>0</v>
      </c>
      <c r="T88" s="148">
        <f t="shared" si="3"/>
        <v>0</v>
      </c>
      <c r="AR88" s="16" t="s">
        <v>579</v>
      </c>
      <c r="AT88" s="16" t="s">
        <v>164</v>
      </c>
      <c r="AU88" s="16" t="s">
        <v>169</v>
      </c>
      <c r="AY88" s="16" t="s">
        <v>162</v>
      </c>
      <c r="BE88" s="149">
        <f t="shared" si="4"/>
        <v>0</v>
      </c>
      <c r="BF88" s="149">
        <f t="shared" si="5"/>
        <v>0</v>
      </c>
      <c r="BG88" s="149">
        <f t="shared" si="6"/>
        <v>0</v>
      </c>
      <c r="BH88" s="149">
        <f t="shared" si="7"/>
        <v>0</v>
      </c>
      <c r="BI88" s="149">
        <f t="shared" si="8"/>
        <v>0</v>
      </c>
      <c r="BJ88" s="16" t="s">
        <v>169</v>
      </c>
      <c r="BK88" s="150">
        <f t="shared" si="9"/>
        <v>0</v>
      </c>
      <c r="BL88" s="16" t="s">
        <v>579</v>
      </c>
      <c r="BM88" s="16" t="s">
        <v>2114</v>
      </c>
    </row>
    <row r="89" spans="2:65" s="1" customFormat="1" ht="16.5" customHeight="1">
      <c r="B89" s="139"/>
      <c r="C89" s="140" t="s">
        <v>168</v>
      </c>
      <c r="D89" s="140" t="s">
        <v>164</v>
      </c>
      <c r="E89" s="242" t="s">
        <v>1720</v>
      </c>
      <c r="F89" s="243"/>
      <c r="G89" s="142" t="s">
        <v>166</v>
      </c>
      <c r="H89" s="143">
        <v>1</v>
      </c>
      <c r="I89" s="144"/>
      <c r="J89" s="143">
        <f t="shared" si="0"/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 t="shared" si="1"/>
        <v>0</v>
      </c>
      <c r="Q89" s="147">
        <v>0</v>
      </c>
      <c r="R89" s="147">
        <f t="shared" si="2"/>
        <v>0</v>
      </c>
      <c r="S89" s="147">
        <v>0</v>
      </c>
      <c r="T89" s="148">
        <f t="shared" si="3"/>
        <v>0</v>
      </c>
      <c r="AR89" s="16" t="s">
        <v>579</v>
      </c>
      <c r="AT89" s="16" t="s">
        <v>164</v>
      </c>
      <c r="AU89" s="16" t="s">
        <v>169</v>
      </c>
      <c r="AY89" s="16" t="s">
        <v>162</v>
      </c>
      <c r="BE89" s="149">
        <f t="shared" si="4"/>
        <v>0</v>
      </c>
      <c r="BF89" s="149">
        <f t="shared" si="5"/>
        <v>0</v>
      </c>
      <c r="BG89" s="149">
        <f t="shared" si="6"/>
        <v>0</v>
      </c>
      <c r="BH89" s="149">
        <f t="shared" si="7"/>
        <v>0</v>
      </c>
      <c r="BI89" s="149">
        <f t="shared" si="8"/>
        <v>0</v>
      </c>
      <c r="BJ89" s="16" t="s">
        <v>169</v>
      </c>
      <c r="BK89" s="150">
        <f t="shared" si="9"/>
        <v>0</v>
      </c>
      <c r="BL89" s="16" t="s">
        <v>579</v>
      </c>
      <c r="BM89" s="16" t="s">
        <v>2115</v>
      </c>
    </row>
    <row r="90" spans="2:65" s="1" customFormat="1" ht="16.5" customHeight="1">
      <c r="B90" s="139"/>
      <c r="C90" s="183" t="s">
        <v>203</v>
      </c>
      <c r="D90" s="183" t="s">
        <v>349</v>
      </c>
      <c r="E90" s="246" t="s">
        <v>2557</v>
      </c>
      <c r="F90" s="247"/>
      <c r="G90" s="185" t="s">
        <v>395</v>
      </c>
      <c r="H90" s="186">
        <v>1</v>
      </c>
      <c r="I90" s="187"/>
      <c r="J90" s="186">
        <f t="shared" si="0"/>
        <v>0</v>
      </c>
      <c r="K90" s="184" t="s">
        <v>1</v>
      </c>
      <c r="L90" s="188"/>
      <c r="M90" s="189" t="s">
        <v>1</v>
      </c>
      <c r="N90" s="190" t="s">
        <v>43</v>
      </c>
      <c r="O90" s="49"/>
      <c r="P90" s="147">
        <f t="shared" si="1"/>
        <v>0</v>
      </c>
      <c r="Q90" s="147">
        <v>0</v>
      </c>
      <c r="R90" s="147">
        <f t="shared" si="2"/>
        <v>0</v>
      </c>
      <c r="S90" s="147">
        <v>0</v>
      </c>
      <c r="T90" s="148">
        <f t="shared" si="3"/>
        <v>0</v>
      </c>
      <c r="AR90" s="16" t="s">
        <v>1462</v>
      </c>
      <c r="AT90" s="16" t="s">
        <v>349</v>
      </c>
      <c r="AU90" s="16" t="s">
        <v>169</v>
      </c>
      <c r="AY90" s="16" t="s">
        <v>162</v>
      </c>
      <c r="BE90" s="149">
        <f t="shared" si="4"/>
        <v>0</v>
      </c>
      <c r="BF90" s="149">
        <f t="shared" si="5"/>
        <v>0</v>
      </c>
      <c r="BG90" s="149">
        <f t="shared" si="6"/>
        <v>0</v>
      </c>
      <c r="BH90" s="149">
        <f t="shared" si="7"/>
        <v>0</v>
      </c>
      <c r="BI90" s="149">
        <f t="shared" si="8"/>
        <v>0</v>
      </c>
      <c r="BJ90" s="16" t="s">
        <v>169</v>
      </c>
      <c r="BK90" s="150">
        <f t="shared" si="9"/>
        <v>0</v>
      </c>
      <c r="BL90" s="16" t="s">
        <v>579</v>
      </c>
      <c r="BM90" s="16" t="s">
        <v>2116</v>
      </c>
    </row>
    <row r="91" spans="2:65" s="1" customFormat="1" ht="16.5" customHeight="1">
      <c r="B91" s="139"/>
      <c r="C91" s="183" t="s">
        <v>213</v>
      </c>
      <c r="D91" s="183" t="s">
        <v>349</v>
      </c>
      <c r="E91" s="246" t="s">
        <v>2117</v>
      </c>
      <c r="F91" s="247"/>
      <c r="G91" s="185" t="s">
        <v>712</v>
      </c>
      <c r="H91" s="186">
        <v>50</v>
      </c>
      <c r="I91" s="187"/>
      <c r="J91" s="186">
        <f t="shared" si="0"/>
        <v>0</v>
      </c>
      <c r="K91" s="184" t="s">
        <v>1</v>
      </c>
      <c r="L91" s="188"/>
      <c r="M91" s="189" t="s">
        <v>1</v>
      </c>
      <c r="N91" s="190" t="s">
        <v>43</v>
      </c>
      <c r="O91" s="49"/>
      <c r="P91" s="147">
        <f t="shared" si="1"/>
        <v>0</v>
      </c>
      <c r="Q91" s="147">
        <v>0</v>
      </c>
      <c r="R91" s="147">
        <f t="shared" si="2"/>
        <v>0</v>
      </c>
      <c r="S91" s="147">
        <v>0</v>
      </c>
      <c r="T91" s="148">
        <f t="shared" si="3"/>
        <v>0</v>
      </c>
      <c r="AR91" s="16" t="s">
        <v>1462</v>
      </c>
      <c r="AT91" s="16" t="s">
        <v>349</v>
      </c>
      <c r="AU91" s="16" t="s">
        <v>169</v>
      </c>
      <c r="AY91" s="16" t="s">
        <v>162</v>
      </c>
      <c r="BE91" s="149">
        <f t="shared" si="4"/>
        <v>0</v>
      </c>
      <c r="BF91" s="149">
        <f t="shared" si="5"/>
        <v>0</v>
      </c>
      <c r="BG91" s="149">
        <f t="shared" si="6"/>
        <v>0</v>
      </c>
      <c r="BH91" s="149">
        <f t="shared" si="7"/>
        <v>0</v>
      </c>
      <c r="BI91" s="149">
        <f t="shared" si="8"/>
        <v>0</v>
      </c>
      <c r="BJ91" s="16" t="s">
        <v>169</v>
      </c>
      <c r="BK91" s="150">
        <f t="shared" si="9"/>
        <v>0</v>
      </c>
      <c r="BL91" s="16" t="s">
        <v>579</v>
      </c>
      <c r="BM91" s="16" t="s">
        <v>2118</v>
      </c>
    </row>
    <row r="92" spans="2:65" s="1" customFormat="1" ht="16.5" customHeight="1">
      <c r="B92" s="139"/>
      <c r="C92" s="183" t="s">
        <v>216</v>
      </c>
      <c r="D92" s="183" t="s">
        <v>349</v>
      </c>
      <c r="E92" s="246" t="s">
        <v>2119</v>
      </c>
      <c r="F92" s="247"/>
      <c r="G92" s="185" t="s">
        <v>395</v>
      </c>
      <c r="H92" s="186">
        <v>45</v>
      </c>
      <c r="I92" s="187"/>
      <c r="J92" s="186">
        <f t="shared" si="0"/>
        <v>0</v>
      </c>
      <c r="K92" s="184" t="s">
        <v>1</v>
      </c>
      <c r="L92" s="188"/>
      <c r="M92" s="189" t="s">
        <v>1</v>
      </c>
      <c r="N92" s="190" t="s">
        <v>43</v>
      </c>
      <c r="O92" s="49"/>
      <c r="P92" s="147">
        <f t="shared" si="1"/>
        <v>0</v>
      </c>
      <c r="Q92" s="147">
        <v>0</v>
      </c>
      <c r="R92" s="147">
        <f t="shared" si="2"/>
        <v>0</v>
      </c>
      <c r="S92" s="147">
        <v>0</v>
      </c>
      <c r="T92" s="148">
        <f t="shared" si="3"/>
        <v>0</v>
      </c>
      <c r="AR92" s="16" t="s">
        <v>1462</v>
      </c>
      <c r="AT92" s="16" t="s">
        <v>349</v>
      </c>
      <c r="AU92" s="16" t="s">
        <v>169</v>
      </c>
      <c r="AY92" s="16" t="s">
        <v>162</v>
      </c>
      <c r="BE92" s="149">
        <f t="shared" si="4"/>
        <v>0</v>
      </c>
      <c r="BF92" s="149">
        <f t="shared" si="5"/>
        <v>0</v>
      </c>
      <c r="BG92" s="149">
        <f t="shared" si="6"/>
        <v>0</v>
      </c>
      <c r="BH92" s="149">
        <f t="shared" si="7"/>
        <v>0</v>
      </c>
      <c r="BI92" s="149">
        <f t="shared" si="8"/>
        <v>0</v>
      </c>
      <c r="BJ92" s="16" t="s">
        <v>169</v>
      </c>
      <c r="BK92" s="150">
        <f t="shared" si="9"/>
        <v>0</v>
      </c>
      <c r="BL92" s="16" t="s">
        <v>579</v>
      </c>
      <c r="BM92" s="16" t="s">
        <v>2120</v>
      </c>
    </row>
    <row r="93" spans="2:65" s="1" customFormat="1" ht="16.5" customHeight="1">
      <c r="B93" s="139"/>
      <c r="C93" s="183" t="s">
        <v>223</v>
      </c>
      <c r="D93" s="183" t="s">
        <v>349</v>
      </c>
      <c r="E93" s="246" t="s">
        <v>1771</v>
      </c>
      <c r="F93" s="247"/>
      <c r="G93" s="185" t="s">
        <v>166</v>
      </c>
      <c r="H93" s="186">
        <v>1</v>
      </c>
      <c r="I93" s="187"/>
      <c r="J93" s="186">
        <f t="shared" si="0"/>
        <v>0</v>
      </c>
      <c r="K93" s="184" t="s">
        <v>1</v>
      </c>
      <c r="L93" s="188"/>
      <c r="M93" s="189" t="s">
        <v>1</v>
      </c>
      <c r="N93" s="190" t="s">
        <v>43</v>
      </c>
      <c r="O93" s="49"/>
      <c r="P93" s="147">
        <f t="shared" si="1"/>
        <v>0</v>
      </c>
      <c r="Q93" s="147">
        <v>0</v>
      </c>
      <c r="R93" s="147">
        <f t="shared" si="2"/>
        <v>0</v>
      </c>
      <c r="S93" s="147">
        <v>0</v>
      </c>
      <c r="T93" s="148">
        <f t="shared" si="3"/>
        <v>0</v>
      </c>
      <c r="AR93" s="16" t="s">
        <v>1462</v>
      </c>
      <c r="AT93" s="16" t="s">
        <v>349</v>
      </c>
      <c r="AU93" s="16" t="s">
        <v>169</v>
      </c>
      <c r="AY93" s="16" t="s">
        <v>162</v>
      </c>
      <c r="BE93" s="149">
        <f t="shared" si="4"/>
        <v>0</v>
      </c>
      <c r="BF93" s="149">
        <f t="shared" si="5"/>
        <v>0</v>
      </c>
      <c r="BG93" s="149">
        <f t="shared" si="6"/>
        <v>0</v>
      </c>
      <c r="BH93" s="149">
        <f t="shared" si="7"/>
        <v>0</v>
      </c>
      <c r="BI93" s="149">
        <f t="shared" si="8"/>
        <v>0</v>
      </c>
      <c r="BJ93" s="16" t="s">
        <v>169</v>
      </c>
      <c r="BK93" s="150">
        <f t="shared" si="9"/>
        <v>0</v>
      </c>
      <c r="BL93" s="16" t="s">
        <v>579</v>
      </c>
      <c r="BM93" s="16" t="s">
        <v>2121</v>
      </c>
    </row>
    <row r="94" spans="2:65" s="10" customFormat="1" ht="22.9" customHeight="1">
      <c r="B94" s="126"/>
      <c r="D94" s="127" t="s">
        <v>70</v>
      </c>
      <c r="E94" s="137" t="s">
        <v>2093</v>
      </c>
      <c r="F94" s="137" t="s">
        <v>2094</v>
      </c>
      <c r="I94" s="129"/>
      <c r="J94" s="138">
        <f>BK94</f>
        <v>0</v>
      </c>
      <c r="L94" s="126"/>
      <c r="M94" s="131"/>
      <c r="N94" s="132"/>
      <c r="O94" s="132"/>
      <c r="P94" s="133">
        <f>SUM(P95:P99)</f>
        <v>0</v>
      </c>
      <c r="Q94" s="132"/>
      <c r="R94" s="133">
        <f>SUM(R95:R99)</f>
        <v>0</v>
      </c>
      <c r="S94" s="132"/>
      <c r="T94" s="134">
        <f>SUM(T95:T99)</f>
        <v>0</v>
      </c>
      <c r="AR94" s="127" t="s">
        <v>184</v>
      </c>
      <c r="AT94" s="135" t="s">
        <v>70</v>
      </c>
      <c r="AU94" s="135" t="s">
        <v>79</v>
      </c>
      <c r="AY94" s="127" t="s">
        <v>162</v>
      </c>
      <c r="BK94" s="136">
        <f>SUM(BK95:BK99)</f>
        <v>0</v>
      </c>
    </row>
    <row r="95" spans="2:65" s="1" customFormat="1" ht="16.5" customHeight="1">
      <c r="B95" s="139"/>
      <c r="C95" s="140" t="s">
        <v>226</v>
      </c>
      <c r="D95" s="140" t="s">
        <v>164</v>
      </c>
      <c r="E95" s="242" t="s">
        <v>2095</v>
      </c>
      <c r="F95" s="243"/>
      <c r="G95" s="142" t="s">
        <v>712</v>
      </c>
      <c r="H95" s="143">
        <v>10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579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579</v>
      </c>
      <c r="BM95" s="16" t="s">
        <v>2122</v>
      </c>
    </row>
    <row r="96" spans="2:65" s="1" customFormat="1" ht="16.5" customHeight="1">
      <c r="B96" s="139"/>
      <c r="C96" s="140" t="s">
        <v>235</v>
      </c>
      <c r="D96" s="140" t="s">
        <v>164</v>
      </c>
      <c r="E96" s="242" t="s">
        <v>2097</v>
      </c>
      <c r="F96" s="243"/>
      <c r="G96" s="142" t="s">
        <v>274</v>
      </c>
      <c r="H96" s="143">
        <v>7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579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579</v>
      </c>
      <c r="BM96" s="16" t="s">
        <v>2123</v>
      </c>
    </row>
    <row r="97" spans="2:65" s="1" customFormat="1" ht="16.5" customHeight="1">
      <c r="B97" s="139"/>
      <c r="C97" s="140" t="s">
        <v>238</v>
      </c>
      <c r="D97" s="140" t="s">
        <v>164</v>
      </c>
      <c r="E97" s="242" t="s">
        <v>2099</v>
      </c>
      <c r="F97" s="243"/>
      <c r="G97" s="142" t="s">
        <v>166</v>
      </c>
      <c r="H97" s="143">
        <v>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579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579</v>
      </c>
      <c r="BM97" s="16" t="s">
        <v>2124</v>
      </c>
    </row>
    <row r="98" spans="2:65" s="1" customFormat="1" ht="16.5" customHeight="1">
      <c r="B98" s="139"/>
      <c r="C98" s="140" t="s">
        <v>245</v>
      </c>
      <c r="D98" s="140" t="s">
        <v>164</v>
      </c>
      <c r="E98" s="242" t="s">
        <v>2101</v>
      </c>
      <c r="F98" s="243"/>
      <c r="G98" s="142" t="s">
        <v>166</v>
      </c>
      <c r="H98" s="143">
        <v>1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579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579</v>
      </c>
      <c r="BM98" s="16" t="s">
        <v>2125</v>
      </c>
    </row>
    <row r="99" spans="2:65" s="1" customFormat="1" ht="16.5" customHeight="1">
      <c r="B99" s="139"/>
      <c r="C99" s="140" t="s">
        <v>250</v>
      </c>
      <c r="D99" s="140" t="s">
        <v>164</v>
      </c>
      <c r="E99" s="242" t="s">
        <v>2103</v>
      </c>
      <c r="F99" s="243"/>
      <c r="G99" s="142" t="s">
        <v>166</v>
      </c>
      <c r="H99" s="143">
        <v>1</v>
      </c>
      <c r="I99" s="144"/>
      <c r="J99" s="143">
        <f>ROUND(I99*H99,3)</f>
        <v>0</v>
      </c>
      <c r="K99" s="141" t="s">
        <v>1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579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579</v>
      </c>
      <c r="BM99" s="16" t="s">
        <v>2126</v>
      </c>
    </row>
    <row r="100" spans="2:65" s="10" customFormat="1" ht="25.9" customHeight="1">
      <c r="B100" s="126"/>
      <c r="D100" s="127" t="s">
        <v>70</v>
      </c>
      <c r="E100" s="128" t="s">
        <v>2105</v>
      </c>
      <c r="F100" s="128" t="s">
        <v>2106</v>
      </c>
      <c r="I100" s="129"/>
      <c r="J100" s="130">
        <f>BK100</f>
        <v>0</v>
      </c>
      <c r="L100" s="126"/>
      <c r="M100" s="131"/>
      <c r="N100" s="132"/>
      <c r="O100" s="132"/>
      <c r="P100" s="133">
        <f>P101</f>
        <v>0</v>
      </c>
      <c r="Q100" s="132"/>
      <c r="R100" s="133">
        <f>R101</f>
        <v>0</v>
      </c>
      <c r="S100" s="132"/>
      <c r="T100" s="134">
        <f>T101</f>
        <v>0</v>
      </c>
      <c r="AR100" s="127" t="s">
        <v>168</v>
      </c>
      <c r="AT100" s="135" t="s">
        <v>70</v>
      </c>
      <c r="AU100" s="135" t="s">
        <v>71</v>
      </c>
      <c r="AY100" s="127" t="s">
        <v>162</v>
      </c>
      <c r="BK100" s="136">
        <f>BK101</f>
        <v>0</v>
      </c>
    </row>
    <row r="101" spans="2:65" s="1" customFormat="1" ht="16.5" customHeight="1">
      <c r="B101" s="139"/>
      <c r="C101" s="140" t="s">
        <v>254</v>
      </c>
      <c r="D101" s="140" t="s">
        <v>164</v>
      </c>
      <c r="E101" s="242" t="s">
        <v>1933</v>
      </c>
      <c r="F101" s="243"/>
      <c r="G101" s="142" t="s">
        <v>1934</v>
      </c>
      <c r="H101" s="143">
        <v>8</v>
      </c>
      <c r="I101" s="144"/>
      <c r="J101" s="143">
        <f>ROUND(I101*H101,3)</f>
        <v>0</v>
      </c>
      <c r="K101" s="141" t="s">
        <v>1</v>
      </c>
      <c r="L101" s="30"/>
      <c r="M101" s="199" t="s">
        <v>1</v>
      </c>
      <c r="N101" s="200" t="s">
        <v>43</v>
      </c>
      <c r="O101" s="193"/>
      <c r="P101" s="194">
        <f>O101*H101</f>
        <v>0</v>
      </c>
      <c r="Q101" s="194">
        <v>0</v>
      </c>
      <c r="R101" s="194">
        <f>Q101*H101</f>
        <v>0</v>
      </c>
      <c r="S101" s="194">
        <v>0</v>
      </c>
      <c r="T101" s="195">
        <f>S101*H101</f>
        <v>0</v>
      </c>
      <c r="AR101" s="16" t="s">
        <v>2107</v>
      </c>
      <c r="AT101" s="16" t="s">
        <v>164</v>
      </c>
      <c r="AU101" s="16" t="s">
        <v>79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2107</v>
      </c>
      <c r="BM101" s="16" t="s">
        <v>2127</v>
      </c>
    </row>
    <row r="102" spans="2:65" s="1" customFormat="1" ht="6.95" customHeight="1">
      <c r="B102" s="39"/>
      <c r="C102" s="40"/>
      <c r="D102" s="40"/>
      <c r="E102" s="40"/>
      <c r="F102" s="40"/>
      <c r="G102" s="40"/>
      <c r="H102" s="40"/>
      <c r="I102" s="100"/>
      <c r="J102" s="40"/>
      <c r="K102" s="40"/>
      <c r="L102" s="30"/>
    </row>
  </sheetData>
  <mergeCells count="23">
    <mergeCell ref="E50:H50"/>
    <mergeCell ref="E73:H73"/>
    <mergeCell ref="E75:H75"/>
    <mergeCell ref="L2:V2"/>
    <mergeCell ref="E7:H7"/>
    <mergeCell ref="E9:H9"/>
    <mergeCell ref="E18:H18"/>
    <mergeCell ref="E27:H27"/>
    <mergeCell ref="E48:H48"/>
    <mergeCell ref="E101:F101"/>
    <mergeCell ref="E95:F95"/>
    <mergeCell ref="E96:F96"/>
    <mergeCell ref="E97:F97"/>
    <mergeCell ref="E98:F98"/>
    <mergeCell ref="E99:F99"/>
    <mergeCell ref="E91:F91"/>
    <mergeCell ref="E92:F92"/>
    <mergeCell ref="E93:F93"/>
    <mergeCell ref="E86:F86"/>
    <mergeCell ref="E87:F87"/>
    <mergeCell ref="E88:F88"/>
    <mergeCell ref="E89:F89"/>
    <mergeCell ref="E90:F9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5"/>
  <sheetViews>
    <sheetView showGridLines="0" workbookViewId="0">
      <selection activeCell="V9" sqref="V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95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2128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2129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ROUND(J81,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ROUND((SUM(BE81:BE84)),  2)</f>
        <v>0</v>
      </c>
      <c r="I33" s="92">
        <v>0.2</v>
      </c>
      <c r="J33" s="91">
        <f>ROUND(((SUM(BE81:BE84))*I33),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ROUND((SUM(BF81:BF84)),  2)</f>
        <v>0</v>
      </c>
      <c r="I34" s="92">
        <v>0.2</v>
      </c>
      <c r="J34" s="91">
        <f>ROUND(((SUM(BF81:BF84))*I34),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ROUND((SUM(BG81:BG84)),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ROUND((SUM(BH81:BH84)),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ROUND((SUM(BI81:BI84)),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05 - SO 05 Sadové úpravy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Stanislava Sabolová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J81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110</v>
      </c>
      <c r="E60" s="108"/>
      <c r="F60" s="108"/>
      <c r="G60" s="108"/>
      <c r="H60" s="108"/>
      <c r="I60" s="109"/>
      <c r="J60" s="110">
        <f>J82</f>
        <v>0</v>
      </c>
      <c r="L60" s="106"/>
    </row>
    <row r="61" spans="2:47" s="8" customFormat="1" ht="19.899999999999999" customHeight="1">
      <c r="B61" s="111"/>
      <c r="D61" s="112" t="s">
        <v>2130</v>
      </c>
      <c r="E61" s="113"/>
      <c r="F61" s="113"/>
      <c r="G61" s="113"/>
      <c r="H61" s="113"/>
      <c r="I61" s="114"/>
      <c r="J61" s="115">
        <f>J83</f>
        <v>0</v>
      </c>
      <c r="L61" s="111"/>
    </row>
    <row r="62" spans="2:47" s="1" customFormat="1" ht="21.75" customHeight="1">
      <c r="B62" s="30"/>
      <c r="I62" s="84"/>
      <c r="L62" s="30"/>
    </row>
    <row r="63" spans="2:47" s="1" customFormat="1" ht="6.95" customHeight="1">
      <c r="B63" s="39"/>
      <c r="C63" s="40"/>
      <c r="D63" s="40"/>
      <c r="E63" s="40"/>
      <c r="F63" s="40"/>
      <c r="G63" s="40"/>
      <c r="H63" s="40"/>
      <c r="I63" s="100"/>
      <c r="J63" s="40"/>
      <c r="K63" s="40"/>
      <c r="L63" s="30"/>
    </row>
    <row r="67" spans="2:20" s="1" customFormat="1" ht="6.95" customHeight="1">
      <c r="B67" s="41"/>
      <c r="C67" s="42"/>
      <c r="D67" s="42"/>
      <c r="E67" s="42"/>
      <c r="F67" s="42"/>
      <c r="G67" s="42"/>
      <c r="H67" s="42"/>
      <c r="I67" s="101"/>
      <c r="J67" s="42"/>
      <c r="K67" s="42"/>
      <c r="L67" s="30"/>
    </row>
    <row r="68" spans="2:20" s="1" customFormat="1" ht="24.95" customHeight="1">
      <c r="B68" s="30"/>
      <c r="C68" s="20" t="s">
        <v>148</v>
      </c>
      <c r="I68" s="84"/>
      <c r="L68" s="30"/>
    </row>
    <row r="69" spans="2:20" s="1" customFormat="1" ht="6.95" customHeight="1">
      <c r="B69" s="30"/>
      <c r="I69" s="84"/>
      <c r="L69" s="30"/>
    </row>
    <row r="70" spans="2:20" s="1" customFormat="1" ht="12" customHeight="1">
      <c r="B70" s="30"/>
      <c r="C70" s="25" t="s">
        <v>14</v>
      </c>
      <c r="I70" s="84"/>
      <c r="L70" s="30"/>
    </row>
    <row r="71" spans="2:20" s="1" customFormat="1" ht="16.5" customHeight="1">
      <c r="B71" s="30"/>
      <c r="E71" s="254" t="str">
        <f>E7</f>
        <v>Rodinný dom s 2 byt. jednotkami - Trenčín, Vytvorenie podmienok pre deinštitucionalizáciu DSS Adam. Kochanovce</v>
      </c>
      <c r="F71" s="255"/>
      <c r="G71" s="255"/>
      <c r="H71" s="255"/>
      <c r="I71" s="84"/>
      <c r="L71" s="30"/>
    </row>
    <row r="72" spans="2:20" s="1" customFormat="1" ht="12" customHeight="1">
      <c r="B72" s="30"/>
      <c r="C72" s="25" t="s">
        <v>103</v>
      </c>
      <c r="I72" s="84"/>
      <c r="L72" s="30"/>
    </row>
    <row r="73" spans="2:20" s="1" customFormat="1" ht="16.5" customHeight="1">
      <c r="B73" s="30"/>
      <c r="E73" s="216" t="str">
        <f>E9</f>
        <v>05 - SO 05 Sadové úpravy</v>
      </c>
      <c r="F73" s="215"/>
      <c r="G73" s="215"/>
      <c r="H73" s="215"/>
      <c r="I73" s="84"/>
      <c r="L73" s="30"/>
    </row>
    <row r="74" spans="2:20" s="1" customFormat="1" ht="6.95" customHeight="1">
      <c r="B74" s="30"/>
      <c r="I74" s="84"/>
      <c r="L74" s="30"/>
    </row>
    <row r="75" spans="2:20" s="1" customFormat="1" ht="12" customHeight="1">
      <c r="B75" s="30"/>
      <c r="C75" s="25" t="s">
        <v>18</v>
      </c>
      <c r="F75" s="16" t="str">
        <f>F12</f>
        <v>parc. č. 400, Trenčín</v>
      </c>
      <c r="I75" s="85" t="s">
        <v>20</v>
      </c>
      <c r="J75" s="46" t="str">
        <f>IF(J12="","",J12)</f>
        <v/>
      </c>
      <c r="L75" s="30"/>
    </row>
    <row r="76" spans="2:20" s="1" customFormat="1" ht="6.95" customHeight="1">
      <c r="B76" s="30"/>
      <c r="I76" s="84"/>
      <c r="L76" s="30"/>
    </row>
    <row r="77" spans="2:20" s="1" customFormat="1" ht="13.7" customHeight="1">
      <c r="B77" s="30"/>
      <c r="C77" s="25" t="s">
        <v>21</v>
      </c>
      <c r="F77" s="16" t="str">
        <f>E15</f>
        <v>Trenčiansky samosprávny kraj</v>
      </c>
      <c r="I77" s="85" t="s">
        <v>28</v>
      </c>
      <c r="J77" s="28" t="str">
        <f>E21</f>
        <v>ADOM, spol. s r.o.</v>
      </c>
      <c r="L77" s="30"/>
    </row>
    <row r="78" spans="2:20" s="1" customFormat="1" ht="13.7" customHeight="1">
      <c r="B78" s="30"/>
      <c r="C78" s="25" t="s">
        <v>26</v>
      </c>
      <c r="F78" s="16" t="str">
        <f>IF(E18="","",E18)</f>
        <v>Vyplň údaj</v>
      </c>
      <c r="I78" s="85" t="s">
        <v>34</v>
      </c>
      <c r="J78" s="28" t="str">
        <f>E24</f>
        <v>Ing. Stanislava Sabolová</v>
      </c>
      <c r="L78" s="30"/>
    </row>
    <row r="79" spans="2:20" s="1" customFormat="1" ht="10.35" customHeight="1">
      <c r="B79" s="30"/>
      <c r="I79" s="84"/>
      <c r="L79" s="30"/>
    </row>
    <row r="80" spans="2:20" s="9" customFormat="1" ht="29.25" customHeight="1">
      <c r="B80" s="116"/>
      <c r="C80" s="117" t="s">
        <v>149</v>
      </c>
      <c r="D80" s="118" t="s">
        <v>56</v>
      </c>
      <c r="E80" s="257" t="s">
        <v>53</v>
      </c>
      <c r="F80" s="257"/>
      <c r="G80" s="118" t="s">
        <v>150</v>
      </c>
      <c r="H80" s="118" t="s">
        <v>151</v>
      </c>
      <c r="I80" s="119" t="s">
        <v>152</v>
      </c>
      <c r="J80" s="120" t="s">
        <v>107</v>
      </c>
      <c r="K80" s="121" t="s">
        <v>153</v>
      </c>
      <c r="L80" s="116"/>
      <c r="M80" s="53" t="s">
        <v>1</v>
      </c>
      <c r="N80" s="54" t="s">
        <v>41</v>
      </c>
      <c r="O80" s="54" t="s">
        <v>154</v>
      </c>
      <c r="P80" s="54" t="s">
        <v>155</v>
      </c>
      <c r="Q80" s="54" t="s">
        <v>156</v>
      </c>
      <c r="R80" s="54" t="s">
        <v>157</v>
      </c>
      <c r="S80" s="54" t="s">
        <v>158</v>
      </c>
      <c r="T80" s="55" t="s">
        <v>159</v>
      </c>
    </row>
    <row r="81" spans="2:65" s="1" customFormat="1" ht="22.9" customHeight="1">
      <c r="B81" s="30"/>
      <c r="C81" s="58" t="s">
        <v>108</v>
      </c>
      <c r="I81" s="84"/>
      <c r="J81" s="122">
        <f>BK81</f>
        <v>0</v>
      </c>
      <c r="L81" s="30"/>
      <c r="M81" s="56"/>
      <c r="N81" s="47"/>
      <c r="O81" s="47"/>
      <c r="P81" s="123">
        <f>P82</f>
        <v>0</v>
      </c>
      <c r="Q81" s="47"/>
      <c r="R81" s="123">
        <f>R82</f>
        <v>0</v>
      </c>
      <c r="S81" s="47"/>
      <c r="T81" s="124">
        <f>T82</f>
        <v>0</v>
      </c>
      <c r="AT81" s="16" t="s">
        <v>70</v>
      </c>
      <c r="AU81" s="16" t="s">
        <v>109</v>
      </c>
      <c r="BK81" s="125">
        <f>BK82</f>
        <v>0</v>
      </c>
    </row>
    <row r="82" spans="2:65" s="10" customFormat="1" ht="25.9" customHeight="1">
      <c r="B82" s="126"/>
      <c r="D82" s="127" t="s">
        <v>70</v>
      </c>
      <c r="E82" s="128" t="s">
        <v>160</v>
      </c>
      <c r="F82" s="128" t="s">
        <v>161</v>
      </c>
      <c r="I82" s="129"/>
      <c r="J82" s="130">
        <f>BK82</f>
        <v>0</v>
      </c>
      <c r="L82" s="126"/>
      <c r="M82" s="131"/>
      <c r="N82" s="132"/>
      <c r="O82" s="132"/>
      <c r="P82" s="133">
        <f>P83</f>
        <v>0</v>
      </c>
      <c r="Q82" s="132"/>
      <c r="R82" s="133">
        <f>R83</f>
        <v>0</v>
      </c>
      <c r="S82" s="132"/>
      <c r="T82" s="134">
        <f>T83</f>
        <v>0</v>
      </c>
      <c r="AR82" s="127" t="s">
        <v>79</v>
      </c>
      <c r="AT82" s="135" t="s">
        <v>70</v>
      </c>
      <c r="AU82" s="135" t="s">
        <v>71</v>
      </c>
      <c r="AY82" s="127" t="s">
        <v>162</v>
      </c>
      <c r="BK82" s="136">
        <f>BK83</f>
        <v>0</v>
      </c>
    </row>
    <row r="83" spans="2:65" s="10" customFormat="1" ht="22.9" customHeight="1">
      <c r="B83" s="126"/>
      <c r="D83" s="127" t="s">
        <v>70</v>
      </c>
      <c r="E83" s="137" t="s">
        <v>2131</v>
      </c>
      <c r="F83" s="137" t="s">
        <v>2132</v>
      </c>
      <c r="I83" s="129"/>
      <c r="J83" s="138">
        <f>BK83</f>
        <v>0</v>
      </c>
      <c r="L83" s="126"/>
      <c r="M83" s="131"/>
      <c r="N83" s="132"/>
      <c r="O83" s="132"/>
      <c r="P83" s="133">
        <f>P84</f>
        <v>0</v>
      </c>
      <c r="Q83" s="132"/>
      <c r="R83" s="133">
        <f>R84</f>
        <v>0</v>
      </c>
      <c r="S83" s="132"/>
      <c r="T83" s="134">
        <f>T84</f>
        <v>0</v>
      </c>
      <c r="AR83" s="127" t="s">
        <v>79</v>
      </c>
      <c r="AT83" s="135" t="s">
        <v>70</v>
      </c>
      <c r="AU83" s="135" t="s">
        <v>79</v>
      </c>
      <c r="AY83" s="127" t="s">
        <v>162</v>
      </c>
      <c r="BK83" s="136">
        <f>BK84</f>
        <v>0</v>
      </c>
    </row>
    <row r="84" spans="2:65" s="1" customFormat="1" ht="16.5" customHeight="1">
      <c r="B84" s="139"/>
      <c r="C84" s="140" t="s">
        <v>79</v>
      </c>
      <c r="D84" s="140" t="s">
        <v>164</v>
      </c>
      <c r="E84" s="242" t="s">
        <v>2133</v>
      </c>
      <c r="F84" s="243"/>
      <c r="G84" s="142" t="s">
        <v>1</v>
      </c>
      <c r="H84" s="143">
        <v>1</v>
      </c>
      <c r="I84" s="144"/>
      <c r="J84" s="143">
        <f>ROUND(I84*H84,3)</f>
        <v>0</v>
      </c>
      <c r="K84" s="141" t="s">
        <v>1</v>
      </c>
      <c r="L84" s="30"/>
      <c r="M84" s="199" t="s">
        <v>1</v>
      </c>
      <c r="N84" s="200" t="s">
        <v>43</v>
      </c>
      <c r="O84" s="193"/>
      <c r="P84" s="194">
        <f>O84*H84</f>
        <v>0</v>
      </c>
      <c r="Q84" s="194">
        <v>0</v>
      </c>
      <c r="R84" s="194">
        <f>Q84*H84</f>
        <v>0</v>
      </c>
      <c r="S84" s="194">
        <v>0</v>
      </c>
      <c r="T84" s="195">
        <f>S84*H84</f>
        <v>0</v>
      </c>
      <c r="AR84" s="16" t="s">
        <v>168</v>
      </c>
      <c r="AT84" s="16" t="s">
        <v>164</v>
      </c>
      <c r="AU84" s="16" t="s">
        <v>169</v>
      </c>
      <c r="AY84" s="16" t="s">
        <v>162</v>
      </c>
      <c r="BE84" s="149">
        <f>IF(N84="základná",J84,0)</f>
        <v>0</v>
      </c>
      <c r="BF84" s="149">
        <f>IF(N84="znížená",J84,0)</f>
        <v>0</v>
      </c>
      <c r="BG84" s="149">
        <f>IF(N84="zákl. prenesená",J84,0)</f>
        <v>0</v>
      </c>
      <c r="BH84" s="149">
        <f>IF(N84="zníž. prenesená",J84,0)</f>
        <v>0</v>
      </c>
      <c r="BI84" s="149">
        <f>IF(N84="nulová",J84,0)</f>
        <v>0</v>
      </c>
      <c r="BJ84" s="16" t="s">
        <v>169</v>
      </c>
      <c r="BK84" s="150">
        <f>ROUND(I84*H84,3)</f>
        <v>0</v>
      </c>
      <c r="BL84" s="16" t="s">
        <v>168</v>
      </c>
      <c r="BM84" s="16" t="s">
        <v>2134</v>
      </c>
    </row>
    <row r="85" spans="2:65" s="1" customFormat="1" ht="6.95" customHeight="1">
      <c r="B85" s="39"/>
      <c r="C85" s="40"/>
      <c r="D85" s="40"/>
      <c r="E85" s="40"/>
      <c r="F85" s="40"/>
      <c r="G85" s="40"/>
      <c r="H85" s="40"/>
      <c r="I85" s="100"/>
      <c r="J85" s="40"/>
      <c r="K85" s="40"/>
      <c r="L85" s="30"/>
    </row>
  </sheetData>
  <mergeCells count="11">
    <mergeCell ref="E48:H48"/>
    <mergeCell ref="L2:V2"/>
    <mergeCell ref="E7:H7"/>
    <mergeCell ref="E9:H9"/>
    <mergeCell ref="E18:H18"/>
    <mergeCell ref="E27:H27"/>
    <mergeCell ref="E84:F84"/>
    <mergeCell ref="E80:F80"/>
    <mergeCell ref="E50:H50"/>
    <mergeCell ref="E71:H71"/>
    <mergeCell ref="E73:H73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215"/>
  <sheetViews>
    <sheetView showGridLines="0" topLeftCell="A182" workbookViewId="0">
      <selection activeCell="E206" sqref="E206:F206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98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2135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2136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ROUND(J86,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ROUND((SUM(BE86:BE214)),  2)</f>
        <v>0</v>
      </c>
      <c r="I33" s="92">
        <v>0.2</v>
      </c>
      <c r="J33" s="91">
        <f>ROUND(((SUM(BE86:BE214))*I33),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ROUND((SUM(BF86:BF214)),  2)</f>
        <v>0</v>
      </c>
      <c r="I34" s="92">
        <v>0.2</v>
      </c>
      <c r="J34" s="91">
        <f>ROUND(((SUM(BF86:BF214))*I34),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ROUND((SUM(BG86:BG214)),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ROUND((SUM(BH86:BH214)),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ROUND((SUM(BI86:BI214)),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06 - SO 06 Parkoviská a komunikácie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Ing. Matečný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J86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110</v>
      </c>
      <c r="E60" s="108"/>
      <c r="F60" s="108"/>
      <c r="G60" s="108"/>
      <c r="H60" s="108"/>
      <c r="I60" s="109"/>
      <c r="J60" s="110">
        <f>J87</f>
        <v>0</v>
      </c>
      <c r="L60" s="106"/>
    </row>
    <row r="61" spans="2:47" s="8" customFormat="1" ht="19.899999999999999" customHeight="1">
      <c r="B61" s="111"/>
      <c r="D61" s="112" t="s">
        <v>111</v>
      </c>
      <c r="E61" s="113"/>
      <c r="F61" s="113"/>
      <c r="G61" s="113"/>
      <c r="H61" s="113"/>
      <c r="I61" s="114"/>
      <c r="J61" s="115">
        <f>J88</f>
        <v>0</v>
      </c>
      <c r="L61" s="111"/>
    </row>
    <row r="62" spans="2:47" s="8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4"/>
      <c r="J62" s="115">
        <f>J122</f>
        <v>0</v>
      </c>
      <c r="L62" s="111"/>
    </row>
    <row r="63" spans="2:47" s="8" customFormat="1" ht="19.899999999999999" customHeight="1">
      <c r="B63" s="111"/>
      <c r="D63" s="112" t="s">
        <v>114</v>
      </c>
      <c r="E63" s="113"/>
      <c r="F63" s="113"/>
      <c r="G63" s="113"/>
      <c r="H63" s="113"/>
      <c r="I63" s="114"/>
      <c r="J63" s="115">
        <f>J137</f>
        <v>0</v>
      </c>
      <c r="L63" s="111"/>
    </row>
    <row r="64" spans="2:47" s="8" customFormat="1" ht="19.899999999999999" customHeight="1">
      <c r="B64" s="111"/>
      <c r="D64" s="112" t="s">
        <v>115</v>
      </c>
      <c r="E64" s="113"/>
      <c r="F64" s="113"/>
      <c r="G64" s="113"/>
      <c r="H64" s="113"/>
      <c r="I64" s="114"/>
      <c r="J64" s="115">
        <f>J145</f>
        <v>0</v>
      </c>
      <c r="L64" s="111"/>
    </row>
    <row r="65" spans="2:12" s="8" customFormat="1" ht="19.899999999999999" customHeight="1">
      <c r="B65" s="111"/>
      <c r="D65" s="112" t="s">
        <v>1973</v>
      </c>
      <c r="E65" s="113"/>
      <c r="F65" s="113"/>
      <c r="G65" s="113"/>
      <c r="H65" s="113"/>
      <c r="I65" s="114"/>
      <c r="J65" s="115">
        <f>J165</f>
        <v>0</v>
      </c>
      <c r="L65" s="111"/>
    </row>
    <row r="66" spans="2:12" s="8" customFormat="1" ht="19.899999999999999" customHeight="1">
      <c r="B66" s="111"/>
      <c r="D66" s="112" t="s">
        <v>117</v>
      </c>
      <c r="E66" s="113"/>
      <c r="F66" s="113"/>
      <c r="G66" s="113"/>
      <c r="H66" s="113"/>
      <c r="I66" s="114"/>
      <c r="J66" s="115">
        <f>J173</f>
        <v>0</v>
      </c>
      <c r="L66" s="111"/>
    </row>
    <row r="67" spans="2:12" s="1" customFormat="1" ht="21.75" customHeight="1">
      <c r="B67" s="30"/>
      <c r="I67" s="84"/>
      <c r="L67" s="30"/>
    </row>
    <row r="68" spans="2:12" s="1" customFormat="1" ht="6.95" customHeight="1">
      <c r="B68" s="39"/>
      <c r="C68" s="40"/>
      <c r="D68" s="40"/>
      <c r="E68" s="40"/>
      <c r="F68" s="40"/>
      <c r="G68" s="40"/>
      <c r="H68" s="40"/>
      <c r="I68" s="100"/>
      <c r="J68" s="40"/>
      <c r="K68" s="40"/>
      <c r="L68" s="30"/>
    </row>
    <row r="72" spans="2:12" s="1" customFormat="1" ht="6.95" customHeight="1">
      <c r="B72" s="41"/>
      <c r="C72" s="42"/>
      <c r="D72" s="42"/>
      <c r="E72" s="42"/>
      <c r="F72" s="42"/>
      <c r="G72" s="42"/>
      <c r="H72" s="42"/>
      <c r="I72" s="101"/>
      <c r="J72" s="42"/>
      <c r="K72" s="42"/>
      <c r="L72" s="30"/>
    </row>
    <row r="73" spans="2:12" s="1" customFormat="1" ht="24.95" customHeight="1">
      <c r="B73" s="30"/>
      <c r="C73" s="20" t="s">
        <v>148</v>
      </c>
      <c r="I73" s="84"/>
      <c r="L73" s="30"/>
    </row>
    <row r="74" spans="2:12" s="1" customFormat="1" ht="6.95" customHeight="1">
      <c r="B74" s="30"/>
      <c r="I74" s="84"/>
      <c r="L74" s="30"/>
    </row>
    <row r="75" spans="2:12" s="1" customFormat="1" ht="12" customHeight="1">
      <c r="B75" s="30"/>
      <c r="C75" s="25" t="s">
        <v>14</v>
      </c>
      <c r="I75" s="84"/>
      <c r="L75" s="30"/>
    </row>
    <row r="76" spans="2:12" s="1" customFormat="1" ht="16.5" customHeight="1">
      <c r="B76" s="30"/>
      <c r="E76" s="254" t="str">
        <f>E7</f>
        <v>Rodinný dom s 2 byt. jednotkami - Trenčín, Vytvorenie podmienok pre deinštitucionalizáciu DSS Adam. Kochanovce</v>
      </c>
      <c r="F76" s="255"/>
      <c r="G76" s="255"/>
      <c r="H76" s="255"/>
      <c r="I76" s="84"/>
      <c r="L76" s="30"/>
    </row>
    <row r="77" spans="2:12" s="1" customFormat="1" ht="12" customHeight="1">
      <c r="B77" s="30"/>
      <c r="C77" s="25" t="s">
        <v>103</v>
      </c>
      <c r="I77" s="84"/>
      <c r="L77" s="30"/>
    </row>
    <row r="78" spans="2:12" s="1" customFormat="1" ht="16.5" customHeight="1">
      <c r="B78" s="30"/>
      <c r="E78" s="216" t="str">
        <f>E9</f>
        <v>06 - SO 06 Parkoviská a komunikácie</v>
      </c>
      <c r="F78" s="215"/>
      <c r="G78" s="215"/>
      <c r="H78" s="215"/>
      <c r="I78" s="84"/>
      <c r="L78" s="30"/>
    </row>
    <row r="79" spans="2:12" s="1" customFormat="1" ht="6.95" customHeight="1">
      <c r="B79" s="30"/>
      <c r="I79" s="84"/>
      <c r="L79" s="30"/>
    </row>
    <row r="80" spans="2:12" s="1" customFormat="1" ht="12" customHeight="1">
      <c r="B80" s="30"/>
      <c r="C80" s="25" t="s">
        <v>18</v>
      </c>
      <c r="F80" s="16" t="str">
        <f>F12</f>
        <v>parc. č. 400, Trenčín</v>
      </c>
      <c r="I80" s="85" t="s">
        <v>20</v>
      </c>
      <c r="J80" s="46" t="str">
        <f>IF(J12="","",J12)</f>
        <v/>
      </c>
      <c r="L80" s="30"/>
    </row>
    <row r="81" spans="2:65" s="1" customFormat="1" ht="6.95" customHeight="1">
      <c r="B81" s="30"/>
      <c r="I81" s="84"/>
      <c r="L81" s="30"/>
    </row>
    <row r="82" spans="2:65" s="1" customFormat="1" ht="13.7" customHeight="1">
      <c r="B82" s="30"/>
      <c r="C82" s="25" t="s">
        <v>21</v>
      </c>
      <c r="F82" s="16" t="str">
        <f>E15</f>
        <v>Trenčiansky samosprávny kraj</v>
      </c>
      <c r="I82" s="85" t="s">
        <v>28</v>
      </c>
      <c r="J82" s="28" t="str">
        <f>E21</f>
        <v>ADOM, spol. s r.o.</v>
      </c>
      <c r="L82" s="30"/>
    </row>
    <row r="83" spans="2:65" s="1" customFormat="1" ht="13.7" customHeight="1">
      <c r="B83" s="30"/>
      <c r="C83" s="25" t="s">
        <v>26</v>
      </c>
      <c r="F83" s="16" t="str">
        <f>IF(E18="","",E18)</f>
        <v>Vyplň údaj</v>
      </c>
      <c r="I83" s="85" t="s">
        <v>34</v>
      </c>
      <c r="J83" s="28" t="str">
        <f>E24</f>
        <v>Ing. Matečný</v>
      </c>
      <c r="L83" s="30"/>
    </row>
    <row r="84" spans="2:65" s="1" customFormat="1" ht="10.35" customHeight="1">
      <c r="B84" s="30"/>
      <c r="I84" s="84"/>
      <c r="L84" s="30"/>
    </row>
    <row r="85" spans="2:65" s="9" customFormat="1" ht="29.25" customHeight="1">
      <c r="B85" s="116"/>
      <c r="C85" s="117" t="s">
        <v>149</v>
      </c>
      <c r="D85" s="118" t="s">
        <v>56</v>
      </c>
      <c r="E85" s="257" t="s">
        <v>53</v>
      </c>
      <c r="F85" s="257"/>
      <c r="G85" s="118" t="s">
        <v>150</v>
      </c>
      <c r="H85" s="118" t="s">
        <v>151</v>
      </c>
      <c r="I85" s="119" t="s">
        <v>152</v>
      </c>
      <c r="J85" s="120" t="s">
        <v>107</v>
      </c>
      <c r="K85" s="121" t="s">
        <v>153</v>
      </c>
      <c r="L85" s="116"/>
      <c r="M85" s="53" t="s">
        <v>1</v>
      </c>
      <c r="N85" s="54" t="s">
        <v>41</v>
      </c>
      <c r="O85" s="54" t="s">
        <v>154</v>
      </c>
      <c r="P85" s="54" t="s">
        <v>155</v>
      </c>
      <c r="Q85" s="54" t="s">
        <v>156</v>
      </c>
      <c r="R85" s="54" t="s">
        <v>157</v>
      </c>
      <c r="S85" s="54" t="s">
        <v>158</v>
      </c>
      <c r="T85" s="55" t="s">
        <v>159</v>
      </c>
    </row>
    <row r="86" spans="2:65" s="1" customFormat="1" ht="22.9" customHeight="1">
      <c r="B86" s="30"/>
      <c r="C86" s="58" t="s">
        <v>108</v>
      </c>
      <c r="I86" s="84"/>
      <c r="J86" s="122">
        <f>BK86</f>
        <v>0</v>
      </c>
      <c r="L86" s="30"/>
      <c r="M86" s="56"/>
      <c r="N86" s="47"/>
      <c r="O86" s="47"/>
      <c r="P86" s="123">
        <f>P87</f>
        <v>0</v>
      </c>
      <c r="Q86" s="47"/>
      <c r="R86" s="123">
        <f>R87</f>
        <v>0</v>
      </c>
      <c r="S86" s="47"/>
      <c r="T86" s="124">
        <f>T87</f>
        <v>0</v>
      </c>
      <c r="AT86" s="16" t="s">
        <v>70</v>
      </c>
      <c r="AU86" s="16" t="s">
        <v>109</v>
      </c>
      <c r="BK86" s="125">
        <f>BK87</f>
        <v>0</v>
      </c>
    </row>
    <row r="87" spans="2:65" s="10" customFormat="1" ht="25.9" customHeight="1">
      <c r="B87" s="126"/>
      <c r="D87" s="127" t="s">
        <v>70</v>
      </c>
      <c r="E87" s="128" t="s">
        <v>160</v>
      </c>
      <c r="F87" s="128" t="s">
        <v>161</v>
      </c>
      <c r="I87" s="129"/>
      <c r="J87" s="130">
        <f>BK87</f>
        <v>0</v>
      </c>
      <c r="L87" s="126"/>
      <c r="M87" s="131"/>
      <c r="N87" s="132"/>
      <c r="O87" s="132"/>
      <c r="P87" s="133">
        <f>P88+P122+P137+P145+P165+P173</f>
        <v>0</v>
      </c>
      <c r="Q87" s="132"/>
      <c r="R87" s="133">
        <f>R88+R122+R137+R145+R165+R173</f>
        <v>0</v>
      </c>
      <c r="S87" s="132"/>
      <c r="T87" s="134">
        <f>T88+T122+T137+T145+T165+T173</f>
        <v>0</v>
      </c>
      <c r="AR87" s="127" t="s">
        <v>79</v>
      </c>
      <c r="AT87" s="135" t="s">
        <v>70</v>
      </c>
      <c r="AU87" s="135" t="s">
        <v>71</v>
      </c>
      <c r="AY87" s="127" t="s">
        <v>162</v>
      </c>
      <c r="BK87" s="136">
        <f>BK88+BK122+BK137+BK145+BK165+BK173</f>
        <v>0</v>
      </c>
    </row>
    <row r="88" spans="2:65" s="10" customFormat="1" ht="22.9" customHeight="1">
      <c r="B88" s="126"/>
      <c r="D88" s="127" t="s">
        <v>70</v>
      </c>
      <c r="E88" s="137" t="s">
        <v>79</v>
      </c>
      <c r="F88" s="137" t="s">
        <v>163</v>
      </c>
      <c r="I88" s="129"/>
      <c r="J88" s="138">
        <f>BK88</f>
        <v>0</v>
      </c>
      <c r="L88" s="126"/>
      <c r="M88" s="131"/>
      <c r="N88" s="132"/>
      <c r="O88" s="132"/>
      <c r="P88" s="133">
        <f>SUM(P89:P121)</f>
        <v>0</v>
      </c>
      <c r="Q88" s="132"/>
      <c r="R88" s="133">
        <f>SUM(R89:R121)</f>
        <v>0</v>
      </c>
      <c r="S88" s="132"/>
      <c r="T88" s="134">
        <f>SUM(T89:T121)</f>
        <v>0</v>
      </c>
      <c r="AR88" s="127" t="s">
        <v>79</v>
      </c>
      <c r="AT88" s="135" t="s">
        <v>70</v>
      </c>
      <c r="AU88" s="135" t="s">
        <v>79</v>
      </c>
      <c r="AY88" s="127" t="s">
        <v>162</v>
      </c>
      <c r="BK88" s="136">
        <f>SUM(BK89:BK121)</f>
        <v>0</v>
      </c>
    </row>
    <row r="89" spans="2:65" s="1" customFormat="1" ht="16.5" customHeight="1">
      <c r="B89" s="139"/>
      <c r="C89" s="140" t="s">
        <v>79</v>
      </c>
      <c r="D89" s="140" t="s">
        <v>164</v>
      </c>
      <c r="E89" s="242" t="s">
        <v>2137</v>
      </c>
      <c r="F89" s="243"/>
      <c r="G89" s="142" t="s">
        <v>274</v>
      </c>
      <c r="H89" s="143">
        <v>9.1999999999999993</v>
      </c>
      <c r="I89" s="144"/>
      <c r="J89" s="143">
        <f>ROUND(I89*H89,3)</f>
        <v>0</v>
      </c>
      <c r="K89" s="141" t="s">
        <v>1</v>
      </c>
      <c r="L89" s="30"/>
      <c r="M89" s="145" t="s">
        <v>1</v>
      </c>
      <c r="N89" s="146" t="s">
        <v>43</v>
      </c>
      <c r="O89" s="49"/>
      <c r="P89" s="147">
        <f>O89*H89</f>
        <v>0</v>
      </c>
      <c r="Q89" s="147">
        <v>0</v>
      </c>
      <c r="R89" s="147">
        <f>Q89*H89</f>
        <v>0</v>
      </c>
      <c r="S89" s="147">
        <v>0</v>
      </c>
      <c r="T89" s="148">
        <f>S89*H89</f>
        <v>0</v>
      </c>
      <c r="AR89" s="16" t="s">
        <v>168</v>
      </c>
      <c r="AT89" s="16" t="s">
        <v>164</v>
      </c>
      <c r="AU89" s="16" t="s">
        <v>169</v>
      </c>
      <c r="AY89" s="16" t="s">
        <v>162</v>
      </c>
      <c r="BE89" s="149">
        <f>IF(N89="základná",J89,0)</f>
        <v>0</v>
      </c>
      <c r="BF89" s="149">
        <f>IF(N89="znížená",J89,0)</f>
        <v>0</v>
      </c>
      <c r="BG89" s="149">
        <f>IF(N89="zákl. prenesená",J89,0)</f>
        <v>0</v>
      </c>
      <c r="BH89" s="149">
        <f>IF(N89="zníž. prenesená",J89,0)</f>
        <v>0</v>
      </c>
      <c r="BI89" s="149">
        <f>IF(N89="nulová",J89,0)</f>
        <v>0</v>
      </c>
      <c r="BJ89" s="16" t="s">
        <v>169</v>
      </c>
      <c r="BK89" s="150">
        <f>ROUND(I89*H89,3)</f>
        <v>0</v>
      </c>
      <c r="BL89" s="16" t="s">
        <v>168</v>
      </c>
      <c r="BM89" s="16" t="s">
        <v>2138</v>
      </c>
    </row>
    <row r="90" spans="2:65" s="1" customFormat="1" ht="16.5" customHeight="1">
      <c r="B90" s="139"/>
      <c r="C90" s="140" t="s">
        <v>169</v>
      </c>
      <c r="D90" s="140" t="s">
        <v>164</v>
      </c>
      <c r="E90" s="242" t="s">
        <v>2139</v>
      </c>
      <c r="F90" s="243"/>
      <c r="G90" s="142" t="s">
        <v>274</v>
      </c>
      <c r="H90" s="143">
        <v>9.1999999999999993</v>
      </c>
      <c r="I90" s="144"/>
      <c r="J90" s="143">
        <f>ROUND(I90*H90,3)</f>
        <v>0</v>
      </c>
      <c r="K90" s="141" t="s">
        <v>1</v>
      </c>
      <c r="L90" s="30"/>
      <c r="M90" s="145" t="s">
        <v>1</v>
      </c>
      <c r="N90" s="146" t="s">
        <v>43</v>
      </c>
      <c r="O90" s="49"/>
      <c r="P90" s="147">
        <f>O90*H90</f>
        <v>0</v>
      </c>
      <c r="Q90" s="147">
        <v>0</v>
      </c>
      <c r="R90" s="147">
        <f>Q90*H90</f>
        <v>0</v>
      </c>
      <c r="S90" s="147">
        <v>0</v>
      </c>
      <c r="T90" s="148">
        <f>S90*H90</f>
        <v>0</v>
      </c>
      <c r="AR90" s="16" t="s">
        <v>168</v>
      </c>
      <c r="AT90" s="16" t="s">
        <v>164</v>
      </c>
      <c r="AU90" s="16" t="s">
        <v>169</v>
      </c>
      <c r="AY90" s="16" t="s">
        <v>162</v>
      </c>
      <c r="BE90" s="149">
        <f>IF(N90="základná",J90,0)</f>
        <v>0</v>
      </c>
      <c r="BF90" s="149">
        <f>IF(N90="znížená",J90,0)</f>
        <v>0</v>
      </c>
      <c r="BG90" s="149">
        <f>IF(N90="zákl. prenesená",J90,0)</f>
        <v>0</v>
      </c>
      <c r="BH90" s="149">
        <f>IF(N90="zníž. prenesená",J90,0)</f>
        <v>0</v>
      </c>
      <c r="BI90" s="149">
        <f>IF(N90="nulová",J90,0)</f>
        <v>0</v>
      </c>
      <c r="BJ90" s="16" t="s">
        <v>169</v>
      </c>
      <c r="BK90" s="150">
        <f>ROUND(I90*H90,3)</f>
        <v>0</v>
      </c>
      <c r="BL90" s="16" t="s">
        <v>168</v>
      </c>
      <c r="BM90" s="16" t="s">
        <v>2140</v>
      </c>
    </row>
    <row r="91" spans="2:65" s="1" customFormat="1" ht="16.5" customHeight="1">
      <c r="B91" s="139"/>
      <c r="C91" s="140" t="s">
        <v>184</v>
      </c>
      <c r="D91" s="140" t="s">
        <v>164</v>
      </c>
      <c r="E91" s="242" t="s">
        <v>2141</v>
      </c>
      <c r="F91" s="243"/>
      <c r="G91" s="142" t="s">
        <v>274</v>
      </c>
      <c r="H91" s="143">
        <v>3.3</v>
      </c>
      <c r="I91" s="144"/>
      <c r="J91" s="143">
        <f>ROUND(I91*H91,3)</f>
        <v>0</v>
      </c>
      <c r="K91" s="141" t="s">
        <v>1</v>
      </c>
      <c r="L91" s="30"/>
      <c r="M91" s="145" t="s">
        <v>1</v>
      </c>
      <c r="N91" s="146" t="s">
        <v>43</v>
      </c>
      <c r="O91" s="49"/>
      <c r="P91" s="147">
        <f>O91*H91</f>
        <v>0</v>
      </c>
      <c r="Q91" s="147">
        <v>0</v>
      </c>
      <c r="R91" s="147">
        <f>Q91*H91</f>
        <v>0</v>
      </c>
      <c r="S91" s="147">
        <v>0</v>
      </c>
      <c r="T91" s="148">
        <f>S91*H91</f>
        <v>0</v>
      </c>
      <c r="AR91" s="16" t="s">
        <v>168</v>
      </c>
      <c r="AT91" s="16" t="s">
        <v>164</v>
      </c>
      <c r="AU91" s="16" t="s">
        <v>169</v>
      </c>
      <c r="AY91" s="16" t="s">
        <v>162</v>
      </c>
      <c r="BE91" s="149">
        <f>IF(N91="základná",J91,0)</f>
        <v>0</v>
      </c>
      <c r="BF91" s="149">
        <f>IF(N91="znížená",J91,0)</f>
        <v>0</v>
      </c>
      <c r="BG91" s="149">
        <f>IF(N91="zákl. prenesená",J91,0)</f>
        <v>0</v>
      </c>
      <c r="BH91" s="149">
        <f>IF(N91="zníž. prenesená",J91,0)</f>
        <v>0</v>
      </c>
      <c r="BI91" s="149">
        <f>IF(N91="nulová",J91,0)</f>
        <v>0</v>
      </c>
      <c r="BJ91" s="16" t="s">
        <v>169</v>
      </c>
      <c r="BK91" s="150">
        <f>ROUND(I91*H91,3)</f>
        <v>0</v>
      </c>
      <c r="BL91" s="16" t="s">
        <v>168</v>
      </c>
      <c r="BM91" s="16" t="s">
        <v>2142</v>
      </c>
    </row>
    <row r="92" spans="2:65" s="11" customFormat="1">
      <c r="B92" s="151"/>
      <c r="D92" s="152" t="s">
        <v>175</v>
      </c>
      <c r="E92" s="153" t="s">
        <v>1</v>
      </c>
      <c r="F92" s="154" t="s">
        <v>2143</v>
      </c>
      <c r="H92" s="153" t="s">
        <v>1</v>
      </c>
      <c r="I92" s="155"/>
      <c r="L92" s="151"/>
      <c r="M92" s="156"/>
      <c r="N92" s="157"/>
      <c r="O92" s="157"/>
      <c r="P92" s="157"/>
      <c r="Q92" s="157"/>
      <c r="R92" s="157"/>
      <c r="S92" s="157"/>
      <c r="T92" s="158"/>
      <c r="AT92" s="153" t="s">
        <v>175</v>
      </c>
      <c r="AU92" s="153" t="s">
        <v>169</v>
      </c>
      <c r="AV92" s="11" t="s">
        <v>79</v>
      </c>
      <c r="AW92" s="11" t="s">
        <v>32</v>
      </c>
      <c r="AX92" s="11" t="s">
        <v>71</v>
      </c>
      <c r="AY92" s="153" t="s">
        <v>162</v>
      </c>
    </row>
    <row r="93" spans="2:65" s="12" customFormat="1">
      <c r="B93" s="159"/>
      <c r="D93" s="152" t="s">
        <v>175</v>
      </c>
      <c r="E93" s="160" t="s">
        <v>1</v>
      </c>
      <c r="F93" s="161" t="s">
        <v>2144</v>
      </c>
      <c r="H93" s="162">
        <v>3.3</v>
      </c>
      <c r="I93" s="163"/>
      <c r="L93" s="159"/>
      <c r="M93" s="164"/>
      <c r="N93" s="165"/>
      <c r="O93" s="165"/>
      <c r="P93" s="165"/>
      <c r="Q93" s="165"/>
      <c r="R93" s="165"/>
      <c r="S93" s="165"/>
      <c r="T93" s="166"/>
      <c r="AT93" s="160" t="s">
        <v>175</v>
      </c>
      <c r="AU93" s="160" t="s">
        <v>169</v>
      </c>
      <c r="AV93" s="12" t="s">
        <v>169</v>
      </c>
      <c r="AW93" s="12" t="s">
        <v>32</v>
      </c>
      <c r="AX93" s="12" t="s">
        <v>79</v>
      </c>
      <c r="AY93" s="160" t="s">
        <v>162</v>
      </c>
    </row>
    <row r="94" spans="2:65" s="1" customFormat="1" ht="16.5" customHeight="1">
      <c r="B94" s="139"/>
      <c r="C94" s="140" t="s">
        <v>168</v>
      </c>
      <c r="D94" s="140" t="s">
        <v>164</v>
      </c>
      <c r="E94" s="242" t="s">
        <v>2145</v>
      </c>
      <c r="F94" s="243"/>
      <c r="G94" s="142" t="s">
        <v>712</v>
      </c>
      <c r="H94" s="143">
        <v>6.5</v>
      </c>
      <c r="I94" s="144"/>
      <c r="J94" s="143">
        <f>ROUND(I94*H94,3)</f>
        <v>0</v>
      </c>
      <c r="K94" s="141" t="s">
        <v>1</v>
      </c>
      <c r="L94" s="30"/>
      <c r="M94" s="145" t="s">
        <v>1</v>
      </c>
      <c r="N94" s="146" t="s">
        <v>43</v>
      </c>
      <c r="O94" s="49"/>
      <c r="P94" s="147">
        <f>O94*H94</f>
        <v>0</v>
      </c>
      <c r="Q94" s="147">
        <v>0</v>
      </c>
      <c r="R94" s="147">
        <f>Q94*H94</f>
        <v>0</v>
      </c>
      <c r="S94" s="147">
        <v>0</v>
      </c>
      <c r="T94" s="148">
        <f>S94*H94</f>
        <v>0</v>
      </c>
      <c r="AR94" s="16" t="s">
        <v>168</v>
      </c>
      <c r="AT94" s="16" t="s">
        <v>164</v>
      </c>
      <c r="AU94" s="16" t="s">
        <v>169</v>
      </c>
      <c r="AY94" s="16" t="s">
        <v>162</v>
      </c>
      <c r="BE94" s="149">
        <f>IF(N94="základná",J94,0)</f>
        <v>0</v>
      </c>
      <c r="BF94" s="149">
        <f>IF(N94="znížená",J94,0)</f>
        <v>0</v>
      </c>
      <c r="BG94" s="149">
        <f>IF(N94="zákl. prenesená",J94,0)</f>
        <v>0</v>
      </c>
      <c r="BH94" s="149">
        <f>IF(N94="zníž. prenesená",J94,0)</f>
        <v>0</v>
      </c>
      <c r="BI94" s="149">
        <f>IF(N94="nulová",J94,0)</f>
        <v>0</v>
      </c>
      <c r="BJ94" s="16" t="s">
        <v>169</v>
      </c>
      <c r="BK94" s="150">
        <f>ROUND(I94*H94,3)</f>
        <v>0</v>
      </c>
      <c r="BL94" s="16" t="s">
        <v>168</v>
      </c>
      <c r="BM94" s="16" t="s">
        <v>2146</v>
      </c>
    </row>
    <row r="95" spans="2:65" s="1" customFormat="1" ht="16.5" customHeight="1">
      <c r="B95" s="139"/>
      <c r="C95" s="140" t="s">
        <v>203</v>
      </c>
      <c r="D95" s="140" t="s">
        <v>164</v>
      </c>
      <c r="E95" s="242" t="s">
        <v>2147</v>
      </c>
      <c r="F95" s="243"/>
      <c r="G95" s="142" t="s">
        <v>172</v>
      </c>
      <c r="H95" s="143">
        <v>94.26</v>
      </c>
      <c r="I95" s="144"/>
      <c r="J95" s="143">
        <f>ROUND(I95*H95,3)</f>
        <v>0</v>
      </c>
      <c r="K95" s="141" t="s">
        <v>1</v>
      </c>
      <c r="L95" s="30"/>
      <c r="M95" s="145" t="s">
        <v>1</v>
      </c>
      <c r="N95" s="146" t="s">
        <v>43</v>
      </c>
      <c r="O95" s="49"/>
      <c r="P95" s="147">
        <f>O95*H95</f>
        <v>0</v>
      </c>
      <c r="Q95" s="147">
        <v>0</v>
      </c>
      <c r="R95" s="147">
        <f>Q95*H95</f>
        <v>0</v>
      </c>
      <c r="S95" s="147">
        <v>0</v>
      </c>
      <c r="T95" s="148">
        <f>S95*H95</f>
        <v>0</v>
      </c>
      <c r="AR95" s="16" t="s">
        <v>168</v>
      </c>
      <c r="AT95" s="16" t="s">
        <v>164</v>
      </c>
      <c r="AU95" s="16" t="s">
        <v>169</v>
      </c>
      <c r="AY95" s="16" t="s">
        <v>162</v>
      </c>
      <c r="BE95" s="149">
        <f>IF(N95="základná",J95,0)</f>
        <v>0</v>
      </c>
      <c r="BF95" s="149">
        <f>IF(N95="znížená",J95,0)</f>
        <v>0</v>
      </c>
      <c r="BG95" s="149">
        <f>IF(N95="zákl. prenesená",J95,0)</f>
        <v>0</v>
      </c>
      <c r="BH95" s="149">
        <f>IF(N95="zníž. prenesená",J95,0)</f>
        <v>0</v>
      </c>
      <c r="BI95" s="149">
        <f>IF(N95="nulová",J95,0)</f>
        <v>0</v>
      </c>
      <c r="BJ95" s="16" t="s">
        <v>169</v>
      </c>
      <c r="BK95" s="150">
        <f>ROUND(I95*H95,3)</f>
        <v>0</v>
      </c>
      <c r="BL95" s="16" t="s">
        <v>168</v>
      </c>
      <c r="BM95" s="16" t="s">
        <v>2148</v>
      </c>
    </row>
    <row r="96" spans="2:65" s="1" customFormat="1" ht="16.5" customHeight="1">
      <c r="B96" s="139"/>
      <c r="C96" s="140" t="s">
        <v>213</v>
      </c>
      <c r="D96" s="140" t="s">
        <v>164</v>
      </c>
      <c r="E96" s="242" t="s">
        <v>2149</v>
      </c>
      <c r="F96" s="243"/>
      <c r="G96" s="142" t="s">
        <v>172</v>
      </c>
      <c r="H96" s="143">
        <v>59.1</v>
      </c>
      <c r="I96" s="144"/>
      <c r="J96" s="143">
        <f>ROUND(I96*H96,3)</f>
        <v>0</v>
      </c>
      <c r="K96" s="141" t="s">
        <v>1</v>
      </c>
      <c r="L96" s="30"/>
      <c r="M96" s="145" t="s">
        <v>1</v>
      </c>
      <c r="N96" s="146" t="s">
        <v>43</v>
      </c>
      <c r="O96" s="49"/>
      <c r="P96" s="147">
        <f>O96*H96</f>
        <v>0</v>
      </c>
      <c r="Q96" s="147">
        <v>0</v>
      </c>
      <c r="R96" s="147">
        <f>Q96*H96</f>
        <v>0</v>
      </c>
      <c r="S96" s="147">
        <v>0</v>
      </c>
      <c r="T96" s="148">
        <f>S96*H96</f>
        <v>0</v>
      </c>
      <c r="AR96" s="16" t="s">
        <v>168</v>
      </c>
      <c r="AT96" s="16" t="s">
        <v>164</v>
      </c>
      <c r="AU96" s="16" t="s">
        <v>169</v>
      </c>
      <c r="AY96" s="16" t="s">
        <v>162</v>
      </c>
      <c r="BE96" s="149">
        <f>IF(N96="základná",J96,0)</f>
        <v>0</v>
      </c>
      <c r="BF96" s="149">
        <f>IF(N96="znížená",J96,0)</f>
        <v>0</v>
      </c>
      <c r="BG96" s="149">
        <f>IF(N96="zákl. prenesená",J96,0)</f>
        <v>0</v>
      </c>
      <c r="BH96" s="149">
        <f>IF(N96="zníž. prenesená",J96,0)</f>
        <v>0</v>
      </c>
      <c r="BI96" s="149">
        <f>IF(N96="nulová",J96,0)</f>
        <v>0</v>
      </c>
      <c r="BJ96" s="16" t="s">
        <v>169</v>
      </c>
      <c r="BK96" s="150">
        <f>ROUND(I96*H96,3)</f>
        <v>0</v>
      </c>
      <c r="BL96" s="16" t="s">
        <v>168</v>
      </c>
      <c r="BM96" s="16" t="s">
        <v>2150</v>
      </c>
    </row>
    <row r="97" spans="2:65" s="1" customFormat="1" ht="16.5" customHeight="1">
      <c r="B97" s="139"/>
      <c r="C97" s="140" t="s">
        <v>216</v>
      </c>
      <c r="D97" s="140" t="s">
        <v>164</v>
      </c>
      <c r="E97" s="242" t="s">
        <v>2151</v>
      </c>
      <c r="F97" s="243"/>
      <c r="G97" s="142" t="s">
        <v>172</v>
      </c>
      <c r="H97" s="143">
        <v>59.1</v>
      </c>
      <c r="I97" s="144"/>
      <c r="J97" s="143">
        <f>ROUND(I97*H97,3)</f>
        <v>0</v>
      </c>
      <c r="K97" s="141" t="s">
        <v>1</v>
      </c>
      <c r="L97" s="30"/>
      <c r="M97" s="145" t="s">
        <v>1</v>
      </c>
      <c r="N97" s="146" t="s">
        <v>43</v>
      </c>
      <c r="O97" s="49"/>
      <c r="P97" s="147">
        <f>O97*H97</f>
        <v>0</v>
      </c>
      <c r="Q97" s="147">
        <v>0</v>
      </c>
      <c r="R97" s="147">
        <f>Q97*H97</f>
        <v>0</v>
      </c>
      <c r="S97" s="147">
        <v>0</v>
      </c>
      <c r="T97" s="148">
        <f>S97*H97</f>
        <v>0</v>
      </c>
      <c r="AR97" s="16" t="s">
        <v>168</v>
      </c>
      <c r="AT97" s="16" t="s">
        <v>164</v>
      </c>
      <c r="AU97" s="16" t="s">
        <v>169</v>
      </c>
      <c r="AY97" s="16" t="s">
        <v>162</v>
      </c>
      <c r="BE97" s="149">
        <f>IF(N97="základná",J97,0)</f>
        <v>0</v>
      </c>
      <c r="BF97" s="149">
        <f>IF(N97="znížená",J97,0)</f>
        <v>0</v>
      </c>
      <c r="BG97" s="149">
        <f>IF(N97="zákl. prenesená",J97,0)</f>
        <v>0</v>
      </c>
      <c r="BH97" s="149">
        <f>IF(N97="zníž. prenesená",J97,0)</f>
        <v>0</v>
      </c>
      <c r="BI97" s="149">
        <f>IF(N97="nulová",J97,0)</f>
        <v>0</v>
      </c>
      <c r="BJ97" s="16" t="s">
        <v>169</v>
      </c>
      <c r="BK97" s="150">
        <f>ROUND(I97*H97,3)</f>
        <v>0</v>
      </c>
      <c r="BL97" s="16" t="s">
        <v>168</v>
      </c>
      <c r="BM97" s="16" t="s">
        <v>2152</v>
      </c>
    </row>
    <row r="98" spans="2:65" s="1" customFormat="1" ht="16.5" customHeight="1">
      <c r="B98" s="139"/>
      <c r="C98" s="140" t="s">
        <v>223</v>
      </c>
      <c r="D98" s="140" t="s">
        <v>164</v>
      </c>
      <c r="E98" s="242" t="s">
        <v>2153</v>
      </c>
      <c r="F98" s="243"/>
      <c r="G98" s="142" t="s">
        <v>172</v>
      </c>
      <c r="H98" s="143">
        <v>1.845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2154</v>
      </c>
    </row>
    <row r="99" spans="2:65" s="12" customFormat="1">
      <c r="B99" s="159"/>
      <c r="D99" s="152" t="s">
        <v>175</v>
      </c>
      <c r="E99" s="160" t="s">
        <v>1</v>
      </c>
      <c r="F99" s="161" t="s">
        <v>2155</v>
      </c>
      <c r="H99" s="162">
        <v>1.845</v>
      </c>
      <c r="I99" s="163"/>
      <c r="L99" s="159"/>
      <c r="M99" s="164"/>
      <c r="N99" s="165"/>
      <c r="O99" s="165"/>
      <c r="P99" s="165"/>
      <c r="Q99" s="165"/>
      <c r="R99" s="165"/>
      <c r="S99" s="165"/>
      <c r="T99" s="166"/>
      <c r="AT99" s="160" t="s">
        <v>175</v>
      </c>
      <c r="AU99" s="160" t="s">
        <v>169</v>
      </c>
      <c r="AV99" s="12" t="s">
        <v>169</v>
      </c>
      <c r="AW99" s="12" t="s">
        <v>32</v>
      </c>
      <c r="AX99" s="12" t="s">
        <v>79</v>
      </c>
      <c r="AY99" s="160" t="s">
        <v>162</v>
      </c>
    </row>
    <row r="100" spans="2:65" s="1" customFormat="1" ht="16.5" customHeight="1">
      <c r="B100" s="139"/>
      <c r="C100" s="140" t="s">
        <v>226</v>
      </c>
      <c r="D100" s="140" t="s">
        <v>164</v>
      </c>
      <c r="E100" s="242" t="s">
        <v>2156</v>
      </c>
      <c r="F100" s="243"/>
      <c r="G100" s="142" t="s">
        <v>172</v>
      </c>
      <c r="H100" s="143">
        <v>1.845</v>
      </c>
      <c r="I100" s="144"/>
      <c r="J100" s="143">
        <f>ROUND(I100*H100,3)</f>
        <v>0</v>
      </c>
      <c r="K100" s="141" t="s">
        <v>1</v>
      </c>
      <c r="L100" s="30"/>
      <c r="M100" s="145" t="s">
        <v>1</v>
      </c>
      <c r="N100" s="146" t="s">
        <v>43</v>
      </c>
      <c r="O100" s="49"/>
      <c r="P100" s="147">
        <f>O100*H100</f>
        <v>0</v>
      </c>
      <c r="Q100" s="147">
        <v>0</v>
      </c>
      <c r="R100" s="147">
        <f>Q100*H100</f>
        <v>0</v>
      </c>
      <c r="S100" s="147">
        <v>0</v>
      </c>
      <c r="T100" s="148">
        <f>S100*H100</f>
        <v>0</v>
      </c>
      <c r="AR100" s="16" t="s">
        <v>168</v>
      </c>
      <c r="AT100" s="16" t="s">
        <v>164</v>
      </c>
      <c r="AU100" s="16" t="s">
        <v>169</v>
      </c>
      <c r="AY100" s="16" t="s">
        <v>162</v>
      </c>
      <c r="BE100" s="149">
        <f>IF(N100="základná",J100,0)</f>
        <v>0</v>
      </c>
      <c r="BF100" s="149">
        <f>IF(N100="znížená",J100,0)</f>
        <v>0</v>
      </c>
      <c r="BG100" s="149">
        <f>IF(N100="zákl. prenesená",J100,0)</f>
        <v>0</v>
      </c>
      <c r="BH100" s="149">
        <f>IF(N100="zníž. prenesená",J100,0)</f>
        <v>0</v>
      </c>
      <c r="BI100" s="149">
        <f>IF(N100="nulová",J100,0)</f>
        <v>0</v>
      </c>
      <c r="BJ100" s="16" t="s">
        <v>169</v>
      </c>
      <c r="BK100" s="150">
        <f>ROUND(I100*H100,3)</f>
        <v>0</v>
      </c>
      <c r="BL100" s="16" t="s">
        <v>168</v>
      </c>
      <c r="BM100" s="16" t="s">
        <v>2157</v>
      </c>
    </row>
    <row r="101" spans="2:65" s="1" customFormat="1" ht="16.5" customHeight="1">
      <c r="B101" s="139"/>
      <c r="C101" s="140" t="s">
        <v>235</v>
      </c>
      <c r="D101" s="140" t="s">
        <v>164</v>
      </c>
      <c r="E101" s="242" t="s">
        <v>2158</v>
      </c>
      <c r="F101" s="243"/>
      <c r="G101" s="142" t="s">
        <v>172</v>
      </c>
      <c r="H101" s="143">
        <v>5.9619999999999997</v>
      </c>
      <c r="I101" s="144"/>
      <c r="J101" s="143">
        <f>ROUND(I101*H101,3)</f>
        <v>0</v>
      </c>
      <c r="K101" s="141" t="s">
        <v>1</v>
      </c>
      <c r="L101" s="30"/>
      <c r="M101" s="145" t="s">
        <v>1</v>
      </c>
      <c r="N101" s="146" t="s">
        <v>43</v>
      </c>
      <c r="O101" s="49"/>
      <c r="P101" s="147">
        <f>O101*H101</f>
        <v>0</v>
      </c>
      <c r="Q101" s="147">
        <v>0</v>
      </c>
      <c r="R101" s="147">
        <f>Q101*H101</f>
        <v>0</v>
      </c>
      <c r="S101" s="147">
        <v>0</v>
      </c>
      <c r="T101" s="148">
        <f>S101*H101</f>
        <v>0</v>
      </c>
      <c r="AR101" s="16" t="s">
        <v>168</v>
      </c>
      <c r="AT101" s="16" t="s">
        <v>164</v>
      </c>
      <c r="AU101" s="16" t="s">
        <v>169</v>
      </c>
      <c r="AY101" s="16" t="s">
        <v>162</v>
      </c>
      <c r="BE101" s="149">
        <f>IF(N101="základná",J101,0)</f>
        <v>0</v>
      </c>
      <c r="BF101" s="149">
        <f>IF(N101="znížená",J101,0)</f>
        <v>0</v>
      </c>
      <c r="BG101" s="149">
        <f>IF(N101="zákl. prenesená",J101,0)</f>
        <v>0</v>
      </c>
      <c r="BH101" s="149">
        <f>IF(N101="zníž. prenesená",J101,0)</f>
        <v>0</v>
      </c>
      <c r="BI101" s="149">
        <f>IF(N101="nulová",J101,0)</f>
        <v>0</v>
      </c>
      <c r="BJ101" s="16" t="s">
        <v>169</v>
      </c>
      <c r="BK101" s="150">
        <f>ROUND(I101*H101,3)</f>
        <v>0</v>
      </c>
      <c r="BL101" s="16" t="s">
        <v>168</v>
      </c>
      <c r="BM101" s="16" t="s">
        <v>2159</v>
      </c>
    </row>
    <row r="102" spans="2:65" s="11" customFormat="1">
      <c r="B102" s="151"/>
      <c r="D102" s="152" t="s">
        <v>175</v>
      </c>
      <c r="E102" s="153" t="s">
        <v>1</v>
      </c>
      <c r="F102" s="154" t="s">
        <v>2160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175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>
      <c r="B103" s="159"/>
      <c r="D103" s="152" t="s">
        <v>175</v>
      </c>
      <c r="E103" s="160" t="s">
        <v>1</v>
      </c>
      <c r="F103" s="161" t="s">
        <v>2161</v>
      </c>
      <c r="H103" s="162">
        <v>5.9619999999999997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175</v>
      </c>
      <c r="AU103" s="160" t="s">
        <v>169</v>
      </c>
      <c r="AV103" s="12" t="s">
        <v>169</v>
      </c>
      <c r="AW103" s="12" t="s">
        <v>32</v>
      </c>
      <c r="AX103" s="12" t="s">
        <v>79</v>
      </c>
      <c r="AY103" s="160" t="s">
        <v>162</v>
      </c>
    </row>
    <row r="104" spans="2:65" s="1" customFormat="1" ht="16.5" customHeight="1">
      <c r="B104" s="139"/>
      <c r="C104" s="140" t="s">
        <v>238</v>
      </c>
      <c r="D104" s="140" t="s">
        <v>164</v>
      </c>
      <c r="E104" s="242" t="s">
        <v>2162</v>
      </c>
      <c r="F104" s="243"/>
      <c r="G104" s="142" t="s">
        <v>274</v>
      </c>
      <c r="H104" s="143">
        <v>13.247999999999999</v>
      </c>
      <c r="I104" s="144"/>
      <c r="J104" s="143">
        <f>ROUND(I104*H104,3)</f>
        <v>0</v>
      </c>
      <c r="K104" s="141" t="s">
        <v>1</v>
      </c>
      <c r="L104" s="30"/>
      <c r="M104" s="145" t="s">
        <v>1</v>
      </c>
      <c r="N104" s="146" t="s">
        <v>43</v>
      </c>
      <c r="O104" s="49"/>
      <c r="P104" s="147">
        <f>O104*H104</f>
        <v>0</v>
      </c>
      <c r="Q104" s="147">
        <v>0</v>
      </c>
      <c r="R104" s="147">
        <f>Q104*H104</f>
        <v>0</v>
      </c>
      <c r="S104" s="147">
        <v>0</v>
      </c>
      <c r="T104" s="148">
        <f>S104*H104</f>
        <v>0</v>
      </c>
      <c r="AR104" s="16" t="s">
        <v>168</v>
      </c>
      <c r="AT104" s="16" t="s">
        <v>164</v>
      </c>
      <c r="AU104" s="16" t="s">
        <v>169</v>
      </c>
      <c r="AY104" s="16" t="s">
        <v>162</v>
      </c>
      <c r="BE104" s="149">
        <f>IF(N104="základná",J104,0)</f>
        <v>0</v>
      </c>
      <c r="BF104" s="149">
        <f>IF(N104="znížená",J104,0)</f>
        <v>0</v>
      </c>
      <c r="BG104" s="149">
        <f>IF(N104="zákl. prenesená",J104,0)</f>
        <v>0</v>
      </c>
      <c r="BH104" s="149">
        <f>IF(N104="zníž. prenesená",J104,0)</f>
        <v>0</v>
      </c>
      <c r="BI104" s="149">
        <f>IF(N104="nulová",J104,0)</f>
        <v>0</v>
      </c>
      <c r="BJ104" s="16" t="s">
        <v>169</v>
      </c>
      <c r="BK104" s="150">
        <f>ROUND(I104*H104,3)</f>
        <v>0</v>
      </c>
      <c r="BL104" s="16" t="s">
        <v>168</v>
      </c>
      <c r="BM104" s="16" t="s">
        <v>2163</v>
      </c>
    </row>
    <row r="105" spans="2:65" s="11" customFormat="1">
      <c r="B105" s="151"/>
      <c r="D105" s="152" t="s">
        <v>175</v>
      </c>
      <c r="E105" s="153" t="s">
        <v>1</v>
      </c>
      <c r="F105" s="154" t="s">
        <v>2160</v>
      </c>
      <c r="H105" s="153" t="s">
        <v>1</v>
      </c>
      <c r="I105" s="155"/>
      <c r="L105" s="151"/>
      <c r="M105" s="156"/>
      <c r="N105" s="157"/>
      <c r="O105" s="157"/>
      <c r="P105" s="157"/>
      <c r="Q105" s="157"/>
      <c r="R105" s="157"/>
      <c r="S105" s="157"/>
      <c r="T105" s="158"/>
      <c r="AT105" s="153" t="s">
        <v>175</v>
      </c>
      <c r="AU105" s="153" t="s">
        <v>169</v>
      </c>
      <c r="AV105" s="11" t="s">
        <v>79</v>
      </c>
      <c r="AW105" s="11" t="s">
        <v>32</v>
      </c>
      <c r="AX105" s="11" t="s">
        <v>71</v>
      </c>
      <c r="AY105" s="153" t="s">
        <v>162</v>
      </c>
    </row>
    <row r="106" spans="2:65" s="12" customFormat="1">
      <c r="B106" s="159"/>
      <c r="D106" s="152" t="s">
        <v>175</v>
      </c>
      <c r="E106" s="160" t="s">
        <v>1</v>
      </c>
      <c r="F106" s="161" t="s">
        <v>2164</v>
      </c>
      <c r="H106" s="162">
        <v>13.247999999999999</v>
      </c>
      <c r="I106" s="163"/>
      <c r="L106" s="159"/>
      <c r="M106" s="164"/>
      <c r="N106" s="165"/>
      <c r="O106" s="165"/>
      <c r="P106" s="165"/>
      <c r="Q106" s="165"/>
      <c r="R106" s="165"/>
      <c r="S106" s="165"/>
      <c r="T106" s="166"/>
      <c r="AT106" s="160" t="s">
        <v>175</v>
      </c>
      <c r="AU106" s="160" t="s">
        <v>169</v>
      </c>
      <c r="AV106" s="12" t="s">
        <v>169</v>
      </c>
      <c r="AW106" s="12" t="s">
        <v>32</v>
      </c>
      <c r="AX106" s="12" t="s">
        <v>79</v>
      </c>
      <c r="AY106" s="160" t="s">
        <v>162</v>
      </c>
    </row>
    <row r="107" spans="2:65" s="1" customFormat="1" ht="16.5" customHeight="1">
      <c r="B107" s="139"/>
      <c r="C107" s="140" t="s">
        <v>245</v>
      </c>
      <c r="D107" s="140" t="s">
        <v>164</v>
      </c>
      <c r="E107" s="242" t="s">
        <v>2165</v>
      </c>
      <c r="F107" s="243"/>
      <c r="G107" s="142" t="s">
        <v>274</v>
      </c>
      <c r="H107" s="143">
        <v>13.247999999999999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2166</v>
      </c>
    </row>
    <row r="108" spans="2:65" s="1" customFormat="1" ht="16.5" customHeight="1">
      <c r="B108" s="139"/>
      <c r="C108" s="140" t="s">
        <v>250</v>
      </c>
      <c r="D108" s="140" t="s">
        <v>164</v>
      </c>
      <c r="E108" s="242" t="s">
        <v>1985</v>
      </c>
      <c r="F108" s="243"/>
      <c r="G108" s="142" t="s">
        <v>172</v>
      </c>
      <c r="H108" s="143">
        <v>5.9619999999999997</v>
      </c>
      <c r="I108" s="144"/>
      <c r="J108" s="143">
        <f>ROUND(I108*H108,3)</f>
        <v>0</v>
      </c>
      <c r="K108" s="141" t="s">
        <v>1</v>
      </c>
      <c r="L108" s="30"/>
      <c r="M108" s="145" t="s">
        <v>1</v>
      </c>
      <c r="N108" s="146" t="s">
        <v>43</v>
      </c>
      <c r="O108" s="49"/>
      <c r="P108" s="147">
        <f>O108*H108</f>
        <v>0</v>
      </c>
      <c r="Q108" s="147">
        <v>0</v>
      </c>
      <c r="R108" s="147">
        <f>Q108*H108</f>
        <v>0</v>
      </c>
      <c r="S108" s="147">
        <v>0</v>
      </c>
      <c r="T108" s="148">
        <f>S108*H108</f>
        <v>0</v>
      </c>
      <c r="AR108" s="16" t="s">
        <v>168</v>
      </c>
      <c r="AT108" s="16" t="s">
        <v>164</v>
      </c>
      <c r="AU108" s="16" t="s">
        <v>169</v>
      </c>
      <c r="AY108" s="16" t="s">
        <v>162</v>
      </c>
      <c r="BE108" s="149">
        <f>IF(N108="základná",J108,0)</f>
        <v>0</v>
      </c>
      <c r="BF108" s="149">
        <f>IF(N108="znížená",J108,0)</f>
        <v>0</v>
      </c>
      <c r="BG108" s="149">
        <f>IF(N108="zákl. prenesená",J108,0)</f>
        <v>0</v>
      </c>
      <c r="BH108" s="149">
        <f>IF(N108="zníž. prenesená",J108,0)</f>
        <v>0</v>
      </c>
      <c r="BI108" s="149">
        <f>IF(N108="nulová",J108,0)</f>
        <v>0</v>
      </c>
      <c r="BJ108" s="16" t="s">
        <v>169</v>
      </c>
      <c r="BK108" s="150">
        <f>ROUND(I108*H108,3)</f>
        <v>0</v>
      </c>
      <c r="BL108" s="16" t="s">
        <v>168</v>
      </c>
      <c r="BM108" s="16" t="s">
        <v>2167</v>
      </c>
    </row>
    <row r="109" spans="2:65" s="1" customFormat="1" ht="16.5" customHeight="1">
      <c r="B109" s="139"/>
      <c r="C109" s="140" t="s">
        <v>254</v>
      </c>
      <c r="D109" s="140" t="s">
        <v>164</v>
      </c>
      <c r="E109" s="242" t="s">
        <v>2168</v>
      </c>
      <c r="F109" s="243"/>
      <c r="G109" s="142" t="s">
        <v>172</v>
      </c>
      <c r="H109" s="143">
        <v>5.4139999999999997</v>
      </c>
      <c r="I109" s="144"/>
      <c r="J109" s="143">
        <f>ROUND(I109*H109,3)</f>
        <v>0</v>
      </c>
      <c r="K109" s="141" t="s">
        <v>1</v>
      </c>
      <c r="L109" s="30"/>
      <c r="M109" s="145" t="s">
        <v>1</v>
      </c>
      <c r="N109" s="146" t="s">
        <v>43</v>
      </c>
      <c r="O109" s="49"/>
      <c r="P109" s="147">
        <f>O109*H109</f>
        <v>0</v>
      </c>
      <c r="Q109" s="147">
        <v>0</v>
      </c>
      <c r="R109" s="147">
        <f>Q109*H109</f>
        <v>0</v>
      </c>
      <c r="S109" s="147">
        <v>0</v>
      </c>
      <c r="T109" s="148">
        <f>S109*H109</f>
        <v>0</v>
      </c>
      <c r="AR109" s="16" t="s">
        <v>168</v>
      </c>
      <c r="AT109" s="16" t="s">
        <v>164</v>
      </c>
      <c r="AU109" s="16" t="s">
        <v>169</v>
      </c>
      <c r="AY109" s="16" t="s">
        <v>162</v>
      </c>
      <c r="BE109" s="149">
        <f>IF(N109="základná",J109,0)</f>
        <v>0</v>
      </c>
      <c r="BF109" s="149">
        <f>IF(N109="znížená",J109,0)</f>
        <v>0</v>
      </c>
      <c r="BG109" s="149">
        <f>IF(N109="zákl. prenesená",J109,0)</f>
        <v>0</v>
      </c>
      <c r="BH109" s="149">
        <f>IF(N109="zníž. prenesená",J109,0)</f>
        <v>0</v>
      </c>
      <c r="BI109" s="149">
        <f>IF(N109="nulová",J109,0)</f>
        <v>0</v>
      </c>
      <c r="BJ109" s="16" t="s">
        <v>169</v>
      </c>
      <c r="BK109" s="150">
        <f>ROUND(I109*H109,3)</f>
        <v>0</v>
      </c>
      <c r="BL109" s="16" t="s">
        <v>168</v>
      </c>
      <c r="BM109" s="16" t="s">
        <v>2169</v>
      </c>
    </row>
    <row r="110" spans="2:65" s="1" customFormat="1" ht="16.5" customHeight="1">
      <c r="B110" s="139"/>
      <c r="C110" s="140" t="s">
        <v>259</v>
      </c>
      <c r="D110" s="140" t="s">
        <v>164</v>
      </c>
      <c r="E110" s="242" t="s">
        <v>2170</v>
      </c>
      <c r="F110" s="243"/>
      <c r="G110" s="142" t="s">
        <v>172</v>
      </c>
      <c r="H110" s="143">
        <v>94.26</v>
      </c>
      <c r="I110" s="144"/>
      <c r="J110" s="143">
        <f>ROUND(I110*H110,3)</f>
        <v>0</v>
      </c>
      <c r="K110" s="141" t="s">
        <v>1</v>
      </c>
      <c r="L110" s="30"/>
      <c r="M110" s="145" t="s">
        <v>1</v>
      </c>
      <c r="N110" s="146" t="s">
        <v>43</v>
      </c>
      <c r="O110" s="49"/>
      <c r="P110" s="147">
        <f>O110*H110</f>
        <v>0</v>
      </c>
      <c r="Q110" s="147">
        <v>0</v>
      </c>
      <c r="R110" s="147">
        <f>Q110*H110</f>
        <v>0</v>
      </c>
      <c r="S110" s="147">
        <v>0</v>
      </c>
      <c r="T110" s="148">
        <f>S110*H110</f>
        <v>0</v>
      </c>
      <c r="AR110" s="16" t="s">
        <v>168</v>
      </c>
      <c r="AT110" s="16" t="s">
        <v>164</v>
      </c>
      <c r="AU110" s="16" t="s">
        <v>169</v>
      </c>
      <c r="AY110" s="16" t="s">
        <v>162</v>
      </c>
      <c r="BE110" s="149">
        <f>IF(N110="základná",J110,0)</f>
        <v>0</v>
      </c>
      <c r="BF110" s="149">
        <f>IF(N110="znížená",J110,0)</f>
        <v>0</v>
      </c>
      <c r="BG110" s="149">
        <f>IF(N110="zákl. prenesená",J110,0)</f>
        <v>0</v>
      </c>
      <c r="BH110" s="149">
        <f>IF(N110="zníž. prenesená",J110,0)</f>
        <v>0</v>
      </c>
      <c r="BI110" s="149">
        <f>IF(N110="nulová",J110,0)</f>
        <v>0</v>
      </c>
      <c r="BJ110" s="16" t="s">
        <v>169</v>
      </c>
      <c r="BK110" s="150">
        <f>ROUND(I110*H110,3)</f>
        <v>0</v>
      </c>
      <c r="BL110" s="16" t="s">
        <v>168</v>
      </c>
      <c r="BM110" s="16" t="s">
        <v>2171</v>
      </c>
    </row>
    <row r="111" spans="2:65" s="1" customFormat="1" ht="16.5" customHeight="1">
      <c r="B111" s="139"/>
      <c r="C111" s="140" t="s">
        <v>272</v>
      </c>
      <c r="D111" s="140" t="s">
        <v>164</v>
      </c>
      <c r="E111" s="242" t="s">
        <v>1987</v>
      </c>
      <c r="F111" s="243"/>
      <c r="G111" s="142" t="s">
        <v>172</v>
      </c>
      <c r="H111" s="143">
        <v>52.191000000000003</v>
      </c>
      <c r="I111" s="144"/>
      <c r="J111" s="143">
        <f>ROUND(I111*H111,3)</f>
        <v>0</v>
      </c>
      <c r="K111" s="141" t="s">
        <v>1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2172</v>
      </c>
    </row>
    <row r="112" spans="2:65" s="12" customFormat="1">
      <c r="B112" s="159"/>
      <c r="D112" s="152" t="s">
        <v>175</v>
      </c>
      <c r="E112" s="160" t="s">
        <v>1</v>
      </c>
      <c r="F112" s="161" t="s">
        <v>2173</v>
      </c>
      <c r="H112" s="162">
        <v>52.191000000000003</v>
      </c>
      <c r="I112" s="163"/>
      <c r="L112" s="159"/>
      <c r="M112" s="164"/>
      <c r="N112" s="165"/>
      <c r="O112" s="165"/>
      <c r="P112" s="165"/>
      <c r="Q112" s="165"/>
      <c r="R112" s="165"/>
      <c r="S112" s="165"/>
      <c r="T112" s="166"/>
      <c r="AT112" s="160" t="s">
        <v>175</v>
      </c>
      <c r="AU112" s="160" t="s">
        <v>169</v>
      </c>
      <c r="AV112" s="12" t="s">
        <v>169</v>
      </c>
      <c r="AW112" s="12" t="s">
        <v>32</v>
      </c>
      <c r="AX112" s="12" t="s">
        <v>79</v>
      </c>
      <c r="AY112" s="160" t="s">
        <v>162</v>
      </c>
    </row>
    <row r="113" spans="2:65" s="1" customFormat="1" ht="16.5" customHeight="1">
      <c r="B113" s="139"/>
      <c r="C113" s="140" t="s">
        <v>283</v>
      </c>
      <c r="D113" s="140" t="s">
        <v>164</v>
      </c>
      <c r="E113" s="242" t="s">
        <v>2174</v>
      </c>
      <c r="F113" s="243"/>
      <c r="G113" s="142" t="s">
        <v>172</v>
      </c>
      <c r="H113" s="143">
        <v>52.191000000000003</v>
      </c>
      <c r="I113" s="144"/>
      <c r="J113" s="143">
        <f>ROUND(I113*H113,3)</f>
        <v>0</v>
      </c>
      <c r="K113" s="141" t="s">
        <v>1</v>
      </c>
      <c r="L113" s="30"/>
      <c r="M113" s="145" t="s">
        <v>1</v>
      </c>
      <c r="N113" s="146" t="s">
        <v>43</v>
      </c>
      <c r="O113" s="49"/>
      <c r="P113" s="147">
        <f>O113*H113</f>
        <v>0</v>
      </c>
      <c r="Q113" s="147">
        <v>0</v>
      </c>
      <c r="R113" s="147">
        <f>Q113*H113</f>
        <v>0</v>
      </c>
      <c r="S113" s="147">
        <v>0</v>
      </c>
      <c r="T113" s="148">
        <f>S113*H113</f>
        <v>0</v>
      </c>
      <c r="AR113" s="16" t="s">
        <v>168</v>
      </c>
      <c r="AT113" s="16" t="s">
        <v>164</v>
      </c>
      <c r="AU113" s="16" t="s">
        <v>169</v>
      </c>
      <c r="AY113" s="16" t="s">
        <v>162</v>
      </c>
      <c r="BE113" s="149">
        <f>IF(N113="základná",J113,0)</f>
        <v>0</v>
      </c>
      <c r="BF113" s="149">
        <f>IF(N113="znížená",J113,0)</f>
        <v>0</v>
      </c>
      <c r="BG113" s="149">
        <f>IF(N113="zákl. prenesená",J113,0)</f>
        <v>0</v>
      </c>
      <c r="BH113" s="149">
        <f>IF(N113="zníž. prenesená",J113,0)</f>
        <v>0</v>
      </c>
      <c r="BI113" s="149">
        <f>IF(N113="nulová",J113,0)</f>
        <v>0</v>
      </c>
      <c r="BJ113" s="16" t="s">
        <v>169</v>
      </c>
      <c r="BK113" s="150">
        <f>ROUND(I113*H113,3)</f>
        <v>0</v>
      </c>
      <c r="BL113" s="16" t="s">
        <v>168</v>
      </c>
      <c r="BM113" s="16" t="s">
        <v>2175</v>
      </c>
    </row>
    <row r="114" spans="2:65" s="1" customFormat="1" ht="16.5" customHeight="1">
      <c r="B114" s="139"/>
      <c r="C114" s="140" t="s">
        <v>289</v>
      </c>
      <c r="D114" s="140" t="s">
        <v>164</v>
      </c>
      <c r="E114" s="242" t="s">
        <v>2176</v>
      </c>
      <c r="F114" s="243"/>
      <c r="G114" s="142" t="s">
        <v>172</v>
      </c>
      <c r="H114" s="143">
        <v>9.3000000000000007</v>
      </c>
      <c r="I114" s="144"/>
      <c r="J114" s="143">
        <f>ROUND(I114*H114,3)</f>
        <v>0</v>
      </c>
      <c r="K114" s="141" t="s">
        <v>1</v>
      </c>
      <c r="L114" s="30"/>
      <c r="M114" s="145" t="s">
        <v>1</v>
      </c>
      <c r="N114" s="146" t="s">
        <v>43</v>
      </c>
      <c r="O114" s="49"/>
      <c r="P114" s="147">
        <f>O114*H114</f>
        <v>0</v>
      </c>
      <c r="Q114" s="147">
        <v>0</v>
      </c>
      <c r="R114" s="147">
        <f>Q114*H114</f>
        <v>0</v>
      </c>
      <c r="S114" s="147">
        <v>0</v>
      </c>
      <c r="T114" s="148">
        <f>S114*H114</f>
        <v>0</v>
      </c>
      <c r="AR114" s="16" t="s">
        <v>168</v>
      </c>
      <c r="AT114" s="16" t="s">
        <v>164</v>
      </c>
      <c r="AU114" s="16" t="s">
        <v>169</v>
      </c>
      <c r="AY114" s="16" t="s">
        <v>162</v>
      </c>
      <c r="BE114" s="149">
        <f>IF(N114="základná",J114,0)</f>
        <v>0</v>
      </c>
      <c r="BF114" s="149">
        <f>IF(N114="znížená",J114,0)</f>
        <v>0</v>
      </c>
      <c r="BG114" s="149">
        <f>IF(N114="zákl. prenesená",J114,0)</f>
        <v>0</v>
      </c>
      <c r="BH114" s="149">
        <f>IF(N114="zníž. prenesená",J114,0)</f>
        <v>0</v>
      </c>
      <c r="BI114" s="149">
        <f>IF(N114="nulová",J114,0)</f>
        <v>0</v>
      </c>
      <c r="BJ114" s="16" t="s">
        <v>169</v>
      </c>
      <c r="BK114" s="150">
        <f>ROUND(I114*H114,3)</f>
        <v>0</v>
      </c>
      <c r="BL114" s="16" t="s">
        <v>168</v>
      </c>
      <c r="BM114" s="16" t="s">
        <v>2177</v>
      </c>
    </row>
    <row r="115" spans="2:65" s="1" customFormat="1" ht="16.5" customHeight="1">
      <c r="B115" s="139"/>
      <c r="C115" s="140" t="s">
        <v>295</v>
      </c>
      <c r="D115" s="140" t="s">
        <v>164</v>
      </c>
      <c r="E115" s="242" t="s">
        <v>2178</v>
      </c>
      <c r="F115" s="243"/>
      <c r="G115" s="142" t="s">
        <v>172</v>
      </c>
      <c r="H115" s="143">
        <v>52.191000000000003</v>
      </c>
      <c r="I115" s="144"/>
      <c r="J115" s="143">
        <f>ROUND(I115*H115,3)</f>
        <v>0</v>
      </c>
      <c r="K115" s="141" t="s">
        <v>1</v>
      </c>
      <c r="L115" s="30"/>
      <c r="M115" s="145" t="s">
        <v>1</v>
      </c>
      <c r="N115" s="146" t="s">
        <v>43</v>
      </c>
      <c r="O115" s="49"/>
      <c r="P115" s="147">
        <f>O115*H115</f>
        <v>0</v>
      </c>
      <c r="Q115" s="147">
        <v>0</v>
      </c>
      <c r="R115" s="147">
        <f>Q115*H115</f>
        <v>0</v>
      </c>
      <c r="S115" s="147">
        <v>0</v>
      </c>
      <c r="T115" s="148">
        <f>S115*H115</f>
        <v>0</v>
      </c>
      <c r="AR115" s="16" t="s">
        <v>168</v>
      </c>
      <c r="AT115" s="16" t="s">
        <v>164</v>
      </c>
      <c r="AU115" s="16" t="s">
        <v>169</v>
      </c>
      <c r="AY115" s="16" t="s">
        <v>162</v>
      </c>
      <c r="BE115" s="149">
        <f>IF(N115="základná",J115,0)</f>
        <v>0</v>
      </c>
      <c r="BF115" s="149">
        <f>IF(N115="znížená",J115,0)</f>
        <v>0</v>
      </c>
      <c r="BG115" s="149">
        <f>IF(N115="zákl. prenesená",J115,0)</f>
        <v>0</v>
      </c>
      <c r="BH115" s="149">
        <f>IF(N115="zníž. prenesená",J115,0)</f>
        <v>0</v>
      </c>
      <c r="BI115" s="149">
        <f>IF(N115="nulová",J115,0)</f>
        <v>0</v>
      </c>
      <c r="BJ115" s="16" t="s">
        <v>169</v>
      </c>
      <c r="BK115" s="150">
        <f>ROUND(I115*H115,3)</f>
        <v>0</v>
      </c>
      <c r="BL115" s="16" t="s">
        <v>168</v>
      </c>
      <c r="BM115" s="16" t="s">
        <v>2179</v>
      </c>
    </row>
    <row r="116" spans="2:65" s="1" customFormat="1" ht="16.5" customHeight="1">
      <c r="B116" s="139"/>
      <c r="C116" s="140" t="s">
        <v>7</v>
      </c>
      <c r="D116" s="140" t="s">
        <v>164</v>
      </c>
      <c r="E116" s="242" t="s">
        <v>2180</v>
      </c>
      <c r="F116" s="243"/>
      <c r="G116" s="142" t="s">
        <v>172</v>
      </c>
      <c r="H116" s="143">
        <v>52.191000000000003</v>
      </c>
      <c r="I116" s="144"/>
      <c r="J116" s="143">
        <f>ROUND(I116*H116,3)</f>
        <v>0</v>
      </c>
      <c r="K116" s="141" t="s">
        <v>1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2181</v>
      </c>
    </row>
    <row r="117" spans="2:65" s="1" customFormat="1" ht="16.5" customHeight="1">
      <c r="B117" s="139"/>
      <c r="C117" s="140" t="s">
        <v>302</v>
      </c>
      <c r="D117" s="140" t="s">
        <v>164</v>
      </c>
      <c r="E117" s="242" t="s">
        <v>2182</v>
      </c>
      <c r="F117" s="243"/>
      <c r="G117" s="142" t="s">
        <v>172</v>
      </c>
      <c r="H117" s="143">
        <v>5.4139999999999997</v>
      </c>
      <c r="I117" s="144"/>
      <c r="J117" s="143">
        <f>ROUND(I117*H117,3)</f>
        <v>0</v>
      </c>
      <c r="K117" s="141" t="s">
        <v>1</v>
      </c>
      <c r="L117" s="30"/>
      <c r="M117" s="145" t="s">
        <v>1</v>
      </c>
      <c r="N117" s="146" t="s">
        <v>43</v>
      </c>
      <c r="O117" s="49"/>
      <c r="P117" s="147">
        <f>O117*H117</f>
        <v>0</v>
      </c>
      <c r="Q117" s="147">
        <v>0</v>
      </c>
      <c r="R117" s="147">
        <f>Q117*H117</f>
        <v>0</v>
      </c>
      <c r="S117" s="147">
        <v>0</v>
      </c>
      <c r="T117" s="148">
        <f>S117*H117</f>
        <v>0</v>
      </c>
      <c r="AR117" s="16" t="s">
        <v>168</v>
      </c>
      <c r="AT117" s="16" t="s">
        <v>164</v>
      </c>
      <c r="AU117" s="16" t="s">
        <v>169</v>
      </c>
      <c r="AY117" s="16" t="s">
        <v>162</v>
      </c>
      <c r="BE117" s="149">
        <f>IF(N117="základná",J117,0)</f>
        <v>0</v>
      </c>
      <c r="BF117" s="149">
        <f>IF(N117="znížená",J117,0)</f>
        <v>0</v>
      </c>
      <c r="BG117" s="149">
        <f>IF(N117="zákl. prenesená",J117,0)</f>
        <v>0</v>
      </c>
      <c r="BH117" s="149">
        <f>IF(N117="zníž. prenesená",J117,0)</f>
        <v>0</v>
      </c>
      <c r="BI117" s="149">
        <f>IF(N117="nulová",J117,0)</f>
        <v>0</v>
      </c>
      <c r="BJ117" s="16" t="s">
        <v>169</v>
      </c>
      <c r="BK117" s="150">
        <f>ROUND(I117*H117,3)</f>
        <v>0</v>
      </c>
      <c r="BL117" s="16" t="s">
        <v>168</v>
      </c>
      <c r="BM117" s="16" t="s">
        <v>2183</v>
      </c>
    </row>
    <row r="118" spans="2:65" s="12" customFormat="1">
      <c r="B118" s="159"/>
      <c r="D118" s="152" t="s">
        <v>175</v>
      </c>
      <c r="E118" s="160" t="s">
        <v>1</v>
      </c>
      <c r="F118" s="161" t="s">
        <v>2184</v>
      </c>
      <c r="H118" s="162">
        <v>5.9619999999999997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175</v>
      </c>
      <c r="AU118" s="160" t="s">
        <v>169</v>
      </c>
      <c r="AV118" s="12" t="s">
        <v>169</v>
      </c>
      <c r="AW118" s="12" t="s">
        <v>32</v>
      </c>
      <c r="AX118" s="12" t="s">
        <v>71</v>
      </c>
      <c r="AY118" s="160" t="s">
        <v>162</v>
      </c>
    </row>
    <row r="119" spans="2:65" s="11" customFormat="1">
      <c r="B119" s="151"/>
      <c r="D119" s="152" t="s">
        <v>175</v>
      </c>
      <c r="E119" s="153" t="s">
        <v>1</v>
      </c>
      <c r="F119" s="154" t="s">
        <v>2185</v>
      </c>
      <c r="H119" s="153" t="s">
        <v>1</v>
      </c>
      <c r="I119" s="155"/>
      <c r="L119" s="151"/>
      <c r="M119" s="156"/>
      <c r="N119" s="157"/>
      <c r="O119" s="157"/>
      <c r="P119" s="157"/>
      <c r="Q119" s="157"/>
      <c r="R119" s="157"/>
      <c r="S119" s="157"/>
      <c r="T119" s="158"/>
      <c r="AT119" s="153" t="s">
        <v>175</v>
      </c>
      <c r="AU119" s="153" t="s">
        <v>169</v>
      </c>
      <c r="AV119" s="11" t="s">
        <v>79</v>
      </c>
      <c r="AW119" s="11" t="s">
        <v>32</v>
      </c>
      <c r="AX119" s="11" t="s">
        <v>71</v>
      </c>
      <c r="AY119" s="153" t="s">
        <v>162</v>
      </c>
    </row>
    <row r="120" spans="2:65" s="12" customFormat="1">
      <c r="B120" s="159"/>
      <c r="D120" s="152" t="s">
        <v>175</v>
      </c>
      <c r="E120" s="160" t="s">
        <v>1</v>
      </c>
      <c r="F120" s="161" t="s">
        <v>2186</v>
      </c>
      <c r="H120" s="162">
        <v>-0.54800000000000004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175</v>
      </c>
      <c r="AU120" s="160" t="s">
        <v>169</v>
      </c>
      <c r="AV120" s="12" t="s">
        <v>169</v>
      </c>
      <c r="AW120" s="12" t="s">
        <v>32</v>
      </c>
      <c r="AX120" s="12" t="s">
        <v>71</v>
      </c>
      <c r="AY120" s="160" t="s">
        <v>162</v>
      </c>
    </row>
    <row r="121" spans="2:65" s="14" customFormat="1">
      <c r="B121" s="175"/>
      <c r="D121" s="152" t="s">
        <v>175</v>
      </c>
      <c r="E121" s="176" t="s">
        <v>1</v>
      </c>
      <c r="F121" s="177" t="s">
        <v>190</v>
      </c>
      <c r="H121" s="178">
        <v>5.4139999999999997</v>
      </c>
      <c r="I121" s="179"/>
      <c r="L121" s="175"/>
      <c r="M121" s="180"/>
      <c r="N121" s="181"/>
      <c r="O121" s="181"/>
      <c r="P121" s="181"/>
      <c r="Q121" s="181"/>
      <c r="R121" s="181"/>
      <c r="S121" s="181"/>
      <c r="T121" s="182"/>
      <c r="AT121" s="176" t="s">
        <v>175</v>
      </c>
      <c r="AU121" s="176" t="s">
        <v>169</v>
      </c>
      <c r="AV121" s="14" t="s">
        <v>168</v>
      </c>
      <c r="AW121" s="14" t="s">
        <v>32</v>
      </c>
      <c r="AX121" s="14" t="s">
        <v>79</v>
      </c>
      <c r="AY121" s="176" t="s">
        <v>162</v>
      </c>
    </row>
    <row r="122" spans="2:65" s="10" customFormat="1" ht="22.9" customHeight="1">
      <c r="B122" s="126"/>
      <c r="D122" s="127" t="s">
        <v>70</v>
      </c>
      <c r="E122" s="137" t="s">
        <v>169</v>
      </c>
      <c r="F122" s="137" t="s">
        <v>282</v>
      </c>
      <c r="I122" s="129"/>
      <c r="J122" s="138">
        <f>BK122</f>
        <v>0</v>
      </c>
      <c r="L122" s="126"/>
      <c r="M122" s="131"/>
      <c r="N122" s="132"/>
      <c r="O122" s="132"/>
      <c r="P122" s="133">
        <f>SUM(P123:P136)</f>
        <v>0</v>
      </c>
      <c r="Q122" s="132"/>
      <c r="R122" s="133">
        <f>SUM(R123:R136)</f>
        <v>0</v>
      </c>
      <c r="S122" s="132"/>
      <c r="T122" s="134">
        <f>SUM(T123:T136)</f>
        <v>0</v>
      </c>
      <c r="AR122" s="127" t="s">
        <v>79</v>
      </c>
      <c r="AT122" s="135" t="s">
        <v>70</v>
      </c>
      <c r="AU122" s="135" t="s">
        <v>79</v>
      </c>
      <c r="AY122" s="127" t="s">
        <v>162</v>
      </c>
      <c r="BK122" s="136">
        <f>SUM(BK123:BK136)</f>
        <v>0</v>
      </c>
    </row>
    <row r="123" spans="2:65" s="1" customFormat="1" ht="16.5" customHeight="1">
      <c r="B123" s="139"/>
      <c r="C123" s="140" t="s">
        <v>306</v>
      </c>
      <c r="D123" s="140" t="s">
        <v>164</v>
      </c>
      <c r="E123" s="242" t="s">
        <v>2187</v>
      </c>
      <c r="F123" s="243"/>
      <c r="G123" s="142" t="s">
        <v>274</v>
      </c>
      <c r="H123" s="143">
        <v>818.3</v>
      </c>
      <c r="I123" s="144"/>
      <c r="J123" s="143">
        <f>ROUND(I123*H123,3)</f>
        <v>0</v>
      </c>
      <c r="K123" s="141" t="s">
        <v>1</v>
      </c>
      <c r="L123" s="30"/>
      <c r="M123" s="145" t="s">
        <v>1</v>
      </c>
      <c r="N123" s="146" t="s">
        <v>43</v>
      </c>
      <c r="O123" s="49"/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AR123" s="16" t="s">
        <v>168</v>
      </c>
      <c r="AT123" s="16" t="s">
        <v>164</v>
      </c>
      <c r="AU123" s="16" t="s">
        <v>169</v>
      </c>
      <c r="AY123" s="16" t="s">
        <v>162</v>
      </c>
      <c r="BE123" s="149">
        <f>IF(N123="základná",J123,0)</f>
        <v>0</v>
      </c>
      <c r="BF123" s="149">
        <f>IF(N123="znížená",J123,0)</f>
        <v>0</v>
      </c>
      <c r="BG123" s="149">
        <f>IF(N123="zákl. prenesená",J123,0)</f>
        <v>0</v>
      </c>
      <c r="BH123" s="149">
        <f>IF(N123="zníž. prenesená",J123,0)</f>
        <v>0</v>
      </c>
      <c r="BI123" s="149">
        <f>IF(N123="nulová",J123,0)</f>
        <v>0</v>
      </c>
      <c r="BJ123" s="16" t="s">
        <v>169</v>
      </c>
      <c r="BK123" s="150">
        <f>ROUND(I123*H123,3)</f>
        <v>0</v>
      </c>
      <c r="BL123" s="16" t="s">
        <v>168</v>
      </c>
      <c r="BM123" s="16" t="s">
        <v>2188</v>
      </c>
    </row>
    <row r="124" spans="2:65" s="12" customFormat="1">
      <c r="B124" s="159"/>
      <c r="D124" s="152" t="s">
        <v>175</v>
      </c>
      <c r="E124" s="160" t="s">
        <v>1</v>
      </c>
      <c r="F124" s="161" t="s">
        <v>2189</v>
      </c>
      <c r="H124" s="162">
        <v>802.2</v>
      </c>
      <c r="I124" s="163"/>
      <c r="L124" s="159"/>
      <c r="M124" s="164"/>
      <c r="N124" s="165"/>
      <c r="O124" s="165"/>
      <c r="P124" s="165"/>
      <c r="Q124" s="165"/>
      <c r="R124" s="165"/>
      <c r="S124" s="165"/>
      <c r="T124" s="166"/>
      <c r="AT124" s="160" t="s">
        <v>175</v>
      </c>
      <c r="AU124" s="160" t="s">
        <v>169</v>
      </c>
      <c r="AV124" s="12" t="s">
        <v>169</v>
      </c>
      <c r="AW124" s="12" t="s">
        <v>32</v>
      </c>
      <c r="AX124" s="12" t="s">
        <v>71</v>
      </c>
      <c r="AY124" s="160" t="s">
        <v>162</v>
      </c>
    </row>
    <row r="125" spans="2:65" s="12" customFormat="1">
      <c r="B125" s="159"/>
      <c r="D125" s="152" t="s">
        <v>175</v>
      </c>
      <c r="E125" s="160" t="s">
        <v>1</v>
      </c>
      <c r="F125" s="161" t="s">
        <v>2190</v>
      </c>
      <c r="H125" s="162">
        <v>16.100000000000001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175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4" customFormat="1">
      <c r="B126" s="175"/>
      <c r="D126" s="152" t="s">
        <v>175</v>
      </c>
      <c r="E126" s="176" t="s">
        <v>1</v>
      </c>
      <c r="F126" s="177" t="s">
        <v>190</v>
      </c>
      <c r="H126" s="178">
        <v>818.30000000000007</v>
      </c>
      <c r="I126" s="179"/>
      <c r="L126" s="175"/>
      <c r="M126" s="180"/>
      <c r="N126" s="181"/>
      <c r="O126" s="181"/>
      <c r="P126" s="181"/>
      <c r="Q126" s="181"/>
      <c r="R126" s="181"/>
      <c r="S126" s="181"/>
      <c r="T126" s="182"/>
      <c r="AT126" s="176" t="s">
        <v>175</v>
      </c>
      <c r="AU126" s="176" t="s">
        <v>169</v>
      </c>
      <c r="AV126" s="14" t="s">
        <v>168</v>
      </c>
      <c r="AW126" s="14" t="s">
        <v>32</v>
      </c>
      <c r="AX126" s="14" t="s">
        <v>79</v>
      </c>
      <c r="AY126" s="176" t="s">
        <v>162</v>
      </c>
    </row>
    <row r="127" spans="2:65" s="1" customFormat="1" ht="16.5" customHeight="1">
      <c r="B127" s="139"/>
      <c r="C127" s="183" t="s">
        <v>310</v>
      </c>
      <c r="D127" s="183" t="s">
        <v>349</v>
      </c>
      <c r="E127" s="246" t="s">
        <v>2581</v>
      </c>
      <c r="F127" s="247"/>
      <c r="G127" s="185" t="s">
        <v>274</v>
      </c>
      <c r="H127" s="186">
        <v>605.99</v>
      </c>
      <c r="I127" s="187"/>
      <c r="J127" s="186">
        <f>ROUND(I127*H127,3)</f>
        <v>0</v>
      </c>
      <c r="K127" s="184" t="s">
        <v>1</v>
      </c>
      <c r="L127" s="188"/>
      <c r="M127" s="189" t="s">
        <v>1</v>
      </c>
      <c r="N127" s="190" t="s">
        <v>43</v>
      </c>
      <c r="O127" s="49"/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AR127" s="16" t="s">
        <v>223</v>
      </c>
      <c r="AT127" s="16" t="s">
        <v>349</v>
      </c>
      <c r="AU127" s="16" t="s">
        <v>169</v>
      </c>
      <c r="AY127" s="16" t="s">
        <v>162</v>
      </c>
      <c r="BE127" s="149">
        <f>IF(N127="základná",J127,0)</f>
        <v>0</v>
      </c>
      <c r="BF127" s="149">
        <f>IF(N127="znížená",J127,0)</f>
        <v>0</v>
      </c>
      <c r="BG127" s="149">
        <f>IF(N127="zákl. prenesená",J127,0)</f>
        <v>0</v>
      </c>
      <c r="BH127" s="149">
        <f>IF(N127="zníž. prenesená",J127,0)</f>
        <v>0</v>
      </c>
      <c r="BI127" s="149">
        <f>IF(N127="nulová",J127,0)</f>
        <v>0</v>
      </c>
      <c r="BJ127" s="16" t="s">
        <v>169</v>
      </c>
      <c r="BK127" s="150">
        <f>ROUND(I127*H127,3)</f>
        <v>0</v>
      </c>
      <c r="BL127" s="16" t="s">
        <v>168</v>
      </c>
      <c r="BM127" s="16" t="s">
        <v>2191</v>
      </c>
    </row>
    <row r="128" spans="2:65" s="12" customFormat="1">
      <c r="B128" s="159"/>
      <c r="D128" s="152" t="s">
        <v>175</v>
      </c>
      <c r="E128" s="160" t="s">
        <v>1</v>
      </c>
      <c r="F128" s="161" t="s">
        <v>2192</v>
      </c>
      <c r="H128" s="162">
        <v>588.28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175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2" customFormat="1">
      <c r="B129" s="159"/>
      <c r="D129" s="152" t="s">
        <v>175</v>
      </c>
      <c r="E129" s="160" t="s">
        <v>1</v>
      </c>
      <c r="F129" s="161" t="s">
        <v>2193</v>
      </c>
      <c r="H129" s="162">
        <v>17.71</v>
      </c>
      <c r="I129" s="163"/>
      <c r="L129" s="159"/>
      <c r="M129" s="164"/>
      <c r="N129" s="165"/>
      <c r="O129" s="165"/>
      <c r="P129" s="165"/>
      <c r="Q129" s="165"/>
      <c r="R129" s="165"/>
      <c r="S129" s="165"/>
      <c r="T129" s="166"/>
      <c r="AT129" s="160" t="s">
        <v>175</v>
      </c>
      <c r="AU129" s="160" t="s">
        <v>169</v>
      </c>
      <c r="AV129" s="12" t="s">
        <v>169</v>
      </c>
      <c r="AW129" s="12" t="s">
        <v>32</v>
      </c>
      <c r="AX129" s="12" t="s">
        <v>71</v>
      </c>
      <c r="AY129" s="160" t="s">
        <v>162</v>
      </c>
    </row>
    <row r="130" spans="2:65" s="14" customFormat="1">
      <c r="B130" s="175"/>
      <c r="D130" s="152" t="s">
        <v>175</v>
      </c>
      <c r="E130" s="176" t="s">
        <v>1</v>
      </c>
      <c r="F130" s="177" t="s">
        <v>190</v>
      </c>
      <c r="H130" s="178">
        <v>605.99</v>
      </c>
      <c r="I130" s="179"/>
      <c r="L130" s="175"/>
      <c r="M130" s="180"/>
      <c r="N130" s="181"/>
      <c r="O130" s="181"/>
      <c r="P130" s="181"/>
      <c r="Q130" s="181"/>
      <c r="R130" s="181"/>
      <c r="S130" s="181"/>
      <c r="T130" s="182"/>
      <c r="AT130" s="176" t="s">
        <v>175</v>
      </c>
      <c r="AU130" s="176" t="s">
        <v>169</v>
      </c>
      <c r="AV130" s="14" t="s">
        <v>168</v>
      </c>
      <c r="AW130" s="14" t="s">
        <v>32</v>
      </c>
      <c r="AX130" s="14" t="s">
        <v>79</v>
      </c>
      <c r="AY130" s="176" t="s">
        <v>162</v>
      </c>
    </row>
    <row r="131" spans="2:65" s="1" customFormat="1" ht="39" customHeight="1">
      <c r="B131" s="139"/>
      <c r="C131" s="183" t="s">
        <v>314</v>
      </c>
      <c r="D131" s="183" t="s">
        <v>349</v>
      </c>
      <c r="E131" s="246" t="s">
        <v>2558</v>
      </c>
      <c r="F131" s="247"/>
      <c r="G131" s="185" t="s">
        <v>274</v>
      </c>
      <c r="H131" s="186">
        <v>294.14</v>
      </c>
      <c r="I131" s="187"/>
      <c r="J131" s="186">
        <f>ROUND(I131*H131,3)</f>
        <v>0</v>
      </c>
      <c r="K131" s="184" t="s">
        <v>1</v>
      </c>
      <c r="L131" s="188"/>
      <c r="M131" s="189" t="s">
        <v>1</v>
      </c>
      <c r="N131" s="190" t="s">
        <v>43</v>
      </c>
      <c r="O131" s="49"/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AR131" s="16" t="s">
        <v>223</v>
      </c>
      <c r="AT131" s="16" t="s">
        <v>349</v>
      </c>
      <c r="AU131" s="16" t="s">
        <v>169</v>
      </c>
      <c r="AY131" s="16" t="s">
        <v>162</v>
      </c>
      <c r="BE131" s="149">
        <f>IF(N131="základná",J131,0)</f>
        <v>0</v>
      </c>
      <c r="BF131" s="149">
        <f>IF(N131="znížená",J131,0)</f>
        <v>0</v>
      </c>
      <c r="BG131" s="149">
        <f>IF(N131="zákl. prenesená",J131,0)</f>
        <v>0</v>
      </c>
      <c r="BH131" s="149">
        <f>IF(N131="zníž. prenesená",J131,0)</f>
        <v>0</v>
      </c>
      <c r="BI131" s="149">
        <f>IF(N131="nulová",J131,0)</f>
        <v>0</v>
      </c>
      <c r="BJ131" s="16" t="s">
        <v>169</v>
      </c>
      <c r="BK131" s="150">
        <f>ROUND(I131*H131,3)</f>
        <v>0</v>
      </c>
      <c r="BL131" s="16" t="s">
        <v>168</v>
      </c>
      <c r="BM131" s="16" t="s">
        <v>2194</v>
      </c>
    </row>
    <row r="132" spans="2:65" s="1" customFormat="1" ht="16.5" customHeight="1">
      <c r="B132" s="139"/>
      <c r="C132" s="140" t="s">
        <v>318</v>
      </c>
      <c r="D132" s="140" t="s">
        <v>164</v>
      </c>
      <c r="E132" s="242" t="s">
        <v>2195</v>
      </c>
      <c r="F132" s="243"/>
      <c r="G132" s="142" t="s">
        <v>712</v>
      </c>
      <c r="H132" s="143">
        <v>20.5</v>
      </c>
      <c r="I132" s="144"/>
      <c r="J132" s="143">
        <f>ROUND(I132*H132,3)</f>
        <v>0</v>
      </c>
      <c r="K132" s="141" t="s">
        <v>1</v>
      </c>
      <c r="L132" s="30"/>
      <c r="M132" s="145" t="s">
        <v>1</v>
      </c>
      <c r="N132" s="146" t="s">
        <v>43</v>
      </c>
      <c r="O132" s="49"/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AR132" s="16" t="s">
        <v>168</v>
      </c>
      <c r="AT132" s="16" t="s">
        <v>164</v>
      </c>
      <c r="AU132" s="16" t="s">
        <v>169</v>
      </c>
      <c r="AY132" s="16" t="s">
        <v>162</v>
      </c>
      <c r="BE132" s="149">
        <f>IF(N132="základná",J132,0)</f>
        <v>0</v>
      </c>
      <c r="BF132" s="149">
        <f>IF(N132="znížená",J132,0)</f>
        <v>0</v>
      </c>
      <c r="BG132" s="149">
        <f>IF(N132="zákl. prenesená",J132,0)</f>
        <v>0</v>
      </c>
      <c r="BH132" s="149">
        <f>IF(N132="zníž. prenesená",J132,0)</f>
        <v>0</v>
      </c>
      <c r="BI132" s="149">
        <f>IF(N132="nulová",J132,0)</f>
        <v>0</v>
      </c>
      <c r="BJ132" s="16" t="s">
        <v>169</v>
      </c>
      <c r="BK132" s="150">
        <f>ROUND(I132*H132,3)</f>
        <v>0</v>
      </c>
      <c r="BL132" s="16" t="s">
        <v>168</v>
      </c>
      <c r="BM132" s="16" t="s">
        <v>2196</v>
      </c>
    </row>
    <row r="133" spans="2:65" s="1" customFormat="1" ht="16.5" customHeight="1">
      <c r="B133" s="139"/>
      <c r="C133" s="140" t="s">
        <v>326</v>
      </c>
      <c r="D133" s="140" t="s">
        <v>164</v>
      </c>
      <c r="E133" s="242" t="s">
        <v>2197</v>
      </c>
      <c r="F133" s="243"/>
      <c r="G133" s="142" t="s">
        <v>274</v>
      </c>
      <c r="H133" s="143">
        <v>292.7</v>
      </c>
      <c r="I133" s="144"/>
      <c r="J133" s="143">
        <f>ROUND(I133*H133,3)</f>
        <v>0</v>
      </c>
      <c r="K133" s="141" t="s">
        <v>1</v>
      </c>
      <c r="L133" s="30"/>
      <c r="M133" s="145" t="s">
        <v>1</v>
      </c>
      <c r="N133" s="146" t="s">
        <v>43</v>
      </c>
      <c r="O133" s="49"/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AR133" s="16" t="s">
        <v>168</v>
      </c>
      <c r="AT133" s="16" t="s">
        <v>164</v>
      </c>
      <c r="AU133" s="16" t="s">
        <v>169</v>
      </c>
      <c r="AY133" s="16" t="s">
        <v>162</v>
      </c>
      <c r="BE133" s="149">
        <f>IF(N133="základná",J133,0)</f>
        <v>0</v>
      </c>
      <c r="BF133" s="149">
        <f>IF(N133="znížená",J133,0)</f>
        <v>0</v>
      </c>
      <c r="BG133" s="149">
        <f>IF(N133="zákl. prenesená",J133,0)</f>
        <v>0</v>
      </c>
      <c r="BH133" s="149">
        <f>IF(N133="zníž. prenesená",J133,0)</f>
        <v>0</v>
      </c>
      <c r="BI133" s="149">
        <f>IF(N133="nulová",J133,0)</f>
        <v>0</v>
      </c>
      <c r="BJ133" s="16" t="s">
        <v>169</v>
      </c>
      <c r="BK133" s="150">
        <f>ROUND(I133*H133,3)</f>
        <v>0</v>
      </c>
      <c r="BL133" s="16" t="s">
        <v>168</v>
      </c>
      <c r="BM133" s="16" t="s">
        <v>2198</v>
      </c>
    </row>
    <row r="134" spans="2:65" s="12" customFormat="1">
      <c r="B134" s="159"/>
      <c r="D134" s="152" t="s">
        <v>175</v>
      </c>
      <c r="E134" s="160" t="s">
        <v>1</v>
      </c>
      <c r="F134" s="161" t="s">
        <v>2199</v>
      </c>
      <c r="H134" s="162">
        <v>276.60000000000002</v>
      </c>
      <c r="I134" s="163"/>
      <c r="L134" s="159"/>
      <c r="M134" s="164"/>
      <c r="N134" s="165"/>
      <c r="O134" s="165"/>
      <c r="P134" s="165"/>
      <c r="Q134" s="165"/>
      <c r="R134" s="165"/>
      <c r="S134" s="165"/>
      <c r="T134" s="166"/>
      <c r="AT134" s="160" t="s">
        <v>175</v>
      </c>
      <c r="AU134" s="160" t="s">
        <v>169</v>
      </c>
      <c r="AV134" s="12" t="s">
        <v>169</v>
      </c>
      <c r="AW134" s="12" t="s">
        <v>32</v>
      </c>
      <c r="AX134" s="12" t="s">
        <v>71</v>
      </c>
      <c r="AY134" s="160" t="s">
        <v>162</v>
      </c>
    </row>
    <row r="135" spans="2:65" s="12" customFormat="1">
      <c r="B135" s="159"/>
      <c r="D135" s="152" t="s">
        <v>175</v>
      </c>
      <c r="E135" s="160" t="s">
        <v>1</v>
      </c>
      <c r="F135" s="161" t="s">
        <v>2190</v>
      </c>
      <c r="H135" s="162">
        <v>16.100000000000001</v>
      </c>
      <c r="I135" s="163"/>
      <c r="L135" s="159"/>
      <c r="M135" s="164"/>
      <c r="N135" s="165"/>
      <c r="O135" s="165"/>
      <c r="P135" s="165"/>
      <c r="Q135" s="165"/>
      <c r="R135" s="165"/>
      <c r="S135" s="165"/>
      <c r="T135" s="166"/>
      <c r="AT135" s="160" t="s">
        <v>175</v>
      </c>
      <c r="AU135" s="160" t="s">
        <v>169</v>
      </c>
      <c r="AV135" s="12" t="s">
        <v>169</v>
      </c>
      <c r="AW135" s="12" t="s">
        <v>32</v>
      </c>
      <c r="AX135" s="12" t="s">
        <v>71</v>
      </c>
      <c r="AY135" s="160" t="s">
        <v>162</v>
      </c>
    </row>
    <row r="136" spans="2:65" s="14" customFormat="1">
      <c r="B136" s="175"/>
      <c r="D136" s="152" t="s">
        <v>175</v>
      </c>
      <c r="E136" s="176" t="s">
        <v>1</v>
      </c>
      <c r="F136" s="177" t="s">
        <v>190</v>
      </c>
      <c r="H136" s="178">
        <v>292.70000000000005</v>
      </c>
      <c r="I136" s="179"/>
      <c r="L136" s="175"/>
      <c r="M136" s="180"/>
      <c r="N136" s="181"/>
      <c r="O136" s="181"/>
      <c r="P136" s="181"/>
      <c r="Q136" s="181"/>
      <c r="R136" s="181"/>
      <c r="S136" s="181"/>
      <c r="T136" s="182"/>
      <c r="AT136" s="176" t="s">
        <v>175</v>
      </c>
      <c r="AU136" s="176" t="s">
        <v>169</v>
      </c>
      <c r="AV136" s="14" t="s">
        <v>168</v>
      </c>
      <c r="AW136" s="14" t="s">
        <v>32</v>
      </c>
      <c r="AX136" s="14" t="s">
        <v>79</v>
      </c>
      <c r="AY136" s="176" t="s">
        <v>162</v>
      </c>
    </row>
    <row r="137" spans="2:65" s="10" customFormat="1" ht="22.9" customHeight="1">
      <c r="B137" s="126"/>
      <c r="D137" s="127" t="s">
        <v>70</v>
      </c>
      <c r="E137" s="137" t="s">
        <v>168</v>
      </c>
      <c r="F137" s="137" t="s">
        <v>443</v>
      </c>
      <c r="I137" s="129"/>
      <c r="J137" s="138">
        <f>BK137</f>
        <v>0</v>
      </c>
      <c r="L137" s="126"/>
      <c r="M137" s="131"/>
      <c r="N137" s="132"/>
      <c r="O137" s="132"/>
      <c r="P137" s="133">
        <f>SUM(P138:P144)</f>
        <v>0</v>
      </c>
      <c r="Q137" s="132"/>
      <c r="R137" s="133">
        <f>SUM(R138:R144)</f>
        <v>0</v>
      </c>
      <c r="S137" s="132"/>
      <c r="T137" s="134">
        <f>SUM(T138:T144)</f>
        <v>0</v>
      </c>
      <c r="AR137" s="127" t="s">
        <v>79</v>
      </c>
      <c r="AT137" s="135" t="s">
        <v>70</v>
      </c>
      <c r="AU137" s="135" t="s">
        <v>79</v>
      </c>
      <c r="AY137" s="127" t="s">
        <v>162</v>
      </c>
      <c r="BK137" s="136">
        <f>SUM(BK138:BK144)</f>
        <v>0</v>
      </c>
    </row>
    <row r="138" spans="2:65" s="1" customFormat="1" ht="16.5" customHeight="1">
      <c r="B138" s="139"/>
      <c r="C138" s="140" t="s">
        <v>330</v>
      </c>
      <c r="D138" s="140" t="s">
        <v>164</v>
      </c>
      <c r="E138" s="242" t="s">
        <v>2200</v>
      </c>
      <c r="F138" s="243"/>
      <c r="G138" s="142" t="s">
        <v>172</v>
      </c>
      <c r="H138" s="143">
        <v>2.8000000000000001E-2</v>
      </c>
      <c r="I138" s="144"/>
      <c r="J138" s="143">
        <f>ROUND(I138*H138,3)</f>
        <v>0</v>
      </c>
      <c r="K138" s="141" t="s">
        <v>1</v>
      </c>
      <c r="L138" s="30"/>
      <c r="M138" s="145" t="s">
        <v>1</v>
      </c>
      <c r="N138" s="146" t="s">
        <v>43</v>
      </c>
      <c r="O138" s="49"/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AR138" s="16" t="s">
        <v>168</v>
      </c>
      <c r="AT138" s="16" t="s">
        <v>164</v>
      </c>
      <c r="AU138" s="16" t="s">
        <v>169</v>
      </c>
      <c r="AY138" s="16" t="s">
        <v>162</v>
      </c>
      <c r="BE138" s="149">
        <f>IF(N138="základná",J138,0)</f>
        <v>0</v>
      </c>
      <c r="BF138" s="149">
        <f>IF(N138="znížená",J138,0)</f>
        <v>0</v>
      </c>
      <c r="BG138" s="149">
        <f>IF(N138="zákl. prenesená",J138,0)</f>
        <v>0</v>
      </c>
      <c r="BH138" s="149">
        <f>IF(N138="zníž. prenesená",J138,0)</f>
        <v>0</v>
      </c>
      <c r="BI138" s="149">
        <f>IF(N138="nulová",J138,0)</f>
        <v>0</v>
      </c>
      <c r="BJ138" s="16" t="s">
        <v>169</v>
      </c>
      <c r="BK138" s="150">
        <f>ROUND(I138*H138,3)</f>
        <v>0</v>
      </c>
      <c r="BL138" s="16" t="s">
        <v>168</v>
      </c>
      <c r="BM138" s="16" t="s">
        <v>2201</v>
      </c>
    </row>
    <row r="139" spans="2:65" s="11" customFormat="1">
      <c r="B139" s="151"/>
      <c r="D139" s="152" t="s">
        <v>175</v>
      </c>
      <c r="E139" s="153" t="s">
        <v>1</v>
      </c>
      <c r="F139" s="154" t="s">
        <v>2202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175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>
      <c r="B140" s="159"/>
      <c r="D140" s="152" t="s">
        <v>175</v>
      </c>
      <c r="E140" s="160" t="s">
        <v>1</v>
      </c>
      <c r="F140" s="161" t="s">
        <v>2203</v>
      </c>
      <c r="H140" s="162">
        <v>2.8000000000000001E-2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175</v>
      </c>
      <c r="AU140" s="160" t="s">
        <v>169</v>
      </c>
      <c r="AV140" s="12" t="s">
        <v>169</v>
      </c>
      <c r="AW140" s="12" t="s">
        <v>32</v>
      </c>
      <c r="AX140" s="12" t="s">
        <v>79</v>
      </c>
      <c r="AY140" s="160" t="s">
        <v>162</v>
      </c>
    </row>
    <row r="141" spans="2:65" s="1" customFormat="1" ht="16.5" customHeight="1">
      <c r="B141" s="139"/>
      <c r="C141" s="140" t="s">
        <v>338</v>
      </c>
      <c r="D141" s="140" t="s">
        <v>164</v>
      </c>
      <c r="E141" s="242" t="s">
        <v>2204</v>
      </c>
      <c r="F141" s="243"/>
      <c r="G141" s="142" t="s">
        <v>274</v>
      </c>
      <c r="H141" s="143">
        <v>292.7</v>
      </c>
      <c r="I141" s="144"/>
      <c r="J141" s="143">
        <f>ROUND(I141*H141,3)</f>
        <v>0</v>
      </c>
      <c r="K141" s="141" t="s">
        <v>1</v>
      </c>
      <c r="L141" s="30"/>
      <c r="M141" s="145" t="s">
        <v>1</v>
      </c>
      <c r="N141" s="146" t="s">
        <v>43</v>
      </c>
      <c r="O141" s="49"/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AR141" s="16" t="s">
        <v>168</v>
      </c>
      <c r="AT141" s="16" t="s">
        <v>164</v>
      </c>
      <c r="AU141" s="16" t="s">
        <v>169</v>
      </c>
      <c r="AY141" s="16" t="s">
        <v>162</v>
      </c>
      <c r="BE141" s="149">
        <f>IF(N141="základná",J141,0)</f>
        <v>0</v>
      </c>
      <c r="BF141" s="149">
        <f>IF(N141="znížená",J141,0)</f>
        <v>0</v>
      </c>
      <c r="BG141" s="149">
        <f>IF(N141="zákl. prenesená",J141,0)</f>
        <v>0</v>
      </c>
      <c r="BH141" s="149">
        <f>IF(N141="zníž. prenesená",J141,0)</f>
        <v>0</v>
      </c>
      <c r="BI141" s="149">
        <f>IF(N141="nulová",J141,0)</f>
        <v>0</v>
      </c>
      <c r="BJ141" s="16" t="s">
        <v>169</v>
      </c>
      <c r="BK141" s="150">
        <f>ROUND(I141*H141,3)</f>
        <v>0</v>
      </c>
      <c r="BL141" s="16" t="s">
        <v>168</v>
      </c>
      <c r="BM141" s="16" t="s">
        <v>2205</v>
      </c>
    </row>
    <row r="142" spans="2:65" s="12" customFormat="1">
      <c r="B142" s="159"/>
      <c r="D142" s="152" t="s">
        <v>175</v>
      </c>
      <c r="E142" s="160" t="s">
        <v>1</v>
      </c>
      <c r="F142" s="161" t="s">
        <v>2206</v>
      </c>
      <c r="H142" s="162">
        <v>276.60000000000002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175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2" customFormat="1">
      <c r="B143" s="159"/>
      <c r="D143" s="152" t="s">
        <v>175</v>
      </c>
      <c r="E143" s="160" t="s">
        <v>1</v>
      </c>
      <c r="F143" s="161" t="s">
        <v>2207</v>
      </c>
      <c r="H143" s="162">
        <v>16.100000000000001</v>
      </c>
      <c r="I143" s="163"/>
      <c r="L143" s="159"/>
      <c r="M143" s="164"/>
      <c r="N143" s="165"/>
      <c r="O143" s="165"/>
      <c r="P143" s="165"/>
      <c r="Q143" s="165"/>
      <c r="R143" s="165"/>
      <c r="S143" s="165"/>
      <c r="T143" s="166"/>
      <c r="AT143" s="160" t="s">
        <v>175</v>
      </c>
      <c r="AU143" s="160" t="s">
        <v>169</v>
      </c>
      <c r="AV143" s="12" t="s">
        <v>169</v>
      </c>
      <c r="AW143" s="12" t="s">
        <v>32</v>
      </c>
      <c r="AX143" s="12" t="s">
        <v>71</v>
      </c>
      <c r="AY143" s="160" t="s">
        <v>162</v>
      </c>
    </row>
    <row r="144" spans="2:65" s="14" customFormat="1">
      <c r="B144" s="175"/>
      <c r="D144" s="152" t="s">
        <v>175</v>
      </c>
      <c r="E144" s="176" t="s">
        <v>1</v>
      </c>
      <c r="F144" s="177" t="s">
        <v>190</v>
      </c>
      <c r="H144" s="178">
        <v>292.70000000000005</v>
      </c>
      <c r="I144" s="179"/>
      <c r="L144" s="175"/>
      <c r="M144" s="180"/>
      <c r="N144" s="181"/>
      <c r="O144" s="181"/>
      <c r="P144" s="181"/>
      <c r="Q144" s="181"/>
      <c r="R144" s="181"/>
      <c r="S144" s="181"/>
      <c r="T144" s="182"/>
      <c r="AT144" s="176" t="s">
        <v>175</v>
      </c>
      <c r="AU144" s="176" t="s">
        <v>169</v>
      </c>
      <c r="AV144" s="14" t="s">
        <v>168</v>
      </c>
      <c r="AW144" s="14" t="s">
        <v>32</v>
      </c>
      <c r="AX144" s="14" t="s">
        <v>79</v>
      </c>
      <c r="AY144" s="176" t="s">
        <v>162</v>
      </c>
    </row>
    <row r="145" spans="2:65" s="10" customFormat="1" ht="22.9" customHeight="1">
      <c r="B145" s="126"/>
      <c r="D145" s="127" t="s">
        <v>70</v>
      </c>
      <c r="E145" s="137" t="s">
        <v>203</v>
      </c>
      <c r="F145" s="137" t="s">
        <v>567</v>
      </c>
      <c r="I145" s="129"/>
      <c r="J145" s="138">
        <f>BK145</f>
        <v>0</v>
      </c>
      <c r="L145" s="126"/>
      <c r="M145" s="131"/>
      <c r="N145" s="132"/>
      <c r="O145" s="132"/>
      <c r="P145" s="133">
        <f>SUM(P146:P164)</f>
        <v>0</v>
      </c>
      <c r="Q145" s="132"/>
      <c r="R145" s="133">
        <f>SUM(R146:R164)</f>
        <v>0</v>
      </c>
      <c r="S145" s="132"/>
      <c r="T145" s="134">
        <f>SUM(T146:T164)</f>
        <v>0</v>
      </c>
      <c r="AR145" s="127" t="s">
        <v>79</v>
      </c>
      <c r="AT145" s="135" t="s">
        <v>70</v>
      </c>
      <c r="AU145" s="135" t="s">
        <v>79</v>
      </c>
      <c r="AY145" s="127" t="s">
        <v>162</v>
      </c>
      <c r="BK145" s="136">
        <f>SUM(BK146:BK164)</f>
        <v>0</v>
      </c>
    </row>
    <row r="146" spans="2:65" s="1" customFormat="1" ht="16.5" customHeight="1">
      <c r="B146" s="139"/>
      <c r="C146" s="140" t="s">
        <v>344</v>
      </c>
      <c r="D146" s="140" t="s">
        <v>164</v>
      </c>
      <c r="E146" s="242" t="s">
        <v>2208</v>
      </c>
      <c r="F146" s="243"/>
      <c r="G146" s="142" t="s">
        <v>274</v>
      </c>
      <c r="H146" s="143">
        <v>292.7</v>
      </c>
      <c r="I146" s="144"/>
      <c r="J146" s="143">
        <f>ROUND(I146*H146,3)</f>
        <v>0</v>
      </c>
      <c r="K146" s="141" t="s">
        <v>1</v>
      </c>
      <c r="L146" s="30"/>
      <c r="M146" s="145" t="s">
        <v>1</v>
      </c>
      <c r="N146" s="146" t="s">
        <v>43</v>
      </c>
      <c r="O146" s="49"/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AR146" s="16" t="s">
        <v>168</v>
      </c>
      <c r="AT146" s="16" t="s">
        <v>164</v>
      </c>
      <c r="AU146" s="16" t="s">
        <v>169</v>
      </c>
      <c r="AY146" s="16" t="s">
        <v>162</v>
      </c>
      <c r="BE146" s="149">
        <f>IF(N146="základná",J146,0)</f>
        <v>0</v>
      </c>
      <c r="BF146" s="149">
        <f>IF(N146="znížená",J146,0)</f>
        <v>0</v>
      </c>
      <c r="BG146" s="149">
        <f>IF(N146="zákl. prenesená",J146,0)</f>
        <v>0</v>
      </c>
      <c r="BH146" s="149">
        <f>IF(N146="zníž. prenesená",J146,0)</f>
        <v>0</v>
      </c>
      <c r="BI146" s="149">
        <f>IF(N146="nulová",J146,0)</f>
        <v>0</v>
      </c>
      <c r="BJ146" s="16" t="s">
        <v>169</v>
      </c>
      <c r="BK146" s="150">
        <f>ROUND(I146*H146,3)</f>
        <v>0</v>
      </c>
      <c r="BL146" s="16" t="s">
        <v>168</v>
      </c>
      <c r="BM146" s="16" t="s">
        <v>2209</v>
      </c>
    </row>
    <row r="147" spans="2:65" s="12" customFormat="1">
      <c r="B147" s="159"/>
      <c r="D147" s="152" t="s">
        <v>175</v>
      </c>
      <c r="E147" s="160" t="s">
        <v>1</v>
      </c>
      <c r="F147" s="161" t="s">
        <v>2206</v>
      </c>
      <c r="H147" s="162">
        <v>276.60000000000002</v>
      </c>
      <c r="I147" s="163"/>
      <c r="L147" s="159"/>
      <c r="M147" s="164"/>
      <c r="N147" s="165"/>
      <c r="O147" s="165"/>
      <c r="P147" s="165"/>
      <c r="Q147" s="165"/>
      <c r="R147" s="165"/>
      <c r="S147" s="165"/>
      <c r="T147" s="166"/>
      <c r="AT147" s="160" t="s">
        <v>175</v>
      </c>
      <c r="AU147" s="160" t="s">
        <v>169</v>
      </c>
      <c r="AV147" s="12" t="s">
        <v>169</v>
      </c>
      <c r="AW147" s="12" t="s">
        <v>32</v>
      </c>
      <c r="AX147" s="12" t="s">
        <v>71</v>
      </c>
      <c r="AY147" s="160" t="s">
        <v>162</v>
      </c>
    </row>
    <row r="148" spans="2:65" s="12" customFormat="1">
      <c r="B148" s="159"/>
      <c r="D148" s="152" t="s">
        <v>175</v>
      </c>
      <c r="E148" s="160" t="s">
        <v>1</v>
      </c>
      <c r="F148" s="161" t="s">
        <v>2207</v>
      </c>
      <c r="H148" s="162">
        <v>16.100000000000001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175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4" customFormat="1">
      <c r="B149" s="175"/>
      <c r="D149" s="152" t="s">
        <v>175</v>
      </c>
      <c r="E149" s="176" t="s">
        <v>1</v>
      </c>
      <c r="F149" s="177" t="s">
        <v>190</v>
      </c>
      <c r="H149" s="178">
        <v>292.70000000000005</v>
      </c>
      <c r="I149" s="179"/>
      <c r="L149" s="175"/>
      <c r="M149" s="180"/>
      <c r="N149" s="181"/>
      <c r="O149" s="181"/>
      <c r="P149" s="181"/>
      <c r="Q149" s="181"/>
      <c r="R149" s="181"/>
      <c r="S149" s="181"/>
      <c r="T149" s="182"/>
      <c r="AT149" s="176" t="s">
        <v>175</v>
      </c>
      <c r="AU149" s="176" t="s">
        <v>169</v>
      </c>
      <c r="AV149" s="14" t="s">
        <v>168</v>
      </c>
      <c r="AW149" s="14" t="s">
        <v>32</v>
      </c>
      <c r="AX149" s="14" t="s">
        <v>79</v>
      </c>
      <c r="AY149" s="176" t="s">
        <v>162</v>
      </c>
    </row>
    <row r="150" spans="2:65" s="1" customFormat="1" ht="16.5" customHeight="1">
      <c r="B150" s="139"/>
      <c r="C150" s="140" t="s">
        <v>348</v>
      </c>
      <c r="D150" s="140" t="s">
        <v>164</v>
      </c>
      <c r="E150" s="244" t="s">
        <v>2210</v>
      </c>
      <c r="F150" s="245"/>
      <c r="G150" s="142" t="s">
        <v>274</v>
      </c>
      <c r="H150" s="143">
        <v>276.60000000000002</v>
      </c>
      <c r="I150" s="144"/>
      <c r="J150" s="143">
        <f>ROUND(I150*H150,3)</f>
        <v>0</v>
      </c>
      <c r="K150" s="141" t="s">
        <v>1</v>
      </c>
      <c r="L150" s="30"/>
      <c r="M150" s="145" t="s">
        <v>1</v>
      </c>
      <c r="N150" s="146" t="s">
        <v>43</v>
      </c>
      <c r="O150" s="49"/>
      <c r="P150" s="147">
        <f>O150*H150</f>
        <v>0</v>
      </c>
      <c r="Q150" s="147">
        <v>0</v>
      </c>
      <c r="R150" s="147">
        <f>Q150*H150</f>
        <v>0</v>
      </c>
      <c r="S150" s="147">
        <v>0</v>
      </c>
      <c r="T150" s="148">
        <f>S150*H150</f>
        <v>0</v>
      </c>
      <c r="AR150" s="16" t="s">
        <v>168</v>
      </c>
      <c r="AT150" s="16" t="s">
        <v>164</v>
      </c>
      <c r="AU150" s="16" t="s">
        <v>169</v>
      </c>
      <c r="AY150" s="16" t="s">
        <v>162</v>
      </c>
      <c r="BE150" s="149">
        <f>IF(N150="základná",J150,0)</f>
        <v>0</v>
      </c>
      <c r="BF150" s="149">
        <f>IF(N150="znížená",J150,0)</f>
        <v>0</v>
      </c>
      <c r="BG150" s="149">
        <f>IF(N150="zákl. prenesená",J150,0)</f>
        <v>0</v>
      </c>
      <c r="BH150" s="149">
        <f>IF(N150="zníž. prenesená",J150,0)</f>
        <v>0</v>
      </c>
      <c r="BI150" s="149">
        <f>IF(N150="nulová",J150,0)</f>
        <v>0</v>
      </c>
      <c r="BJ150" s="16" t="s">
        <v>169</v>
      </c>
      <c r="BK150" s="150">
        <f>ROUND(I150*H150,3)</f>
        <v>0</v>
      </c>
      <c r="BL150" s="16" t="s">
        <v>168</v>
      </c>
      <c r="BM150" s="16" t="s">
        <v>2211</v>
      </c>
    </row>
    <row r="151" spans="2:65" s="12" customFormat="1">
      <c r="B151" s="159"/>
      <c r="D151" s="152" t="s">
        <v>175</v>
      </c>
      <c r="E151" s="160" t="s">
        <v>1</v>
      </c>
      <c r="F151" s="161" t="s">
        <v>2212</v>
      </c>
      <c r="H151" s="162">
        <v>276.60000000000002</v>
      </c>
      <c r="I151" s="163"/>
      <c r="L151" s="159"/>
      <c r="M151" s="164"/>
      <c r="N151" s="165"/>
      <c r="O151" s="165"/>
      <c r="P151" s="165"/>
      <c r="Q151" s="165"/>
      <c r="R151" s="165"/>
      <c r="S151" s="165"/>
      <c r="T151" s="166"/>
      <c r="AT151" s="160" t="s">
        <v>175</v>
      </c>
      <c r="AU151" s="160" t="s">
        <v>169</v>
      </c>
      <c r="AV151" s="12" t="s">
        <v>169</v>
      </c>
      <c r="AW151" s="12" t="s">
        <v>32</v>
      </c>
      <c r="AX151" s="12" t="s">
        <v>79</v>
      </c>
      <c r="AY151" s="160" t="s">
        <v>162</v>
      </c>
    </row>
    <row r="152" spans="2:65" s="1" customFormat="1" ht="16.5" customHeight="1">
      <c r="B152" s="139"/>
      <c r="C152" s="140" t="s">
        <v>355</v>
      </c>
      <c r="D152" s="140" t="s">
        <v>164</v>
      </c>
      <c r="E152" s="244" t="s">
        <v>2213</v>
      </c>
      <c r="F152" s="243"/>
      <c r="G152" s="142" t="s">
        <v>274</v>
      </c>
      <c r="H152" s="143">
        <v>1.65</v>
      </c>
      <c r="I152" s="144"/>
      <c r="J152" s="143">
        <f>ROUND(I152*H152,3)</f>
        <v>0</v>
      </c>
      <c r="K152" s="141" t="s">
        <v>1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2214</v>
      </c>
    </row>
    <row r="153" spans="2:65" s="12" customFormat="1">
      <c r="B153" s="159"/>
      <c r="D153" s="152" t="s">
        <v>175</v>
      </c>
      <c r="E153" s="160" t="s">
        <v>1</v>
      </c>
      <c r="F153" s="161" t="s">
        <v>2215</v>
      </c>
      <c r="H153" s="162">
        <v>1.65</v>
      </c>
      <c r="I153" s="163"/>
      <c r="L153" s="159"/>
      <c r="M153" s="164"/>
      <c r="N153" s="165"/>
      <c r="O153" s="165"/>
      <c r="P153" s="165"/>
      <c r="Q153" s="165"/>
      <c r="R153" s="165"/>
      <c r="S153" s="165"/>
      <c r="T153" s="166"/>
      <c r="AT153" s="160" t="s">
        <v>175</v>
      </c>
      <c r="AU153" s="160" t="s">
        <v>169</v>
      </c>
      <c r="AV153" s="12" t="s">
        <v>169</v>
      </c>
      <c r="AW153" s="12" t="s">
        <v>32</v>
      </c>
      <c r="AX153" s="12" t="s">
        <v>79</v>
      </c>
      <c r="AY153" s="160" t="s">
        <v>162</v>
      </c>
    </row>
    <row r="154" spans="2:65" s="1" customFormat="1" ht="16.5" customHeight="1">
      <c r="B154" s="139"/>
      <c r="C154" s="140" t="s">
        <v>363</v>
      </c>
      <c r="D154" s="140" t="s">
        <v>164</v>
      </c>
      <c r="E154" s="244" t="s">
        <v>2216</v>
      </c>
      <c r="F154" s="243"/>
      <c r="G154" s="142" t="s">
        <v>274</v>
      </c>
      <c r="H154" s="143">
        <v>1.65</v>
      </c>
      <c r="I154" s="144"/>
      <c r="J154" s="143">
        <f>ROUND(I154*H154,3)</f>
        <v>0</v>
      </c>
      <c r="K154" s="141" t="s">
        <v>1</v>
      </c>
      <c r="L154" s="30"/>
      <c r="M154" s="145" t="s">
        <v>1</v>
      </c>
      <c r="N154" s="146" t="s">
        <v>43</v>
      </c>
      <c r="O154" s="49"/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AR154" s="16" t="s">
        <v>168</v>
      </c>
      <c r="AT154" s="16" t="s">
        <v>164</v>
      </c>
      <c r="AU154" s="16" t="s">
        <v>169</v>
      </c>
      <c r="AY154" s="16" t="s">
        <v>162</v>
      </c>
      <c r="BE154" s="149">
        <f>IF(N154="základná",J154,0)</f>
        <v>0</v>
      </c>
      <c r="BF154" s="149">
        <f>IF(N154="znížená",J154,0)</f>
        <v>0</v>
      </c>
      <c r="BG154" s="149">
        <f>IF(N154="zákl. prenesená",J154,0)</f>
        <v>0</v>
      </c>
      <c r="BH154" s="149">
        <f>IF(N154="zníž. prenesená",J154,0)</f>
        <v>0</v>
      </c>
      <c r="BI154" s="149">
        <f>IF(N154="nulová",J154,0)</f>
        <v>0</v>
      </c>
      <c r="BJ154" s="16" t="s">
        <v>169</v>
      </c>
      <c r="BK154" s="150">
        <f>ROUND(I154*H154,3)</f>
        <v>0</v>
      </c>
      <c r="BL154" s="16" t="s">
        <v>168</v>
      </c>
      <c r="BM154" s="16" t="s">
        <v>2217</v>
      </c>
    </row>
    <row r="155" spans="2:65" s="12" customFormat="1">
      <c r="B155" s="159"/>
      <c r="D155" s="152" t="s">
        <v>175</v>
      </c>
      <c r="E155" s="160" t="s">
        <v>1</v>
      </c>
      <c r="F155" s="161" t="s">
        <v>2215</v>
      </c>
      <c r="H155" s="162">
        <v>1.65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175</v>
      </c>
      <c r="AU155" s="160" t="s">
        <v>169</v>
      </c>
      <c r="AV155" s="12" t="s">
        <v>169</v>
      </c>
      <c r="AW155" s="12" t="s">
        <v>32</v>
      </c>
      <c r="AX155" s="12" t="s">
        <v>79</v>
      </c>
      <c r="AY155" s="160" t="s">
        <v>162</v>
      </c>
    </row>
    <row r="156" spans="2:65" s="1" customFormat="1" ht="16.5" customHeight="1">
      <c r="B156" s="139"/>
      <c r="C156" s="140" t="s">
        <v>380</v>
      </c>
      <c r="D156" s="140" t="s">
        <v>164</v>
      </c>
      <c r="E156" s="244" t="s">
        <v>2218</v>
      </c>
      <c r="F156" s="243"/>
      <c r="G156" s="142" t="s">
        <v>274</v>
      </c>
      <c r="H156" s="143">
        <v>1.65</v>
      </c>
      <c r="I156" s="144"/>
      <c r="J156" s="143">
        <f>ROUND(I156*H156,3)</f>
        <v>0</v>
      </c>
      <c r="K156" s="141" t="s">
        <v>1</v>
      </c>
      <c r="L156" s="30"/>
      <c r="M156" s="145" t="s">
        <v>1</v>
      </c>
      <c r="N156" s="146" t="s">
        <v>43</v>
      </c>
      <c r="O156" s="49"/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AR156" s="16" t="s">
        <v>168</v>
      </c>
      <c r="AT156" s="16" t="s">
        <v>164</v>
      </c>
      <c r="AU156" s="16" t="s">
        <v>169</v>
      </c>
      <c r="AY156" s="16" t="s">
        <v>162</v>
      </c>
      <c r="BE156" s="149">
        <f>IF(N156="základná",J156,0)</f>
        <v>0</v>
      </c>
      <c r="BF156" s="149">
        <f>IF(N156="znížená",J156,0)</f>
        <v>0</v>
      </c>
      <c r="BG156" s="149">
        <f>IF(N156="zákl. prenesená",J156,0)</f>
        <v>0</v>
      </c>
      <c r="BH156" s="149">
        <f>IF(N156="zníž. prenesená",J156,0)</f>
        <v>0</v>
      </c>
      <c r="BI156" s="149">
        <f>IF(N156="nulová",J156,0)</f>
        <v>0</v>
      </c>
      <c r="BJ156" s="16" t="s">
        <v>169</v>
      </c>
      <c r="BK156" s="150">
        <f>ROUND(I156*H156,3)</f>
        <v>0</v>
      </c>
      <c r="BL156" s="16" t="s">
        <v>168</v>
      </c>
      <c r="BM156" s="16" t="s">
        <v>2219</v>
      </c>
    </row>
    <row r="157" spans="2:65" s="12" customFormat="1">
      <c r="B157" s="159"/>
      <c r="D157" s="152" t="s">
        <v>175</v>
      </c>
      <c r="E157" s="160" t="s">
        <v>1</v>
      </c>
      <c r="F157" s="161" t="s">
        <v>2215</v>
      </c>
      <c r="H157" s="162">
        <v>1.65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175</v>
      </c>
      <c r="AU157" s="160" t="s">
        <v>169</v>
      </c>
      <c r="AV157" s="12" t="s">
        <v>169</v>
      </c>
      <c r="AW157" s="12" t="s">
        <v>32</v>
      </c>
      <c r="AX157" s="12" t="s">
        <v>79</v>
      </c>
      <c r="AY157" s="160" t="s">
        <v>162</v>
      </c>
    </row>
    <row r="158" spans="2:65" s="1" customFormat="1" ht="16.5" customHeight="1">
      <c r="B158" s="139"/>
      <c r="C158" s="140" t="s">
        <v>387</v>
      </c>
      <c r="D158" s="140" t="s">
        <v>164</v>
      </c>
      <c r="E158" s="244" t="s">
        <v>2220</v>
      </c>
      <c r="F158" s="243"/>
      <c r="G158" s="142" t="s">
        <v>274</v>
      </c>
      <c r="H158" s="143">
        <v>1.65</v>
      </c>
      <c r="I158" s="144"/>
      <c r="J158" s="143">
        <f>ROUND(I158*H158,3)</f>
        <v>0</v>
      </c>
      <c r="K158" s="141" t="s">
        <v>1</v>
      </c>
      <c r="L158" s="30"/>
      <c r="M158" s="145" t="s">
        <v>1</v>
      </c>
      <c r="N158" s="146" t="s">
        <v>43</v>
      </c>
      <c r="O158" s="49"/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AR158" s="16" t="s">
        <v>168</v>
      </c>
      <c r="AT158" s="16" t="s">
        <v>164</v>
      </c>
      <c r="AU158" s="16" t="s">
        <v>169</v>
      </c>
      <c r="AY158" s="16" t="s">
        <v>162</v>
      </c>
      <c r="BE158" s="149">
        <f>IF(N158="základná",J158,0)</f>
        <v>0</v>
      </c>
      <c r="BF158" s="149">
        <f>IF(N158="znížená",J158,0)</f>
        <v>0</v>
      </c>
      <c r="BG158" s="149">
        <f>IF(N158="zákl. prenesená",J158,0)</f>
        <v>0</v>
      </c>
      <c r="BH158" s="149">
        <f>IF(N158="zníž. prenesená",J158,0)</f>
        <v>0</v>
      </c>
      <c r="BI158" s="149">
        <f>IF(N158="nulová",J158,0)</f>
        <v>0</v>
      </c>
      <c r="BJ158" s="16" t="s">
        <v>169</v>
      </c>
      <c r="BK158" s="150">
        <f>ROUND(I158*H158,3)</f>
        <v>0</v>
      </c>
      <c r="BL158" s="16" t="s">
        <v>168</v>
      </c>
      <c r="BM158" s="16" t="s">
        <v>2221</v>
      </c>
    </row>
    <row r="159" spans="2:65" s="1" customFormat="1" ht="16.5" customHeight="1">
      <c r="B159" s="139"/>
      <c r="C159" s="140" t="s">
        <v>393</v>
      </c>
      <c r="D159" s="140" t="s">
        <v>164</v>
      </c>
      <c r="E159" s="242" t="s">
        <v>2222</v>
      </c>
      <c r="F159" s="243"/>
      <c r="G159" s="142" t="s">
        <v>274</v>
      </c>
      <c r="H159" s="143">
        <v>16.100000000000001</v>
      </c>
      <c r="I159" s="144"/>
      <c r="J159" s="143">
        <f>ROUND(I159*H159,3)</f>
        <v>0</v>
      </c>
      <c r="K159" s="141" t="s">
        <v>1</v>
      </c>
      <c r="L159" s="30"/>
      <c r="M159" s="145" t="s">
        <v>1</v>
      </c>
      <c r="N159" s="146" t="s">
        <v>43</v>
      </c>
      <c r="O159" s="49"/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AR159" s="16" t="s">
        <v>168</v>
      </c>
      <c r="AT159" s="16" t="s">
        <v>164</v>
      </c>
      <c r="AU159" s="16" t="s">
        <v>169</v>
      </c>
      <c r="AY159" s="16" t="s">
        <v>162</v>
      </c>
      <c r="BE159" s="149">
        <f>IF(N159="základná",J159,0)</f>
        <v>0</v>
      </c>
      <c r="BF159" s="149">
        <f>IF(N159="znížená",J159,0)</f>
        <v>0</v>
      </c>
      <c r="BG159" s="149">
        <f>IF(N159="zákl. prenesená",J159,0)</f>
        <v>0</v>
      </c>
      <c r="BH159" s="149">
        <f>IF(N159="zníž. prenesená",J159,0)</f>
        <v>0</v>
      </c>
      <c r="BI159" s="149">
        <f>IF(N159="nulová",J159,0)</f>
        <v>0</v>
      </c>
      <c r="BJ159" s="16" t="s">
        <v>169</v>
      </c>
      <c r="BK159" s="150">
        <f>ROUND(I159*H159,3)</f>
        <v>0</v>
      </c>
      <c r="BL159" s="16" t="s">
        <v>168</v>
      </c>
      <c r="BM159" s="16" t="s">
        <v>2223</v>
      </c>
    </row>
    <row r="160" spans="2:65" s="1" customFormat="1" ht="16.5" customHeight="1">
      <c r="B160" s="139"/>
      <c r="C160" s="183" t="s">
        <v>399</v>
      </c>
      <c r="D160" s="183" t="s">
        <v>349</v>
      </c>
      <c r="E160" s="246" t="s">
        <v>2559</v>
      </c>
      <c r="F160" s="247"/>
      <c r="G160" s="185" t="s">
        <v>274</v>
      </c>
      <c r="H160" s="186">
        <v>16.260999999999999</v>
      </c>
      <c r="I160" s="187"/>
      <c r="J160" s="186">
        <f>ROUND(I160*H160,3)</f>
        <v>0</v>
      </c>
      <c r="K160" s="184" t="s">
        <v>1</v>
      </c>
      <c r="L160" s="188"/>
      <c r="M160" s="189" t="s">
        <v>1</v>
      </c>
      <c r="N160" s="190" t="s">
        <v>43</v>
      </c>
      <c r="O160" s="49"/>
      <c r="P160" s="147">
        <f>O160*H160</f>
        <v>0</v>
      </c>
      <c r="Q160" s="147">
        <v>0</v>
      </c>
      <c r="R160" s="147">
        <f>Q160*H160</f>
        <v>0</v>
      </c>
      <c r="S160" s="147">
        <v>0</v>
      </c>
      <c r="T160" s="148">
        <f>S160*H160</f>
        <v>0</v>
      </c>
      <c r="AR160" s="16" t="s">
        <v>223</v>
      </c>
      <c r="AT160" s="16" t="s">
        <v>349</v>
      </c>
      <c r="AU160" s="16" t="s">
        <v>169</v>
      </c>
      <c r="AY160" s="16" t="s">
        <v>162</v>
      </c>
      <c r="BE160" s="149">
        <f>IF(N160="základná",J160,0)</f>
        <v>0</v>
      </c>
      <c r="BF160" s="149">
        <f>IF(N160="znížená",J160,0)</f>
        <v>0</v>
      </c>
      <c r="BG160" s="149">
        <f>IF(N160="zákl. prenesená",J160,0)</f>
        <v>0</v>
      </c>
      <c r="BH160" s="149">
        <f>IF(N160="zníž. prenesená",J160,0)</f>
        <v>0</v>
      </c>
      <c r="BI160" s="149">
        <f>IF(N160="nulová",J160,0)</f>
        <v>0</v>
      </c>
      <c r="BJ160" s="16" t="s">
        <v>169</v>
      </c>
      <c r="BK160" s="150">
        <f>ROUND(I160*H160,3)</f>
        <v>0</v>
      </c>
      <c r="BL160" s="16" t="s">
        <v>168</v>
      </c>
      <c r="BM160" s="16" t="s">
        <v>2224</v>
      </c>
    </row>
    <row r="161" spans="2:65" s="12" customFormat="1">
      <c r="B161" s="159"/>
      <c r="D161" s="152" t="s">
        <v>175</v>
      </c>
      <c r="E161" s="160" t="s">
        <v>1</v>
      </c>
      <c r="F161" s="161" t="s">
        <v>2225</v>
      </c>
      <c r="H161" s="162">
        <v>16.260999999999999</v>
      </c>
      <c r="I161" s="163"/>
      <c r="L161" s="159"/>
      <c r="M161" s="164"/>
      <c r="N161" s="165"/>
      <c r="O161" s="165"/>
      <c r="P161" s="165"/>
      <c r="Q161" s="165"/>
      <c r="R161" s="165"/>
      <c r="S161" s="165"/>
      <c r="T161" s="166"/>
      <c r="AT161" s="160" t="s">
        <v>175</v>
      </c>
      <c r="AU161" s="160" t="s">
        <v>169</v>
      </c>
      <c r="AV161" s="12" t="s">
        <v>169</v>
      </c>
      <c r="AW161" s="12" t="s">
        <v>32</v>
      </c>
      <c r="AX161" s="12" t="s">
        <v>79</v>
      </c>
      <c r="AY161" s="160" t="s">
        <v>162</v>
      </c>
    </row>
    <row r="162" spans="2:65" s="1" customFormat="1" ht="16.5" customHeight="1">
      <c r="B162" s="139"/>
      <c r="C162" s="140" t="s">
        <v>404</v>
      </c>
      <c r="D162" s="140" t="s">
        <v>164</v>
      </c>
      <c r="E162" s="242" t="s">
        <v>2226</v>
      </c>
      <c r="F162" s="243"/>
      <c r="G162" s="142" t="s">
        <v>274</v>
      </c>
      <c r="H162" s="143">
        <v>276.60000000000002</v>
      </c>
      <c r="I162" s="144"/>
      <c r="J162" s="143">
        <f>ROUND(I162*H162,3)</f>
        <v>0</v>
      </c>
      <c r="K162" s="141" t="s">
        <v>1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2227</v>
      </c>
    </row>
    <row r="163" spans="2:65" s="1" customFormat="1" ht="16.5" customHeight="1">
      <c r="B163" s="139"/>
      <c r="C163" s="183" t="s">
        <v>408</v>
      </c>
      <c r="D163" s="183" t="s">
        <v>349</v>
      </c>
      <c r="E163" s="246" t="s">
        <v>2560</v>
      </c>
      <c r="F163" s="247"/>
      <c r="G163" s="185" t="s">
        <v>274</v>
      </c>
      <c r="H163" s="186">
        <v>279.36599999999999</v>
      </c>
      <c r="I163" s="187"/>
      <c r="J163" s="186">
        <f>ROUND(I163*H163,3)</f>
        <v>0</v>
      </c>
      <c r="K163" s="184" t="s">
        <v>1</v>
      </c>
      <c r="L163" s="188"/>
      <c r="M163" s="189" t="s">
        <v>1</v>
      </c>
      <c r="N163" s="190" t="s">
        <v>43</v>
      </c>
      <c r="O163" s="49"/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AR163" s="16" t="s">
        <v>223</v>
      </c>
      <c r="AT163" s="16" t="s">
        <v>349</v>
      </c>
      <c r="AU163" s="16" t="s">
        <v>169</v>
      </c>
      <c r="AY163" s="16" t="s">
        <v>162</v>
      </c>
      <c r="BE163" s="149">
        <f>IF(N163="základná",J163,0)</f>
        <v>0</v>
      </c>
      <c r="BF163" s="149">
        <f>IF(N163="znížená",J163,0)</f>
        <v>0</v>
      </c>
      <c r="BG163" s="149">
        <f>IF(N163="zákl. prenesená",J163,0)</f>
        <v>0</v>
      </c>
      <c r="BH163" s="149">
        <f>IF(N163="zníž. prenesená",J163,0)</f>
        <v>0</v>
      </c>
      <c r="BI163" s="149">
        <f>IF(N163="nulová",J163,0)</f>
        <v>0</v>
      </c>
      <c r="BJ163" s="16" t="s">
        <v>169</v>
      </c>
      <c r="BK163" s="150">
        <f>ROUND(I163*H163,3)</f>
        <v>0</v>
      </c>
      <c r="BL163" s="16" t="s">
        <v>168</v>
      </c>
      <c r="BM163" s="16" t="s">
        <v>2228</v>
      </c>
    </row>
    <row r="164" spans="2:65" s="12" customFormat="1">
      <c r="B164" s="159"/>
      <c r="D164" s="152" t="s">
        <v>175</v>
      </c>
      <c r="E164" s="160" t="s">
        <v>1</v>
      </c>
      <c r="F164" s="161" t="s">
        <v>2229</v>
      </c>
      <c r="H164" s="162">
        <v>279.36599999999999</v>
      </c>
      <c r="I164" s="163"/>
      <c r="L164" s="159"/>
      <c r="M164" s="164"/>
      <c r="N164" s="165"/>
      <c r="O164" s="165"/>
      <c r="P164" s="165"/>
      <c r="Q164" s="165"/>
      <c r="R164" s="165"/>
      <c r="S164" s="165"/>
      <c r="T164" s="166"/>
      <c r="AT164" s="160" t="s">
        <v>175</v>
      </c>
      <c r="AU164" s="160" t="s">
        <v>169</v>
      </c>
      <c r="AV164" s="12" t="s">
        <v>169</v>
      </c>
      <c r="AW164" s="12" t="s">
        <v>32</v>
      </c>
      <c r="AX164" s="12" t="s">
        <v>79</v>
      </c>
      <c r="AY164" s="160" t="s">
        <v>162</v>
      </c>
    </row>
    <row r="165" spans="2:65" s="10" customFormat="1" ht="22.9" customHeight="1">
      <c r="B165" s="126"/>
      <c r="D165" s="127" t="s">
        <v>70</v>
      </c>
      <c r="E165" s="137" t="s">
        <v>223</v>
      </c>
      <c r="F165" s="137" t="s">
        <v>1999</v>
      </c>
      <c r="I165" s="129"/>
      <c r="J165" s="138">
        <f>BK165</f>
        <v>0</v>
      </c>
      <c r="L165" s="126"/>
      <c r="M165" s="131"/>
      <c r="N165" s="132"/>
      <c r="O165" s="132"/>
      <c r="P165" s="133">
        <f>SUM(P166:P172)</f>
        <v>0</v>
      </c>
      <c r="Q165" s="132"/>
      <c r="R165" s="133">
        <f>SUM(R166:R172)</f>
        <v>0</v>
      </c>
      <c r="S165" s="132"/>
      <c r="T165" s="134">
        <f>SUM(T166:T172)</f>
        <v>0</v>
      </c>
      <c r="AR165" s="127" t="s">
        <v>79</v>
      </c>
      <c r="AT165" s="135" t="s">
        <v>70</v>
      </c>
      <c r="AU165" s="135" t="s">
        <v>79</v>
      </c>
      <c r="AY165" s="127" t="s">
        <v>162</v>
      </c>
      <c r="BK165" s="136">
        <f>SUM(BK166:BK172)</f>
        <v>0</v>
      </c>
    </row>
    <row r="166" spans="2:65" s="1" customFormat="1" ht="16.5" customHeight="1">
      <c r="B166" s="139"/>
      <c r="C166" s="140" t="s">
        <v>412</v>
      </c>
      <c r="D166" s="140" t="s">
        <v>164</v>
      </c>
      <c r="E166" s="242" t="s">
        <v>2230</v>
      </c>
      <c r="F166" s="243"/>
      <c r="G166" s="142" t="s">
        <v>1981</v>
      </c>
      <c r="H166" s="143">
        <v>1</v>
      </c>
      <c r="I166" s="144"/>
      <c r="J166" s="143">
        <f t="shared" ref="J166:J172" si="0">ROUND(I166*H166,3)</f>
        <v>0</v>
      </c>
      <c r="K166" s="141" t="s">
        <v>1</v>
      </c>
      <c r="L166" s="30"/>
      <c r="M166" s="145" t="s">
        <v>1</v>
      </c>
      <c r="N166" s="146" t="s">
        <v>43</v>
      </c>
      <c r="O166" s="49"/>
      <c r="P166" s="147">
        <f t="shared" ref="P166:P172" si="1">O166*H166</f>
        <v>0</v>
      </c>
      <c r="Q166" s="147">
        <v>0</v>
      </c>
      <c r="R166" s="147">
        <f t="shared" ref="R166:R172" si="2">Q166*H166</f>
        <v>0</v>
      </c>
      <c r="S166" s="147">
        <v>0</v>
      </c>
      <c r="T166" s="148">
        <f t="shared" ref="T166:T172" si="3">S166*H166</f>
        <v>0</v>
      </c>
      <c r="AR166" s="16" t="s">
        <v>168</v>
      </c>
      <c r="AT166" s="16" t="s">
        <v>164</v>
      </c>
      <c r="AU166" s="16" t="s">
        <v>169</v>
      </c>
      <c r="AY166" s="16" t="s">
        <v>162</v>
      </c>
      <c r="BE166" s="149">
        <f t="shared" ref="BE166:BE172" si="4">IF(N166="základná",J166,0)</f>
        <v>0</v>
      </c>
      <c r="BF166" s="149">
        <f t="shared" ref="BF166:BF172" si="5">IF(N166="znížená",J166,0)</f>
        <v>0</v>
      </c>
      <c r="BG166" s="149">
        <f t="shared" ref="BG166:BG172" si="6">IF(N166="zákl. prenesená",J166,0)</f>
        <v>0</v>
      </c>
      <c r="BH166" s="149">
        <f t="shared" ref="BH166:BH172" si="7">IF(N166="zníž. prenesená",J166,0)</f>
        <v>0</v>
      </c>
      <c r="BI166" s="149">
        <f t="shared" ref="BI166:BI172" si="8">IF(N166="nulová",J166,0)</f>
        <v>0</v>
      </c>
      <c r="BJ166" s="16" t="s">
        <v>169</v>
      </c>
      <c r="BK166" s="150">
        <f t="shared" ref="BK166:BK172" si="9">ROUND(I166*H166,3)</f>
        <v>0</v>
      </c>
      <c r="BL166" s="16" t="s">
        <v>168</v>
      </c>
      <c r="BM166" s="16" t="s">
        <v>2231</v>
      </c>
    </row>
    <row r="167" spans="2:65" s="1" customFormat="1" ht="16.5" customHeight="1">
      <c r="B167" s="139"/>
      <c r="C167" s="183" t="s">
        <v>415</v>
      </c>
      <c r="D167" s="183" t="s">
        <v>349</v>
      </c>
      <c r="E167" s="246" t="s">
        <v>2232</v>
      </c>
      <c r="F167" s="247"/>
      <c r="G167" s="185" t="s">
        <v>1981</v>
      </c>
      <c r="H167" s="186">
        <v>1</v>
      </c>
      <c r="I167" s="187"/>
      <c r="J167" s="186">
        <f t="shared" si="0"/>
        <v>0</v>
      </c>
      <c r="K167" s="184" t="s">
        <v>1</v>
      </c>
      <c r="L167" s="188"/>
      <c r="M167" s="189" t="s">
        <v>1</v>
      </c>
      <c r="N167" s="190" t="s">
        <v>43</v>
      </c>
      <c r="O167" s="49"/>
      <c r="P167" s="147">
        <f t="shared" si="1"/>
        <v>0</v>
      </c>
      <c r="Q167" s="147">
        <v>0</v>
      </c>
      <c r="R167" s="147">
        <f t="shared" si="2"/>
        <v>0</v>
      </c>
      <c r="S167" s="147">
        <v>0</v>
      </c>
      <c r="T167" s="148">
        <f t="shared" si="3"/>
        <v>0</v>
      </c>
      <c r="AR167" s="16" t="s">
        <v>223</v>
      </c>
      <c r="AT167" s="16" t="s">
        <v>349</v>
      </c>
      <c r="AU167" s="16" t="s">
        <v>169</v>
      </c>
      <c r="AY167" s="16" t="s">
        <v>162</v>
      </c>
      <c r="BE167" s="149">
        <f t="shared" si="4"/>
        <v>0</v>
      </c>
      <c r="BF167" s="149">
        <f t="shared" si="5"/>
        <v>0</v>
      </c>
      <c r="BG167" s="149">
        <f t="shared" si="6"/>
        <v>0</v>
      </c>
      <c r="BH167" s="149">
        <f t="shared" si="7"/>
        <v>0</v>
      </c>
      <c r="BI167" s="149">
        <f t="shared" si="8"/>
        <v>0</v>
      </c>
      <c r="BJ167" s="16" t="s">
        <v>169</v>
      </c>
      <c r="BK167" s="150">
        <f t="shared" si="9"/>
        <v>0</v>
      </c>
      <c r="BL167" s="16" t="s">
        <v>168</v>
      </c>
      <c r="BM167" s="16" t="s">
        <v>2233</v>
      </c>
    </row>
    <row r="168" spans="2:65" s="1" customFormat="1" ht="16.5" customHeight="1">
      <c r="B168" s="139"/>
      <c r="C168" s="183" t="s">
        <v>418</v>
      </c>
      <c r="D168" s="183" t="s">
        <v>349</v>
      </c>
      <c r="E168" s="246" t="s">
        <v>2234</v>
      </c>
      <c r="F168" s="247"/>
      <c r="G168" s="185" t="s">
        <v>1981</v>
      </c>
      <c r="H168" s="186">
        <v>1</v>
      </c>
      <c r="I168" s="187"/>
      <c r="J168" s="186">
        <f t="shared" si="0"/>
        <v>0</v>
      </c>
      <c r="K168" s="184" t="s">
        <v>1</v>
      </c>
      <c r="L168" s="188"/>
      <c r="M168" s="189" t="s">
        <v>1</v>
      </c>
      <c r="N168" s="190" t="s">
        <v>43</v>
      </c>
      <c r="O168" s="49"/>
      <c r="P168" s="147">
        <f t="shared" si="1"/>
        <v>0</v>
      </c>
      <c r="Q168" s="147">
        <v>0</v>
      </c>
      <c r="R168" s="147">
        <f t="shared" si="2"/>
        <v>0</v>
      </c>
      <c r="S168" s="147">
        <v>0</v>
      </c>
      <c r="T168" s="148">
        <f t="shared" si="3"/>
        <v>0</v>
      </c>
      <c r="AR168" s="16" t="s">
        <v>223</v>
      </c>
      <c r="AT168" s="16" t="s">
        <v>349</v>
      </c>
      <c r="AU168" s="16" t="s">
        <v>169</v>
      </c>
      <c r="AY168" s="16" t="s">
        <v>162</v>
      </c>
      <c r="BE168" s="149">
        <f t="shared" si="4"/>
        <v>0</v>
      </c>
      <c r="BF168" s="149">
        <f t="shared" si="5"/>
        <v>0</v>
      </c>
      <c r="BG168" s="149">
        <f t="shared" si="6"/>
        <v>0</v>
      </c>
      <c r="BH168" s="149">
        <f t="shared" si="7"/>
        <v>0</v>
      </c>
      <c r="BI168" s="149">
        <f t="shared" si="8"/>
        <v>0</v>
      </c>
      <c r="BJ168" s="16" t="s">
        <v>169</v>
      </c>
      <c r="BK168" s="150">
        <f t="shared" si="9"/>
        <v>0</v>
      </c>
      <c r="BL168" s="16" t="s">
        <v>168</v>
      </c>
      <c r="BM168" s="16" t="s">
        <v>2235</v>
      </c>
    </row>
    <row r="169" spans="2:65" s="1" customFormat="1" ht="16.5" customHeight="1">
      <c r="B169" s="139"/>
      <c r="C169" s="183" t="s">
        <v>429</v>
      </c>
      <c r="D169" s="183" t="s">
        <v>349</v>
      </c>
      <c r="E169" s="246" t="s">
        <v>2236</v>
      </c>
      <c r="F169" s="247"/>
      <c r="G169" s="185" t="s">
        <v>1981</v>
      </c>
      <c r="H169" s="186">
        <v>1</v>
      </c>
      <c r="I169" s="187"/>
      <c r="J169" s="186">
        <f t="shared" si="0"/>
        <v>0</v>
      </c>
      <c r="K169" s="184" t="s">
        <v>1</v>
      </c>
      <c r="L169" s="188"/>
      <c r="M169" s="189" t="s">
        <v>1</v>
      </c>
      <c r="N169" s="190" t="s">
        <v>43</v>
      </c>
      <c r="O169" s="49"/>
      <c r="P169" s="147">
        <f t="shared" si="1"/>
        <v>0</v>
      </c>
      <c r="Q169" s="147">
        <v>0</v>
      </c>
      <c r="R169" s="147">
        <f t="shared" si="2"/>
        <v>0</v>
      </c>
      <c r="S169" s="147">
        <v>0</v>
      </c>
      <c r="T169" s="148">
        <f t="shared" si="3"/>
        <v>0</v>
      </c>
      <c r="AR169" s="16" t="s">
        <v>223</v>
      </c>
      <c r="AT169" s="16" t="s">
        <v>349</v>
      </c>
      <c r="AU169" s="16" t="s">
        <v>169</v>
      </c>
      <c r="AY169" s="16" t="s">
        <v>162</v>
      </c>
      <c r="BE169" s="149">
        <f t="shared" si="4"/>
        <v>0</v>
      </c>
      <c r="BF169" s="149">
        <f t="shared" si="5"/>
        <v>0</v>
      </c>
      <c r="BG169" s="149">
        <f t="shared" si="6"/>
        <v>0</v>
      </c>
      <c r="BH169" s="149">
        <f t="shared" si="7"/>
        <v>0</v>
      </c>
      <c r="BI169" s="149">
        <f t="shared" si="8"/>
        <v>0</v>
      </c>
      <c r="BJ169" s="16" t="s">
        <v>169</v>
      </c>
      <c r="BK169" s="150">
        <f t="shared" si="9"/>
        <v>0</v>
      </c>
      <c r="BL169" s="16" t="s">
        <v>168</v>
      </c>
      <c r="BM169" s="16" t="s">
        <v>2237</v>
      </c>
    </row>
    <row r="170" spans="2:65" s="1" customFormat="1" ht="16.5" customHeight="1">
      <c r="B170" s="139"/>
      <c r="C170" s="183" t="s">
        <v>435</v>
      </c>
      <c r="D170" s="183" t="s">
        <v>349</v>
      </c>
      <c r="E170" s="246" t="s">
        <v>2238</v>
      </c>
      <c r="F170" s="247"/>
      <c r="G170" s="185" t="s">
        <v>1981</v>
      </c>
      <c r="H170" s="186">
        <v>1</v>
      </c>
      <c r="I170" s="187"/>
      <c r="J170" s="186">
        <f t="shared" si="0"/>
        <v>0</v>
      </c>
      <c r="K170" s="184" t="s">
        <v>1</v>
      </c>
      <c r="L170" s="188"/>
      <c r="M170" s="189" t="s">
        <v>1</v>
      </c>
      <c r="N170" s="190" t="s">
        <v>43</v>
      </c>
      <c r="O170" s="49"/>
      <c r="P170" s="147">
        <f t="shared" si="1"/>
        <v>0</v>
      </c>
      <c r="Q170" s="147">
        <v>0</v>
      </c>
      <c r="R170" s="147">
        <f t="shared" si="2"/>
        <v>0</v>
      </c>
      <c r="S170" s="147">
        <v>0</v>
      </c>
      <c r="T170" s="148">
        <f t="shared" si="3"/>
        <v>0</v>
      </c>
      <c r="AR170" s="16" t="s">
        <v>223</v>
      </c>
      <c r="AT170" s="16" t="s">
        <v>349</v>
      </c>
      <c r="AU170" s="16" t="s">
        <v>169</v>
      </c>
      <c r="AY170" s="16" t="s">
        <v>162</v>
      </c>
      <c r="BE170" s="149">
        <f t="shared" si="4"/>
        <v>0</v>
      </c>
      <c r="BF170" s="149">
        <f t="shared" si="5"/>
        <v>0</v>
      </c>
      <c r="BG170" s="149">
        <f t="shared" si="6"/>
        <v>0</v>
      </c>
      <c r="BH170" s="149">
        <f t="shared" si="7"/>
        <v>0</v>
      </c>
      <c r="BI170" s="149">
        <f t="shared" si="8"/>
        <v>0</v>
      </c>
      <c r="BJ170" s="16" t="s">
        <v>169</v>
      </c>
      <c r="BK170" s="150">
        <f t="shared" si="9"/>
        <v>0</v>
      </c>
      <c r="BL170" s="16" t="s">
        <v>168</v>
      </c>
      <c r="BM170" s="16" t="s">
        <v>2239</v>
      </c>
    </row>
    <row r="171" spans="2:65" s="1" customFormat="1" ht="16.5" customHeight="1">
      <c r="B171" s="139"/>
      <c r="C171" s="140" t="s">
        <v>438</v>
      </c>
      <c r="D171" s="140" t="s">
        <v>164</v>
      </c>
      <c r="E171" s="242" t="s">
        <v>2240</v>
      </c>
      <c r="F171" s="243"/>
      <c r="G171" s="142" t="s">
        <v>1981</v>
      </c>
      <c r="H171" s="143">
        <v>1</v>
      </c>
      <c r="I171" s="144"/>
      <c r="J171" s="143">
        <f t="shared" si="0"/>
        <v>0</v>
      </c>
      <c r="K171" s="141" t="s">
        <v>1</v>
      </c>
      <c r="L171" s="30"/>
      <c r="M171" s="145" t="s">
        <v>1</v>
      </c>
      <c r="N171" s="146" t="s">
        <v>43</v>
      </c>
      <c r="O171" s="49"/>
      <c r="P171" s="147">
        <f t="shared" si="1"/>
        <v>0</v>
      </c>
      <c r="Q171" s="147">
        <v>0</v>
      </c>
      <c r="R171" s="147">
        <f t="shared" si="2"/>
        <v>0</v>
      </c>
      <c r="S171" s="147">
        <v>0</v>
      </c>
      <c r="T171" s="148">
        <f t="shared" si="3"/>
        <v>0</v>
      </c>
      <c r="AR171" s="16" t="s">
        <v>168</v>
      </c>
      <c r="AT171" s="16" t="s">
        <v>164</v>
      </c>
      <c r="AU171" s="16" t="s">
        <v>169</v>
      </c>
      <c r="AY171" s="16" t="s">
        <v>162</v>
      </c>
      <c r="BE171" s="149">
        <f t="shared" si="4"/>
        <v>0</v>
      </c>
      <c r="BF171" s="149">
        <f t="shared" si="5"/>
        <v>0</v>
      </c>
      <c r="BG171" s="149">
        <f t="shared" si="6"/>
        <v>0</v>
      </c>
      <c r="BH171" s="149">
        <f t="shared" si="7"/>
        <v>0</v>
      </c>
      <c r="BI171" s="149">
        <f t="shared" si="8"/>
        <v>0</v>
      </c>
      <c r="BJ171" s="16" t="s">
        <v>169</v>
      </c>
      <c r="BK171" s="150">
        <f t="shared" si="9"/>
        <v>0</v>
      </c>
      <c r="BL171" s="16" t="s">
        <v>168</v>
      </c>
      <c r="BM171" s="16" t="s">
        <v>2241</v>
      </c>
    </row>
    <row r="172" spans="2:65" s="1" customFormat="1" ht="16.5" customHeight="1">
      <c r="B172" s="139"/>
      <c r="C172" s="183" t="s">
        <v>444</v>
      </c>
      <c r="D172" s="183" t="s">
        <v>349</v>
      </c>
      <c r="E172" s="246" t="s">
        <v>2242</v>
      </c>
      <c r="F172" s="247"/>
      <c r="G172" s="185" t="s">
        <v>1981</v>
      </c>
      <c r="H172" s="186">
        <v>1</v>
      </c>
      <c r="I172" s="187"/>
      <c r="J172" s="186">
        <f t="shared" si="0"/>
        <v>0</v>
      </c>
      <c r="K172" s="184" t="s">
        <v>1</v>
      </c>
      <c r="L172" s="188"/>
      <c r="M172" s="189" t="s">
        <v>1</v>
      </c>
      <c r="N172" s="190" t="s">
        <v>43</v>
      </c>
      <c r="O172" s="49"/>
      <c r="P172" s="147">
        <f t="shared" si="1"/>
        <v>0</v>
      </c>
      <c r="Q172" s="147">
        <v>0</v>
      </c>
      <c r="R172" s="147">
        <f t="shared" si="2"/>
        <v>0</v>
      </c>
      <c r="S172" s="147">
        <v>0</v>
      </c>
      <c r="T172" s="148">
        <f t="shared" si="3"/>
        <v>0</v>
      </c>
      <c r="AR172" s="16" t="s">
        <v>223</v>
      </c>
      <c r="AT172" s="16" t="s">
        <v>349</v>
      </c>
      <c r="AU172" s="16" t="s">
        <v>169</v>
      </c>
      <c r="AY172" s="16" t="s">
        <v>162</v>
      </c>
      <c r="BE172" s="149">
        <f t="shared" si="4"/>
        <v>0</v>
      </c>
      <c r="BF172" s="149">
        <f t="shared" si="5"/>
        <v>0</v>
      </c>
      <c r="BG172" s="149">
        <f t="shared" si="6"/>
        <v>0</v>
      </c>
      <c r="BH172" s="149">
        <f t="shared" si="7"/>
        <v>0</v>
      </c>
      <c r="BI172" s="149">
        <f t="shared" si="8"/>
        <v>0</v>
      </c>
      <c r="BJ172" s="16" t="s">
        <v>169</v>
      </c>
      <c r="BK172" s="150">
        <f t="shared" si="9"/>
        <v>0</v>
      </c>
      <c r="BL172" s="16" t="s">
        <v>168</v>
      </c>
      <c r="BM172" s="16" t="s">
        <v>2243</v>
      </c>
    </row>
    <row r="173" spans="2:65" s="10" customFormat="1" ht="22.9" customHeight="1">
      <c r="B173" s="126"/>
      <c r="D173" s="127" t="s">
        <v>70</v>
      </c>
      <c r="E173" s="137" t="s">
        <v>226</v>
      </c>
      <c r="F173" s="137" t="s">
        <v>774</v>
      </c>
      <c r="I173" s="129"/>
      <c r="J173" s="138">
        <f>BK173</f>
        <v>0</v>
      </c>
      <c r="L173" s="126"/>
      <c r="M173" s="131"/>
      <c r="N173" s="132"/>
      <c r="O173" s="132"/>
      <c r="P173" s="133">
        <f>SUM(P174:P214)</f>
        <v>0</v>
      </c>
      <c r="Q173" s="132"/>
      <c r="R173" s="133">
        <f>SUM(R174:R214)</f>
        <v>0</v>
      </c>
      <c r="S173" s="132"/>
      <c r="T173" s="134">
        <f>SUM(T174:T214)</f>
        <v>0</v>
      </c>
      <c r="AR173" s="127" t="s">
        <v>79</v>
      </c>
      <c r="AT173" s="135" t="s">
        <v>70</v>
      </c>
      <c r="AU173" s="135" t="s">
        <v>79</v>
      </c>
      <c r="AY173" s="127" t="s">
        <v>162</v>
      </c>
      <c r="BK173" s="136">
        <f>SUM(BK174:BK214)</f>
        <v>0</v>
      </c>
    </row>
    <row r="174" spans="2:65" s="1" customFormat="1" ht="16.5" customHeight="1">
      <c r="B174" s="139"/>
      <c r="C174" s="140" t="s">
        <v>449</v>
      </c>
      <c r="D174" s="140" t="s">
        <v>164</v>
      </c>
      <c r="E174" s="242" t="s">
        <v>2244</v>
      </c>
      <c r="F174" s="243"/>
      <c r="G174" s="142" t="s">
        <v>1981</v>
      </c>
      <c r="H174" s="143">
        <v>18</v>
      </c>
      <c r="I174" s="144"/>
      <c r="J174" s="143">
        <f>ROUND(I174*H174,3)</f>
        <v>0</v>
      </c>
      <c r="K174" s="141" t="s">
        <v>1</v>
      </c>
      <c r="L174" s="30"/>
      <c r="M174" s="145" t="s">
        <v>1</v>
      </c>
      <c r="N174" s="146" t="s">
        <v>43</v>
      </c>
      <c r="O174" s="49"/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AR174" s="16" t="s">
        <v>168</v>
      </c>
      <c r="AT174" s="16" t="s">
        <v>164</v>
      </c>
      <c r="AU174" s="16" t="s">
        <v>169</v>
      </c>
      <c r="AY174" s="16" t="s">
        <v>162</v>
      </c>
      <c r="BE174" s="149">
        <f>IF(N174="základná",J174,0)</f>
        <v>0</v>
      </c>
      <c r="BF174" s="149">
        <f>IF(N174="znížená",J174,0)</f>
        <v>0</v>
      </c>
      <c r="BG174" s="149">
        <f>IF(N174="zákl. prenesená",J174,0)</f>
        <v>0</v>
      </c>
      <c r="BH174" s="149">
        <f>IF(N174="zníž. prenesená",J174,0)</f>
        <v>0</v>
      </c>
      <c r="BI174" s="149">
        <f>IF(N174="nulová",J174,0)</f>
        <v>0</v>
      </c>
      <c r="BJ174" s="16" t="s">
        <v>169</v>
      </c>
      <c r="BK174" s="150">
        <f>ROUND(I174*H174,3)</f>
        <v>0</v>
      </c>
      <c r="BL174" s="16" t="s">
        <v>168</v>
      </c>
      <c r="BM174" s="16" t="s">
        <v>2245</v>
      </c>
    </row>
    <row r="175" spans="2:65" s="1" customFormat="1" ht="16.5" customHeight="1">
      <c r="B175" s="139"/>
      <c r="C175" s="140" t="s">
        <v>455</v>
      </c>
      <c r="D175" s="140" t="s">
        <v>164</v>
      </c>
      <c r="E175" s="242" t="s">
        <v>2246</v>
      </c>
      <c r="F175" s="243"/>
      <c r="G175" s="142" t="s">
        <v>1981</v>
      </c>
      <c r="H175" s="143">
        <v>18</v>
      </c>
      <c r="I175" s="144"/>
      <c r="J175" s="143">
        <f>ROUND(I175*H175,3)</f>
        <v>0</v>
      </c>
      <c r="K175" s="141" t="s">
        <v>1</v>
      </c>
      <c r="L175" s="30"/>
      <c r="M175" s="145" t="s">
        <v>1</v>
      </c>
      <c r="N175" s="146" t="s">
        <v>43</v>
      </c>
      <c r="O175" s="49"/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AR175" s="16" t="s">
        <v>168</v>
      </c>
      <c r="AT175" s="16" t="s">
        <v>164</v>
      </c>
      <c r="AU175" s="16" t="s">
        <v>169</v>
      </c>
      <c r="AY175" s="16" t="s">
        <v>162</v>
      </c>
      <c r="BE175" s="149">
        <f>IF(N175="základná",J175,0)</f>
        <v>0</v>
      </c>
      <c r="BF175" s="149">
        <f>IF(N175="znížená",J175,0)</f>
        <v>0</v>
      </c>
      <c r="BG175" s="149">
        <f>IF(N175="zákl. prenesená",J175,0)</f>
        <v>0</v>
      </c>
      <c r="BH175" s="149">
        <f>IF(N175="zníž. prenesená",J175,0)</f>
        <v>0</v>
      </c>
      <c r="BI175" s="149">
        <f>IF(N175="nulová",J175,0)</f>
        <v>0</v>
      </c>
      <c r="BJ175" s="16" t="s">
        <v>169</v>
      </c>
      <c r="BK175" s="150">
        <f>ROUND(I175*H175,3)</f>
        <v>0</v>
      </c>
      <c r="BL175" s="16" t="s">
        <v>168</v>
      </c>
      <c r="BM175" s="16" t="s">
        <v>2247</v>
      </c>
    </row>
    <row r="176" spans="2:65" s="1" customFormat="1" ht="16.5" customHeight="1">
      <c r="B176" s="139"/>
      <c r="C176" s="140" t="s">
        <v>459</v>
      </c>
      <c r="D176" s="140" t="s">
        <v>164</v>
      </c>
      <c r="E176" s="242" t="s">
        <v>2248</v>
      </c>
      <c r="F176" s="243"/>
      <c r="G176" s="142" t="s">
        <v>1981</v>
      </c>
      <c r="H176" s="143">
        <v>252</v>
      </c>
      <c r="I176" s="144"/>
      <c r="J176" s="143">
        <f>ROUND(I176*H176,3)</f>
        <v>0</v>
      </c>
      <c r="K176" s="141" t="s">
        <v>1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2249</v>
      </c>
    </row>
    <row r="177" spans="2:65" s="12" customFormat="1">
      <c r="B177" s="159"/>
      <c r="D177" s="152" t="s">
        <v>175</v>
      </c>
      <c r="E177" s="160" t="s">
        <v>1</v>
      </c>
      <c r="F177" s="161" t="s">
        <v>2250</v>
      </c>
      <c r="H177" s="162">
        <v>252</v>
      </c>
      <c r="I177" s="163"/>
      <c r="L177" s="159"/>
      <c r="M177" s="164"/>
      <c r="N177" s="165"/>
      <c r="O177" s="165"/>
      <c r="P177" s="165"/>
      <c r="Q177" s="165"/>
      <c r="R177" s="165"/>
      <c r="S177" s="165"/>
      <c r="T177" s="166"/>
      <c r="AT177" s="160" t="s">
        <v>175</v>
      </c>
      <c r="AU177" s="160" t="s">
        <v>169</v>
      </c>
      <c r="AV177" s="12" t="s">
        <v>169</v>
      </c>
      <c r="AW177" s="12" t="s">
        <v>32</v>
      </c>
      <c r="AX177" s="12" t="s">
        <v>79</v>
      </c>
      <c r="AY177" s="160" t="s">
        <v>162</v>
      </c>
    </row>
    <row r="178" spans="2:65" s="1" customFormat="1" ht="16.5" customHeight="1">
      <c r="B178" s="139"/>
      <c r="C178" s="140" t="s">
        <v>465</v>
      </c>
      <c r="D178" s="140" t="s">
        <v>164</v>
      </c>
      <c r="E178" s="242" t="s">
        <v>2251</v>
      </c>
      <c r="F178" s="243"/>
      <c r="G178" s="142" t="s">
        <v>1981</v>
      </c>
      <c r="H178" s="143">
        <v>252</v>
      </c>
      <c r="I178" s="144"/>
      <c r="J178" s="143">
        <f>ROUND(I178*H178,3)</f>
        <v>0</v>
      </c>
      <c r="K178" s="141" t="s">
        <v>1</v>
      </c>
      <c r="L178" s="30"/>
      <c r="M178" s="145" t="s">
        <v>1</v>
      </c>
      <c r="N178" s="146" t="s">
        <v>43</v>
      </c>
      <c r="O178" s="49"/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AR178" s="16" t="s">
        <v>168</v>
      </c>
      <c r="AT178" s="16" t="s">
        <v>164</v>
      </c>
      <c r="AU178" s="16" t="s">
        <v>169</v>
      </c>
      <c r="AY178" s="16" t="s">
        <v>162</v>
      </c>
      <c r="BE178" s="149">
        <f>IF(N178="základná",J178,0)</f>
        <v>0</v>
      </c>
      <c r="BF178" s="149">
        <f>IF(N178="znížená",J178,0)</f>
        <v>0</v>
      </c>
      <c r="BG178" s="149">
        <f>IF(N178="zákl. prenesená",J178,0)</f>
        <v>0</v>
      </c>
      <c r="BH178" s="149">
        <f>IF(N178="zníž. prenesená",J178,0)</f>
        <v>0</v>
      </c>
      <c r="BI178" s="149">
        <f>IF(N178="nulová",J178,0)</f>
        <v>0</v>
      </c>
      <c r="BJ178" s="16" t="s">
        <v>169</v>
      </c>
      <c r="BK178" s="150">
        <f>ROUND(I178*H178,3)</f>
        <v>0</v>
      </c>
      <c r="BL178" s="16" t="s">
        <v>168</v>
      </c>
      <c r="BM178" s="16" t="s">
        <v>2252</v>
      </c>
    </row>
    <row r="179" spans="2:65" s="1" customFormat="1" ht="16.5" customHeight="1">
      <c r="B179" s="139"/>
      <c r="C179" s="140" t="s">
        <v>473</v>
      </c>
      <c r="D179" s="140" t="s">
        <v>164</v>
      </c>
      <c r="E179" s="242" t="s">
        <v>2253</v>
      </c>
      <c r="F179" s="243"/>
      <c r="G179" s="142" t="s">
        <v>1981</v>
      </c>
      <c r="H179" s="143">
        <v>1</v>
      </c>
      <c r="I179" s="144"/>
      <c r="J179" s="143">
        <f>ROUND(I179*H179,3)</f>
        <v>0</v>
      </c>
      <c r="K179" s="141" t="s">
        <v>1</v>
      </c>
      <c r="L179" s="30"/>
      <c r="M179" s="145" t="s">
        <v>1</v>
      </c>
      <c r="N179" s="146" t="s">
        <v>43</v>
      </c>
      <c r="O179" s="49"/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AR179" s="16" t="s">
        <v>168</v>
      </c>
      <c r="AT179" s="16" t="s">
        <v>164</v>
      </c>
      <c r="AU179" s="16" t="s">
        <v>169</v>
      </c>
      <c r="AY179" s="16" t="s">
        <v>162</v>
      </c>
      <c r="BE179" s="149">
        <f>IF(N179="základná",J179,0)</f>
        <v>0</v>
      </c>
      <c r="BF179" s="149">
        <f>IF(N179="znížená",J179,0)</f>
        <v>0</v>
      </c>
      <c r="BG179" s="149">
        <f>IF(N179="zákl. prenesená",J179,0)</f>
        <v>0</v>
      </c>
      <c r="BH179" s="149">
        <f>IF(N179="zníž. prenesená",J179,0)</f>
        <v>0</v>
      </c>
      <c r="BI179" s="149">
        <f>IF(N179="nulová",J179,0)</f>
        <v>0</v>
      </c>
      <c r="BJ179" s="16" t="s">
        <v>169</v>
      </c>
      <c r="BK179" s="150">
        <f>ROUND(I179*H179,3)</f>
        <v>0</v>
      </c>
      <c r="BL179" s="16" t="s">
        <v>168</v>
      </c>
      <c r="BM179" s="16" t="s">
        <v>2254</v>
      </c>
    </row>
    <row r="180" spans="2:65" s="12" customFormat="1">
      <c r="B180" s="159"/>
      <c r="D180" s="152" t="s">
        <v>175</v>
      </c>
      <c r="E180" s="160" t="s">
        <v>1</v>
      </c>
      <c r="F180" s="161" t="s">
        <v>2255</v>
      </c>
      <c r="H180" s="162">
        <v>1</v>
      </c>
      <c r="I180" s="163"/>
      <c r="L180" s="159"/>
      <c r="M180" s="164"/>
      <c r="N180" s="165"/>
      <c r="O180" s="165"/>
      <c r="P180" s="165"/>
      <c r="Q180" s="165"/>
      <c r="R180" s="165"/>
      <c r="S180" s="165"/>
      <c r="T180" s="166"/>
      <c r="AT180" s="160" t="s">
        <v>175</v>
      </c>
      <c r="AU180" s="160" t="s">
        <v>169</v>
      </c>
      <c r="AV180" s="12" t="s">
        <v>169</v>
      </c>
      <c r="AW180" s="12" t="s">
        <v>32</v>
      </c>
      <c r="AX180" s="12" t="s">
        <v>79</v>
      </c>
      <c r="AY180" s="160" t="s">
        <v>162</v>
      </c>
    </row>
    <row r="181" spans="2:65" s="1" customFormat="1" ht="16.5" customHeight="1">
      <c r="B181" s="139"/>
      <c r="C181" s="183" t="s">
        <v>478</v>
      </c>
      <c r="D181" s="183" t="s">
        <v>349</v>
      </c>
      <c r="E181" s="246" t="s">
        <v>2256</v>
      </c>
      <c r="F181" s="247"/>
      <c r="G181" s="185" t="s">
        <v>1981</v>
      </c>
      <c r="H181" s="186">
        <v>1</v>
      </c>
      <c r="I181" s="187"/>
      <c r="J181" s="186">
        <f>ROUND(I181*H181,3)</f>
        <v>0</v>
      </c>
      <c r="K181" s="184" t="s">
        <v>1</v>
      </c>
      <c r="L181" s="188"/>
      <c r="M181" s="189" t="s">
        <v>1</v>
      </c>
      <c r="N181" s="190" t="s">
        <v>43</v>
      </c>
      <c r="O181" s="49"/>
      <c r="P181" s="147">
        <f>O181*H181</f>
        <v>0</v>
      </c>
      <c r="Q181" s="147">
        <v>0</v>
      </c>
      <c r="R181" s="147">
        <f>Q181*H181</f>
        <v>0</v>
      </c>
      <c r="S181" s="147">
        <v>0</v>
      </c>
      <c r="T181" s="148">
        <f>S181*H181</f>
        <v>0</v>
      </c>
      <c r="AR181" s="16" t="s">
        <v>223</v>
      </c>
      <c r="AT181" s="16" t="s">
        <v>349</v>
      </c>
      <c r="AU181" s="16" t="s">
        <v>169</v>
      </c>
      <c r="AY181" s="16" t="s">
        <v>162</v>
      </c>
      <c r="BE181" s="149">
        <f>IF(N181="základná",J181,0)</f>
        <v>0</v>
      </c>
      <c r="BF181" s="149">
        <f>IF(N181="znížená",J181,0)</f>
        <v>0</v>
      </c>
      <c r="BG181" s="149">
        <f>IF(N181="zákl. prenesená",J181,0)</f>
        <v>0</v>
      </c>
      <c r="BH181" s="149">
        <f>IF(N181="zníž. prenesená",J181,0)</f>
        <v>0</v>
      </c>
      <c r="BI181" s="149">
        <f>IF(N181="nulová",J181,0)</f>
        <v>0</v>
      </c>
      <c r="BJ181" s="16" t="s">
        <v>169</v>
      </c>
      <c r="BK181" s="150">
        <f>ROUND(I181*H181,3)</f>
        <v>0</v>
      </c>
      <c r="BL181" s="16" t="s">
        <v>168</v>
      </c>
      <c r="BM181" s="16" t="s">
        <v>2257</v>
      </c>
    </row>
    <row r="182" spans="2:65" s="1" customFormat="1" ht="16.5" customHeight="1">
      <c r="B182" s="139"/>
      <c r="C182" s="140" t="s">
        <v>489</v>
      </c>
      <c r="D182" s="140" t="s">
        <v>164</v>
      </c>
      <c r="E182" s="242" t="s">
        <v>2258</v>
      </c>
      <c r="F182" s="243"/>
      <c r="G182" s="142" t="s">
        <v>1981</v>
      </c>
      <c r="H182" s="143">
        <v>1</v>
      </c>
      <c r="I182" s="144"/>
      <c r="J182" s="143">
        <f>ROUND(I182*H182,3)</f>
        <v>0</v>
      </c>
      <c r="K182" s="141" t="s">
        <v>1</v>
      </c>
      <c r="L182" s="30"/>
      <c r="M182" s="145" t="s">
        <v>1</v>
      </c>
      <c r="N182" s="146" t="s">
        <v>43</v>
      </c>
      <c r="O182" s="49"/>
      <c r="P182" s="147">
        <f>O182*H182</f>
        <v>0</v>
      </c>
      <c r="Q182" s="147">
        <v>0</v>
      </c>
      <c r="R182" s="147">
        <f>Q182*H182</f>
        <v>0</v>
      </c>
      <c r="S182" s="147">
        <v>0</v>
      </c>
      <c r="T182" s="148">
        <f>S182*H182</f>
        <v>0</v>
      </c>
      <c r="AR182" s="16" t="s">
        <v>168</v>
      </c>
      <c r="AT182" s="16" t="s">
        <v>164</v>
      </c>
      <c r="AU182" s="16" t="s">
        <v>169</v>
      </c>
      <c r="AY182" s="16" t="s">
        <v>162</v>
      </c>
      <c r="BE182" s="149">
        <f>IF(N182="základná",J182,0)</f>
        <v>0</v>
      </c>
      <c r="BF182" s="149">
        <f>IF(N182="znížená",J182,0)</f>
        <v>0</v>
      </c>
      <c r="BG182" s="149">
        <f>IF(N182="zákl. prenesená",J182,0)</f>
        <v>0</v>
      </c>
      <c r="BH182" s="149">
        <f>IF(N182="zníž. prenesená",J182,0)</f>
        <v>0</v>
      </c>
      <c r="BI182" s="149">
        <f>IF(N182="nulová",J182,0)</f>
        <v>0</v>
      </c>
      <c r="BJ182" s="16" t="s">
        <v>169</v>
      </c>
      <c r="BK182" s="150">
        <f>ROUND(I182*H182,3)</f>
        <v>0</v>
      </c>
      <c r="BL182" s="16" t="s">
        <v>168</v>
      </c>
      <c r="BM182" s="16" t="s">
        <v>2259</v>
      </c>
    </row>
    <row r="183" spans="2:65" s="1" customFormat="1" ht="16.5" customHeight="1">
      <c r="B183" s="139"/>
      <c r="C183" s="183" t="s">
        <v>494</v>
      </c>
      <c r="D183" s="183" t="s">
        <v>349</v>
      </c>
      <c r="E183" s="246" t="s">
        <v>2260</v>
      </c>
      <c r="F183" s="247"/>
      <c r="G183" s="185" t="s">
        <v>712</v>
      </c>
      <c r="H183" s="186">
        <v>3.5</v>
      </c>
      <c r="I183" s="187"/>
      <c r="J183" s="186">
        <f>ROUND(I183*H183,3)</f>
        <v>0</v>
      </c>
      <c r="K183" s="184" t="s">
        <v>1</v>
      </c>
      <c r="L183" s="188"/>
      <c r="M183" s="189" t="s">
        <v>1</v>
      </c>
      <c r="N183" s="190" t="s">
        <v>43</v>
      </c>
      <c r="O183" s="49"/>
      <c r="P183" s="147">
        <f>O183*H183</f>
        <v>0</v>
      </c>
      <c r="Q183" s="147">
        <v>0</v>
      </c>
      <c r="R183" s="147">
        <f>Q183*H183</f>
        <v>0</v>
      </c>
      <c r="S183" s="147">
        <v>0</v>
      </c>
      <c r="T183" s="148">
        <f>S183*H183</f>
        <v>0</v>
      </c>
      <c r="AR183" s="16" t="s">
        <v>223</v>
      </c>
      <c r="AT183" s="16" t="s">
        <v>349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2261</v>
      </c>
    </row>
    <row r="184" spans="2:65" s="12" customFormat="1">
      <c r="B184" s="159"/>
      <c r="D184" s="152" t="s">
        <v>175</v>
      </c>
      <c r="E184" s="160" t="s">
        <v>1</v>
      </c>
      <c r="F184" s="161" t="s">
        <v>2262</v>
      </c>
      <c r="H184" s="162">
        <v>3.5</v>
      </c>
      <c r="I184" s="163"/>
      <c r="L184" s="159"/>
      <c r="M184" s="164"/>
      <c r="N184" s="165"/>
      <c r="O184" s="165"/>
      <c r="P184" s="165"/>
      <c r="Q184" s="165"/>
      <c r="R184" s="165"/>
      <c r="S184" s="165"/>
      <c r="T184" s="166"/>
      <c r="AT184" s="160" t="s">
        <v>175</v>
      </c>
      <c r="AU184" s="160" t="s">
        <v>169</v>
      </c>
      <c r="AV184" s="12" t="s">
        <v>169</v>
      </c>
      <c r="AW184" s="12" t="s">
        <v>32</v>
      </c>
      <c r="AX184" s="12" t="s">
        <v>79</v>
      </c>
      <c r="AY184" s="160" t="s">
        <v>162</v>
      </c>
    </row>
    <row r="185" spans="2:65" s="1" customFormat="1" ht="16.5" customHeight="1">
      <c r="B185" s="139"/>
      <c r="C185" s="140" t="s">
        <v>510</v>
      </c>
      <c r="D185" s="140" t="s">
        <v>164</v>
      </c>
      <c r="E185" s="242" t="s">
        <v>2263</v>
      </c>
      <c r="F185" s="243"/>
      <c r="G185" s="142" t="s">
        <v>712</v>
      </c>
      <c r="H185" s="143">
        <v>70.7</v>
      </c>
      <c r="I185" s="144"/>
      <c r="J185" s="143">
        <f>ROUND(I185*H185,3)</f>
        <v>0</v>
      </c>
      <c r="K185" s="141" t="s">
        <v>1</v>
      </c>
      <c r="L185" s="30"/>
      <c r="M185" s="145" t="s">
        <v>1</v>
      </c>
      <c r="N185" s="146" t="s">
        <v>43</v>
      </c>
      <c r="O185" s="49"/>
      <c r="P185" s="147">
        <f>O185*H185</f>
        <v>0</v>
      </c>
      <c r="Q185" s="147">
        <v>0</v>
      </c>
      <c r="R185" s="147">
        <f>Q185*H185</f>
        <v>0</v>
      </c>
      <c r="S185" s="147">
        <v>0</v>
      </c>
      <c r="T185" s="148">
        <f>S185*H185</f>
        <v>0</v>
      </c>
      <c r="AR185" s="16" t="s">
        <v>168</v>
      </c>
      <c r="AT185" s="16" t="s">
        <v>164</v>
      </c>
      <c r="AU185" s="16" t="s">
        <v>169</v>
      </c>
      <c r="AY185" s="16" t="s">
        <v>162</v>
      </c>
      <c r="BE185" s="149">
        <f>IF(N185="základná",J185,0)</f>
        <v>0</v>
      </c>
      <c r="BF185" s="149">
        <f>IF(N185="znížená",J185,0)</f>
        <v>0</v>
      </c>
      <c r="BG185" s="149">
        <f>IF(N185="zákl. prenesená",J185,0)</f>
        <v>0</v>
      </c>
      <c r="BH185" s="149">
        <f>IF(N185="zníž. prenesená",J185,0)</f>
        <v>0</v>
      </c>
      <c r="BI185" s="149">
        <f>IF(N185="nulová",J185,0)</f>
        <v>0</v>
      </c>
      <c r="BJ185" s="16" t="s">
        <v>169</v>
      </c>
      <c r="BK185" s="150">
        <f>ROUND(I185*H185,3)</f>
        <v>0</v>
      </c>
      <c r="BL185" s="16" t="s">
        <v>168</v>
      </c>
      <c r="BM185" s="16" t="s">
        <v>2264</v>
      </c>
    </row>
    <row r="186" spans="2:65" s="12" customFormat="1">
      <c r="B186" s="159"/>
      <c r="D186" s="152" t="s">
        <v>175</v>
      </c>
      <c r="E186" s="160" t="s">
        <v>1</v>
      </c>
      <c r="F186" s="161" t="s">
        <v>2265</v>
      </c>
      <c r="H186" s="162">
        <v>70.7</v>
      </c>
      <c r="I186" s="163"/>
      <c r="L186" s="159"/>
      <c r="M186" s="164"/>
      <c r="N186" s="165"/>
      <c r="O186" s="165"/>
      <c r="P186" s="165"/>
      <c r="Q186" s="165"/>
      <c r="R186" s="165"/>
      <c r="S186" s="165"/>
      <c r="T186" s="166"/>
      <c r="AT186" s="160" t="s">
        <v>175</v>
      </c>
      <c r="AU186" s="160" t="s">
        <v>169</v>
      </c>
      <c r="AV186" s="12" t="s">
        <v>169</v>
      </c>
      <c r="AW186" s="12" t="s">
        <v>32</v>
      </c>
      <c r="AX186" s="12" t="s">
        <v>79</v>
      </c>
      <c r="AY186" s="160" t="s">
        <v>162</v>
      </c>
    </row>
    <row r="187" spans="2:65" s="1" customFormat="1" ht="16.5" customHeight="1">
      <c r="B187" s="139"/>
      <c r="C187" s="140" t="s">
        <v>524</v>
      </c>
      <c r="D187" s="140" t="s">
        <v>164</v>
      </c>
      <c r="E187" s="242" t="s">
        <v>2266</v>
      </c>
      <c r="F187" s="243"/>
      <c r="G187" s="142" t="s">
        <v>712</v>
      </c>
      <c r="H187" s="143">
        <v>70.7</v>
      </c>
      <c r="I187" s="144"/>
      <c r="J187" s="143">
        <f t="shared" ref="J187:J193" si="10">ROUND(I187*H187,3)</f>
        <v>0</v>
      </c>
      <c r="K187" s="141" t="s">
        <v>1</v>
      </c>
      <c r="L187" s="30"/>
      <c r="M187" s="145" t="s">
        <v>1</v>
      </c>
      <c r="N187" s="146" t="s">
        <v>43</v>
      </c>
      <c r="O187" s="49"/>
      <c r="P187" s="147">
        <f t="shared" ref="P187:P193" si="11">O187*H187</f>
        <v>0</v>
      </c>
      <c r="Q187" s="147">
        <v>0</v>
      </c>
      <c r="R187" s="147">
        <f t="shared" ref="R187:R193" si="12">Q187*H187</f>
        <v>0</v>
      </c>
      <c r="S187" s="147">
        <v>0</v>
      </c>
      <c r="T187" s="148">
        <f t="shared" ref="T187:T193" si="13">S187*H187</f>
        <v>0</v>
      </c>
      <c r="AR187" s="16" t="s">
        <v>168</v>
      </c>
      <c r="AT187" s="16" t="s">
        <v>164</v>
      </c>
      <c r="AU187" s="16" t="s">
        <v>169</v>
      </c>
      <c r="AY187" s="16" t="s">
        <v>162</v>
      </c>
      <c r="BE187" s="149">
        <f t="shared" ref="BE187:BE193" si="14">IF(N187="základná",J187,0)</f>
        <v>0</v>
      </c>
      <c r="BF187" s="149">
        <f t="shared" ref="BF187:BF193" si="15">IF(N187="znížená",J187,0)</f>
        <v>0</v>
      </c>
      <c r="BG187" s="149">
        <f t="shared" ref="BG187:BG193" si="16">IF(N187="zákl. prenesená",J187,0)</f>
        <v>0</v>
      </c>
      <c r="BH187" s="149">
        <f t="shared" ref="BH187:BH193" si="17">IF(N187="zníž. prenesená",J187,0)</f>
        <v>0</v>
      </c>
      <c r="BI187" s="149">
        <f t="shared" ref="BI187:BI193" si="18">IF(N187="nulová",J187,0)</f>
        <v>0</v>
      </c>
      <c r="BJ187" s="16" t="s">
        <v>169</v>
      </c>
      <c r="BK187" s="150">
        <f t="shared" ref="BK187:BK193" si="19">ROUND(I187*H187,3)</f>
        <v>0</v>
      </c>
      <c r="BL187" s="16" t="s">
        <v>168</v>
      </c>
      <c r="BM187" s="16" t="s">
        <v>2267</v>
      </c>
    </row>
    <row r="188" spans="2:65" s="1" customFormat="1" ht="16.5" customHeight="1">
      <c r="B188" s="139"/>
      <c r="C188" s="140" t="s">
        <v>527</v>
      </c>
      <c r="D188" s="140" t="s">
        <v>164</v>
      </c>
      <c r="E188" s="242" t="s">
        <v>2268</v>
      </c>
      <c r="F188" s="243"/>
      <c r="G188" s="142" t="s">
        <v>274</v>
      </c>
      <c r="H188" s="143">
        <v>1.5</v>
      </c>
      <c r="I188" s="144"/>
      <c r="J188" s="143">
        <f t="shared" si="10"/>
        <v>0</v>
      </c>
      <c r="K188" s="141" t="s">
        <v>1</v>
      </c>
      <c r="L188" s="30"/>
      <c r="M188" s="145" t="s">
        <v>1</v>
      </c>
      <c r="N188" s="146" t="s">
        <v>43</v>
      </c>
      <c r="O188" s="49"/>
      <c r="P188" s="147">
        <f t="shared" si="11"/>
        <v>0</v>
      </c>
      <c r="Q188" s="147">
        <v>0</v>
      </c>
      <c r="R188" s="147">
        <f t="shared" si="12"/>
        <v>0</v>
      </c>
      <c r="S188" s="147">
        <v>0</v>
      </c>
      <c r="T188" s="148">
        <f t="shared" si="13"/>
        <v>0</v>
      </c>
      <c r="AR188" s="16" t="s">
        <v>168</v>
      </c>
      <c r="AT188" s="16" t="s">
        <v>164</v>
      </c>
      <c r="AU188" s="16" t="s">
        <v>169</v>
      </c>
      <c r="AY188" s="16" t="s">
        <v>162</v>
      </c>
      <c r="BE188" s="149">
        <f t="shared" si="14"/>
        <v>0</v>
      </c>
      <c r="BF188" s="149">
        <f t="shared" si="15"/>
        <v>0</v>
      </c>
      <c r="BG188" s="149">
        <f t="shared" si="16"/>
        <v>0</v>
      </c>
      <c r="BH188" s="149">
        <f t="shared" si="17"/>
        <v>0</v>
      </c>
      <c r="BI188" s="149">
        <f t="shared" si="18"/>
        <v>0</v>
      </c>
      <c r="BJ188" s="16" t="s">
        <v>169</v>
      </c>
      <c r="BK188" s="150">
        <f t="shared" si="19"/>
        <v>0</v>
      </c>
      <c r="BL188" s="16" t="s">
        <v>168</v>
      </c>
      <c r="BM188" s="16" t="s">
        <v>2269</v>
      </c>
    </row>
    <row r="189" spans="2:65" s="1" customFormat="1" ht="16.5" customHeight="1">
      <c r="B189" s="139"/>
      <c r="C189" s="140" t="s">
        <v>532</v>
      </c>
      <c r="D189" s="140" t="s">
        <v>164</v>
      </c>
      <c r="E189" s="242" t="s">
        <v>2270</v>
      </c>
      <c r="F189" s="243"/>
      <c r="G189" s="142" t="s">
        <v>274</v>
      </c>
      <c r="H189" s="143">
        <v>1.5</v>
      </c>
      <c r="I189" s="144"/>
      <c r="J189" s="143">
        <f t="shared" si="10"/>
        <v>0</v>
      </c>
      <c r="K189" s="141" t="s">
        <v>1</v>
      </c>
      <c r="L189" s="30"/>
      <c r="M189" s="145" t="s">
        <v>1</v>
      </c>
      <c r="N189" s="146" t="s">
        <v>43</v>
      </c>
      <c r="O189" s="49"/>
      <c r="P189" s="147">
        <f t="shared" si="11"/>
        <v>0</v>
      </c>
      <c r="Q189" s="147">
        <v>0</v>
      </c>
      <c r="R189" s="147">
        <f t="shared" si="12"/>
        <v>0</v>
      </c>
      <c r="S189" s="147">
        <v>0</v>
      </c>
      <c r="T189" s="148">
        <f t="shared" si="13"/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 t="shared" si="14"/>
        <v>0</v>
      </c>
      <c r="BF189" s="149">
        <f t="shared" si="15"/>
        <v>0</v>
      </c>
      <c r="BG189" s="149">
        <f t="shared" si="16"/>
        <v>0</v>
      </c>
      <c r="BH189" s="149">
        <f t="shared" si="17"/>
        <v>0</v>
      </c>
      <c r="BI189" s="149">
        <f t="shared" si="18"/>
        <v>0</v>
      </c>
      <c r="BJ189" s="16" t="s">
        <v>169</v>
      </c>
      <c r="BK189" s="150">
        <f t="shared" si="19"/>
        <v>0</v>
      </c>
      <c r="BL189" s="16" t="s">
        <v>168</v>
      </c>
      <c r="BM189" s="16" t="s">
        <v>2271</v>
      </c>
    </row>
    <row r="190" spans="2:65" s="1" customFormat="1" ht="16.5" customHeight="1">
      <c r="B190" s="139"/>
      <c r="C190" s="140" t="s">
        <v>550</v>
      </c>
      <c r="D190" s="140" t="s">
        <v>164</v>
      </c>
      <c r="E190" s="242" t="s">
        <v>2272</v>
      </c>
      <c r="F190" s="243"/>
      <c r="G190" s="142" t="s">
        <v>712</v>
      </c>
      <c r="H190" s="143">
        <v>70.7</v>
      </c>
      <c r="I190" s="144"/>
      <c r="J190" s="143">
        <f t="shared" si="10"/>
        <v>0</v>
      </c>
      <c r="K190" s="141" t="s">
        <v>1</v>
      </c>
      <c r="L190" s="30"/>
      <c r="M190" s="145" t="s">
        <v>1</v>
      </c>
      <c r="N190" s="146" t="s">
        <v>43</v>
      </c>
      <c r="O190" s="49"/>
      <c r="P190" s="147">
        <f t="shared" si="11"/>
        <v>0</v>
      </c>
      <c r="Q190" s="147">
        <v>0</v>
      </c>
      <c r="R190" s="147">
        <f t="shared" si="12"/>
        <v>0</v>
      </c>
      <c r="S190" s="147">
        <v>0</v>
      </c>
      <c r="T190" s="148">
        <f t="shared" si="13"/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 t="shared" si="14"/>
        <v>0</v>
      </c>
      <c r="BF190" s="149">
        <f t="shared" si="15"/>
        <v>0</v>
      </c>
      <c r="BG190" s="149">
        <f t="shared" si="16"/>
        <v>0</v>
      </c>
      <c r="BH190" s="149">
        <f t="shared" si="17"/>
        <v>0</v>
      </c>
      <c r="BI190" s="149">
        <f t="shared" si="18"/>
        <v>0</v>
      </c>
      <c r="BJ190" s="16" t="s">
        <v>169</v>
      </c>
      <c r="BK190" s="150">
        <f t="shared" si="19"/>
        <v>0</v>
      </c>
      <c r="BL190" s="16" t="s">
        <v>168</v>
      </c>
      <c r="BM190" s="16" t="s">
        <v>2273</v>
      </c>
    </row>
    <row r="191" spans="2:65" s="1" customFormat="1" ht="16.5" customHeight="1">
      <c r="B191" s="139"/>
      <c r="C191" s="140" t="s">
        <v>554</v>
      </c>
      <c r="D191" s="140" t="s">
        <v>164</v>
      </c>
      <c r="E191" s="242" t="s">
        <v>2274</v>
      </c>
      <c r="F191" s="243"/>
      <c r="G191" s="142" t="s">
        <v>274</v>
      </c>
      <c r="H191" s="143">
        <v>1.5</v>
      </c>
      <c r="I191" s="144"/>
      <c r="J191" s="143">
        <f t="shared" si="10"/>
        <v>0</v>
      </c>
      <c r="K191" s="141" t="s">
        <v>1</v>
      </c>
      <c r="L191" s="30"/>
      <c r="M191" s="145" t="s">
        <v>1</v>
      </c>
      <c r="N191" s="146" t="s">
        <v>43</v>
      </c>
      <c r="O191" s="49"/>
      <c r="P191" s="147">
        <f t="shared" si="11"/>
        <v>0</v>
      </c>
      <c r="Q191" s="147">
        <v>0</v>
      </c>
      <c r="R191" s="147">
        <f t="shared" si="12"/>
        <v>0</v>
      </c>
      <c r="S191" s="147">
        <v>0</v>
      </c>
      <c r="T191" s="148">
        <f t="shared" si="13"/>
        <v>0</v>
      </c>
      <c r="AR191" s="16" t="s">
        <v>168</v>
      </c>
      <c r="AT191" s="16" t="s">
        <v>164</v>
      </c>
      <c r="AU191" s="16" t="s">
        <v>169</v>
      </c>
      <c r="AY191" s="16" t="s">
        <v>162</v>
      </c>
      <c r="BE191" s="149">
        <f t="shared" si="14"/>
        <v>0</v>
      </c>
      <c r="BF191" s="149">
        <f t="shared" si="15"/>
        <v>0</v>
      </c>
      <c r="BG191" s="149">
        <f t="shared" si="16"/>
        <v>0</v>
      </c>
      <c r="BH191" s="149">
        <f t="shared" si="17"/>
        <v>0</v>
      </c>
      <c r="BI191" s="149">
        <f t="shared" si="18"/>
        <v>0</v>
      </c>
      <c r="BJ191" s="16" t="s">
        <v>169</v>
      </c>
      <c r="BK191" s="150">
        <f t="shared" si="19"/>
        <v>0</v>
      </c>
      <c r="BL191" s="16" t="s">
        <v>168</v>
      </c>
      <c r="BM191" s="16" t="s">
        <v>2275</v>
      </c>
    </row>
    <row r="192" spans="2:65" s="1" customFormat="1" ht="16.5" customHeight="1">
      <c r="B192" s="139"/>
      <c r="C192" s="140" t="s">
        <v>564</v>
      </c>
      <c r="D192" s="140" t="s">
        <v>164</v>
      </c>
      <c r="E192" s="242" t="s">
        <v>2276</v>
      </c>
      <c r="F192" s="243"/>
      <c r="G192" s="142" t="s">
        <v>712</v>
      </c>
      <c r="H192" s="143">
        <v>71.5</v>
      </c>
      <c r="I192" s="144"/>
      <c r="J192" s="143">
        <f t="shared" si="10"/>
        <v>0</v>
      </c>
      <c r="K192" s="141" t="s">
        <v>1</v>
      </c>
      <c r="L192" s="30"/>
      <c r="M192" s="145" t="s">
        <v>1</v>
      </c>
      <c r="N192" s="146" t="s">
        <v>43</v>
      </c>
      <c r="O192" s="49"/>
      <c r="P192" s="147">
        <f t="shared" si="11"/>
        <v>0</v>
      </c>
      <c r="Q192" s="147">
        <v>0</v>
      </c>
      <c r="R192" s="147">
        <f t="shared" si="12"/>
        <v>0</v>
      </c>
      <c r="S192" s="147">
        <v>0</v>
      </c>
      <c r="T192" s="148">
        <f t="shared" si="13"/>
        <v>0</v>
      </c>
      <c r="AR192" s="16" t="s">
        <v>168</v>
      </c>
      <c r="AT192" s="16" t="s">
        <v>164</v>
      </c>
      <c r="AU192" s="16" t="s">
        <v>169</v>
      </c>
      <c r="AY192" s="16" t="s">
        <v>162</v>
      </c>
      <c r="BE192" s="149">
        <f t="shared" si="14"/>
        <v>0</v>
      </c>
      <c r="BF192" s="149">
        <f t="shared" si="15"/>
        <v>0</v>
      </c>
      <c r="BG192" s="149">
        <f t="shared" si="16"/>
        <v>0</v>
      </c>
      <c r="BH192" s="149">
        <f t="shared" si="17"/>
        <v>0</v>
      </c>
      <c r="BI192" s="149">
        <f t="shared" si="18"/>
        <v>0</v>
      </c>
      <c r="BJ192" s="16" t="s">
        <v>169</v>
      </c>
      <c r="BK192" s="150">
        <f t="shared" si="19"/>
        <v>0</v>
      </c>
      <c r="BL192" s="16" t="s">
        <v>168</v>
      </c>
      <c r="BM192" s="16" t="s">
        <v>2277</v>
      </c>
    </row>
    <row r="193" spans="2:65" s="1" customFormat="1" ht="16.5" customHeight="1">
      <c r="B193" s="139"/>
      <c r="C193" s="183" t="s">
        <v>568</v>
      </c>
      <c r="D193" s="183" t="s">
        <v>349</v>
      </c>
      <c r="E193" s="246" t="s">
        <v>2278</v>
      </c>
      <c r="F193" s="247"/>
      <c r="G193" s="185" t="s">
        <v>1981</v>
      </c>
      <c r="H193" s="186">
        <v>72.215000000000003</v>
      </c>
      <c r="I193" s="187"/>
      <c r="J193" s="186">
        <f t="shared" si="10"/>
        <v>0</v>
      </c>
      <c r="K193" s="184" t="s">
        <v>1</v>
      </c>
      <c r="L193" s="188"/>
      <c r="M193" s="189" t="s">
        <v>1</v>
      </c>
      <c r="N193" s="190" t="s">
        <v>43</v>
      </c>
      <c r="O193" s="49"/>
      <c r="P193" s="147">
        <f t="shared" si="11"/>
        <v>0</v>
      </c>
      <c r="Q193" s="147">
        <v>0</v>
      </c>
      <c r="R193" s="147">
        <f t="shared" si="12"/>
        <v>0</v>
      </c>
      <c r="S193" s="147">
        <v>0</v>
      </c>
      <c r="T193" s="148">
        <f t="shared" si="13"/>
        <v>0</v>
      </c>
      <c r="AR193" s="16" t="s">
        <v>223</v>
      </c>
      <c r="AT193" s="16" t="s">
        <v>349</v>
      </c>
      <c r="AU193" s="16" t="s">
        <v>169</v>
      </c>
      <c r="AY193" s="16" t="s">
        <v>162</v>
      </c>
      <c r="BE193" s="149">
        <f t="shared" si="14"/>
        <v>0</v>
      </c>
      <c r="BF193" s="149">
        <f t="shared" si="15"/>
        <v>0</v>
      </c>
      <c r="BG193" s="149">
        <f t="shared" si="16"/>
        <v>0</v>
      </c>
      <c r="BH193" s="149">
        <f t="shared" si="17"/>
        <v>0</v>
      </c>
      <c r="BI193" s="149">
        <f t="shared" si="18"/>
        <v>0</v>
      </c>
      <c r="BJ193" s="16" t="s">
        <v>169</v>
      </c>
      <c r="BK193" s="150">
        <f t="shared" si="19"/>
        <v>0</v>
      </c>
      <c r="BL193" s="16" t="s">
        <v>168</v>
      </c>
      <c r="BM193" s="16" t="s">
        <v>2279</v>
      </c>
    </row>
    <row r="194" spans="2:65" s="12" customFormat="1">
      <c r="B194" s="159"/>
      <c r="D194" s="152" t="s">
        <v>175</v>
      </c>
      <c r="E194" s="160" t="s">
        <v>1</v>
      </c>
      <c r="F194" s="161" t="s">
        <v>2280</v>
      </c>
      <c r="H194" s="162">
        <v>72.215000000000003</v>
      </c>
      <c r="I194" s="163"/>
      <c r="L194" s="159"/>
      <c r="M194" s="164"/>
      <c r="N194" s="165"/>
      <c r="O194" s="165"/>
      <c r="P194" s="165"/>
      <c r="Q194" s="165"/>
      <c r="R194" s="165"/>
      <c r="S194" s="165"/>
      <c r="T194" s="166"/>
      <c r="AT194" s="160" t="s">
        <v>175</v>
      </c>
      <c r="AU194" s="160" t="s">
        <v>169</v>
      </c>
      <c r="AV194" s="12" t="s">
        <v>169</v>
      </c>
      <c r="AW194" s="12" t="s">
        <v>32</v>
      </c>
      <c r="AX194" s="12" t="s">
        <v>79</v>
      </c>
      <c r="AY194" s="160" t="s">
        <v>162</v>
      </c>
    </row>
    <row r="195" spans="2:65" s="1" customFormat="1" ht="16.5" customHeight="1">
      <c r="B195" s="139"/>
      <c r="C195" s="140" t="s">
        <v>572</v>
      </c>
      <c r="D195" s="140" t="s">
        <v>164</v>
      </c>
      <c r="E195" s="242" t="s">
        <v>2281</v>
      </c>
      <c r="F195" s="243"/>
      <c r="G195" s="142" t="s">
        <v>712</v>
      </c>
      <c r="H195" s="143">
        <v>16.850000000000001</v>
      </c>
      <c r="I195" s="144"/>
      <c r="J195" s="143">
        <f>ROUND(I195*H195,3)</f>
        <v>0</v>
      </c>
      <c r="K195" s="141" t="s">
        <v>1</v>
      </c>
      <c r="L195" s="30"/>
      <c r="M195" s="145" t="s">
        <v>1</v>
      </c>
      <c r="N195" s="146" t="s">
        <v>43</v>
      </c>
      <c r="O195" s="49"/>
      <c r="P195" s="147">
        <f>O195*H195</f>
        <v>0</v>
      </c>
      <c r="Q195" s="147">
        <v>0</v>
      </c>
      <c r="R195" s="147">
        <f>Q195*H195</f>
        <v>0</v>
      </c>
      <c r="S195" s="147">
        <v>0</v>
      </c>
      <c r="T195" s="148">
        <f>S195*H195</f>
        <v>0</v>
      </c>
      <c r="AR195" s="16" t="s">
        <v>168</v>
      </c>
      <c r="AT195" s="16" t="s">
        <v>164</v>
      </c>
      <c r="AU195" s="16" t="s">
        <v>169</v>
      </c>
      <c r="AY195" s="16" t="s">
        <v>162</v>
      </c>
      <c r="BE195" s="149">
        <f>IF(N195="základná",J195,0)</f>
        <v>0</v>
      </c>
      <c r="BF195" s="149">
        <f>IF(N195="znížená",J195,0)</f>
        <v>0</v>
      </c>
      <c r="BG195" s="149">
        <f>IF(N195="zákl. prenesená",J195,0)</f>
        <v>0</v>
      </c>
      <c r="BH195" s="149">
        <f>IF(N195="zníž. prenesená",J195,0)</f>
        <v>0</v>
      </c>
      <c r="BI195" s="149">
        <f>IF(N195="nulová",J195,0)</f>
        <v>0</v>
      </c>
      <c r="BJ195" s="16" t="s">
        <v>169</v>
      </c>
      <c r="BK195" s="150">
        <f>ROUND(I195*H195,3)</f>
        <v>0</v>
      </c>
      <c r="BL195" s="16" t="s">
        <v>168</v>
      </c>
      <c r="BM195" s="16" t="s">
        <v>2282</v>
      </c>
    </row>
    <row r="196" spans="2:65" s="1" customFormat="1" ht="16.5" customHeight="1">
      <c r="B196" s="139"/>
      <c r="C196" s="183" t="s">
        <v>576</v>
      </c>
      <c r="D196" s="183" t="s">
        <v>349</v>
      </c>
      <c r="E196" s="246" t="s">
        <v>2561</v>
      </c>
      <c r="F196" s="247"/>
      <c r="G196" s="185" t="s">
        <v>1981</v>
      </c>
      <c r="H196" s="186">
        <v>17.018999999999998</v>
      </c>
      <c r="I196" s="187"/>
      <c r="J196" s="186">
        <f>ROUND(I196*H196,3)</f>
        <v>0</v>
      </c>
      <c r="K196" s="184" t="s">
        <v>1</v>
      </c>
      <c r="L196" s="188"/>
      <c r="M196" s="189" t="s">
        <v>1</v>
      </c>
      <c r="N196" s="190" t="s">
        <v>43</v>
      </c>
      <c r="O196" s="49"/>
      <c r="P196" s="147">
        <f>O196*H196</f>
        <v>0</v>
      </c>
      <c r="Q196" s="147">
        <v>0</v>
      </c>
      <c r="R196" s="147">
        <f>Q196*H196</f>
        <v>0</v>
      </c>
      <c r="S196" s="147">
        <v>0</v>
      </c>
      <c r="T196" s="148">
        <f>S196*H196</f>
        <v>0</v>
      </c>
      <c r="AR196" s="16" t="s">
        <v>223</v>
      </c>
      <c r="AT196" s="16" t="s">
        <v>349</v>
      </c>
      <c r="AU196" s="16" t="s">
        <v>169</v>
      </c>
      <c r="AY196" s="16" t="s">
        <v>162</v>
      </c>
      <c r="BE196" s="149">
        <f>IF(N196="základná",J196,0)</f>
        <v>0</v>
      </c>
      <c r="BF196" s="149">
        <f>IF(N196="znížená",J196,0)</f>
        <v>0</v>
      </c>
      <c r="BG196" s="149">
        <f>IF(N196="zákl. prenesená",J196,0)</f>
        <v>0</v>
      </c>
      <c r="BH196" s="149">
        <f>IF(N196="zníž. prenesená",J196,0)</f>
        <v>0</v>
      </c>
      <c r="BI196" s="149">
        <f>IF(N196="nulová",J196,0)</f>
        <v>0</v>
      </c>
      <c r="BJ196" s="16" t="s">
        <v>169</v>
      </c>
      <c r="BK196" s="150">
        <f>ROUND(I196*H196,3)</f>
        <v>0</v>
      </c>
      <c r="BL196" s="16" t="s">
        <v>168</v>
      </c>
      <c r="BM196" s="16" t="s">
        <v>2283</v>
      </c>
    </row>
    <row r="197" spans="2:65" s="12" customFormat="1">
      <c r="B197" s="159"/>
      <c r="D197" s="152" t="s">
        <v>175</v>
      </c>
      <c r="E197" s="160" t="s">
        <v>1</v>
      </c>
      <c r="F197" s="161" t="s">
        <v>2284</v>
      </c>
      <c r="H197" s="162">
        <v>17.018999999999998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175</v>
      </c>
      <c r="AU197" s="160" t="s">
        <v>169</v>
      </c>
      <c r="AV197" s="12" t="s">
        <v>169</v>
      </c>
      <c r="AW197" s="12" t="s">
        <v>32</v>
      </c>
      <c r="AX197" s="12" t="s">
        <v>79</v>
      </c>
      <c r="AY197" s="160" t="s">
        <v>162</v>
      </c>
    </row>
    <row r="198" spans="2:65" s="1" customFormat="1" ht="16.5" customHeight="1">
      <c r="B198" s="139"/>
      <c r="C198" s="140" t="s">
        <v>579</v>
      </c>
      <c r="D198" s="140" t="s">
        <v>164</v>
      </c>
      <c r="E198" s="242" t="s">
        <v>2285</v>
      </c>
      <c r="F198" s="243"/>
      <c r="G198" s="142" t="s">
        <v>172</v>
      </c>
      <c r="H198" s="143">
        <v>8.7720000000000002</v>
      </c>
      <c r="I198" s="144"/>
      <c r="J198" s="143">
        <f>ROUND(I198*H198,3)</f>
        <v>0</v>
      </c>
      <c r="K198" s="141" t="s">
        <v>1</v>
      </c>
      <c r="L198" s="30"/>
      <c r="M198" s="145" t="s">
        <v>1</v>
      </c>
      <c r="N198" s="146" t="s">
        <v>43</v>
      </c>
      <c r="O198" s="49"/>
      <c r="P198" s="147">
        <f>O198*H198</f>
        <v>0</v>
      </c>
      <c r="Q198" s="147">
        <v>0</v>
      </c>
      <c r="R198" s="147">
        <f>Q198*H198</f>
        <v>0</v>
      </c>
      <c r="S198" s="147">
        <v>0</v>
      </c>
      <c r="T198" s="148">
        <f>S198*H198</f>
        <v>0</v>
      </c>
      <c r="AR198" s="16" t="s">
        <v>168</v>
      </c>
      <c r="AT198" s="16" t="s">
        <v>164</v>
      </c>
      <c r="AU198" s="16" t="s">
        <v>169</v>
      </c>
      <c r="AY198" s="16" t="s">
        <v>162</v>
      </c>
      <c r="BE198" s="149">
        <f>IF(N198="základná",J198,0)</f>
        <v>0</v>
      </c>
      <c r="BF198" s="149">
        <f>IF(N198="znížená",J198,0)</f>
        <v>0</v>
      </c>
      <c r="BG198" s="149">
        <f>IF(N198="zákl. prenesená",J198,0)</f>
        <v>0</v>
      </c>
      <c r="BH198" s="149">
        <f>IF(N198="zníž. prenesená",J198,0)</f>
        <v>0</v>
      </c>
      <c r="BI198" s="149">
        <f>IF(N198="nulová",J198,0)</f>
        <v>0</v>
      </c>
      <c r="BJ198" s="16" t="s">
        <v>169</v>
      </c>
      <c r="BK198" s="150">
        <f>ROUND(I198*H198,3)</f>
        <v>0</v>
      </c>
      <c r="BL198" s="16" t="s">
        <v>168</v>
      </c>
      <c r="BM198" s="16" t="s">
        <v>2286</v>
      </c>
    </row>
    <row r="199" spans="2:65" s="12" customFormat="1">
      <c r="B199" s="159"/>
      <c r="D199" s="152" t="s">
        <v>175</v>
      </c>
      <c r="E199" s="160" t="s">
        <v>1</v>
      </c>
      <c r="F199" s="161" t="s">
        <v>2287</v>
      </c>
      <c r="H199" s="162">
        <v>7.508</v>
      </c>
      <c r="I199" s="163"/>
      <c r="L199" s="159"/>
      <c r="M199" s="164"/>
      <c r="N199" s="165"/>
      <c r="O199" s="165"/>
      <c r="P199" s="165"/>
      <c r="Q199" s="165"/>
      <c r="R199" s="165"/>
      <c r="S199" s="165"/>
      <c r="T199" s="166"/>
      <c r="AT199" s="160" t="s">
        <v>175</v>
      </c>
      <c r="AU199" s="160" t="s">
        <v>169</v>
      </c>
      <c r="AV199" s="12" t="s">
        <v>169</v>
      </c>
      <c r="AW199" s="12" t="s">
        <v>32</v>
      </c>
      <c r="AX199" s="12" t="s">
        <v>71</v>
      </c>
      <c r="AY199" s="160" t="s">
        <v>162</v>
      </c>
    </row>
    <row r="200" spans="2:65" s="12" customFormat="1">
      <c r="B200" s="159"/>
      <c r="D200" s="152" t="s">
        <v>175</v>
      </c>
      <c r="E200" s="160" t="s">
        <v>1</v>
      </c>
      <c r="F200" s="161" t="s">
        <v>2288</v>
      </c>
      <c r="H200" s="162">
        <v>1.264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175</v>
      </c>
      <c r="AU200" s="160" t="s">
        <v>169</v>
      </c>
      <c r="AV200" s="12" t="s">
        <v>169</v>
      </c>
      <c r="AW200" s="12" t="s">
        <v>32</v>
      </c>
      <c r="AX200" s="12" t="s">
        <v>71</v>
      </c>
      <c r="AY200" s="160" t="s">
        <v>162</v>
      </c>
    </row>
    <row r="201" spans="2:65" s="14" customFormat="1">
      <c r="B201" s="175"/>
      <c r="D201" s="152" t="s">
        <v>175</v>
      </c>
      <c r="E201" s="176" t="s">
        <v>1</v>
      </c>
      <c r="F201" s="177" t="s">
        <v>190</v>
      </c>
      <c r="H201" s="178">
        <v>8.7720000000000002</v>
      </c>
      <c r="I201" s="179"/>
      <c r="L201" s="175"/>
      <c r="M201" s="180"/>
      <c r="N201" s="181"/>
      <c r="O201" s="181"/>
      <c r="P201" s="181"/>
      <c r="Q201" s="181"/>
      <c r="R201" s="181"/>
      <c r="S201" s="181"/>
      <c r="T201" s="182"/>
      <c r="AT201" s="176" t="s">
        <v>175</v>
      </c>
      <c r="AU201" s="176" t="s">
        <v>169</v>
      </c>
      <c r="AV201" s="14" t="s">
        <v>168</v>
      </c>
      <c r="AW201" s="14" t="s">
        <v>32</v>
      </c>
      <c r="AX201" s="14" t="s">
        <v>79</v>
      </c>
      <c r="AY201" s="176" t="s">
        <v>162</v>
      </c>
    </row>
    <row r="202" spans="2:65" s="1" customFormat="1" ht="16.5" customHeight="1">
      <c r="B202" s="139"/>
      <c r="C202" s="140" t="s">
        <v>582</v>
      </c>
      <c r="D202" s="140" t="s">
        <v>164</v>
      </c>
      <c r="E202" s="242" t="s">
        <v>2289</v>
      </c>
      <c r="F202" s="243"/>
      <c r="G202" s="142" t="s">
        <v>712</v>
      </c>
      <c r="H202" s="143">
        <v>14</v>
      </c>
      <c r="I202" s="144"/>
      <c r="J202" s="143">
        <f>ROUND(I202*H202,3)</f>
        <v>0</v>
      </c>
      <c r="K202" s="141" t="s">
        <v>1</v>
      </c>
      <c r="L202" s="30"/>
      <c r="M202" s="145" t="s">
        <v>1</v>
      </c>
      <c r="N202" s="146" t="s">
        <v>43</v>
      </c>
      <c r="O202" s="49"/>
      <c r="P202" s="147">
        <f>O202*H202</f>
        <v>0</v>
      </c>
      <c r="Q202" s="147">
        <v>0</v>
      </c>
      <c r="R202" s="147">
        <f>Q202*H202</f>
        <v>0</v>
      </c>
      <c r="S202" s="147">
        <v>0</v>
      </c>
      <c r="T202" s="148">
        <f>S202*H202</f>
        <v>0</v>
      </c>
      <c r="AR202" s="16" t="s">
        <v>168</v>
      </c>
      <c r="AT202" s="16" t="s">
        <v>164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2290</v>
      </c>
    </row>
    <row r="203" spans="2:65" s="12" customFormat="1">
      <c r="B203" s="159"/>
      <c r="D203" s="152" t="s">
        <v>175</v>
      </c>
      <c r="E203" s="160" t="s">
        <v>1</v>
      </c>
      <c r="F203" s="161" t="s">
        <v>2291</v>
      </c>
      <c r="H203" s="162">
        <v>7</v>
      </c>
      <c r="I203" s="163"/>
      <c r="L203" s="159"/>
      <c r="M203" s="164"/>
      <c r="N203" s="165"/>
      <c r="O203" s="165"/>
      <c r="P203" s="165"/>
      <c r="Q203" s="165"/>
      <c r="R203" s="165"/>
      <c r="S203" s="165"/>
      <c r="T203" s="166"/>
      <c r="AT203" s="160" t="s">
        <v>175</v>
      </c>
      <c r="AU203" s="160" t="s">
        <v>169</v>
      </c>
      <c r="AV203" s="12" t="s">
        <v>169</v>
      </c>
      <c r="AW203" s="12" t="s">
        <v>32</v>
      </c>
      <c r="AX203" s="12" t="s">
        <v>71</v>
      </c>
      <c r="AY203" s="160" t="s">
        <v>162</v>
      </c>
    </row>
    <row r="204" spans="2:65" s="12" customFormat="1">
      <c r="B204" s="159"/>
      <c r="D204" s="152" t="s">
        <v>175</v>
      </c>
      <c r="E204" s="160" t="s">
        <v>1</v>
      </c>
      <c r="F204" s="161" t="s">
        <v>2291</v>
      </c>
      <c r="H204" s="162">
        <v>7</v>
      </c>
      <c r="I204" s="163"/>
      <c r="L204" s="159"/>
      <c r="M204" s="164"/>
      <c r="N204" s="165"/>
      <c r="O204" s="165"/>
      <c r="P204" s="165"/>
      <c r="Q204" s="165"/>
      <c r="R204" s="165"/>
      <c r="S204" s="165"/>
      <c r="T204" s="166"/>
      <c r="AT204" s="160" t="s">
        <v>175</v>
      </c>
      <c r="AU204" s="160" t="s">
        <v>169</v>
      </c>
      <c r="AV204" s="12" t="s">
        <v>169</v>
      </c>
      <c r="AW204" s="12" t="s">
        <v>32</v>
      </c>
      <c r="AX204" s="12" t="s">
        <v>71</v>
      </c>
      <c r="AY204" s="160" t="s">
        <v>162</v>
      </c>
    </row>
    <row r="205" spans="2:65" s="14" customFormat="1">
      <c r="B205" s="175"/>
      <c r="D205" s="152" t="s">
        <v>175</v>
      </c>
      <c r="E205" s="176" t="s">
        <v>1</v>
      </c>
      <c r="F205" s="177" t="s">
        <v>190</v>
      </c>
      <c r="H205" s="178">
        <v>14</v>
      </c>
      <c r="I205" s="179"/>
      <c r="L205" s="175"/>
      <c r="M205" s="180"/>
      <c r="N205" s="181"/>
      <c r="O205" s="181"/>
      <c r="P205" s="181"/>
      <c r="Q205" s="181"/>
      <c r="R205" s="181"/>
      <c r="S205" s="181"/>
      <c r="T205" s="182"/>
      <c r="AT205" s="176" t="s">
        <v>175</v>
      </c>
      <c r="AU205" s="176" t="s">
        <v>169</v>
      </c>
      <c r="AV205" s="14" t="s">
        <v>168</v>
      </c>
      <c r="AW205" s="14" t="s">
        <v>32</v>
      </c>
      <c r="AX205" s="14" t="s">
        <v>79</v>
      </c>
      <c r="AY205" s="176" t="s">
        <v>162</v>
      </c>
    </row>
    <row r="206" spans="2:65" s="1" customFormat="1" ht="16.5" customHeight="1">
      <c r="B206" s="139"/>
      <c r="C206" s="140" t="s">
        <v>587</v>
      </c>
      <c r="D206" s="140" t="s">
        <v>164</v>
      </c>
      <c r="E206" s="244" t="s">
        <v>2292</v>
      </c>
      <c r="F206" s="243"/>
      <c r="G206" s="142" t="s">
        <v>712</v>
      </c>
      <c r="H206" s="143">
        <v>7</v>
      </c>
      <c r="I206" s="144"/>
      <c r="J206" s="143">
        <f>ROUND(I206*H206,3)</f>
        <v>0</v>
      </c>
      <c r="K206" s="141" t="s">
        <v>1</v>
      </c>
      <c r="L206" s="30"/>
      <c r="M206" s="145" t="s">
        <v>1</v>
      </c>
      <c r="N206" s="146" t="s">
        <v>43</v>
      </c>
      <c r="O206" s="49"/>
      <c r="P206" s="147">
        <f>O206*H206</f>
        <v>0</v>
      </c>
      <c r="Q206" s="147">
        <v>0</v>
      </c>
      <c r="R206" s="147">
        <f>Q206*H206</f>
        <v>0</v>
      </c>
      <c r="S206" s="147">
        <v>0</v>
      </c>
      <c r="T206" s="148">
        <f>S206*H206</f>
        <v>0</v>
      </c>
      <c r="AR206" s="16" t="s">
        <v>168</v>
      </c>
      <c r="AT206" s="16" t="s">
        <v>164</v>
      </c>
      <c r="AU206" s="16" t="s">
        <v>169</v>
      </c>
      <c r="AY206" s="16" t="s">
        <v>162</v>
      </c>
      <c r="BE206" s="149">
        <f>IF(N206="základná",J206,0)</f>
        <v>0</v>
      </c>
      <c r="BF206" s="149">
        <f>IF(N206="znížená",J206,0)</f>
        <v>0</v>
      </c>
      <c r="BG206" s="149">
        <f>IF(N206="zákl. prenesená",J206,0)</f>
        <v>0</v>
      </c>
      <c r="BH206" s="149">
        <f>IF(N206="zníž. prenesená",J206,0)</f>
        <v>0</v>
      </c>
      <c r="BI206" s="149">
        <f>IF(N206="nulová",J206,0)</f>
        <v>0</v>
      </c>
      <c r="BJ206" s="16" t="s">
        <v>169</v>
      </c>
      <c r="BK206" s="150">
        <f>ROUND(I206*H206,3)</f>
        <v>0</v>
      </c>
      <c r="BL206" s="16" t="s">
        <v>168</v>
      </c>
      <c r="BM206" s="16" t="s">
        <v>2293</v>
      </c>
    </row>
    <row r="207" spans="2:65" s="1" customFormat="1" ht="16.5" customHeight="1">
      <c r="B207" s="139"/>
      <c r="C207" s="140" t="s">
        <v>591</v>
      </c>
      <c r="D207" s="140" t="s">
        <v>164</v>
      </c>
      <c r="E207" s="242" t="s">
        <v>2294</v>
      </c>
      <c r="F207" s="243"/>
      <c r="G207" s="142" t="s">
        <v>166</v>
      </c>
      <c r="H207" s="143">
        <v>1</v>
      </c>
      <c r="I207" s="144"/>
      <c r="J207" s="143">
        <f>ROUND(I207*H207,3)</f>
        <v>0</v>
      </c>
      <c r="K207" s="141" t="s">
        <v>1</v>
      </c>
      <c r="L207" s="30"/>
      <c r="M207" s="145" t="s">
        <v>1</v>
      </c>
      <c r="N207" s="146" t="s">
        <v>43</v>
      </c>
      <c r="O207" s="49"/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AR207" s="16" t="s">
        <v>168</v>
      </c>
      <c r="AT207" s="16" t="s">
        <v>164</v>
      </c>
      <c r="AU207" s="16" t="s">
        <v>169</v>
      </c>
      <c r="AY207" s="16" t="s">
        <v>162</v>
      </c>
      <c r="BE207" s="149">
        <f>IF(N207="základná",J207,0)</f>
        <v>0</v>
      </c>
      <c r="BF207" s="149">
        <f>IF(N207="znížená",J207,0)</f>
        <v>0</v>
      </c>
      <c r="BG207" s="149">
        <f>IF(N207="zákl. prenesená",J207,0)</f>
        <v>0</v>
      </c>
      <c r="BH207" s="149">
        <f>IF(N207="zníž. prenesená",J207,0)</f>
        <v>0</v>
      </c>
      <c r="BI207" s="149">
        <f>IF(N207="nulová",J207,0)</f>
        <v>0</v>
      </c>
      <c r="BJ207" s="16" t="s">
        <v>169</v>
      </c>
      <c r="BK207" s="150">
        <f>ROUND(I207*H207,3)</f>
        <v>0</v>
      </c>
      <c r="BL207" s="16" t="s">
        <v>168</v>
      </c>
      <c r="BM207" s="16" t="s">
        <v>2295</v>
      </c>
    </row>
    <row r="208" spans="2:65" s="1" customFormat="1" ht="16.5" customHeight="1">
      <c r="B208" s="139"/>
      <c r="C208" s="140" t="s">
        <v>599</v>
      </c>
      <c r="D208" s="140" t="s">
        <v>164</v>
      </c>
      <c r="E208" s="242" t="s">
        <v>2296</v>
      </c>
      <c r="F208" s="243"/>
      <c r="G208" s="142" t="s">
        <v>256</v>
      </c>
      <c r="H208" s="143">
        <v>8.1820000000000004</v>
      </c>
      <c r="I208" s="144"/>
      <c r="J208" s="143">
        <f>ROUND(I208*H208,3)</f>
        <v>0</v>
      </c>
      <c r="K208" s="141" t="s">
        <v>1</v>
      </c>
      <c r="L208" s="30"/>
      <c r="M208" s="145" t="s">
        <v>1</v>
      </c>
      <c r="N208" s="146" t="s">
        <v>43</v>
      </c>
      <c r="O208" s="49"/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AR208" s="16" t="s">
        <v>168</v>
      </c>
      <c r="AT208" s="16" t="s">
        <v>164</v>
      </c>
      <c r="AU208" s="16" t="s">
        <v>169</v>
      </c>
      <c r="AY208" s="16" t="s">
        <v>162</v>
      </c>
      <c r="BE208" s="149">
        <f>IF(N208="základná",J208,0)</f>
        <v>0</v>
      </c>
      <c r="BF208" s="149">
        <f>IF(N208="znížená",J208,0)</f>
        <v>0</v>
      </c>
      <c r="BG208" s="149">
        <f>IF(N208="zákl. prenesená",J208,0)</f>
        <v>0</v>
      </c>
      <c r="BH208" s="149">
        <f>IF(N208="zníž. prenesená",J208,0)</f>
        <v>0</v>
      </c>
      <c r="BI208" s="149">
        <f>IF(N208="nulová",J208,0)</f>
        <v>0</v>
      </c>
      <c r="BJ208" s="16" t="s">
        <v>169</v>
      </c>
      <c r="BK208" s="150">
        <f>ROUND(I208*H208,3)</f>
        <v>0</v>
      </c>
      <c r="BL208" s="16" t="s">
        <v>168</v>
      </c>
      <c r="BM208" s="16" t="s">
        <v>2297</v>
      </c>
    </row>
    <row r="209" spans="2:65" s="1" customFormat="1" ht="16.5" customHeight="1">
      <c r="B209" s="139"/>
      <c r="C209" s="140" t="s">
        <v>604</v>
      </c>
      <c r="D209" s="140" t="s">
        <v>164</v>
      </c>
      <c r="E209" s="242" t="s">
        <v>2298</v>
      </c>
      <c r="F209" s="243"/>
      <c r="G209" s="142" t="s">
        <v>256</v>
      </c>
      <c r="H209" s="143">
        <v>8.1820000000000004</v>
      </c>
      <c r="I209" s="144"/>
      <c r="J209" s="143">
        <f>ROUND(I209*H209,3)</f>
        <v>0</v>
      </c>
      <c r="K209" s="141" t="s">
        <v>1</v>
      </c>
      <c r="L209" s="30"/>
      <c r="M209" s="145" t="s">
        <v>1</v>
      </c>
      <c r="N209" s="146" t="s">
        <v>43</v>
      </c>
      <c r="O209" s="49"/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AR209" s="16" t="s">
        <v>168</v>
      </c>
      <c r="AT209" s="16" t="s">
        <v>164</v>
      </c>
      <c r="AU209" s="16" t="s">
        <v>169</v>
      </c>
      <c r="AY209" s="16" t="s">
        <v>162</v>
      </c>
      <c r="BE209" s="149">
        <f>IF(N209="základná",J209,0)</f>
        <v>0</v>
      </c>
      <c r="BF209" s="149">
        <f>IF(N209="znížená",J209,0)</f>
        <v>0</v>
      </c>
      <c r="BG209" s="149">
        <f>IF(N209="zákl. prenesená",J209,0)</f>
        <v>0</v>
      </c>
      <c r="BH209" s="149">
        <f>IF(N209="zníž. prenesená",J209,0)</f>
        <v>0</v>
      </c>
      <c r="BI209" s="149">
        <f>IF(N209="nulová",J209,0)</f>
        <v>0</v>
      </c>
      <c r="BJ209" s="16" t="s">
        <v>169</v>
      </c>
      <c r="BK209" s="150">
        <f>ROUND(I209*H209,3)</f>
        <v>0</v>
      </c>
      <c r="BL209" s="16" t="s">
        <v>168</v>
      </c>
      <c r="BM209" s="16" t="s">
        <v>2299</v>
      </c>
    </row>
    <row r="210" spans="2:65" s="1" customFormat="1" ht="16.5" customHeight="1">
      <c r="B210" s="139"/>
      <c r="C210" s="140" t="s">
        <v>608</v>
      </c>
      <c r="D210" s="140" t="s">
        <v>164</v>
      </c>
      <c r="E210" s="242" t="s">
        <v>2300</v>
      </c>
      <c r="F210" s="243"/>
      <c r="G210" s="142" t="s">
        <v>256</v>
      </c>
      <c r="H210" s="143">
        <v>139.09399999999999</v>
      </c>
      <c r="I210" s="144"/>
      <c r="J210" s="143">
        <f>ROUND(I210*H210,3)</f>
        <v>0</v>
      </c>
      <c r="K210" s="141" t="s">
        <v>1</v>
      </c>
      <c r="L210" s="30"/>
      <c r="M210" s="145" t="s">
        <v>1</v>
      </c>
      <c r="N210" s="146" t="s">
        <v>43</v>
      </c>
      <c r="O210" s="49"/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AR210" s="16" t="s">
        <v>168</v>
      </c>
      <c r="AT210" s="16" t="s">
        <v>164</v>
      </c>
      <c r="AU210" s="16" t="s">
        <v>169</v>
      </c>
      <c r="AY210" s="16" t="s">
        <v>162</v>
      </c>
      <c r="BE210" s="149">
        <f>IF(N210="základná",J210,0)</f>
        <v>0</v>
      </c>
      <c r="BF210" s="149">
        <f>IF(N210="znížená",J210,0)</f>
        <v>0</v>
      </c>
      <c r="BG210" s="149">
        <f>IF(N210="zákl. prenesená",J210,0)</f>
        <v>0</v>
      </c>
      <c r="BH210" s="149">
        <f>IF(N210="zníž. prenesená",J210,0)</f>
        <v>0</v>
      </c>
      <c r="BI210" s="149">
        <f>IF(N210="nulová",J210,0)</f>
        <v>0</v>
      </c>
      <c r="BJ210" s="16" t="s">
        <v>169</v>
      </c>
      <c r="BK210" s="150">
        <f>ROUND(I210*H210,3)</f>
        <v>0</v>
      </c>
      <c r="BL210" s="16" t="s">
        <v>168</v>
      </c>
      <c r="BM210" s="16" t="s">
        <v>2301</v>
      </c>
    </row>
    <row r="211" spans="2:65" s="12" customFormat="1">
      <c r="B211" s="159"/>
      <c r="D211" s="152" t="s">
        <v>175</v>
      </c>
      <c r="E211" s="160" t="s">
        <v>1</v>
      </c>
      <c r="F211" s="161" t="s">
        <v>2302</v>
      </c>
      <c r="H211" s="162">
        <v>139.09399999999999</v>
      </c>
      <c r="I211" s="163"/>
      <c r="L211" s="159"/>
      <c r="M211" s="164"/>
      <c r="N211" s="165"/>
      <c r="O211" s="165"/>
      <c r="P211" s="165"/>
      <c r="Q211" s="165"/>
      <c r="R211" s="165"/>
      <c r="S211" s="165"/>
      <c r="T211" s="166"/>
      <c r="AT211" s="160" t="s">
        <v>175</v>
      </c>
      <c r="AU211" s="160" t="s">
        <v>169</v>
      </c>
      <c r="AV211" s="12" t="s">
        <v>169</v>
      </c>
      <c r="AW211" s="12" t="s">
        <v>32</v>
      </c>
      <c r="AX211" s="12" t="s">
        <v>79</v>
      </c>
      <c r="AY211" s="160" t="s">
        <v>162</v>
      </c>
    </row>
    <row r="212" spans="2:65" s="1" customFormat="1" ht="16.5" customHeight="1">
      <c r="B212" s="139"/>
      <c r="C212" s="140" t="s">
        <v>611</v>
      </c>
      <c r="D212" s="140" t="s">
        <v>164</v>
      </c>
      <c r="E212" s="242" t="s">
        <v>2303</v>
      </c>
      <c r="F212" s="243"/>
      <c r="G212" s="142" t="s">
        <v>256</v>
      </c>
      <c r="H212" s="143">
        <v>8.1820000000000004</v>
      </c>
      <c r="I212" s="144"/>
      <c r="J212" s="143">
        <f>ROUND(I212*H212,3)</f>
        <v>0</v>
      </c>
      <c r="K212" s="141" t="s">
        <v>1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0</v>
      </c>
      <c r="T212" s="148">
        <f>S212*H212</f>
        <v>0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2304</v>
      </c>
    </row>
    <row r="213" spans="2:65" s="1" customFormat="1" ht="16.5" customHeight="1">
      <c r="B213" s="139"/>
      <c r="C213" s="140" t="s">
        <v>644</v>
      </c>
      <c r="D213" s="140" t="s">
        <v>164</v>
      </c>
      <c r="E213" s="242" t="s">
        <v>2305</v>
      </c>
      <c r="F213" s="243"/>
      <c r="G213" s="142" t="s">
        <v>256</v>
      </c>
      <c r="H213" s="143">
        <v>8.1820000000000004</v>
      </c>
      <c r="I213" s="144"/>
      <c r="J213" s="143">
        <f>ROUND(I213*H213,3)</f>
        <v>0</v>
      </c>
      <c r="K213" s="141" t="s">
        <v>1</v>
      </c>
      <c r="L213" s="30"/>
      <c r="M213" s="145" t="s">
        <v>1</v>
      </c>
      <c r="N213" s="146" t="s">
        <v>43</v>
      </c>
      <c r="O213" s="49"/>
      <c r="P213" s="147">
        <f>O213*H213</f>
        <v>0</v>
      </c>
      <c r="Q213" s="147">
        <v>0</v>
      </c>
      <c r="R213" s="147">
        <f>Q213*H213</f>
        <v>0</v>
      </c>
      <c r="S213" s="147">
        <v>0</v>
      </c>
      <c r="T213" s="148">
        <f>S213*H213</f>
        <v>0</v>
      </c>
      <c r="AR213" s="16" t="s">
        <v>168</v>
      </c>
      <c r="AT213" s="16" t="s">
        <v>164</v>
      </c>
      <c r="AU213" s="16" t="s">
        <v>169</v>
      </c>
      <c r="AY213" s="16" t="s">
        <v>162</v>
      </c>
      <c r="BE213" s="149">
        <f>IF(N213="základná",J213,0)</f>
        <v>0</v>
      </c>
      <c r="BF213" s="149">
        <f>IF(N213="znížená",J213,0)</f>
        <v>0</v>
      </c>
      <c r="BG213" s="149">
        <f>IF(N213="zákl. prenesená",J213,0)</f>
        <v>0</v>
      </c>
      <c r="BH213" s="149">
        <f>IF(N213="zníž. prenesená",J213,0)</f>
        <v>0</v>
      </c>
      <c r="BI213" s="149">
        <f>IF(N213="nulová",J213,0)</f>
        <v>0</v>
      </c>
      <c r="BJ213" s="16" t="s">
        <v>169</v>
      </c>
      <c r="BK213" s="150">
        <f>ROUND(I213*H213,3)</f>
        <v>0</v>
      </c>
      <c r="BL213" s="16" t="s">
        <v>168</v>
      </c>
      <c r="BM213" s="16" t="s">
        <v>2306</v>
      </c>
    </row>
    <row r="214" spans="2:65" s="1" customFormat="1" ht="16.5" customHeight="1">
      <c r="B214" s="139"/>
      <c r="C214" s="140" t="s">
        <v>649</v>
      </c>
      <c r="D214" s="140" t="s">
        <v>164</v>
      </c>
      <c r="E214" s="242" t="s">
        <v>2307</v>
      </c>
      <c r="F214" s="243"/>
      <c r="G214" s="142" t="s">
        <v>256</v>
      </c>
      <c r="H214" s="143">
        <v>350.64100000000002</v>
      </c>
      <c r="I214" s="144"/>
      <c r="J214" s="143">
        <f>ROUND(I214*H214,3)</f>
        <v>0</v>
      </c>
      <c r="K214" s="141" t="s">
        <v>1</v>
      </c>
      <c r="L214" s="30"/>
      <c r="M214" s="199" t="s">
        <v>1</v>
      </c>
      <c r="N214" s="200" t="s">
        <v>43</v>
      </c>
      <c r="O214" s="193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AR214" s="16" t="s">
        <v>168</v>
      </c>
      <c r="AT214" s="16" t="s">
        <v>164</v>
      </c>
      <c r="AU214" s="16" t="s">
        <v>169</v>
      </c>
      <c r="AY214" s="16" t="s">
        <v>162</v>
      </c>
      <c r="BE214" s="149">
        <f>IF(N214="základná",J214,0)</f>
        <v>0</v>
      </c>
      <c r="BF214" s="149">
        <f>IF(N214="znížená",J214,0)</f>
        <v>0</v>
      </c>
      <c r="BG214" s="149">
        <f>IF(N214="zákl. prenesená",J214,0)</f>
        <v>0</v>
      </c>
      <c r="BH214" s="149">
        <f>IF(N214="zníž. prenesená",J214,0)</f>
        <v>0</v>
      </c>
      <c r="BI214" s="149">
        <f>IF(N214="nulová",J214,0)</f>
        <v>0</v>
      </c>
      <c r="BJ214" s="16" t="s">
        <v>169</v>
      </c>
      <c r="BK214" s="150">
        <f>ROUND(I214*H214,3)</f>
        <v>0</v>
      </c>
      <c r="BL214" s="16" t="s">
        <v>168</v>
      </c>
      <c r="BM214" s="16" t="s">
        <v>2308</v>
      </c>
    </row>
    <row r="215" spans="2:65" s="1" customFormat="1" ht="6.95" customHeight="1">
      <c r="B215" s="39"/>
      <c r="C215" s="40"/>
      <c r="D215" s="40"/>
      <c r="E215" s="40"/>
      <c r="F215" s="40"/>
      <c r="G215" s="40"/>
      <c r="H215" s="40"/>
      <c r="I215" s="100"/>
      <c r="J215" s="40"/>
      <c r="K215" s="40"/>
      <c r="L215" s="30"/>
    </row>
  </sheetData>
  <mergeCells count="83">
    <mergeCell ref="E50:H50"/>
    <mergeCell ref="E76:H76"/>
    <mergeCell ref="E78:H78"/>
    <mergeCell ref="L2:V2"/>
    <mergeCell ref="E7:H7"/>
    <mergeCell ref="E9:H9"/>
    <mergeCell ref="E18:H18"/>
    <mergeCell ref="E27:H27"/>
    <mergeCell ref="E48:H48"/>
    <mergeCell ref="E85:F85"/>
    <mergeCell ref="E89:F89"/>
    <mergeCell ref="E90:F90"/>
    <mergeCell ref="E91:F91"/>
    <mergeCell ref="E94:F94"/>
    <mergeCell ref="E95:F95"/>
    <mergeCell ref="E96:F96"/>
    <mergeCell ref="E97:F97"/>
    <mergeCell ref="E98:F98"/>
    <mergeCell ref="E100:F100"/>
    <mergeCell ref="E101:F101"/>
    <mergeCell ref="E104:F104"/>
    <mergeCell ref="E107:F107"/>
    <mergeCell ref="E108:F108"/>
    <mergeCell ref="E109:F109"/>
    <mergeCell ref="E110:F110"/>
    <mergeCell ref="E111:F111"/>
    <mergeCell ref="E113:F113"/>
    <mergeCell ref="E114:F114"/>
    <mergeCell ref="E115:F115"/>
    <mergeCell ref="E116:F116"/>
    <mergeCell ref="E117:F117"/>
    <mergeCell ref="E127:F127"/>
    <mergeCell ref="E123:F123"/>
    <mergeCell ref="E131:F131"/>
    <mergeCell ref="E132:F132"/>
    <mergeCell ref="E133:F133"/>
    <mergeCell ref="E146:F146"/>
    <mergeCell ref="E141:F141"/>
    <mergeCell ref="E138:F138"/>
    <mergeCell ref="E156:F156"/>
    <mergeCell ref="E154:F154"/>
    <mergeCell ref="E152:F152"/>
    <mergeCell ref="E150:F150"/>
    <mergeCell ref="E166:F166"/>
    <mergeCell ref="E162:F162"/>
    <mergeCell ref="E163:F163"/>
    <mergeCell ref="E160:F160"/>
    <mergeCell ref="E159:F159"/>
    <mergeCell ref="E158:F158"/>
    <mergeCell ref="E167:F167"/>
    <mergeCell ref="E168:F168"/>
    <mergeCell ref="E169:F169"/>
    <mergeCell ref="E170:F170"/>
    <mergeCell ref="E171:F171"/>
    <mergeCell ref="E172:F172"/>
    <mergeCell ref="E174:F174"/>
    <mergeCell ref="E175:F175"/>
    <mergeCell ref="E176:F176"/>
    <mergeCell ref="E178:F178"/>
    <mergeCell ref="E179:F179"/>
    <mergeCell ref="E181:F181"/>
    <mergeCell ref="E182:F182"/>
    <mergeCell ref="E183:F183"/>
    <mergeCell ref="E185:F185"/>
    <mergeCell ref="E187:F187"/>
    <mergeCell ref="E188:F188"/>
    <mergeCell ref="E189:F189"/>
    <mergeCell ref="E190:F190"/>
    <mergeCell ref="E191:F191"/>
    <mergeCell ref="E192:F192"/>
    <mergeCell ref="E193:F193"/>
    <mergeCell ref="E195:F195"/>
    <mergeCell ref="E196:F196"/>
    <mergeCell ref="E202:F202"/>
    <mergeCell ref="E198:F198"/>
    <mergeCell ref="E212:F212"/>
    <mergeCell ref="E213:F213"/>
    <mergeCell ref="E214:F214"/>
    <mergeCell ref="E206:F206"/>
    <mergeCell ref="E207:F207"/>
    <mergeCell ref="E208:F208"/>
    <mergeCell ref="E209:F209"/>
    <mergeCell ref="E210:F210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300"/>
  <sheetViews>
    <sheetView showGridLines="0" topLeftCell="A19" workbookViewId="0">
      <selection activeCell="V9" sqref="V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82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8" t="s">
        <v>5</v>
      </c>
      <c r="M2" s="209"/>
      <c r="N2" s="209"/>
      <c r="O2" s="209"/>
      <c r="P2" s="209"/>
      <c r="Q2" s="209"/>
      <c r="R2" s="209"/>
      <c r="S2" s="209"/>
      <c r="T2" s="209"/>
      <c r="U2" s="209"/>
      <c r="V2" s="209"/>
      <c r="AT2" s="16" t="s">
        <v>101</v>
      </c>
    </row>
    <row r="3" spans="2:46" ht="6.95" customHeight="1">
      <c r="B3" s="17"/>
      <c r="C3" s="18"/>
      <c r="D3" s="18"/>
      <c r="E3" s="18"/>
      <c r="F3" s="18"/>
      <c r="G3" s="18"/>
      <c r="H3" s="18"/>
      <c r="I3" s="83"/>
      <c r="J3" s="18"/>
      <c r="K3" s="18"/>
      <c r="L3" s="19"/>
      <c r="AT3" s="16" t="s">
        <v>71</v>
      </c>
    </row>
    <row r="4" spans="2:46" ht="24.95" customHeight="1">
      <c r="B4" s="19"/>
      <c r="D4" s="20" t="s">
        <v>102</v>
      </c>
      <c r="L4" s="19"/>
      <c r="M4" s="21" t="s">
        <v>9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54" t="str">
        <f>'Rekapitulácia stavby'!K6</f>
        <v>Rodinný dom s 2 byt. jednotkami - Trenčín, Vytvorenie podmienok pre deinštitucionalizáciu DSS Adam. Kochanovce</v>
      </c>
      <c r="F7" s="255"/>
      <c r="G7" s="255"/>
      <c r="H7" s="255"/>
      <c r="L7" s="19"/>
    </row>
    <row r="8" spans="2:46" s="1" customFormat="1" ht="12" customHeight="1">
      <c r="B8" s="30"/>
      <c r="D8" s="25" t="s">
        <v>103</v>
      </c>
      <c r="I8" s="84"/>
      <c r="L8" s="30"/>
    </row>
    <row r="9" spans="2:46" s="1" customFormat="1" ht="36.950000000000003" customHeight="1">
      <c r="B9" s="30"/>
      <c r="E9" s="216" t="s">
        <v>2309</v>
      </c>
      <c r="F9" s="215"/>
      <c r="G9" s="215"/>
      <c r="H9" s="215"/>
      <c r="I9" s="84"/>
      <c r="L9" s="30"/>
    </row>
    <row r="10" spans="2:46" s="1" customFormat="1">
      <c r="B10" s="30"/>
      <c r="I10" s="84"/>
      <c r="L10" s="30"/>
    </row>
    <row r="11" spans="2:46" s="1" customFormat="1" ht="12" customHeight="1">
      <c r="B11" s="30"/>
      <c r="D11" s="25" t="s">
        <v>16</v>
      </c>
      <c r="F11" s="16" t="s">
        <v>1</v>
      </c>
      <c r="I11" s="85" t="s">
        <v>17</v>
      </c>
      <c r="J11" s="16" t="s">
        <v>1</v>
      </c>
      <c r="L11" s="30"/>
    </row>
    <row r="12" spans="2:46" s="1" customFormat="1" ht="12" customHeight="1">
      <c r="B12" s="30"/>
      <c r="D12" s="25" t="s">
        <v>18</v>
      </c>
      <c r="F12" s="16" t="s">
        <v>19</v>
      </c>
      <c r="I12" s="85" t="s">
        <v>20</v>
      </c>
      <c r="J12" s="46"/>
      <c r="L12" s="30"/>
    </row>
    <row r="13" spans="2:46" s="1" customFormat="1" ht="10.9" customHeight="1">
      <c r="B13" s="30"/>
      <c r="I13" s="84"/>
      <c r="L13" s="30"/>
    </row>
    <row r="14" spans="2:46" s="1" customFormat="1" ht="12" customHeight="1">
      <c r="B14" s="30"/>
      <c r="D14" s="25" t="s">
        <v>21</v>
      </c>
      <c r="I14" s="85" t="s">
        <v>22</v>
      </c>
      <c r="J14" s="16" t="s">
        <v>23</v>
      </c>
      <c r="L14" s="30"/>
    </row>
    <row r="15" spans="2:46" s="1" customFormat="1" ht="18" customHeight="1">
      <c r="B15" s="30"/>
      <c r="E15" s="16" t="s">
        <v>24</v>
      </c>
      <c r="I15" s="85" t="s">
        <v>25</v>
      </c>
      <c r="J15" s="16" t="s">
        <v>1</v>
      </c>
      <c r="L15" s="30"/>
    </row>
    <row r="16" spans="2:46" s="1" customFormat="1" ht="6.95" customHeight="1">
      <c r="B16" s="30"/>
      <c r="I16" s="84"/>
      <c r="L16" s="30"/>
    </row>
    <row r="17" spans="2:12" s="1" customFormat="1" ht="12" customHeight="1">
      <c r="B17" s="30"/>
      <c r="D17" s="25" t="s">
        <v>26</v>
      </c>
      <c r="I17" s="85" t="s">
        <v>22</v>
      </c>
      <c r="J17" s="26" t="str">
        <f>'Rekapitulácia stavby'!AN13</f>
        <v>Vyplň údaj</v>
      </c>
      <c r="L17" s="30"/>
    </row>
    <row r="18" spans="2:12" s="1" customFormat="1" ht="18" customHeight="1">
      <c r="B18" s="30"/>
      <c r="E18" s="256" t="str">
        <f>'Rekapitulácia stavby'!E14</f>
        <v>Vyplň údaj</v>
      </c>
      <c r="F18" s="219"/>
      <c r="G18" s="219"/>
      <c r="H18" s="219"/>
      <c r="I18" s="85" t="s">
        <v>25</v>
      </c>
      <c r="J18" s="26" t="str">
        <f>'Rekapitulácia stavby'!AN14</f>
        <v>Vyplň údaj</v>
      </c>
      <c r="L18" s="30"/>
    </row>
    <row r="19" spans="2:12" s="1" customFormat="1" ht="6.95" customHeight="1">
      <c r="B19" s="30"/>
      <c r="I19" s="84"/>
      <c r="L19" s="30"/>
    </row>
    <row r="20" spans="2:12" s="1" customFormat="1" ht="12" customHeight="1">
      <c r="B20" s="30"/>
      <c r="D20" s="25" t="s">
        <v>28</v>
      </c>
      <c r="I20" s="85" t="s">
        <v>22</v>
      </c>
      <c r="J20" s="16" t="s">
        <v>29</v>
      </c>
      <c r="L20" s="30"/>
    </row>
    <row r="21" spans="2:12" s="1" customFormat="1" ht="18" customHeight="1">
      <c r="B21" s="30"/>
      <c r="E21" s="16" t="s">
        <v>30</v>
      </c>
      <c r="I21" s="85" t="s">
        <v>25</v>
      </c>
      <c r="J21" s="16" t="s">
        <v>31</v>
      </c>
      <c r="L21" s="30"/>
    </row>
    <row r="22" spans="2:12" s="1" customFormat="1" ht="6.95" customHeight="1">
      <c r="B22" s="30"/>
      <c r="I22" s="84"/>
      <c r="L22" s="30"/>
    </row>
    <row r="23" spans="2:12" s="1" customFormat="1" ht="12" customHeight="1">
      <c r="B23" s="30"/>
      <c r="D23" s="25" t="s">
        <v>34</v>
      </c>
      <c r="I23" s="85" t="s">
        <v>22</v>
      </c>
      <c r="J23" s="16" t="s">
        <v>1</v>
      </c>
      <c r="L23" s="30"/>
    </row>
    <row r="24" spans="2:12" s="1" customFormat="1" ht="18" customHeight="1">
      <c r="B24" s="30"/>
      <c r="E24" s="16" t="s">
        <v>35</v>
      </c>
      <c r="I24" s="85" t="s">
        <v>25</v>
      </c>
      <c r="J24" s="16" t="s">
        <v>1</v>
      </c>
      <c r="L24" s="30"/>
    </row>
    <row r="25" spans="2:12" s="1" customFormat="1" ht="6.95" customHeight="1">
      <c r="B25" s="30"/>
      <c r="I25" s="84"/>
      <c r="L25" s="30"/>
    </row>
    <row r="26" spans="2:12" s="1" customFormat="1" ht="12" customHeight="1">
      <c r="B26" s="30"/>
      <c r="D26" s="25" t="s">
        <v>36</v>
      </c>
      <c r="I26" s="84"/>
      <c r="L26" s="30"/>
    </row>
    <row r="27" spans="2:12" s="6" customFormat="1" ht="16.5" customHeight="1">
      <c r="B27" s="86"/>
      <c r="E27" s="223" t="s">
        <v>1</v>
      </c>
      <c r="F27" s="223"/>
      <c r="G27" s="223"/>
      <c r="H27" s="223"/>
      <c r="I27" s="87"/>
      <c r="L27" s="86"/>
    </row>
    <row r="28" spans="2:12" s="1" customFormat="1" ht="6.95" customHeight="1">
      <c r="B28" s="30"/>
      <c r="I28" s="84"/>
      <c r="L28" s="30"/>
    </row>
    <row r="29" spans="2:12" s="1" customFormat="1" ht="6.95" customHeight="1">
      <c r="B29" s="30"/>
      <c r="D29" s="47"/>
      <c r="E29" s="47"/>
      <c r="F29" s="47"/>
      <c r="G29" s="47"/>
      <c r="H29" s="47"/>
      <c r="I29" s="88"/>
      <c r="J29" s="47"/>
      <c r="K29" s="47"/>
      <c r="L29" s="30"/>
    </row>
    <row r="30" spans="2:12" s="1" customFormat="1" ht="25.35" customHeight="1">
      <c r="B30" s="30"/>
      <c r="D30" s="89" t="s">
        <v>37</v>
      </c>
      <c r="I30" s="84"/>
      <c r="J30" s="60">
        <f>ROUND(J89, 2)</f>
        <v>0</v>
      </c>
      <c r="L30" s="30"/>
    </row>
    <row r="31" spans="2:12" s="1" customFormat="1" ht="6.95" customHeight="1">
      <c r="B31" s="30"/>
      <c r="D31" s="47"/>
      <c r="E31" s="47"/>
      <c r="F31" s="47"/>
      <c r="G31" s="47"/>
      <c r="H31" s="47"/>
      <c r="I31" s="88"/>
      <c r="J31" s="47"/>
      <c r="K31" s="47"/>
      <c r="L31" s="30"/>
    </row>
    <row r="32" spans="2:12" s="1" customFormat="1" ht="14.45" customHeight="1">
      <c r="B32" s="30"/>
      <c r="F32" s="33" t="s">
        <v>39</v>
      </c>
      <c r="I32" s="90" t="s">
        <v>38</v>
      </c>
      <c r="J32" s="33" t="s">
        <v>40</v>
      </c>
      <c r="L32" s="30"/>
    </row>
    <row r="33" spans="2:12" s="1" customFormat="1" ht="14.45" customHeight="1">
      <c r="B33" s="30"/>
      <c r="D33" s="25" t="s">
        <v>41</v>
      </c>
      <c r="E33" s="25" t="s">
        <v>42</v>
      </c>
      <c r="F33" s="91">
        <f>ROUND((SUM(BE89:BE299)),  2)</f>
        <v>0</v>
      </c>
      <c r="I33" s="92">
        <v>0.2</v>
      </c>
      <c r="J33" s="91">
        <f>ROUND(((SUM(BE89:BE299))*I33),  2)</f>
        <v>0</v>
      </c>
      <c r="L33" s="30"/>
    </row>
    <row r="34" spans="2:12" s="1" customFormat="1" ht="14.45" customHeight="1">
      <c r="B34" s="30"/>
      <c r="E34" s="25" t="s">
        <v>43</v>
      </c>
      <c r="F34" s="91">
        <f>ROUND((SUM(BF89:BF299)),  2)</f>
        <v>0</v>
      </c>
      <c r="I34" s="92">
        <v>0.2</v>
      </c>
      <c r="J34" s="91">
        <f>ROUND(((SUM(BF89:BF299))*I34),  2)</f>
        <v>0</v>
      </c>
      <c r="L34" s="30"/>
    </row>
    <row r="35" spans="2:12" s="1" customFormat="1" ht="14.45" hidden="1" customHeight="1">
      <c r="B35" s="30"/>
      <c r="E35" s="25" t="s">
        <v>44</v>
      </c>
      <c r="F35" s="91">
        <f>ROUND((SUM(BG89:BG299)),  2)</f>
        <v>0</v>
      </c>
      <c r="I35" s="92">
        <v>0.2</v>
      </c>
      <c r="J35" s="91">
        <f>0</f>
        <v>0</v>
      </c>
      <c r="L35" s="30"/>
    </row>
    <row r="36" spans="2:12" s="1" customFormat="1" ht="14.45" hidden="1" customHeight="1">
      <c r="B36" s="30"/>
      <c r="E36" s="25" t="s">
        <v>45</v>
      </c>
      <c r="F36" s="91">
        <f>ROUND((SUM(BH89:BH299)),  2)</f>
        <v>0</v>
      </c>
      <c r="I36" s="92">
        <v>0.2</v>
      </c>
      <c r="J36" s="91">
        <f>0</f>
        <v>0</v>
      </c>
      <c r="L36" s="30"/>
    </row>
    <row r="37" spans="2:12" s="1" customFormat="1" ht="14.45" hidden="1" customHeight="1">
      <c r="B37" s="30"/>
      <c r="E37" s="25" t="s">
        <v>46</v>
      </c>
      <c r="F37" s="91">
        <f>ROUND((SUM(BI89:BI299)),  2)</f>
        <v>0</v>
      </c>
      <c r="I37" s="92">
        <v>0</v>
      </c>
      <c r="J37" s="91">
        <f>0</f>
        <v>0</v>
      </c>
      <c r="L37" s="30"/>
    </row>
    <row r="38" spans="2:12" s="1" customFormat="1" ht="6.95" customHeight="1">
      <c r="B38" s="30"/>
      <c r="I38" s="84"/>
      <c r="L38" s="30"/>
    </row>
    <row r="39" spans="2:12" s="1" customFormat="1" ht="25.35" customHeight="1">
      <c r="B39" s="30"/>
      <c r="C39" s="93"/>
      <c r="D39" s="94" t="s">
        <v>47</v>
      </c>
      <c r="E39" s="51"/>
      <c r="F39" s="51"/>
      <c r="G39" s="95" t="s">
        <v>48</v>
      </c>
      <c r="H39" s="96" t="s">
        <v>49</v>
      </c>
      <c r="I39" s="97"/>
      <c r="J39" s="98">
        <f>SUM(J30:J37)</f>
        <v>0</v>
      </c>
      <c r="K39" s="99"/>
      <c r="L39" s="30"/>
    </row>
    <row r="40" spans="2:12" s="1" customFormat="1" ht="14.45" customHeight="1">
      <c r="B40" s="39"/>
      <c r="C40" s="40"/>
      <c r="D40" s="40"/>
      <c r="E40" s="40"/>
      <c r="F40" s="40"/>
      <c r="G40" s="40"/>
      <c r="H40" s="40"/>
      <c r="I40" s="100"/>
      <c r="J40" s="40"/>
      <c r="K40" s="40"/>
      <c r="L40" s="30"/>
    </row>
    <row r="44" spans="2:12" s="1" customFormat="1" ht="6.95" customHeight="1">
      <c r="B44" s="41"/>
      <c r="C44" s="42"/>
      <c r="D44" s="42"/>
      <c r="E44" s="42"/>
      <c r="F44" s="42"/>
      <c r="G44" s="42"/>
      <c r="H44" s="42"/>
      <c r="I44" s="101"/>
      <c r="J44" s="42"/>
      <c r="K44" s="42"/>
      <c r="L44" s="30"/>
    </row>
    <row r="45" spans="2:12" s="1" customFormat="1" ht="24.95" customHeight="1">
      <c r="B45" s="30"/>
      <c r="C45" s="20" t="s">
        <v>105</v>
      </c>
      <c r="I45" s="84"/>
      <c r="L45" s="30"/>
    </row>
    <row r="46" spans="2:12" s="1" customFormat="1" ht="6.95" customHeight="1">
      <c r="B46" s="30"/>
      <c r="I46" s="84"/>
      <c r="L46" s="30"/>
    </row>
    <row r="47" spans="2:12" s="1" customFormat="1" ht="12" customHeight="1">
      <c r="B47" s="30"/>
      <c r="C47" s="25" t="s">
        <v>14</v>
      </c>
      <c r="I47" s="84"/>
      <c r="L47" s="30"/>
    </row>
    <row r="48" spans="2:12" s="1" customFormat="1" ht="16.5" customHeight="1">
      <c r="B48" s="30"/>
      <c r="E48" s="254" t="str">
        <f>E7</f>
        <v>Rodinný dom s 2 byt. jednotkami - Trenčín, Vytvorenie podmienok pre deinštitucionalizáciu DSS Adam. Kochanovce</v>
      </c>
      <c r="F48" s="255"/>
      <c r="G48" s="255"/>
      <c r="H48" s="255"/>
      <c r="I48" s="84"/>
      <c r="L48" s="30"/>
    </row>
    <row r="49" spans="2:47" s="1" customFormat="1" ht="12" customHeight="1">
      <c r="B49" s="30"/>
      <c r="C49" s="25" t="s">
        <v>103</v>
      </c>
      <c r="I49" s="84"/>
      <c r="L49" s="30"/>
    </row>
    <row r="50" spans="2:47" s="1" customFormat="1" ht="16.5" customHeight="1">
      <c r="B50" s="30"/>
      <c r="E50" s="216" t="str">
        <f>E9</f>
        <v>07 - SO 07 Oplotenie</v>
      </c>
      <c r="F50" s="215"/>
      <c r="G50" s="215"/>
      <c r="H50" s="215"/>
      <c r="I50" s="84"/>
      <c r="L50" s="30"/>
    </row>
    <row r="51" spans="2:47" s="1" customFormat="1" ht="6.95" customHeight="1">
      <c r="B51" s="30"/>
      <c r="I51" s="84"/>
      <c r="L51" s="30"/>
    </row>
    <row r="52" spans="2:47" s="1" customFormat="1" ht="12" customHeight="1">
      <c r="B52" s="30"/>
      <c r="C52" s="25" t="s">
        <v>18</v>
      </c>
      <c r="F52" s="16" t="str">
        <f>F12</f>
        <v>parc. č. 400, Trenčín</v>
      </c>
      <c r="I52" s="85" t="s">
        <v>20</v>
      </c>
      <c r="J52" s="46" t="str">
        <f>IF(J12="","",J12)</f>
        <v/>
      </c>
      <c r="L52" s="30"/>
    </row>
    <row r="53" spans="2:47" s="1" customFormat="1" ht="6.95" customHeight="1">
      <c r="B53" s="30"/>
      <c r="I53" s="84"/>
      <c r="L53" s="30"/>
    </row>
    <row r="54" spans="2:47" s="1" customFormat="1" ht="13.7" customHeight="1">
      <c r="B54" s="30"/>
      <c r="C54" s="25" t="s">
        <v>21</v>
      </c>
      <c r="F54" s="16" t="str">
        <f>E15</f>
        <v>Trenčiansky samosprávny kraj</v>
      </c>
      <c r="I54" s="85" t="s">
        <v>28</v>
      </c>
      <c r="J54" s="28" t="str">
        <f>E21</f>
        <v>ADOM, spol. s r.o.</v>
      </c>
      <c r="L54" s="30"/>
    </row>
    <row r="55" spans="2:47" s="1" customFormat="1" ht="13.7" customHeight="1">
      <c r="B55" s="30"/>
      <c r="C55" s="25" t="s">
        <v>26</v>
      </c>
      <c r="F55" s="16" t="str">
        <f>IF(E18="","",E18)</f>
        <v>Vyplň údaj</v>
      </c>
      <c r="I55" s="85" t="s">
        <v>34</v>
      </c>
      <c r="J55" s="28" t="str">
        <f>E24</f>
        <v>Viera Masnicová</v>
      </c>
      <c r="L55" s="30"/>
    </row>
    <row r="56" spans="2:47" s="1" customFormat="1" ht="10.35" customHeight="1">
      <c r="B56" s="30"/>
      <c r="I56" s="84"/>
      <c r="L56" s="30"/>
    </row>
    <row r="57" spans="2:47" s="1" customFormat="1" ht="29.25" customHeight="1">
      <c r="B57" s="30"/>
      <c r="C57" s="102" t="s">
        <v>106</v>
      </c>
      <c r="D57" s="93"/>
      <c r="E57" s="93"/>
      <c r="F57" s="93"/>
      <c r="G57" s="93"/>
      <c r="H57" s="93"/>
      <c r="I57" s="103"/>
      <c r="J57" s="104" t="s">
        <v>107</v>
      </c>
      <c r="K57" s="93"/>
      <c r="L57" s="30"/>
    </row>
    <row r="58" spans="2:47" s="1" customFormat="1" ht="10.35" customHeight="1">
      <c r="B58" s="30"/>
      <c r="I58" s="84"/>
      <c r="L58" s="30"/>
    </row>
    <row r="59" spans="2:47" s="1" customFormat="1" ht="22.9" customHeight="1">
      <c r="B59" s="30"/>
      <c r="C59" s="105" t="s">
        <v>108</v>
      </c>
      <c r="I59" s="84"/>
      <c r="J59" s="60">
        <f>J89</f>
        <v>0</v>
      </c>
      <c r="L59" s="30"/>
      <c r="AU59" s="16" t="s">
        <v>109</v>
      </c>
    </row>
    <row r="60" spans="2:47" s="7" customFormat="1" ht="24.95" customHeight="1">
      <c r="B60" s="106"/>
      <c r="D60" s="107" t="s">
        <v>110</v>
      </c>
      <c r="E60" s="108"/>
      <c r="F60" s="108"/>
      <c r="G60" s="108"/>
      <c r="H60" s="108"/>
      <c r="I60" s="109"/>
      <c r="J60" s="110">
        <f>J90</f>
        <v>0</v>
      </c>
      <c r="L60" s="106"/>
    </row>
    <row r="61" spans="2:47" s="8" customFormat="1" ht="19.899999999999999" customHeight="1">
      <c r="B61" s="111"/>
      <c r="D61" s="112" t="s">
        <v>111</v>
      </c>
      <c r="E61" s="113"/>
      <c r="F61" s="113"/>
      <c r="G61" s="113"/>
      <c r="H61" s="113"/>
      <c r="I61" s="114"/>
      <c r="J61" s="115">
        <f>J91</f>
        <v>0</v>
      </c>
      <c r="L61" s="111"/>
    </row>
    <row r="62" spans="2:47" s="8" customFormat="1" ht="19.899999999999999" customHeight="1">
      <c r="B62" s="111"/>
      <c r="D62" s="112" t="s">
        <v>112</v>
      </c>
      <c r="E62" s="113"/>
      <c r="F62" s="113"/>
      <c r="G62" s="113"/>
      <c r="H62" s="113"/>
      <c r="I62" s="114"/>
      <c r="J62" s="115">
        <f>J121</f>
        <v>0</v>
      </c>
      <c r="L62" s="111"/>
    </row>
    <row r="63" spans="2:47" s="8" customFormat="1" ht="19.899999999999999" customHeight="1">
      <c r="B63" s="111"/>
      <c r="D63" s="112" t="s">
        <v>113</v>
      </c>
      <c r="E63" s="113"/>
      <c r="F63" s="113"/>
      <c r="G63" s="113"/>
      <c r="H63" s="113"/>
      <c r="I63" s="114"/>
      <c r="J63" s="115">
        <f>J151</f>
        <v>0</v>
      </c>
      <c r="L63" s="111"/>
    </row>
    <row r="64" spans="2:47" s="8" customFormat="1" ht="19.899999999999999" customHeight="1">
      <c r="B64" s="111"/>
      <c r="D64" s="112" t="s">
        <v>116</v>
      </c>
      <c r="E64" s="113"/>
      <c r="F64" s="113"/>
      <c r="G64" s="113"/>
      <c r="H64" s="113"/>
      <c r="I64" s="114"/>
      <c r="J64" s="115">
        <f>J203</f>
        <v>0</v>
      </c>
      <c r="L64" s="111"/>
    </row>
    <row r="65" spans="2:12" s="8" customFormat="1" ht="19.899999999999999" customHeight="1">
      <c r="B65" s="111"/>
      <c r="D65" s="112" t="s">
        <v>117</v>
      </c>
      <c r="E65" s="113"/>
      <c r="F65" s="113"/>
      <c r="G65" s="113"/>
      <c r="H65" s="113"/>
      <c r="I65" s="114"/>
      <c r="J65" s="115">
        <f>J211</f>
        <v>0</v>
      </c>
      <c r="L65" s="111"/>
    </row>
    <row r="66" spans="2:12" s="8" customFormat="1" ht="19.899999999999999" customHeight="1">
      <c r="B66" s="111"/>
      <c r="D66" s="112" t="s">
        <v>118</v>
      </c>
      <c r="E66" s="113"/>
      <c r="F66" s="113"/>
      <c r="G66" s="113"/>
      <c r="H66" s="113"/>
      <c r="I66" s="114"/>
      <c r="J66" s="115">
        <f>J239</f>
        <v>0</v>
      </c>
      <c r="L66" s="111"/>
    </row>
    <row r="67" spans="2:12" s="7" customFormat="1" ht="24.95" customHeight="1">
      <c r="B67" s="106"/>
      <c r="D67" s="107" t="s">
        <v>119</v>
      </c>
      <c r="E67" s="108"/>
      <c r="F67" s="108"/>
      <c r="G67" s="108"/>
      <c r="H67" s="108"/>
      <c r="I67" s="109"/>
      <c r="J67" s="110">
        <f>J241</f>
        <v>0</v>
      </c>
      <c r="L67" s="106"/>
    </row>
    <row r="68" spans="2:12" s="8" customFormat="1" ht="19.899999999999999" customHeight="1">
      <c r="B68" s="111"/>
      <c r="D68" s="112" t="s">
        <v>129</v>
      </c>
      <c r="E68" s="113"/>
      <c r="F68" s="113"/>
      <c r="G68" s="113"/>
      <c r="H68" s="113"/>
      <c r="I68" s="114"/>
      <c r="J68" s="115">
        <f>J242</f>
        <v>0</v>
      </c>
      <c r="L68" s="111"/>
    </row>
    <row r="69" spans="2:12" s="8" customFormat="1" ht="19.899999999999999" customHeight="1">
      <c r="B69" s="111"/>
      <c r="D69" s="112" t="s">
        <v>2310</v>
      </c>
      <c r="E69" s="113"/>
      <c r="F69" s="113"/>
      <c r="G69" s="113"/>
      <c r="H69" s="113"/>
      <c r="I69" s="114"/>
      <c r="J69" s="115">
        <f>J284</f>
        <v>0</v>
      </c>
      <c r="L69" s="111"/>
    </row>
    <row r="70" spans="2:12" s="1" customFormat="1" ht="21.75" customHeight="1">
      <c r="B70" s="30"/>
      <c r="I70" s="84"/>
      <c r="L70" s="30"/>
    </row>
    <row r="71" spans="2:12" s="1" customFormat="1" ht="6.95" customHeight="1">
      <c r="B71" s="39"/>
      <c r="C71" s="40"/>
      <c r="D71" s="40"/>
      <c r="E71" s="40"/>
      <c r="F71" s="40"/>
      <c r="G71" s="40"/>
      <c r="H71" s="40"/>
      <c r="I71" s="100"/>
      <c r="J71" s="40"/>
      <c r="K71" s="40"/>
      <c r="L71" s="30"/>
    </row>
    <row r="75" spans="2:12" s="1" customFormat="1" ht="6.95" customHeight="1">
      <c r="B75" s="41"/>
      <c r="C75" s="42"/>
      <c r="D75" s="42"/>
      <c r="E75" s="42"/>
      <c r="F75" s="42"/>
      <c r="G75" s="42"/>
      <c r="H75" s="42"/>
      <c r="I75" s="101"/>
      <c r="J75" s="42"/>
      <c r="K75" s="42"/>
      <c r="L75" s="30"/>
    </row>
    <row r="76" spans="2:12" s="1" customFormat="1" ht="24.95" customHeight="1">
      <c r="B76" s="30"/>
      <c r="C76" s="20" t="s">
        <v>148</v>
      </c>
      <c r="I76" s="84"/>
      <c r="L76" s="30"/>
    </row>
    <row r="77" spans="2:12" s="1" customFormat="1" ht="6.95" customHeight="1">
      <c r="B77" s="30"/>
      <c r="I77" s="84"/>
      <c r="L77" s="30"/>
    </row>
    <row r="78" spans="2:12" s="1" customFormat="1" ht="12" customHeight="1">
      <c r="B78" s="30"/>
      <c r="C78" s="25" t="s">
        <v>14</v>
      </c>
      <c r="I78" s="84"/>
      <c r="L78" s="30"/>
    </row>
    <row r="79" spans="2:12" s="1" customFormat="1" ht="16.5" customHeight="1">
      <c r="B79" s="30"/>
      <c r="E79" s="254" t="str">
        <f>E7</f>
        <v>Rodinný dom s 2 byt. jednotkami - Trenčín, Vytvorenie podmienok pre deinštitucionalizáciu DSS Adam. Kochanovce</v>
      </c>
      <c r="F79" s="255"/>
      <c r="G79" s="255"/>
      <c r="H79" s="255"/>
      <c r="I79" s="84"/>
      <c r="L79" s="30"/>
    </row>
    <row r="80" spans="2:12" s="1" customFormat="1" ht="12" customHeight="1">
      <c r="B80" s="30"/>
      <c r="C80" s="25" t="s">
        <v>103</v>
      </c>
      <c r="I80" s="84"/>
      <c r="L80" s="30"/>
    </row>
    <row r="81" spans="2:65" s="1" customFormat="1" ht="16.5" customHeight="1">
      <c r="B81" s="30"/>
      <c r="E81" s="216" t="str">
        <f>E9</f>
        <v>07 - SO 07 Oplotenie</v>
      </c>
      <c r="F81" s="215"/>
      <c r="G81" s="215"/>
      <c r="H81" s="215"/>
      <c r="I81" s="84"/>
      <c r="L81" s="30"/>
    </row>
    <row r="82" spans="2:65" s="1" customFormat="1" ht="6.95" customHeight="1">
      <c r="B82" s="30"/>
      <c r="I82" s="84"/>
      <c r="L82" s="30"/>
    </row>
    <row r="83" spans="2:65" s="1" customFormat="1" ht="12" customHeight="1">
      <c r="B83" s="30"/>
      <c r="C83" s="25" t="s">
        <v>18</v>
      </c>
      <c r="F83" s="16" t="str">
        <f>F12</f>
        <v>parc. č. 400, Trenčín</v>
      </c>
      <c r="I83" s="85" t="s">
        <v>20</v>
      </c>
      <c r="J83" s="46" t="str">
        <f>IF(J12="","",J12)</f>
        <v/>
      </c>
      <c r="L83" s="30"/>
    </row>
    <row r="84" spans="2:65" s="1" customFormat="1" ht="6.95" customHeight="1">
      <c r="B84" s="30"/>
      <c r="I84" s="84"/>
      <c r="L84" s="30"/>
    </row>
    <row r="85" spans="2:65" s="1" customFormat="1" ht="13.7" customHeight="1">
      <c r="B85" s="30"/>
      <c r="C85" s="25" t="s">
        <v>21</v>
      </c>
      <c r="F85" s="16" t="str">
        <f>E15</f>
        <v>Trenčiansky samosprávny kraj</v>
      </c>
      <c r="I85" s="85" t="s">
        <v>28</v>
      </c>
      <c r="J85" s="28" t="str">
        <f>E21</f>
        <v>ADOM, spol. s r.o.</v>
      </c>
      <c r="L85" s="30"/>
    </row>
    <row r="86" spans="2:65" s="1" customFormat="1" ht="13.7" customHeight="1">
      <c r="B86" s="30"/>
      <c r="C86" s="25" t="s">
        <v>26</v>
      </c>
      <c r="F86" s="16" t="str">
        <f>IF(E18="","",E18)</f>
        <v>Vyplň údaj</v>
      </c>
      <c r="I86" s="85" t="s">
        <v>34</v>
      </c>
      <c r="J86" s="28" t="str">
        <f>E24</f>
        <v>Viera Masnicová</v>
      </c>
      <c r="L86" s="30"/>
    </row>
    <row r="87" spans="2:65" s="1" customFormat="1" ht="10.35" customHeight="1">
      <c r="B87" s="30"/>
      <c r="I87" s="84"/>
      <c r="L87" s="30"/>
    </row>
    <row r="88" spans="2:65" s="9" customFormat="1" ht="29.25" customHeight="1">
      <c r="B88" s="116"/>
      <c r="C88" s="117" t="s">
        <v>149</v>
      </c>
      <c r="D88" s="118" t="s">
        <v>56</v>
      </c>
      <c r="E88" s="257" t="s">
        <v>53</v>
      </c>
      <c r="F88" s="257"/>
      <c r="G88" s="118" t="s">
        <v>150</v>
      </c>
      <c r="H88" s="118" t="s">
        <v>151</v>
      </c>
      <c r="I88" s="119" t="s">
        <v>152</v>
      </c>
      <c r="J88" s="120" t="s">
        <v>107</v>
      </c>
      <c r="K88" s="121" t="s">
        <v>153</v>
      </c>
      <c r="L88" s="116"/>
      <c r="M88" s="53" t="s">
        <v>1</v>
      </c>
      <c r="N88" s="54" t="s">
        <v>41</v>
      </c>
      <c r="O88" s="54" t="s">
        <v>154</v>
      </c>
      <c r="P88" s="54" t="s">
        <v>155</v>
      </c>
      <c r="Q88" s="54" t="s">
        <v>156</v>
      </c>
      <c r="R88" s="54" t="s">
        <v>157</v>
      </c>
      <c r="S88" s="54" t="s">
        <v>158</v>
      </c>
      <c r="T88" s="55" t="s">
        <v>159</v>
      </c>
    </row>
    <row r="89" spans="2:65" s="1" customFormat="1" ht="22.9" customHeight="1">
      <c r="B89" s="30"/>
      <c r="C89" s="58" t="s">
        <v>108</v>
      </c>
      <c r="I89" s="84"/>
      <c r="J89" s="122">
        <f>BK89</f>
        <v>0</v>
      </c>
      <c r="L89" s="30"/>
      <c r="M89" s="56"/>
      <c r="N89" s="47"/>
      <c r="O89" s="47"/>
      <c r="P89" s="123">
        <f>P90+P241</f>
        <v>0</v>
      </c>
      <c r="Q89" s="47"/>
      <c r="R89" s="123">
        <f>R90+R241</f>
        <v>12.675083849999996</v>
      </c>
      <c r="S89" s="47"/>
      <c r="T89" s="124">
        <f>T90+T241</f>
        <v>5.1976899999999997</v>
      </c>
      <c r="AT89" s="16" t="s">
        <v>70</v>
      </c>
      <c r="AU89" s="16" t="s">
        <v>109</v>
      </c>
      <c r="BK89" s="125">
        <f>BK90+BK241</f>
        <v>0</v>
      </c>
    </row>
    <row r="90" spans="2:65" s="10" customFormat="1" ht="25.9" customHeight="1">
      <c r="B90" s="126"/>
      <c r="D90" s="127" t="s">
        <v>70</v>
      </c>
      <c r="E90" s="128" t="s">
        <v>160</v>
      </c>
      <c r="F90" s="128" t="s">
        <v>161</v>
      </c>
      <c r="I90" s="129"/>
      <c r="J90" s="130">
        <f>BK90</f>
        <v>0</v>
      </c>
      <c r="L90" s="126"/>
      <c r="M90" s="131"/>
      <c r="N90" s="132"/>
      <c r="O90" s="132"/>
      <c r="P90" s="133">
        <f>P91+P121+P151+P203+P211+P239</f>
        <v>0</v>
      </c>
      <c r="Q90" s="132"/>
      <c r="R90" s="133">
        <f>R91+R121+R151+R203+R211+R239</f>
        <v>12.587743009999997</v>
      </c>
      <c r="S90" s="132"/>
      <c r="T90" s="134">
        <f>T91+T121+T151+T203+T211+T239</f>
        <v>3.8068</v>
      </c>
      <c r="AR90" s="127" t="s">
        <v>79</v>
      </c>
      <c r="AT90" s="135" t="s">
        <v>70</v>
      </c>
      <c r="AU90" s="135" t="s">
        <v>71</v>
      </c>
      <c r="AY90" s="127" t="s">
        <v>162</v>
      </c>
      <c r="BK90" s="136">
        <f>BK91+BK121+BK151+BK203+BK211+BK239</f>
        <v>0</v>
      </c>
    </row>
    <row r="91" spans="2:65" s="10" customFormat="1" ht="22.9" customHeight="1">
      <c r="B91" s="126"/>
      <c r="D91" s="127" t="s">
        <v>70</v>
      </c>
      <c r="E91" s="137" t="s">
        <v>79</v>
      </c>
      <c r="F91" s="137" t="s">
        <v>163</v>
      </c>
      <c r="I91" s="129"/>
      <c r="J91" s="138">
        <f>BK91</f>
        <v>0</v>
      </c>
      <c r="L91" s="126"/>
      <c r="M91" s="131"/>
      <c r="N91" s="132"/>
      <c r="O91" s="132"/>
      <c r="P91" s="133">
        <f>SUM(P92:P120)</f>
        <v>0</v>
      </c>
      <c r="Q91" s="132"/>
      <c r="R91" s="133">
        <f>SUM(R92:R120)</f>
        <v>0</v>
      </c>
      <c r="S91" s="132"/>
      <c r="T91" s="134">
        <f>SUM(T92:T120)</f>
        <v>0</v>
      </c>
      <c r="AR91" s="127" t="s">
        <v>79</v>
      </c>
      <c r="AT91" s="135" t="s">
        <v>70</v>
      </c>
      <c r="AU91" s="135" t="s">
        <v>79</v>
      </c>
      <c r="AY91" s="127" t="s">
        <v>162</v>
      </c>
      <c r="BK91" s="136">
        <f>SUM(BK92:BK120)</f>
        <v>0</v>
      </c>
    </row>
    <row r="92" spans="2:65" s="1" customFormat="1" ht="16.5" customHeight="1">
      <c r="B92" s="139"/>
      <c r="C92" s="140" t="s">
        <v>79</v>
      </c>
      <c r="D92" s="140" t="s">
        <v>164</v>
      </c>
      <c r="E92" s="242" t="s">
        <v>2311</v>
      </c>
      <c r="F92" s="243"/>
      <c r="G92" s="142" t="s">
        <v>274</v>
      </c>
      <c r="H92" s="143">
        <v>212.88</v>
      </c>
      <c r="I92" s="144"/>
      <c r="J92" s="143">
        <f>ROUND(I92*H92,3)</f>
        <v>0</v>
      </c>
      <c r="K92" s="141" t="s">
        <v>1</v>
      </c>
      <c r="L92" s="30"/>
      <c r="M92" s="145" t="s">
        <v>1</v>
      </c>
      <c r="N92" s="146" t="s">
        <v>43</v>
      </c>
      <c r="O92" s="49"/>
      <c r="P92" s="147">
        <f>O92*H92</f>
        <v>0</v>
      </c>
      <c r="Q92" s="147">
        <v>0</v>
      </c>
      <c r="R92" s="147">
        <f>Q92*H92</f>
        <v>0</v>
      </c>
      <c r="S92" s="147">
        <v>0</v>
      </c>
      <c r="T92" s="148">
        <f>S92*H92</f>
        <v>0</v>
      </c>
      <c r="AR92" s="16" t="s">
        <v>168</v>
      </c>
      <c r="AT92" s="16" t="s">
        <v>164</v>
      </c>
      <c r="AU92" s="16" t="s">
        <v>169</v>
      </c>
      <c r="AY92" s="16" t="s">
        <v>162</v>
      </c>
      <c r="BE92" s="149">
        <f>IF(N92="základná",J92,0)</f>
        <v>0</v>
      </c>
      <c r="BF92" s="149">
        <f>IF(N92="znížená",J92,0)</f>
        <v>0</v>
      </c>
      <c r="BG92" s="149">
        <f>IF(N92="zákl. prenesená",J92,0)</f>
        <v>0</v>
      </c>
      <c r="BH92" s="149">
        <f>IF(N92="zníž. prenesená",J92,0)</f>
        <v>0</v>
      </c>
      <c r="BI92" s="149">
        <f>IF(N92="nulová",J92,0)</f>
        <v>0</v>
      </c>
      <c r="BJ92" s="16" t="s">
        <v>169</v>
      </c>
      <c r="BK92" s="150">
        <f>ROUND(I92*H92,3)</f>
        <v>0</v>
      </c>
      <c r="BL92" s="16" t="s">
        <v>168</v>
      </c>
      <c r="BM92" s="16" t="s">
        <v>2312</v>
      </c>
    </row>
    <row r="93" spans="2:65" s="11" customFormat="1">
      <c r="B93" s="151"/>
      <c r="D93" s="152" t="s">
        <v>175</v>
      </c>
      <c r="E93" s="153" t="s">
        <v>1</v>
      </c>
      <c r="F93" s="154" t="s">
        <v>2313</v>
      </c>
      <c r="H93" s="153" t="s">
        <v>1</v>
      </c>
      <c r="I93" s="155"/>
      <c r="L93" s="151"/>
      <c r="M93" s="156"/>
      <c r="N93" s="157"/>
      <c r="O93" s="157"/>
      <c r="P93" s="157"/>
      <c r="Q93" s="157"/>
      <c r="R93" s="157"/>
      <c r="S93" s="157"/>
      <c r="T93" s="158"/>
      <c r="AT93" s="153" t="s">
        <v>175</v>
      </c>
      <c r="AU93" s="153" t="s">
        <v>169</v>
      </c>
      <c r="AV93" s="11" t="s">
        <v>79</v>
      </c>
      <c r="AW93" s="11" t="s">
        <v>32</v>
      </c>
      <c r="AX93" s="11" t="s">
        <v>71</v>
      </c>
      <c r="AY93" s="153" t="s">
        <v>162</v>
      </c>
    </row>
    <row r="94" spans="2:65" s="12" customFormat="1">
      <c r="B94" s="159"/>
      <c r="D94" s="152" t="s">
        <v>175</v>
      </c>
      <c r="E94" s="160" t="s">
        <v>1</v>
      </c>
      <c r="F94" s="161" t="s">
        <v>2314</v>
      </c>
      <c r="H94" s="162">
        <v>133.42500000000001</v>
      </c>
      <c r="I94" s="163"/>
      <c r="L94" s="159"/>
      <c r="M94" s="164"/>
      <c r="N94" s="165"/>
      <c r="O94" s="165"/>
      <c r="P94" s="165"/>
      <c r="Q94" s="165"/>
      <c r="R94" s="165"/>
      <c r="S94" s="165"/>
      <c r="T94" s="166"/>
      <c r="AT94" s="160" t="s">
        <v>175</v>
      </c>
      <c r="AU94" s="160" t="s">
        <v>169</v>
      </c>
      <c r="AV94" s="12" t="s">
        <v>169</v>
      </c>
      <c r="AW94" s="12" t="s">
        <v>32</v>
      </c>
      <c r="AX94" s="12" t="s">
        <v>71</v>
      </c>
      <c r="AY94" s="160" t="s">
        <v>162</v>
      </c>
    </row>
    <row r="95" spans="2:65" s="11" customFormat="1">
      <c r="B95" s="151"/>
      <c r="D95" s="152" t="s">
        <v>175</v>
      </c>
      <c r="E95" s="153" t="s">
        <v>1</v>
      </c>
      <c r="F95" s="154" t="s">
        <v>2315</v>
      </c>
      <c r="H95" s="153" t="s">
        <v>1</v>
      </c>
      <c r="I95" s="155"/>
      <c r="L95" s="151"/>
      <c r="M95" s="156"/>
      <c r="N95" s="157"/>
      <c r="O95" s="157"/>
      <c r="P95" s="157"/>
      <c r="Q95" s="157"/>
      <c r="R95" s="157"/>
      <c r="S95" s="157"/>
      <c r="T95" s="158"/>
      <c r="AT95" s="153" t="s">
        <v>175</v>
      </c>
      <c r="AU95" s="153" t="s">
        <v>169</v>
      </c>
      <c r="AV95" s="11" t="s">
        <v>79</v>
      </c>
      <c r="AW95" s="11" t="s">
        <v>32</v>
      </c>
      <c r="AX95" s="11" t="s">
        <v>71</v>
      </c>
      <c r="AY95" s="153" t="s">
        <v>162</v>
      </c>
    </row>
    <row r="96" spans="2:65" s="12" customFormat="1">
      <c r="B96" s="159"/>
      <c r="D96" s="152" t="s">
        <v>175</v>
      </c>
      <c r="E96" s="160" t="s">
        <v>1</v>
      </c>
      <c r="F96" s="161" t="s">
        <v>2316</v>
      </c>
      <c r="H96" s="162">
        <v>79.454999999999998</v>
      </c>
      <c r="I96" s="163"/>
      <c r="L96" s="159"/>
      <c r="M96" s="164"/>
      <c r="N96" s="165"/>
      <c r="O96" s="165"/>
      <c r="P96" s="165"/>
      <c r="Q96" s="165"/>
      <c r="R96" s="165"/>
      <c r="S96" s="165"/>
      <c r="T96" s="166"/>
      <c r="AT96" s="160" t="s">
        <v>175</v>
      </c>
      <c r="AU96" s="160" t="s">
        <v>169</v>
      </c>
      <c r="AV96" s="12" t="s">
        <v>169</v>
      </c>
      <c r="AW96" s="12" t="s">
        <v>32</v>
      </c>
      <c r="AX96" s="12" t="s">
        <v>71</v>
      </c>
      <c r="AY96" s="160" t="s">
        <v>162</v>
      </c>
    </row>
    <row r="97" spans="2:65" s="14" customFormat="1">
      <c r="B97" s="175"/>
      <c r="D97" s="152" t="s">
        <v>175</v>
      </c>
      <c r="E97" s="176" t="s">
        <v>1</v>
      </c>
      <c r="F97" s="177" t="s">
        <v>190</v>
      </c>
      <c r="H97" s="178">
        <v>212.88</v>
      </c>
      <c r="I97" s="179"/>
      <c r="L97" s="175"/>
      <c r="M97" s="180"/>
      <c r="N97" s="181"/>
      <c r="O97" s="181"/>
      <c r="P97" s="181"/>
      <c r="Q97" s="181"/>
      <c r="R97" s="181"/>
      <c r="S97" s="181"/>
      <c r="T97" s="182"/>
      <c r="AT97" s="176" t="s">
        <v>175</v>
      </c>
      <c r="AU97" s="176" t="s">
        <v>169</v>
      </c>
      <c r="AV97" s="14" t="s">
        <v>168</v>
      </c>
      <c r="AW97" s="14" t="s">
        <v>32</v>
      </c>
      <c r="AX97" s="14" t="s">
        <v>79</v>
      </c>
      <c r="AY97" s="176" t="s">
        <v>162</v>
      </c>
    </row>
    <row r="98" spans="2:65" s="1" customFormat="1" ht="16.5" customHeight="1">
      <c r="B98" s="139"/>
      <c r="C98" s="140" t="s">
        <v>169</v>
      </c>
      <c r="D98" s="140" t="s">
        <v>164</v>
      </c>
      <c r="E98" s="242" t="s">
        <v>2317</v>
      </c>
      <c r="F98" s="243"/>
      <c r="G98" s="142" t="s">
        <v>1977</v>
      </c>
      <c r="H98" s="143">
        <v>22</v>
      </c>
      <c r="I98" s="144"/>
      <c r="J98" s="143">
        <f>ROUND(I98*H98,3)</f>
        <v>0</v>
      </c>
      <c r="K98" s="141" t="s">
        <v>1</v>
      </c>
      <c r="L98" s="30"/>
      <c r="M98" s="145" t="s">
        <v>1</v>
      </c>
      <c r="N98" s="146" t="s">
        <v>43</v>
      </c>
      <c r="O98" s="49"/>
      <c r="P98" s="147">
        <f>O98*H98</f>
        <v>0</v>
      </c>
      <c r="Q98" s="147">
        <v>0</v>
      </c>
      <c r="R98" s="147">
        <f>Q98*H98</f>
        <v>0</v>
      </c>
      <c r="S98" s="147">
        <v>0</v>
      </c>
      <c r="T98" s="148">
        <f>S98*H98</f>
        <v>0</v>
      </c>
      <c r="AR98" s="16" t="s">
        <v>168</v>
      </c>
      <c r="AT98" s="16" t="s">
        <v>164</v>
      </c>
      <c r="AU98" s="16" t="s">
        <v>169</v>
      </c>
      <c r="AY98" s="16" t="s">
        <v>162</v>
      </c>
      <c r="BE98" s="149">
        <f>IF(N98="základná",J98,0)</f>
        <v>0</v>
      </c>
      <c r="BF98" s="149">
        <f>IF(N98="znížená",J98,0)</f>
        <v>0</v>
      </c>
      <c r="BG98" s="149">
        <f>IF(N98="zákl. prenesená",J98,0)</f>
        <v>0</v>
      </c>
      <c r="BH98" s="149">
        <f>IF(N98="zníž. prenesená",J98,0)</f>
        <v>0</v>
      </c>
      <c r="BI98" s="149">
        <f>IF(N98="nulová",J98,0)</f>
        <v>0</v>
      </c>
      <c r="BJ98" s="16" t="s">
        <v>169</v>
      </c>
      <c r="BK98" s="150">
        <f>ROUND(I98*H98,3)</f>
        <v>0</v>
      </c>
      <c r="BL98" s="16" t="s">
        <v>168</v>
      </c>
      <c r="BM98" s="16" t="s">
        <v>2318</v>
      </c>
    </row>
    <row r="99" spans="2:65" s="1" customFormat="1" ht="16.5" customHeight="1">
      <c r="B99" s="139"/>
      <c r="C99" s="140" t="s">
        <v>184</v>
      </c>
      <c r="D99" s="140" t="s">
        <v>164</v>
      </c>
      <c r="E99" s="242" t="s">
        <v>204</v>
      </c>
      <c r="F99" s="243"/>
      <c r="G99" s="142" t="s">
        <v>172</v>
      </c>
      <c r="H99" s="143">
        <v>2.6960000000000002</v>
      </c>
      <c r="I99" s="144"/>
      <c r="J99" s="143">
        <f>ROUND(I99*H99,3)</f>
        <v>0</v>
      </c>
      <c r="K99" s="141" t="s">
        <v>167</v>
      </c>
      <c r="L99" s="30"/>
      <c r="M99" s="145" t="s">
        <v>1</v>
      </c>
      <c r="N99" s="146" t="s">
        <v>43</v>
      </c>
      <c r="O99" s="49"/>
      <c r="P99" s="147">
        <f>O99*H99</f>
        <v>0</v>
      </c>
      <c r="Q99" s="147">
        <v>0</v>
      </c>
      <c r="R99" s="147">
        <f>Q99*H99</f>
        <v>0</v>
      </c>
      <c r="S99" s="147">
        <v>0</v>
      </c>
      <c r="T99" s="148">
        <f>S99*H99</f>
        <v>0</v>
      </c>
      <c r="AR99" s="16" t="s">
        <v>168</v>
      </c>
      <c r="AT99" s="16" t="s">
        <v>164</v>
      </c>
      <c r="AU99" s="16" t="s">
        <v>169</v>
      </c>
      <c r="AY99" s="16" t="s">
        <v>162</v>
      </c>
      <c r="BE99" s="149">
        <f>IF(N99="základná",J99,0)</f>
        <v>0</v>
      </c>
      <c r="BF99" s="149">
        <f>IF(N99="znížená",J99,0)</f>
        <v>0</v>
      </c>
      <c r="BG99" s="149">
        <f>IF(N99="zákl. prenesená",J99,0)</f>
        <v>0</v>
      </c>
      <c r="BH99" s="149">
        <f>IF(N99="zníž. prenesená",J99,0)</f>
        <v>0</v>
      </c>
      <c r="BI99" s="149">
        <f>IF(N99="nulová",J99,0)</f>
        <v>0</v>
      </c>
      <c r="BJ99" s="16" t="s">
        <v>169</v>
      </c>
      <c r="BK99" s="150">
        <f>ROUND(I99*H99,3)</f>
        <v>0</v>
      </c>
      <c r="BL99" s="16" t="s">
        <v>168</v>
      </c>
      <c r="BM99" s="16" t="s">
        <v>2319</v>
      </c>
    </row>
    <row r="100" spans="2:65" s="11" customFormat="1">
      <c r="B100" s="151"/>
      <c r="D100" s="152" t="s">
        <v>175</v>
      </c>
      <c r="E100" s="153" t="s">
        <v>1</v>
      </c>
      <c r="F100" s="154" t="s">
        <v>2320</v>
      </c>
      <c r="H100" s="153" t="s">
        <v>1</v>
      </c>
      <c r="I100" s="155"/>
      <c r="L100" s="151"/>
      <c r="M100" s="156"/>
      <c r="N100" s="157"/>
      <c r="O100" s="157"/>
      <c r="P100" s="157"/>
      <c r="Q100" s="157"/>
      <c r="R100" s="157"/>
      <c r="S100" s="157"/>
      <c r="T100" s="158"/>
      <c r="AT100" s="153" t="s">
        <v>175</v>
      </c>
      <c r="AU100" s="153" t="s">
        <v>169</v>
      </c>
      <c r="AV100" s="11" t="s">
        <v>79</v>
      </c>
      <c r="AW100" s="11" t="s">
        <v>32</v>
      </c>
      <c r="AX100" s="11" t="s">
        <v>71</v>
      </c>
      <c r="AY100" s="153" t="s">
        <v>162</v>
      </c>
    </row>
    <row r="101" spans="2:65" s="12" customFormat="1">
      <c r="B101" s="159"/>
      <c r="D101" s="152" t="s">
        <v>175</v>
      </c>
      <c r="E101" s="160" t="s">
        <v>1</v>
      </c>
      <c r="F101" s="161" t="s">
        <v>2321</v>
      </c>
      <c r="H101" s="162">
        <v>0.74399999999999999</v>
      </c>
      <c r="I101" s="163"/>
      <c r="L101" s="159"/>
      <c r="M101" s="164"/>
      <c r="N101" s="165"/>
      <c r="O101" s="165"/>
      <c r="P101" s="165"/>
      <c r="Q101" s="165"/>
      <c r="R101" s="165"/>
      <c r="S101" s="165"/>
      <c r="T101" s="166"/>
      <c r="AT101" s="160" t="s">
        <v>175</v>
      </c>
      <c r="AU101" s="160" t="s">
        <v>169</v>
      </c>
      <c r="AV101" s="12" t="s">
        <v>169</v>
      </c>
      <c r="AW101" s="12" t="s">
        <v>32</v>
      </c>
      <c r="AX101" s="12" t="s">
        <v>71</v>
      </c>
      <c r="AY101" s="160" t="s">
        <v>162</v>
      </c>
    </row>
    <row r="102" spans="2:65" s="11" customFormat="1">
      <c r="B102" s="151"/>
      <c r="D102" s="152" t="s">
        <v>175</v>
      </c>
      <c r="E102" s="153" t="s">
        <v>1</v>
      </c>
      <c r="F102" s="154" t="s">
        <v>2322</v>
      </c>
      <c r="H102" s="153" t="s">
        <v>1</v>
      </c>
      <c r="I102" s="155"/>
      <c r="L102" s="151"/>
      <c r="M102" s="156"/>
      <c r="N102" s="157"/>
      <c r="O102" s="157"/>
      <c r="P102" s="157"/>
      <c r="Q102" s="157"/>
      <c r="R102" s="157"/>
      <c r="S102" s="157"/>
      <c r="T102" s="158"/>
      <c r="AT102" s="153" t="s">
        <v>175</v>
      </c>
      <c r="AU102" s="153" t="s">
        <v>169</v>
      </c>
      <c r="AV102" s="11" t="s">
        <v>79</v>
      </c>
      <c r="AW102" s="11" t="s">
        <v>32</v>
      </c>
      <c r="AX102" s="11" t="s">
        <v>71</v>
      </c>
      <c r="AY102" s="153" t="s">
        <v>162</v>
      </c>
    </row>
    <row r="103" spans="2:65" s="12" customFormat="1">
      <c r="B103" s="159"/>
      <c r="D103" s="152" t="s">
        <v>175</v>
      </c>
      <c r="E103" s="160" t="s">
        <v>1</v>
      </c>
      <c r="F103" s="161" t="s">
        <v>2323</v>
      </c>
      <c r="H103" s="162">
        <v>1.34</v>
      </c>
      <c r="I103" s="163"/>
      <c r="L103" s="159"/>
      <c r="M103" s="164"/>
      <c r="N103" s="165"/>
      <c r="O103" s="165"/>
      <c r="P103" s="165"/>
      <c r="Q103" s="165"/>
      <c r="R103" s="165"/>
      <c r="S103" s="165"/>
      <c r="T103" s="166"/>
      <c r="AT103" s="160" t="s">
        <v>175</v>
      </c>
      <c r="AU103" s="160" t="s">
        <v>169</v>
      </c>
      <c r="AV103" s="12" t="s">
        <v>169</v>
      </c>
      <c r="AW103" s="12" t="s">
        <v>32</v>
      </c>
      <c r="AX103" s="12" t="s">
        <v>71</v>
      </c>
      <c r="AY103" s="160" t="s">
        <v>162</v>
      </c>
    </row>
    <row r="104" spans="2:65" s="12" customFormat="1">
      <c r="B104" s="159"/>
      <c r="D104" s="152" t="s">
        <v>175</v>
      </c>
      <c r="E104" s="160" t="s">
        <v>1</v>
      </c>
      <c r="F104" s="161" t="s">
        <v>2324</v>
      </c>
      <c r="H104" s="162">
        <v>0.61199999999999999</v>
      </c>
      <c r="I104" s="163"/>
      <c r="L104" s="159"/>
      <c r="M104" s="164"/>
      <c r="N104" s="165"/>
      <c r="O104" s="165"/>
      <c r="P104" s="165"/>
      <c r="Q104" s="165"/>
      <c r="R104" s="165"/>
      <c r="S104" s="165"/>
      <c r="T104" s="166"/>
      <c r="AT104" s="160" t="s">
        <v>175</v>
      </c>
      <c r="AU104" s="160" t="s">
        <v>169</v>
      </c>
      <c r="AV104" s="12" t="s">
        <v>169</v>
      </c>
      <c r="AW104" s="12" t="s">
        <v>32</v>
      </c>
      <c r="AX104" s="12" t="s">
        <v>71</v>
      </c>
      <c r="AY104" s="160" t="s">
        <v>162</v>
      </c>
    </row>
    <row r="105" spans="2:65" s="14" customFormat="1">
      <c r="B105" s="175"/>
      <c r="D105" s="152" t="s">
        <v>175</v>
      </c>
      <c r="E105" s="176" t="s">
        <v>1</v>
      </c>
      <c r="F105" s="177" t="s">
        <v>190</v>
      </c>
      <c r="H105" s="178">
        <v>2.6960000000000002</v>
      </c>
      <c r="I105" s="179"/>
      <c r="L105" s="175"/>
      <c r="M105" s="180"/>
      <c r="N105" s="181"/>
      <c r="O105" s="181"/>
      <c r="P105" s="181"/>
      <c r="Q105" s="181"/>
      <c r="R105" s="181"/>
      <c r="S105" s="181"/>
      <c r="T105" s="182"/>
      <c r="AT105" s="176" t="s">
        <v>175</v>
      </c>
      <c r="AU105" s="176" t="s">
        <v>169</v>
      </c>
      <c r="AV105" s="14" t="s">
        <v>168</v>
      </c>
      <c r="AW105" s="14" t="s">
        <v>32</v>
      </c>
      <c r="AX105" s="14" t="s">
        <v>79</v>
      </c>
      <c r="AY105" s="176" t="s">
        <v>162</v>
      </c>
    </row>
    <row r="106" spans="2:65" s="1" customFormat="1" ht="16.5" customHeight="1">
      <c r="B106" s="139"/>
      <c r="C106" s="140" t="s">
        <v>168</v>
      </c>
      <c r="D106" s="140" t="s">
        <v>164</v>
      </c>
      <c r="E106" s="242" t="s">
        <v>214</v>
      </c>
      <c r="F106" s="243"/>
      <c r="G106" s="142" t="s">
        <v>172</v>
      </c>
      <c r="H106" s="143">
        <v>2.6960000000000002</v>
      </c>
      <c r="I106" s="144"/>
      <c r="J106" s="143">
        <f>ROUND(I106*H106,3)</f>
        <v>0</v>
      </c>
      <c r="K106" s="141" t="s">
        <v>167</v>
      </c>
      <c r="L106" s="30"/>
      <c r="M106" s="145" t="s">
        <v>1</v>
      </c>
      <c r="N106" s="146" t="s">
        <v>43</v>
      </c>
      <c r="O106" s="49"/>
      <c r="P106" s="147">
        <f>O106*H106</f>
        <v>0</v>
      </c>
      <c r="Q106" s="147">
        <v>0</v>
      </c>
      <c r="R106" s="147">
        <f>Q106*H106</f>
        <v>0</v>
      </c>
      <c r="S106" s="147">
        <v>0</v>
      </c>
      <c r="T106" s="148">
        <f>S106*H106</f>
        <v>0</v>
      </c>
      <c r="AR106" s="16" t="s">
        <v>168</v>
      </c>
      <c r="AT106" s="16" t="s">
        <v>164</v>
      </c>
      <c r="AU106" s="16" t="s">
        <v>169</v>
      </c>
      <c r="AY106" s="16" t="s">
        <v>162</v>
      </c>
      <c r="BE106" s="149">
        <f>IF(N106="základná",J106,0)</f>
        <v>0</v>
      </c>
      <c r="BF106" s="149">
        <f>IF(N106="znížená",J106,0)</f>
        <v>0</v>
      </c>
      <c r="BG106" s="149">
        <f>IF(N106="zákl. prenesená",J106,0)</f>
        <v>0</v>
      </c>
      <c r="BH106" s="149">
        <f>IF(N106="zníž. prenesená",J106,0)</f>
        <v>0</v>
      </c>
      <c r="BI106" s="149">
        <f>IF(N106="nulová",J106,0)</f>
        <v>0</v>
      </c>
      <c r="BJ106" s="16" t="s">
        <v>169</v>
      </c>
      <c r="BK106" s="150">
        <f>ROUND(I106*H106,3)</f>
        <v>0</v>
      </c>
      <c r="BL106" s="16" t="s">
        <v>168</v>
      </c>
      <c r="BM106" s="16" t="s">
        <v>2325</v>
      </c>
    </row>
    <row r="107" spans="2:65" s="1" customFormat="1" ht="16.5" customHeight="1">
      <c r="B107" s="139"/>
      <c r="C107" s="140" t="s">
        <v>203</v>
      </c>
      <c r="D107" s="140" t="s">
        <v>164</v>
      </c>
      <c r="E107" s="242" t="s">
        <v>2326</v>
      </c>
      <c r="F107" s="243"/>
      <c r="G107" s="142" t="s">
        <v>172</v>
      </c>
      <c r="H107" s="143">
        <v>0.55000000000000004</v>
      </c>
      <c r="I107" s="144"/>
      <c r="J107" s="143">
        <f>ROUND(I107*H107,3)</f>
        <v>0</v>
      </c>
      <c r="K107" s="141" t="s">
        <v>1</v>
      </c>
      <c r="L107" s="30"/>
      <c r="M107" s="145" t="s">
        <v>1</v>
      </c>
      <c r="N107" s="146" t="s">
        <v>43</v>
      </c>
      <c r="O107" s="49"/>
      <c r="P107" s="147">
        <f>O107*H107</f>
        <v>0</v>
      </c>
      <c r="Q107" s="147">
        <v>0</v>
      </c>
      <c r="R107" s="147">
        <f>Q107*H107</f>
        <v>0</v>
      </c>
      <c r="S107" s="147">
        <v>0</v>
      </c>
      <c r="T107" s="148">
        <f>S107*H107</f>
        <v>0</v>
      </c>
      <c r="AR107" s="16" t="s">
        <v>168</v>
      </c>
      <c r="AT107" s="16" t="s">
        <v>164</v>
      </c>
      <c r="AU107" s="16" t="s">
        <v>169</v>
      </c>
      <c r="AY107" s="16" t="s">
        <v>162</v>
      </c>
      <c r="BE107" s="149">
        <f>IF(N107="základná",J107,0)</f>
        <v>0</v>
      </c>
      <c r="BF107" s="149">
        <f>IF(N107="znížená",J107,0)</f>
        <v>0</v>
      </c>
      <c r="BG107" s="149">
        <f>IF(N107="zákl. prenesená",J107,0)</f>
        <v>0</v>
      </c>
      <c r="BH107" s="149">
        <f>IF(N107="zníž. prenesená",J107,0)</f>
        <v>0</v>
      </c>
      <c r="BI107" s="149">
        <f>IF(N107="nulová",J107,0)</f>
        <v>0</v>
      </c>
      <c r="BJ107" s="16" t="s">
        <v>169</v>
      </c>
      <c r="BK107" s="150">
        <f>ROUND(I107*H107,3)</f>
        <v>0</v>
      </c>
      <c r="BL107" s="16" t="s">
        <v>168</v>
      </c>
      <c r="BM107" s="16" t="s">
        <v>2327</v>
      </c>
    </row>
    <row r="108" spans="2:65" s="11" customFormat="1">
      <c r="B108" s="151"/>
      <c r="D108" s="152" t="s">
        <v>175</v>
      </c>
      <c r="E108" s="153" t="s">
        <v>1</v>
      </c>
      <c r="F108" s="154" t="s">
        <v>2566</v>
      </c>
      <c r="H108" s="153" t="s">
        <v>1</v>
      </c>
      <c r="I108" s="155"/>
      <c r="L108" s="151"/>
      <c r="M108" s="156"/>
      <c r="N108" s="157"/>
      <c r="O108" s="157"/>
      <c r="P108" s="157"/>
      <c r="Q108" s="157"/>
      <c r="R108" s="157"/>
      <c r="S108" s="157"/>
      <c r="T108" s="158"/>
      <c r="AT108" s="153" t="s">
        <v>175</v>
      </c>
      <c r="AU108" s="153" t="s">
        <v>169</v>
      </c>
      <c r="AV108" s="11" t="s">
        <v>79</v>
      </c>
      <c r="AW108" s="11" t="s">
        <v>32</v>
      </c>
      <c r="AX108" s="11" t="s">
        <v>71</v>
      </c>
      <c r="AY108" s="153" t="s">
        <v>162</v>
      </c>
    </row>
    <row r="109" spans="2:65" s="12" customFormat="1">
      <c r="B109" s="159"/>
      <c r="D109" s="152" t="s">
        <v>175</v>
      </c>
      <c r="E109" s="160" t="s">
        <v>1</v>
      </c>
      <c r="F109" s="161" t="s">
        <v>2328</v>
      </c>
      <c r="H109" s="162">
        <v>0.55000000000000004</v>
      </c>
      <c r="I109" s="163"/>
      <c r="L109" s="159"/>
      <c r="M109" s="164"/>
      <c r="N109" s="165"/>
      <c r="O109" s="165"/>
      <c r="P109" s="165"/>
      <c r="Q109" s="165"/>
      <c r="R109" s="165"/>
      <c r="S109" s="165"/>
      <c r="T109" s="166"/>
      <c r="AT109" s="160" t="s">
        <v>175</v>
      </c>
      <c r="AU109" s="160" t="s">
        <v>169</v>
      </c>
      <c r="AV109" s="12" t="s">
        <v>169</v>
      </c>
      <c r="AW109" s="12" t="s">
        <v>32</v>
      </c>
      <c r="AX109" s="12" t="s">
        <v>71</v>
      </c>
      <c r="AY109" s="160" t="s">
        <v>162</v>
      </c>
    </row>
    <row r="110" spans="2:65" s="14" customFormat="1">
      <c r="B110" s="175"/>
      <c r="D110" s="152" t="s">
        <v>175</v>
      </c>
      <c r="E110" s="176" t="s">
        <v>1</v>
      </c>
      <c r="F110" s="177" t="s">
        <v>190</v>
      </c>
      <c r="H110" s="178">
        <v>0.55000000000000004</v>
      </c>
      <c r="I110" s="179"/>
      <c r="L110" s="175"/>
      <c r="M110" s="180"/>
      <c r="N110" s="181"/>
      <c r="O110" s="181"/>
      <c r="P110" s="181"/>
      <c r="Q110" s="181"/>
      <c r="R110" s="181"/>
      <c r="S110" s="181"/>
      <c r="T110" s="182"/>
      <c r="AT110" s="176" t="s">
        <v>175</v>
      </c>
      <c r="AU110" s="176" t="s">
        <v>169</v>
      </c>
      <c r="AV110" s="14" t="s">
        <v>168</v>
      </c>
      <c r="AW110" s="14" t="s">
        <v>32</v>
      </c>
      <c r="AX110" s="14" t="s">
        <v>79</v>
      </c>
      <c r="AY110" s="176" t="s">
        <v>162</v>
      </c>
    </row>
    <row r="111" spans="2:65" s="1" customFormat="1" ht="16.5" customHeight="1">
      <c r="B111" s="139"/>
      <c r="C111" s="140" t="s">
        <v>213</v>
      </c>
      <c r="D111" s="140" t="s">
        <v>164</v>
      </c>
      <c r="E111" s="242" t="s">
        <v>236</v>
      </c>
      <c r="F111" s="243"/>
      <c r="G111" s="142" t="s">
        <v>172</v>
      </c>
      <c r="H111" s="143">
        <v>0.55000000000000004</v>
      </c>
      <c r="I111" s="144"/>
      <c r="J111" s="143">
        <f>ROUND(I111*H111,3)</f>
        <v>0</v>
      </c>
      <c r="K111" s="141" t="s">
        <v>167</v>
      </c>
      <c r="L111" s="30"/>
      <c r="M111" s="145" t="s">
        <v>1</v>
      </c>
      <c r="N111" s="146" t="s">
        <v>43</v>
      </c>
      <c r="O111" s="49"/>
      <c r="P111" s="147">
        <f>O111*H111</f>
        <v>0</v>
      </c>
      <c r="Q111" s="147">
        <v>0</v>
      </c>
      <c r="R111" s="147">
        <f>Q111*H111</f>
        <v>0</v>
      </c>
      <c r="S111" s="147">
        <v>0</v>
      </c>
      <c r="T111" s="148">
        <f>S111*H111</f>
        <v>0</v>
      </c>
      <c r="AR111" s="16" t="s">
        <v>168</v>
      </c>
      <c r="AT111" s="16" t="s">
        <v>164</v>
      </c>
      <c r="AU111" s="16" t="s">
        <v>169</v>
      </c>
      <c r="AY111" s="16" t="s">
        <v>162</v>
      </c>
      <c r="BE111" s="149">
        <f>IF(N111="základná",J111,0)</f>
        <v>0</v>
      </c>
      <c r="BF111" s="149">
        <f>IF(N111="znížená",J111,0)</f>
        <v>0</v>
      </c>
      <c r="BG111" s="149">
        <f>IF(N111="zákl. prenesená",J111,0)</f>
        <v>0</v>
      </c>
      <c r="BH111" s="149">
        <f>IF(N111="zníž. prenesená",J111,0)</f>
        <v>0</v>
      </c>
      <c r="BI111" s="149">
        <f>IF(N111="nulová",J111,0)</f>
        <v>0</v>
      </c>
      <c r="BJ111" s="16" t="s">
        <v>169</v>
      </c>
      <c r="BK111" s="150">
        <f>ROUND(I111*H111,3)</f>
        <v>0</v>
      </c>
      <c r="BL111" s="16" t="s">
        <v>168</v>
      </c>
      <c r="BM111" s="16" t="s">
        <v>2329</v>
      </c>
    </row>
    <row r="112" spans="2:65" s="1" customFormat="1" ht="16.5" customHeight="1">
      <c r="B112" s="139"/>
      <c r="C112" s="140" t="s">
        <v>216</v>
      </c>
      <c r="D112" s="140" t="s">
        <v>164</v>
      </c>
      <c r="E112" s="242" t="s">
        <v>239</v>
      </c>
      <c r="F112" s="243"/>
      <c r="G112" s="142" t="s">
        <v>172</v>
      </c>
      <c r="H112" s="143">
        <v>3.246</v>
      </c>
      <c r="I112" s="144"/>
      <c r="J112" s="143">
        <f>ROUND(I112*H112,3)</f>
        <v>0</v>
      </c>
      <c r="K112" s="141" t="s">
        <v>167</v>
      </c>
      <c r="L112" s="30"/>
      <c r="M112" s="145" t="s">
        <v>1</v>
      </c>
      <c r="N112" s="146" t="s">
        <v>43</v>
      </c>
      <c r="O112" s="49"/>
      <c r="P112" s="147">
        <f>O112*H112</f>
        <v>0</v>
      </c>
      <c r="Q112" s="147">
        <v>0</v>
      </c>
      <c r="R112" s="147">
        <f>Q112*H112</f>
        <v>0</v>
      </c>
      <c r="S112" s="147">
        <v>0</v>
      </c>
      <c r="T112" s="148">
        <f>S112*H112</f>
        <v>0</v>
      </c>
      <c r="AR112" s="16" t="s">
        <v>168</v>
      </c>
      <c r="AT112" s="16" t="s">
        <v>164</v>
      </c>
      <c r="AU112" s="16" t="s">
        <v>169</v>
      </c>
      <c r="AY112" s="16" t="s">
        <v>162</v>
      </c>
      <c r="BE112" s="149">
        <f>IF(N112="základná",J112,0)</f>
        <v>0</v>
      </c>
      <c r="BF112" s="149">
        <f>IF(N112="znížená",J112,0)</f>
        <v>0</v>
      </c>
      <c r="BG112" s="149">
        <f>IF(N112="zákl. prenesená",J112,0)</f>
        <v>0</v>
      </c>
      <c r="BH112" s="149">
        <f>IF(N112="zníž. prenesená",J112,0)</f>
        <v>0</v>
      </c>
      <c r="BI112" s="149">
        <f>IF(N112="nulová",J112,0)</f>
        <v>0</v>
      </c>
      <c r="BJ112" s="16" t="s">
        <v>169</v>
      </c>
      <c r="BK112" s="150">
        <f>ROUND(I112*H112,3)</f>
        <v>0</v>
      </c>
      <c r="BL112" s="16" t="s">
        <v>168</v>
      </c>
      <c r="BM112" s="16" t="s">
        <v>2330</v>
      </c>
    </row>
    <row r="113" spans="2:65" s="12" customFormat="1">
      <c r="B113" s="159"/>
      <c r="D113" s="152" t="s">
        <v>175</v>
      </c>
      <c r="E113" s="160" t="s">
        <v>1</v>
      </c>
      <c r="F113" s="161" t="s">
        <v>2331</v>
      </c>
      <c r="H113" s="162">
        <v>2.6960000000000002</v>
      </c>
      <c r="I113" s="163"/>
      <c r="L113" s="159"/>
      <c r="M113" s="164"/>
      <c r="N113" s="165"/>
      <c r="O113" s="165"/>
      <c r="P113" s="165"/>
      <c r="Q113" s="165"/>
      <c r="R113" s="165"/>
      <c r="S113" s="165"/>
      <c r="T113" s="166"/>
      <c r="AT113" s="160" t="s">
        <v>175</v>
      </c>
      <c r="AU113" s="160" t="s">
        <v>169</v>
      </c>
      <c r="AV113" s="12" t="s">
        <v>169</v>
      </c>
      <c r="AW113" s="12" t="s">
        <v>32</v>
      </c>
      <c r="AX113" s="12" t="s">
        <v>71</v>
      </c>
      <c r="AY113" s="160" t="s">
        <v>162</v>
      </c>
    </row>
    <row r="114" spans="2:65" s="12" customFormat="1">
      <c r="B114" s="159"/>
      <c r="D114" s="152" t="s">
        <v>175</v>
      </c>
      <c r="E114" s="160" t="s">
        <v>1</v>
      </c>
      <c r="F114" s="161" t="s">
        <v>2332</v>
      </c>
      <c r="H114" s="162">
        <v>0.55000000000000004</v>
      </c>
      <c r="I114" s="163"/>
      <c r="L114" s="159"/>
      <c r="M114" s="164"/>
      <c r="N114" s="165"/>
      <c r="O114" s="165"/>
      <c r="P114" s="165"/>
      <c r="Q114" s="165"/>
      <c r="R114" s="165"/>
      <c r="S114" s="165"/>
      <c r="T114" s="166"/>
      <c r="AT114" s="160" t="s">
        <v>175</v>
      </c>
      <c r="AU114" s="160" t="s">
        <v>169</v>
      </c>
      <c r="AV114" s="12" t="s">
        <v>169</v>
      </c>
      <c r="AW114" s="12" t="s">
        <v>32</v>
      </c>
      <c r="AX114" s="12" t="s">
        <v>71</v>
      </c>
      <c r="AY114" s="160" t="s">
        <v>162</v>
      </c>
    </row>
    <row r="115" spans="2:65" s="14" customFormat="1">
      <c r="B115" s="175"/>
      <c r="D115" s="152" t="s">
        <v>175</v>
      </c>
      <c r="E115" s="176" t="s">
        <v>1</v>
      </c>
      <c r="F115" s="177" t="s">
        <v>190</v>
      </c>
      <c r="H115" s="178">
        <v>3.2460000000000004</v>
      </c>
      <c r="I115" s="179"/>
      <c r="L115" s="175"/>
      <c r="M115" s="180"/>
      <c r="N115" s="181"/>
      <c r="O115" s="181"/>
      <c r="P115" s="181"/>
      <c r="Q115" s="181"/>
      <c r="R115" s="181"/>
      <c r="S115" s="181"/>
      <c r="T115" s="182"/>
      <c r="AT115" s="176" t="s">
        <v>175</v>
      </c>
      <c r="AU115" s="176" t="s">
        <v>169</v>
      </c>
      <c r="AV115" s="14" t="s">
        <v>168</v>
      </c>
      <c r="AW115" s="14" t="s">
        <v>32</v>
      </c>
      <c r="AX115" s="14" t="s">
        <v>79</v>
      </c>
      <c r="AY115" s="176" t="s">
        <v>162</v>
      </c>
    </row>
    <row r="116" spans="2:65" s="1" customFormat="1" ht="22.5" customHeight="1">
      <c r="B116" s="139"/>
      <c r="C116" s="140" t="s">
        <v>223</v>
      </c>
      <c r="D116" s="140" t="s">
        <v>164</v>
      </c>
      <c r="E116" s="242" t="s">
        <v>246</v>
      </c>
      <c r="F116" s="243"/>
      <c r="G116" s="142" t="s">
        <v>172</v>
      </c>
      <c r="H116" s="143">
        <v>25.968</v>
      </c>
      <c r="I116" s="144"/>
      <c r="J116" s="143">
        <f>ROUND(I116*H116,3)</f>
        <v>0</v>
      </c>
      <c r="K116" s="141" t="s">
        <v>167</v>
      </c>
      <c r="L116" s="30"/>
      <c r="M116" s="145" t="s">
        <v>1</v>
      </c>
      <c r="N116" s="146" t="s">
        <v>43</v>
      </c>
      <c r="O116" s="49"/>
      <c r="P116" s="147">
        <f>O116*H116</f>
        <v>0</v>
      </c>
      <c r="Q116" s="147">
        <v>0</v>
      </c>
      <c r="R116" s="147">
        <f>Q116*H116</f>
        <v>0</v>
      </c>
      <c r="S116" s="147">
        <v>0</v>
      </c>
      <c r="T116" s="148">
        <f>S116*H116</f>
        <v>0</v>
      </c>
      <c r="AR116" s="16" t="s">
        <v>168</v>
      </c>
      <c r="AT116" s="16" t="s">
        <v>164</v>
      </c>
      <c r="AU116" s="16" t="s">
        <v>169</v>
      </c>
      <c r="AY116" s="16" t="s">
        <v>162</v>
      </c>
      <c r="BE116" s="149">
        <f>IF(N116="základná",J116,0)</f>
        <v>0</v>
      </c>
      <c r="BF116" s="149">
        <f>IF(N116="znížená",J116,0)</f>
        <v>0</v>
      </c>
      <c r="BG116" s="149">
        <f>IF(N116="zákl. prenesená",J116,0)</f>
        <v>0</v>
      </c>
      <c r="BH116" s="149">
        <f>IF(N116="zníž. prenesená",J116,0)</f>
        <v>0</v>
      </c>
      <c r="BI116" s="149">
        <f>IF(N116="nulová",J116,0)</f>
        <v>0</v>
      </c>
      <c r="BJ116" s="16" t="s">
        <v>169</v>
      </c>
      <c r="BK116" s="150">
        <f>ROUND(I116*H116,3)</f>
        <v>0</v>
      </c>
      <c r="BL116" s="16" t="s">
        <v>168</v>
      </c>
      <c r="BM116" s="16" t="s">
        <v>2333</v>
      </c>
    </row>
    <row r="117" spans="2:65" s="11" customFormat="1">
      <c r="B117" s="151"/>
      <c r="D117" s="152" t="s">
        <v>175</v>
      </c>
      <c r="E117" s="153" t="s">
        <v>1</v>
      </c>
      <c r="F117" s="154" t="s">
        <v>248</v>
      </c>
      <c r="H117" s="153" t="s">
        <v>1</v>
      </c>
      <c r="I117" s="155"/>
      <c r="L117" s="151"/>
      <c r="M117" s="156"/>
      <c r="N117" s="157"/>
      <c r="O117" s="157"/>
      <c r="P117" s="157"/>
      <c r="Q117" s="157"/>
      <c r="R117" s="157"/>
      <c r="S117" s="157"/>
      <c r="T117" s="158"/>
      <c r="AT117" s="153" t="s">
        <v>175</v>
      </c>
      <c r="AU117" s="153" t="s">
        <v>169</v>
      </c>
      <c r="AV117" s="11" t="s">
        <v>79</v>
      </c>
      <c r="AW117" s="11" t="s">
        <v>32</v>
      </c>
      <c r="AX117" s="11" t="s">
        <v>71</v>
      </c>
      <c r="AY117" s="153" t="s">
        <v>162</v>
      </c>
    </row>
    <row r="118" spans="2:65" s="12" customFormat="1">
      <c r="B118" s="159"/>
      <c r="D118" s="152" t="s">
        <v>175</v>
      </c>
      <c r="E118" s="160" t="s">
        <v>1</v>
      </c>
      <c r="F118" s="161" t="s">
        <v>2334</v>
      </c>
      <c r="H118" s="162">
        <v>25.968</v>
      </c>
      <c r="I118" s="163"/>
      <c r="L118" s="159"/>
      <c r="M118" s="164"/>
      <c r="N118" s="165"/>
      <c r="O118" s="165"/>
      <c r="P118" s="165"/>
      <c r="Q118" s="165"/>
      <c r="R118" s="165"/>
      <c r="S118" s="165"/>
      <c r="T118" s="166"/>
      <c r="AT118" s="160" t="s">
        <v>175</v>
      </c>
      <c r="AU118" s="160" t="s">
        <v>169</v>
      </c>
      <c r="AV118" s="12" t="s">
        <v>169</v>
      </c>
      <c r="AW118" s="12" t="s">
        <v>32</v>
      </c>
      <c r="AX118" s="12" t="s">
        <v>79</v>
      </c>
      <c r="AY118" s="160" t="s">
        <v>162</v>
      </c>
    </row>
    <row r="119" spans="2:65" s="1" customFormat="1" ht="16.5" customHeight="1">
      <c r="B119" s="139"/>
      <c r="C119" s="140" t="s">
        <v>226</v>
      </c>
      <c r="D119" s="140" t="s">
        <v>164</v>
      </c>
      <c r="E119" s="242" t="s">
        <v>255</v>
      </c>
      <c r="F119" s="243"/>
      <c r="G119" s="142" t="s">
        <v>256</v>
      </c>
      <c r="H119" s="143">
        <v>4.8689999999999998</v>
      </c>
      <c r="I119" s="144"/>
      <c r="J119" s="143">
        <f>ROUND(I119*H119,3)</f>
        <v>0</v>
      </c>
      <c r="K119" s="141" t="s">
        <v>167</v>
      </c>
      <c r="L119" s="30"/>
      <c r="M119" s="145" t="s">
        <v>1</v>
      </c>
      <c r="N119" s="146" t="s">
        <v>43</v>
      </c>
      <c r="O119" s="49"/>
      <c r="P119" s="147">
        <f>O119*H119</f>
        <v>0</v>
      </c>
      <c r="Q119" s="147">
        <v>0</v>
      </c>
      <c r="R119" s="147">
        <f>Q119*H119</f>
        <v>0</v>
      </c>
      <c r="S119" s="147">
        <v>0</v>
      </c>
      <c r="T119" s="148">
        <f>S119*H119</f>
        <v>0</v>
      </c>
      <c r="AR119" s="16" t="s">
        <v>168</v>
      </c>
      <c r="AT119" s="16" t="s">
        <v>164</v>
      </c>
      <c r="AU119" s="16" t="s">
        <v>169</v>
      </c>
      <c r="AY119" s="16" t="s">
        <v>162</v>
      </c>
      <c r="BE119" s="149">
        <f>IF(N119="základná",J119,0)</f>
        <v>0</v>
      </c>
      <c r="BF119" s="149">
        <f>IF(N119="znížená",J119,0)</f>
        <v>0</v>
      </c>
      <c r="BG119" s="149">
        <f>IF(N119="zákl. prenesená",J119,0)</f>
        <v>0</v>
      </c>
      <c r="BH119" s="149">
        <f>IF(N119="zníž. prenesená",J119,0)</f>
        <v>0</v>
      </c>
      <c r="BI119" s="149">
        <f>IF(N119="nulová",J119,0)</f>
        <v>0</v>
      </c>
      <c r="BJ119" s="16" t="s">
        <v>169</v>
      </c>
      <c r="BK119" s="150">
        <f>ROUND(I119*H119,3)</f>
        <v>0</v>
      </c>
      <c r="BL119" s="16" t="s">
        <v>168</v>
      </c>
      <c r="BM119" s="16" t="s">
        <v>2335</v>
      </c>
    </row>
    <row r="120" spans="2:65" s="12" customFormat="1">
      <c r="B120" s="159"/>
      <c r="D120" s="152" t="s">
        <v>175</v>
      </c>
      <c r="E120" s="160" t="s">
        <v>1</v>
      </c>
      <c r="F120" s="161" t="s">
        <v>2336</v>
      </c>
      <c r="H120" s="162">
        <v>4.8689999999999998</v>
      </c>
      <c r="I120" s="163"/>
      <c r="L120" s="159"/>
      <c r="M120" s="164"/>
      <c r="N120" s="165"/>
      <c r="O120" s="165"/>
      <c r="P120" s="165"/>
      <c r="Q120" s="165"/>
      <c r="R120" s="165"/>
      <c r="S120" s="165"/>
      <c r="T120" s="166"/>
      <c r="AT120" s="160" t="s">
        <v>175</v>
      </c>
      <c r="AU120" s="160" t="s">
        <v>169</v>
      </c>
      <c r="AV120" s="12" t="s">
        <v>169</v>
      </c>
      <c r="AW120" s="12" t="s">
        <v>32</v>
      </c>
      <c r="AX120" s="12" t="s">
        <v>79</v>
      </c>
      <c r="AY120" s="160" t="s">
        <v>162</v>
      </c>
    </row>
    <row r="121" spans="2:65" s="10" customFormat="1" ht="22.9" customHeight="1">
      <c r="B121" s="126"/>
      <c r="D121" s="127" t="s">
        <v>70</v>
      </c>
      <c r="E121" s="137" t="s">
        <v>169</v>
      </c>
      <c r="F121" s="137" t="s">
        <v>282</v>
      </c>
      <c r="I121" s="129"/>
      <c r="J121" s="138">
        <f>BK121</f>
        <v>0</v>
      </c>
      <c r="L121" s="126"/>
      <c r="M121" s="131"/>
      <c r="N121" s="132"/>
      <c r="O121" s="132"/>
      <c r="P121" s="133">
        <f>SUM(P122:P150)</f>
        <v>0</v>
      </c>
      <c r="Q121" s="132"/>
      <c r="R121" s="133">
        <f>SUM(R122:R150)</f>
        <v>5.9916177999999993</v>
      </c>
      <c r="S121" s="132"/>
      <c r="T121" s="134">
        <f>SUM(T122:T150)</f>
        <v>0</v>
      </c>
      <c r="AR121" s="127" t="s">
        <v>79</v>
      </c>
      <c r="AT121" s="135" t="s">
        <v>70</v>
      </c>
      <c r="AU121" s="135" t="s">
        <v>79</v>
      </c>
      <c r="AY121" s="127" t="s">
        <v>162</v>
      </c>
      <c r="BK121" s="136">
        <f>SUM(BK122:BK150)</f>
        <v>0</v>
      </c>
    </row>
    <row r="122" spans="2:65" s="1" customFormat="1" ht="16.5" customHeight="1">
      <c r="B122" s="139"/>
      <c r="C122" s="140" t="s">
        <v>235</v>
      </c>
      <c r="D122" s="140" t="s">
        <v>164</v>
      </c>
      <c r="E122" s="242" t="s">
        <v>2337</v>
      </c>
      <c r="F122" s="243"/>
      <c r="G122" s="142" t="s">
        <v>274</v>
      </c>
      <c r="H122" s="143">
        <v>90.683000000000007</v>
      </c>
      <c r="I122" s="144"/>
      <c r="J122" s="143">
        <f>ROUND(I122*H122,3)</f>
        <v>0</v>
      </c>
      <c r="K122" s="141" t="s">
        <v>167</v>
      </c>
      <c r="L122" s="30"/>
      <c r="M122" s="145" t="s">
        <v>1</v>
      </c>
      <c r="N122" s="146" t="s">
        <v>43</v>
      </c>
      <c r="O122" s="49"/>
      <c r="P122" s="147">
        <f>O122*H122</f>
        <v>0</v>
      </c>
      <c r="Q122" s="147">
        <v>4.0000000000000003E-5</v>
      </c>
      <c r="R122" s="147">
        <f>Q122*H122</f>
        <v>3.6273200000000007E-3</v>
      </c>
      <c r="S122" s="147">
        <v>0</v>
      </c>
      <c r="T122" s="148">
        <f>S122*H122</f>
        <v>0</v>
      </c>
      <c r="AR122" s="16" t="s">
        <v>168</v>
      </c>
      <c r="AT122" s="16" t="s">
        <v>164</v>
      </c>
      <c r="AU122" s="16" t="s">
        <v>169</v>
      </c>
      <c r="AY122" s="16" t="s">
        <v>162</v>
      </c>
      <c r="BE122" s="149">
        <f>IF(N122="základná",J122,0)</f>
        <v>0</v>
      </c>
      <c r="BF122" s="149">
        <f>IF(N122="znížená",J122,0)</f>
        <v>0</v>
      </c>
      <c r="BG122" s="149">
        <f>IF(N122="zákl. prenesená",J122,0)</f>
        <v>0</v>
      </c>
      <c r="BH122" s="149">
        <f>IF(N122="zníž. prenesená",J122,0)</f>
        <v>0</v>
      </c>
      <c r="BI122" s="149">
        <f>IF(N122="nulová",J122,0)</f>
        <v>0</v>
      </c>
      <c r="BJ122" s="16" t="s">
        <v>169</v>
      </c>
      <c r="BK122" s="150">
        <f>ROUND(I122*H122,3)</f>
        <v>0</v>
      </c>
      <c r="BL122" s="16" t="s">
        <v>168</v>
      </c>
      <c r="BM122" s="16" t="s">
        <v>2338</v>
      </c>
    </row>
    <row r="123" spans="2:65" s="11" customFormat="1">
      <c r="B123" s="151"/>
      <c r="D123" s="152" t="s">
        <v>175</v>
      </c>
      <c r="E123" s="153" t="s">
        <v>1</v>
      </c>
      <c r="F123" s="154" t="s">
        <v>2322</v>
      </c>
      <c r="H123" s="153" t="s">
        <v>1</v>
      </c>
      <c r="I123" s="155"/>
      <c r="L123" s="151"/>
      <c r="M123" s="156"/>
      <c r="N123" s="157"/>
      <c r="O123" s="157"/>
      <c r="P123" s="157"/>
      <c r="Q123" s="157"/>
      <c r="R123" s="157"/>
      <c r="S123" s="157"/>
      <c r="T123" s="158"/>
      <c r="AT123" s="153" t="s">
        <v>175</v>
      </c>
      <c r="AU123" s="153" t="s">
        <v>169</v>
      </c>
      <c r="AV123" s="11" t="s">
        <v>79</v>
      </c>
      <c r="AW123" s="11" t="s">
        <v>32</v>
      </c>
      <c r="AX123" s="11" t="s">
        <v>71</v>
      </c>
      <c r="AY123" s="153" t="s">
        <v>162</v>
      </c>
    </row>
    <row r="124" spans="2:65" s="11" customFormat="1">
      <c r="B124" s="151"/>
      <c r="D124" s="152" t="s">
        <v>175</v>
      </c>
      <c r="E124" s="153" t="s">
        <v>1</v>
      </c>
      <c r="F124" s="154" t="s">
        <v>2339</v>
      </c>
      <c r="H124" s="153" t="s">
        <v>1</v>
      </c>
      <c r="I124" s="155"/>
      <c r="L124" s="151"/>
      <c r="M124" s="156"/>
      <c r="N124" s="157"/>
      <c r="O124" s="157"/>
      <c r="P124" s="157"/>
      <c r="Q124" s="157"/>
      <c r="R124" s="157"/>
      <c r="S124" s="157"/>
      <c r="T124" s="158"/>
      <c r="AT124" s="153" t="s">
        <v>175</v>
      </c>
      <c r="AU124" s="153" t="s">
        <v>169</v>
      </c>
      <c r="AV124" s="11" t="s">
        <v>79</v>
      </c>
      <c r="AW124" s="11" t="s">
        <v>32</v>
      </c>
      <c r="AX124" s="11" t="s">
        <v>71</v>
      </c>
      <c r="AY124" s="153" t="s">
        <v>162</v>
      </c>
    </row>
    <row r="125" spans="2:65" s="12" customFormat="1">
      <c r="B125" s="159"/>
      <c r="D125" s="152" t="s">
        <v>175</v>
      </c>
      <c r="E125" s="160" t="s">
        <v>1</v>
      </c>
      <c r="F125" s="161" t="s">
        <v>2340</v>
      </c>
      <c r="H125" s="162">
        <v>32.353000000000002</v>
      </c>
      <c r="I125" s="163"/>
      <c r="L125" s="159"/>
      <c r="M125" s="164"/>
      <c r="N125" s="165"/>
      <c r="O125" s="165"/>
      <c r="P125" s="165"/>
      <c r="Q125" s="165"/>
      <c r="R125" s="165"/>
      <c r="S125" s="165"/>
      <c r="T125" s="166"/>
      <c r="AT125" s="160" t="s">
        <v>175</v>
      </c>
      <c r="AU125" s="160" t="s">
        <v>169</v>
      </c>
      <c r="AV125" s="12" t="s">
        <v>169</v>
      </c>
      <c r="AW125" s="12" t="s">
        <v>32</v>
      </c>
      <c r="AX125" s="12" t="s">
        <v>71</v>
      </c>
      <c r="AY125" s="160" t="s">
        <v>162</v>
      </c>
    </row>
    <row r="126" spans="2:65" s="12" customFormat="1">
      <c r="B126" s="159"/>
      <c r="D126" s="152" t="s">
        <v>175</v>
      </c>
      <c r="E126" s="160" t="s">
        <v>1</v>
      </c>
      <c r="F126" s="161" t="s">
        <v>2341</v>
      </c>
      <c r="H126" s="162">
        <v>10.928000000000001</v>
      </c>
      <c r="I126" s="163"/>
      <c r="L126" s="159"/>
      <c r="M126" s="164"/>
      <c r="N126" s="165"/>
      <c r="O126" s="165"/>
      <c r="P126" s="165"/>
      <c r="Q126" s="165"/>
      <c r="R126" s="165"/>
      <c r="S126" s="165"/>
      <c r="T126" s="166"/>
      <c r="AT126" s="160" t="s">
        <v>175</v>
      </c>
      <c r="AU126" s="160" t="s">
        <v>169</v>
      </c>
      <c r="AV126" s="12" t="s">
        <v>169</v>
      </c>
      <c r="AW126" s="12" t="s">
        <v>32</v>
      </c>
      <c r="AX126" s="12" t="s">
        <v>71</v>
      </c>
      <c r="AY126" s="160" t="s">
        <v>162</v>
      </c>
    </row>
    <row r="127" spans="2:65" s="12" customFormat="1">
      <c r="B127" s="159"/>
      <c r="D127" s="152" t="s">
        <v>175</v>
      </c>
      <c r="E127" s="160" t="s">
        <v>1</v>
      </c>
      <c r="F127" s="161" t="s">
        <v>2342</v>
      </c>
      <c r="H127" s="162">
        <v>8.8759999999999994</v>
      </c>
      <c r="I127" s="163"/>
      <c r="L127" s="159"/>
      <c r="M127" s="164"/>
      <c r="N127" s="165"/>
      <c r="O127" s="165"/>
      <c r="P127" s="165"/>
      <c r="Q127" s="165"/>
      <c r="R127" s="165"/>
      <c r="S127" s="165"/>
      <c r="T127" s="166"/>
      <c r="AT127" s="160" t="s">
        <v>175</v>
      </c>
      <c r="AU127" s="160" t="s">
        <v>169</v>
      </c>
      <c r="AV127" s="12" t="s">
        <v>169</v>
      </c>
      <c r="AW127" s="12" t="s">
        <v>32</v>
      </c>
      <c r="AX127" s="12" t="s">
        <v>71</v>
      </c>
      <c r="AY127" s="160" t="s">
        <v>162</v>
      </c>
    </row>
    <row r="128" spans="2:65" s="12" customFormat="1">
      <c r="B128" s="159"/>
      <c r="D128" s="152" t="s">
        <v>175</v>
      </c>
      <c r="E128" s="160" t="s">
        <v>1</v>
      </c>
      <c r="F128" s="161" t="s">
        <v>2343</v>
      </c>
      <c r="H128" s="162">
        <v>0.58699999999999997</v>
      </c>
      <c r="I128" s="163"/>
      <c r="L128" s="159"/>
      <c r="M128" s="164"/>
      <c r="N128" s="165"/>
      <c r="O128" s="165"/>
      <c r="P128" s="165"/>
      <c r="Q128" s="165"/>
      <c r="R128" s="165"/>
      <c r="S128" s="165"/>
      <c r="T128" s="166"/>
      <c r="AT128" s="160" t="s">
        <v>175</v>
      </c>
      <c r="AU128" s="160" t="s">
        <v>169</v>
      </c>
      <c r="AV128" s="12" t="s">
        <v>169</v>
      </c>
      <c r="AW128" s="12" t="s">
        <v>32</v>
      </c>
      <c r="AX128" s="12" t="s">
        <v>71</v>
      </c>
      <c r="AY128" s="160" t="s">
        <v>162</v>
      </c>
    </row>
    <row r="129" spans="2:65" s="11" customFormat="1">
      <c r="B129" s="151"/>
      <c r="D129" s="152" t="s">
        <v>175</v>
      </c>
      <c r="E129" s="153" t="s">
        <v>1</v>
      </c>
      <c r="F129" s="154" t="s">
        <v>2320</v>
      </c>
      <c r="H129" s="153" t="s">
        <v>1</v>
      </c>
      <c r="I129" s="155"/>
      <c r="L129" s="151"/>
      <c r="M129" s="156"/>
      <c r="N129" s="157"/>
      <c r="O129" s="157"/>
      <c r="P129" s="157"/>
      <c r="Q129" s="157"/>
      <c r="R129" s="157"/>
      <c r="S129" s="157"/>
      <c r="T129" s="158"/>
      <c r="AT129" s="153" t="s">
        <v>175</v>
      </c>
      <c r="AU129" s="153" t="s">
        <v>169</v>
      </c>
      <c r="AV129" s="11" t="s">
        <v>79</v>
      </c>
      <c r="AW129" s="11" t="s">
        <v>32</v>
      </c>
      <c r="AX129" s="11" t="s">
        <v>71</v>
      </c>
      <c r="AY129" s="153" t="s">
        <v>162</v>
      </c>
    </row>
    <row r="130" spans="2:65" s="12" customFormat="1">
      <c r="B130" s="159"/>
      <c r="D130" s="152" t="s">
        <v>175</v>
      </c>
      <c r="E130" s="160" t="s">
        <v>1</v>
      </c>
      <c r="F130" s="161" t="s">
        <v>2344</v>
      </c>
      <c r="H130" s="162">
        <v>20.251999999999999</v>
      </c>
      <c r="I130" s="163"/>
      <c r="L130" s="159"/>
      <c r="M130" s="164"/>
      <c r="N130" s="165"/>
      <c r="O130" s="165"/>
      <c r="P130" s="165"/>
      <c r="Q130" s="165"/>
      <c r="R130" s="165"/>
      <c r="S130" s="165"/>
      <c r="T130" s="166"/>
      <c r="AT130" s="160" t="s">
        <v>175</v>
      </c>
      <c r="AU130" s="160" t="s">
        <v>169</v>
      </c>
      <c r="AV130" s="12" t="s">
        <v>169</v>
      </c>
      <c r="AW130" s="12" t="s">
        <v>32</v>
      </c>
      <c r="AX130" s="12" t="s">
        <v>71</v>
      </c>
      <c r="AY130" s="160" t="s">
        <v>162</v>
      </c>
    </row>
    <row r="131" spans="2:65" s="12" customFormat="1">
      <c r="B131" s="159"/>
      <c r="D131" s="152" t="s">
        <v>175</v>
      </c>
      <c r="E131" s="160" t="s">
        <v>1</v>
      </c>
      <c r="F131" s="161" t="s">
        <v>2345</v>
      </c>
      <c r="H131" s="162">
        <v>7.32</v>
      </c>
      <c r="I131" s="163"/>
      <c r="L131" s="159"/>
      <c r="M131" s="164"/>
      <c r="N131" s="165"/>
      <c r="O131" s="165"/>
      <c r="P131" s="165"/>
      <c r="Q131" s="165"/>
      <c r="R131" s="165"/>
      <c r="S131" s="165"/>
      <c r="T131" s="166"/>
      <c r="AT131" s="160" t="s">
        <v>175</v>
      </c>
      <c r="AU131" s="160" t="s">
        <v>169</v>
      </c>
      <c r="AV131" s="12" t="s">
        <v>169</v>
      </c>
      <c r="AW131" s="12" t="s">
        <v>32</v>
      </c>
      <c r="AX131" s="12" t="s">
        <v>71</v>
      </c>
      <c r="AY131" s="160" t="s">
        <v>162</v>
      </c>
    </row>
    <row r="132" spans="2:65" s="12" customFormat="1">
      <c r="B132" s="159"/>
      <c r="D132" s="152" t="s">
        <v>175</v>
      </c>
      <c r="E132" s="160" t="s">
        <v>1</v>
      </c>
      <c r="F132" s="161" t="s">
        <v>2346</v>
      </c>
      <c r="H132" s="162">
        <v>9.827</v>
      </c>
      <c r="I132" s="163"/>
      <c r="L132" s="159"/>
      <c r="M132" s="164"/>
      <c r="N132" s="165"/>
      <c r="O132" s="165"/>
      <c r="P132" s="165"/>
      <c r="Q132" s="165"/>
      <c r="R132" s="165"/>
      <c r="S132" s="165"/>
      <c r="T132" s="166"/>
      <c r="AT132" s="160" t="s">
        <v>175</v>
      </c>
      <c r="AU132" s="160" t="s">
        <v>169</v>
      </c>
      <c r="AV132" s="12" t="s">
        <v>169</v>
      </c>
      <c r="AW132" s="12" t="s">
        <v>32</v>
      </c>
      <c r="AX132" s="12" t="s">
        <v>71</v>
      </c>
      <c r="AY132" s="160" t="s">
        <v>162</v>
      </c>
    </row>
    <row r="133" spans="2:65" s="12" customFormat="1">
      <c r="B133" s="159"/>
      <c r="D133" s="152" t="s">
        <v>175</v>
      </c>
      <c r="E133" s="160" t="s">
        <v>1</v>
      </c>
      <c r="F133" s="161" t="s">
        <v>2347</v>
      </c>
      <c r="H133" s="162">
        <v>0.54</v>
      </c>
      <c r="I133" s="163"/>
      <c r="L133" s="159"/>
      <c r="M133" s="164"/>
      <c r="N133" s="165"/>
      <c r="O133" s="165"/>
      <c r="P133" s="165"/>
      <c r="Q133" s="165"/>
      <c r="R133" s="165"/>
      <c r="S133" s="165"/>
      <c r="T133" s="166"/>
      <c r="AT133" s="160" t="s">
        <v>175</v>
      </c>
      <c r="AU133" s="160" t="s">
        <v>169</v>
      </c>
      <c r="AV133" s="12" t="s">
        <v>169</v>
      </c>
      <c r="AW133" s="12" t="s">
        <v>32</v>
      </c>
      <c r="AX133" s="12" t="s">
        <v>71</v>
      </c>
      <c r="AY133" s="160" t="s">
        <v>162</v>
      </c>
    </row>
    <row r="134" spans="2:65" s="14" customFormat="1">
      <c r="B134" s="175"/>
      <c r="D134" s="152" t="s">
        <v>175</v>
      </c>
      <c r="E134" s="176" t="s">
        <v>1</v>
      </c>
      <c r="F134" s="177" t="s">
        <v>190</v>
      </c>
      <c r="H134" s="178">
        <v>90.683000000000007</v>
      </c>
      <c r="I134" s="179"/>
      <c r="L134" s="175"/>
      <c r="M134" s="180"/>
      <c r="N134" s="181"/>
      <c r="O134" s="181"/>
      <c r="P134" s="181"/>
      <c r="Q134" s="181"/>
      <c r="R134" s="181"/>
      <c r="S134" s="181"/>
      <c r="T134" s="182"/>
      <c r="AT134" s="176" t="s">
        <v>175</v>
      </c>
      <c r="AU134" s="176" t="s">
        <v>169</v>
      </c>
      <c r="AV134" s="14" t="s">
        <v>168</v>
      </c>
      <c r="AW134" s="14" t="s">
        <v>32</v>
      </c>
      <c r="AX134" s="14" t="s">
        <v>79</v>
      </c>
      <c r="AY134" s="176" t="s">
        <v>162</v>
      </c>
    </row>
    <row r="135" spans="2:65" s="1" customFormat="1" ht="16.5" customHeight="1">
      <c r="B135" s="139"/>
      <c r="C135" s="140" t="s">
        <v>238</v>
      </c>
      <c r="D135" s="140" t="s">
        <v>164</v>
      </c>
      <c r="E135" s="242" t="s">
        <v>2348</v>
      </c>
      <c r="F135" s="243"/>
      <c r="G135" s="142" t="s">
        <v>274</v>
      </c>
      <c r="H135" s="143">
        <v>90.683000000000007</v>
      </c>
      <c r="I135" s="144"/>
      <c r="J135" s="143">
        <f>ROUND(I135*H135,3)</f>
        <v>0</v>
      </c>
      <c r="K135" s="141" t="s">
        <v>167</v>
      </c>
      <c r="L135" s="30"/>
      <c r="M135" s="145" t="s">
        <v>1</v>
      </c>
      <c r="N135" s="146" t="s">
        <v>43</v>
      </c>
      <c r="O135" s="49"/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AR135" s="16" t="s">
        <v>168</v>
      </c>
      <c r="AT135" s="16" t="s">
        <v>164</v>
      </c>
      <c r="AU135" s="16" t="s">
        <v>169</v>
      </c>
      <c r="AY135" s="16" t="s">
        <v>162</v>
      </c>
      <c r="BE135" s="149">
        <f>IF(N135="základná",J135,0)</f>
        <v>0</v>
      </c>
      <c r="BF135" s="149">
        <f>IF(N135="znížená",J135,0)</f>
        <v>0</v>
      </c>
      <c r="BG135" s="149">
        <f>IF(N135="zákl. prenesená",J135,0)</f>
        <v>0</v>
      </c>
      <c r="BH135" s="149">
        <f>IF(N135="zníž. prenesená",J135,0)</f>
        <v>0</v>
      </c>
      <c r="BI135" s="149">
        <f>IF(N135="nulová",J135,0)</f>
        <v>0</v>
      </c>
      <c r="BJ135" s="16" t="s">
        <v>169</v>
      </c>
      <c r="BK135" s="150">
        <f>ROUND(I135*H135,3)</f>
        <v>0</v>
      </c>
      <c r="BL135" s="16" t="s">
        <v>168</v>
      </c>
      <c r="BM135" s="16" t="s">
        <v>2349</v>
      </c>
    </row>
    <row r="136" spans="2:65" s="1" customFormat="1" ht="22.5" customHeight="1">
      <c r="B136" s="139"/>
      <c r="C136" s="140" t="s">
        <v>245</v>
      </c>
      <c r="D136" s="140" t="s">
        <v>164</v>
      </c>
      <c r="E136" s="244" t="s">
        <v>2562</v>
      </c>
      <c r="F136" s="245"/>
      <c r="G136" s="142" t="s">
        <v>2350</v>
      </c>
      <c r="H136" s="143">
        <v>800</v>
      </c>
      <c r="I136" s="144"/>
      <c r="J136" s="143">
        <f>ROUND(I136*H136,3)</f>
        <v>0</v>
      </c>
      <c r="K136" s="141" t="s">
        <v>167</v>
      </c>
      <c r="L136" s="30"/>
      <c r="M136" s="145" t="s">
        <v>1</v>
      </c>
      <c r="N136" s="146" t="s">
        <v>43</v>
      </c>
      <c r="O136" s="49"/>
      <c r="P136" s="147">
        <f>O136*H136</f>
        <v>0</v>
      </c>
      <c r="Q136" s="147">
        <v>2.0000000000000002E-5</v>
      </c>
      <c r="R136" s="147">
        <f>Q136*H136</f>
        <v>1.6E-2</v>
      </c>
      <c r="S136" s="147">
        <v>0</v>
      </c>
      <c r="T136" s="148">
        <f>S136*H136</f>
        <v>0</v>
      </c>
      <c r="AR136" s="16" t="s">
        <v>168</v>
      </c>
      <c r="AT136" s="16" t="s">
        <v>164</v>
      </c>
      <c r="AU136" s="16" t="s">
        <v>169</v>
      </c>
      <c r="AY136" s="16" t="s">
        <v>162</v>
      </c>
      <c r="BE136" s="149">
        <f>IF(N136="základná",J136,0)</f>
        <v>0</v>
      </c>
      <c r="BF136" s="149">
        <f>IF(N136="znížená",J136,0)</f>
        <v>0</v>
      </c>
      <c r="BG136" s="149">
        <f>IF(N136="zákl. prenesená",J136,0)</f>
        <v>0</v>
      </c>
      <c r="BH136" s="149">
        <f>IF(N136="zníž. prenesená",J136,0)</f>
        <v>0</v>
      </c>
      <c r="BI136" s="149">
        <f>IF(N136="nulová",J136,0)</f>
        <v>0</v>
      </c>
      <c r="BJ136" s="16" t="s">
        <v>169</v>
      </c>
      <c r="BK136" s="150">
        <f>ROUND(I136*H136,3)</f>
        <v>0</v>
      </c>
      <c r="BL136" s="16" t="s">
        <v>168</v>
      </c>
      <c r="BM136" s="16" t="s">
        <v>2351</v>
      </c>
    </row>
    <row r="137" spans="2:65" s="11" customFormat="1">
      <c r="B137" s="151"/>
      <c r="D137" s="152" t="s">
        <v>175</v>
      </c>
      <c r="E137" s="153" t="s">
        <v>1</v>
      </c>
      <c r="F137" s="154" t="s">
        <v>2352</v>
      </c>
      <c r="H137" s="153" t="s">
        <v>1</v>
      </c>
      <c r="I137" s="155"/>
      <c r="L137" s="151"/>
      <c r="M137" s="156"/>
      <c r="N137" s="157"/>
      <c r="O137" s="157"/>
      <c r="P137" s="157"/>
      <c r="Q137" s="157"/>
      <c r="R137" s="157"/>
      <c r="S137" s="157"/>
      <c r="T137" s="158"/>
      <c r="AT137" s="153" t="s">
        <v>175</v>
      </c>
      <c r="AU137" s="153" t="s">
        <v>169</v>
      </c>
      <c r="AV137" s="11" t="s">
        <v>79</v>
      </c>
      <c r="AW137" s="11" t="s">
        <v>32</v>
      </c>
      <c r="AX137" s="11" t="s">
        <v>71</v>
      </c>
      <c r="AY137" s="153" t="s">
        <v>162</v>
      </c>
    </row>
    <row r="138" spans="2:65" s="12" customFormat="1">
      <c r="B138" s="159"/>
      <c r="D138" s="152" t="s">
        <v>175</v>
      </c>
      <c r="E138" s="160" t="s">
        <v>1</v>
      </c>
      <c r="F138" s="161" t="s">
        <v>2353</v>
      </c>
      <c r="H138" s="162">
        <v>400</v>
      </c>
      <c r="I138" s="163"/>
      <c r="L138" s="159"/>
      <c r="M138" s="164"/>
      <c r="N138" s="165"/>
      <c r="O138" s="165"/>
      <c r="P138" s="165"/>
      <c r="Q138" s="165"/>
      <c r="R138" s="165"/>
      <c r="S138" s="165"/>
      <c r="T138" s="166"/>
      <c r="AT138" s="160" t="s">
        <v>175</v>
      </c>
      <c r="AU138" s="160" t="s">
        <v>169</v>
      </c>
      <c r="AV138" s="12" t="s">
        <v>169</v>
      </c>
      <c r="AW138" s="12" t="s">
        <v>32</v>
      </c>
      <c r="AX138" s="12" t="s">
        <v>71</v>
      </c>
      <c r="AY138" s="160" t="s">
        <v>162</v>
      </c>
    </row>
    <row r="139" spans="2:65" s="11" customFormat="1">
      <c r="B139" s="151"/>
      <c r="D139" s="152" t="s">
        <v>175</v>
      </c>
      <c r="E139" s="153" t="s">
        <v>1</v>
      </c>
      <c r="F139" s="154" t="s">
        <v>2354</v>
      </c>
      <c r="H139" s="153" t="s">
        <v>1</v>
      </c>
      <c r="I139" s="155"/>
      <c r="L139" s="151"/>
      <c r="M139" s="156"/>
      <c r="N139" s="157"/>
      <c r="O139" s="157"/>
      <c r="P139" s="157"/>
      <c r="Q139" s="157"/>
      <c r="R139" s="157"/>
      <c r="S139" s="157"/>
      <c r="T139" s="158"/>
      <c r="AT139" s="153" t="s">
        <v>175</v>
      </c>
      <c r="AU139" s="153" t="s">
        <v>169</v>
      </c>
      <c r="AV139" s="11" t="s">
        <v>79</v>
      </c>
      <c r="AW139" s="11" t="s">
        <v>32</v>
      </c>
      <c r="AX139" s="11" t="s">
        <v>71</v>
      </c>
      <c r="AY139" s="153" t="s">
        <v>162</v>
      </c>
    </row>
    <row r="140" spans="2:65" s="12" customFormat="1">
      <c r="B140" s="159"/>
      <c r="D140" s="152" t="s">
        <v>175</v>
      </c>
      <c r="E140" s="160" t="s">
        <v>1</v>
      </c>
      <c r="F140" s="161" t="s">
        <v>2355</v>
      </c>
      <c r="H140" s="162">
        <v>320</v>
      </c>
      <c r="I140" s="163"/>
      <c r="L140" s="159"/>
      <c r="M140" s="164"/>
      <c r="N140" s="165"/>
      <c r="O140" s="165"/>
      <c r="P140" s="165"/>
      <c r="Q140" s="165"/>
      <c r="R140" s="165"/>
      <c r="S140" s="165"/>
      <c r="T140" s="166"/>
      <c r="AT140" s="160" t="s">
        <v>175</v>
      </c>
      <c r="AU140" s="160" t="s">
        <v>169</v>
      </c>
      <c r="AV140" s="12" t="s">
        <v>169</v>
      </c>
      <c r="AW140" s="12" t="s">
        <v>32</v>
      </c>
      <c r="AX140" s="12" t="s">
        <v>71</v>
      </c>
      <c r="AY140" s="160" t="s">
        <v>162</v>
      </c>
    </row>
    <row r="141" spans="2:65" s="11" customFormat="1">
      <c r="B141" s="151"/>
      <c r="D141" s="152" t="s">
        <v>175</v>
      </c>
      <c r="E141" s="153" t="s">
        <v>1</v>
      </c>
      <c r="F141" s="154" t="s">
        <v>2356</v>
      </c>
      <c r="H141" s="153" t="s">
        <v>1</v>
      </c>
      <c r="I141" s="155"/>
      <c r="L141" s="151"/>
      <c r="M141" s="156"/>
      <c r="N141" s="157"/>
      <c r="O141" s="157"/>
      <c r="P141" s="157"/>
      <c r="Q141" s="157"/>
      <c r="R141" s="157"/>
      <c r="S141" s="157"/>
      <c r="T141" s="158"/>
      <c r="AT141" s="153" t="s">
        <v>175</v>
      </c>
      <c r="AU141" s="153" t="s">
        <v>169</v>
      </c>
      <c r="AV141" s="11" t="s">
        <v>79</v>
      </c>
      <c r="AW141" s="11" t="s">
        <v>32</v>
      </c>
      <c r="AX141" s="11" t="s">
        <v>71</v>
      </c>
      <c r="AY141" s="153" t="s">
        <v>162</v>
      </c>
    </row>
    <row r="142" spans="2:65" s="12" customFormat="1">
      <c r="B142" s="159"/>
      <c r="D142" s="152" t="s">
        <v>175</v>
      </c>
      <c r="E142" s="160" t="s">
        <v>1</v>
      </c>
      <c r="F142" s="161" t="s">
        <v>2357</v>
      </c>
      <c r="H142" s="162">
        <v>80</v>
      </c>
      <c r="I142" s="163"/>
      <c r="L142" s="159"/>
      <c r="M142" s="164"/>
      <c r="N142" s="165"/>
      <c r="O142" s="165"/>
      <c r="P142" s="165"/>
      <c r="Q142" s="165"/>
      <c r="R142" s="165"/>
      <c r="S142" s="165"/>
      <c r="T142" s="166"/>
      <c r="AT142" s="160" t="s">
        <v>175</v>
      </c>
      <c r="AU142" s="160" t="s">
        <v>169</v>
      </c>
      <c r="AV142" s="12" t="s">
        <v>169</v>
      </c>
      <c r="AW142" s="12" t="s">
        <v>32</v>
      </c>
      <c r="AX142" s="12" t="s">
        <v>71</v>
      </c>
      <c r="AY142" s="160" t="s">
        <v>162</v>
      </c>
    </row>
    <row r="143" spans="2:65" s="14" customFormat="1">
      <c r="B143" s="175"/>
      <c r="D143" s="152" t="s">
        <v>175</v>
      </c>
      <c r="E143" s="176" t="s">
        <v>1</v>
      </c>
      <c r="F143" s="177" t="s">
        <v>190</v>
      </c>
      <c r="H143" s="178">
        <v>800</v>
      </c>
      <c r="I143" s="179"/>
      <c r="L143" s="175"/>
      <c r="M143" s="180"/>
      <c r="N143" s="181"/>
      <c r="O143" s="181"/>
      <c r="P143" s="181"/>
      <c r="Q143" s="181"/>
      <c r="R143" s="181"/>
      <c r="S143" s="181"/>
      <c r="T143" s="182"/>
      <c r="AT143" s="176" t="s">
        <v>175</v>
      </c>
      <c r="AU143" s="176" t="s">
        <v>169</v>
      </c>
      <c r="AV143" s="14" t="s">
        <v>168</v>
      </c>
      <c r="AW143" s="14" t="s">
        <v>32</v>
      </c>
      <c r="AX143" s="14" t="s">
        <v>79</v>
      </c>
      <c r="AY143" s="176" t="s">
        <v>162</v>
      </c>
    </row>
    <row r="144" spans="2:65" s="1" customFormat="1" ht="16.5" customHeight="1">
      <c r="B144" s="139"/>
      <c r="C144" s="140" t="s">
        <v>250</v>
      </c>
      <c r="D144" s="140" t="s">
        <v>164</v>
      </c>
      <c r="E144" s="242" t="s">
        <v>2358</v>
      </c>
      <c r="F144" s="243"/>
      <c r="G144" s="142" t="s">
        <v>172</v>
      </c>
      <c r="H144" s="143">
        <v>2.6960000000000002</v>
      </c>
      <c r="I144" s="144"/>
      <c r="J144" s="143">
        <f>ROUND(I144*H144,3)</f>
        <v>0</v>
      </c>
      <c r="K144" s="141" t="s">
        <v>167</v>
      </c>
      <c r="L144" s="30"/>
      <c r="M144" s="145" t="s">
        <v>1</v>
      </c>
      <c r="N144" s="146" t="s">
        <v>43</v>
      </c>
      <c r="O144" s="49"/>
      <c r="P144" s="147">
        <f>O144*H144</f>
        <v>0</v>
      </c>
      <c r="Q144" s="147">
        <v>2.2151299999999998</v>
      </c>
      <c r="R144" s="147">
        <f>Q144*H144</f>
        <v>5.9719904799999997</v>
      </c>
      <c r="S144" s="147">
        <v>0</v>
      </c>
      <c r="T144" s="148">
        <f>S144*H144</f>
        <v>0</v>
      </c>
      <c r="AR144" s="16" t="s">
        <v>168</v>
      </c>
      <c r="AT144" s="16" t="s">
        <v>164</v>
      </c>
      <c r="AU144" s="16" t="s">
        <v>169</v>
      </c>
      <c r="AY144" s="16" t="s">
        <v>162</v>
      </c>
      <c r="BE144" s="149">
        <f>IF(N144="základná",J144,0)</f>
        <v>0</v>
      </c>
      <c r="BF144" s="149">
        <f>IF(N144="znížená",J144,0)</f>
        <v>0</v>
      </c>
      <c r="BG144" s="149">
        <f>IF(N144="zákl. prenesená",J144,0)</f>
        <v>0</v>
      </c>
      <c r="BH144" s="149">
        <f>IF(N144="zníž. prenesená",J144,0)</f>
        <v>0</v>
      </c>
      <c r="BI144" s="149">
        <f>IF(N144="nulová",J144,0)</f>
        <v>0</v>
      </c>
      <c r="BJ144" s="16" t="s">
        <v>169</v>
      </c>
      <c r="BK144" s="150">
        <f>ROUND(I144*H144,3)</f>
        <v>0</v>
      </c>
      <c r="BL144" s="16" t="s">
        <v>168</v>
      </c>
      <c r="BM144" s="16" t="s">
        <v>2359</v>
      </c>
    </row>
    <row r="145" spans="2:65" s="11" customFormat="1">
      <c r="B145" s="151"/>
      <c r="D145" s="152" t="s">
        <v>175</v>
      </c>
      <c r="E145" s="153" t="s">
        <v>1</v>
      </c>
      <c r="F145" s="154" t="s">
        <v>2320</v>
      </c>
      <c r="H145" s="153" t="s">
        <v>1</v>
      </c>
      <c r="I145" s="155"/>
      <c r="L145" s="151"/>
      <c r="M145" s="156"/>
      <c r="N145" s="157"/>
      <c r="O145" s="157"/>
      <c r="P145" s="157"/>
      <c r="Q145" s="157"/>
      <c r="R145" s="157"/>
      <c r="S145" s="157"/>
      <c r="T145" s="158"/>
      <c r="AT145" s="153" t="s">
        <v>175</v>
      </c>
      <c r="AU145" s="153" t="s">
        <v>169</v>
      </c>
      <c r="AV145" s="11" t="s">
        <v>79</v>
      </c>
      <c r="AW145" s="11" t="s">
        <v>32</v>
      </c>
      <c r="AX145" s="11" t="s">
        <v>71</v>
      </c>
      <c r="AY145" s="153" t="s">
        <v>162</v>
      </c>
    </row>
    <row r="146" spans="2:65" s="12" customFormat="1">
      <c r="B146" s="159"/>
      <c r="D146" s="152" t="s">
        <v>175</v>
      </c>
      <c r="E146" s="160" t="s">
        <v>1</v>
      </c>
      <c r="F146" s="161" t="s">
        <v>2321</v>
      </c>
      <c r="H146" s="162">
        <v>0.74399999999999999</v>
      </c>
      <c r="I146" s="163"/>
      <c r="L146" s="159"/>
      <c r="M146" s="164"/>
      <c r="N146" s="165"/>
      <c r="O146" s="165"/>
      <c r="P146" s="165"/>
      <c r="Q146" s="165"/>
      <c r="R146" s="165"/>
      <c r="S146" s="165"/>
      <c r="T146" s="166"/>
      <c r="AT146" s="160" t="s">
        <v>175</v>
      </c>
      <c r="AU146" s="160" t="s">
        <v>169</v>
      </c>
      <c r="AV146" s="12" t="s">
        <v>169</v>
      </c>
      <c r="AW146" s="12" t="s">
        <v>32</v>
      </c>
      <c r="AX146" s="12" t="s">
        <v>71</v>
      </c>
      <c r="AY146" s="160" t="s">
        <v>162</v>
      </c>
    </row>
    <row r="147" spans="2:65" s="11" customFormat="1">
      <c r="B147" s="151"/>
      <c r="D147" s="152" t="s">
        <v>175</v>
      </c>
      <c r="E147" s="153" t="s">
        <v>1</v>
      </c>
      <c r="F147" s="154" t="s">
        <v>2322</v>
      </c>
      <c r="H147" s="153" t="s">
        <v>1</v>
      </c>
      <c r="I147" s="155"/>
      <c r="L147" s="151"/>
      <c r="M147" s="156"/>
      <c r="N147" s="157"/>
      <c r="O147" s="157"/>
      <c r="P147" s="157"/>
      <c r="Q147" s="157"/>
      <c r="R147" s="157"/>
      <c r="S147" s="157"/>
      <c r="T147" s="158"/>
      <c r="AT147" s="153" t="s">
        <v>175</v>
      </c>
      <c r="AU147" s="153" t="s">
        <v>169</v>
      </c>
      <c r="AV147" s="11" t="s">
        <v>79</v>
      </c>
      <c r="AW147" s="11" t="s">
        <v>32</v>
      </c>
      <c r="AX147" s="11" t="s">
        <v>71</v>
      </c>
      <c r="AY147" s="153" t="s">
        <v>162</v>
      </c>
    </row>
    <row r="148" spans="2:65" s="12" customFormat="1">
      <c r="B148" s="159"/>
      <c r="D148" s="152" t="s">
        <v>175</v>
      </c>
      <c r="E148" s="160" t="s">
        <v>1</v>
      </c>
      <c r="F148" s="161" t="s">
        <v>2323</v>
      </c>
      <c r="H148" s="162">
        <v>1.34</v>
      </c>
      <c r="I148" s="163"/>
      <c r="L148" s="159"/>
      <c r="M148" s="164"/>
      <c r="N148" s="165"/>
      <c r="O148" s="165"/>
      <c r="P148" s="165"/>
      <c r="Q148" s="165"/>
      <c r="R148" s="165"/>
      <c r="S148" s="165"/>
      <c r="T148" s="166"/>
      <c r="AT148" s="160" t="s">
        <v>175</v>
      </c>
      <c r="AU148" s="160" t="s">
        <v>169</v>
      </c>
      <c r="AV148" s="12" t="s">
        <v>169</v>
      </c>
      <c r="AW148" s="12" t="s">
        <v>32</v>
      </c>
      <c r="AX148" s="12" t="s">
        <v>71</v>
      </c>
      <c r="AY148" s="160" t="s">
        <v>162</v>
      </c>
    </row>
    <row r="149" spans="2:65" s="12" customFormat="1">
      <c r="B149" s="159"/>
      <c r="D149" s="152" t="s">
        <v>175</v>
      </c>
      <c r="E149" s="160" t="s">
        <v>1</v>
      </c>
      <c r="F149" s="161" t="s">
        <v>2324</v>
      </c>
      <c r="H149" s="162">
        <v>0.61199999999999999</v>
      </c>
      <c r="I149" s="163"/>
      <c r="L149" s="159"/>
      <c r="M149" s="164"/>
      <c r="N149" s="165"/>
      <c r="O149" s="165"/>
      <c r="P149" s="165"/>
      <c r="Q149" s="165"/>
      <c r="R149" s="165"/>
      <c r="S149" s="165"/>
      <c r="T149" s="166"/>
      <c r="AT149" s="160" t="s">
        <v>175</v>
      </c>
      <c r="AU149" s="160" t="s">
        <v>169</v>
      </c>
      <c r="AV149" s="12" t="s">
        <v>169</v>
      </c>
      <c r="AW149" s="12" t="s">
        <v>32</v>
      </c>
      <c r="AX149" s="12" t="s">
        <v>71</v>
      </c>
      <c r="AY149" s="160" t="s">
        <v>162</v>
      </c>
    </row>
    <row r="150" spans="2:65" s="14" customFormat="1">
      <c r="B150" s="175"/>
      <c r="D150" s="152" t="s">
        <v>175</v>
      </c>
      <c r="E150" s="176" t="s">
        <v>1</v>
      </c>
      <c r="F150" s="177" t="s">
        <v>190</v>
      </c>
      <c r="H150" s="178">
        <v>2.6960000000000002</v>
      </c>
      <c r="I150" s="179"/>
      <c r="L150" s="175"/>
      <c r="M150" s="180"/>
      <c r="N150" s="181"/>
      <c r="O150" s="181"/>
      <c r="P150" s="181"/>
      <c r="Q150" s="181"/>
      <c r="R150" s="181"/>
      <c r="S150" s="181"/>
      <c r="T150" s="182"/>
      <c r="AT150" s="176" t="s">
        <v>175</v>
      </c>
      <c r="AU150" s="176" t="s">
        <v>169</v>
      </c>
      <c r="AV150" s="14" t="s">
        <v>168</v>
      </c>
      <c r="AW150" s="14" t="s">
        <v>32</v>
      </c>
      <c r="AX150" s="14" t="s">
        <v>79</v>
      </c>
      <c r="AY150" s="176" t="s">
        <v>162</v>
      </c>
    </row>
    <row r="151" spans="2:65" s="10" customFormat="1" ht="22.9" customHeight="1">
      <c r="B151" s="126"/>
      <c r="D151" s="127" t="s">
        <v>70</v>
      </c>
      <c r="E151" s="137" t="s">
        <v>184</v>
      </c>
      <c r="F151" s="137" t="s">
        <v>354</v>
      </c>
      <c r="I151" s="129"/>
      <c r="J151" s="138">
        <f>BK151</f>
        <v>0</v>
      </c>
      <c r="L151" s="126"/>
      <c r="M151" s="131"/>
      <c r="N151" s="132"/>
      <c r="O151" s="132"/>
      <c r="P151" s="133">
        <f>SUM(P152:P202)</f>
        <v>0</v>
      </c>
      <c r="Q151" s="132"/>
      <c r="R151" s="133">
        <f>SUM(R152:R202)</f>
        <v>4.2337272399999986</v>
      </c>
      <c r="S151" s="132"/>
      <c r="T151" s="134">
        <f>SUM(T152:T202)</f>
        <v>0</v>
      </c>
      <c r="AR151" s="127" t="s">
        <v>79</v>
      </c>
      <c r="AT151" s="135" t="s">
        <v>70</v>
      </c>
      <c r="AU151" s="135" t="s">
        <v>79</v>
      </c>
      <c r="AY151" s="127" t="s">
        <v>162</v>
      </c>
      <c r="BK151" s="136">
        <f>SUM(BK152:BK202)</f>
        <v>0</v>
      </c>
    </row>
    <row r="152" spans="2:65" s="1" customFormat="1" ht="16.5" customHeight="1">
      <c r="B152" s="139"/>
      <c r="C152" s="140" t="s">
        <v>254</v>
      </c>
      <c r="D152" s="140" t="s">
        <v>164</v>
      </c>
      <c r="E152" s="242" t="s">
        <v>2360</v>
      </c>
      <c r="F152" s="243"/>
      <c r="G152" s="142" t="s">
        <v>172</v>
      </c>
      <c r="H152" s="143">
        <v>0.83</v>
      </c>
      <c r="I152" s="144"/>
      <c r="J152" s="143">
        <f>ROUND(I152*H152,3)</f>
        <v>0</v>
      </c>
      <c r="K152" s="141" t="s">
        <v>167</v>
      </c>
      <c r="L152" s="30"/>
      <c r="M152" s="145" t="s">
        <v>1</v>
      </c>
      <c r="N152" s="146" t="s">
        <v>43</v>
      </c>
      <c r="O152" s="49"/>
      <c r="P152" s="147">
        <f>O152*H152</f>
        <v>0</v>
      </c>
      <c r="Q152" s="147">
        <v>2.2119</v>
      </c>
      <c r="R152" s="147">
        <f>Q152*H152</f>
        <v>1.835877</v>
      </c>
      <c r="S152" s="147">
        <v>0</v>
      </c>
      <c r="T152" s="148">
        <f>S152*H152</f>
        <v>0</v>
      </c>
      <c r="AR152" s="16" t="s">
        <v>168</v>
      </c>
      <c r="AT152" s="16" t="s">
        <v>164</v>
      </c>
      <c r="AU152" s="16" t="s">
        <v>169</v>
      </c>
      <c r="AY152" s="16" t="s">
        <v>162</v>
      </c>
      <c r="BE152" s="149">
        <f>IF(N152="základná",J152,0)</f>
        <v>0</v>
      </c>
      <c r="BF152" s="149">
        <f>IF(N152="znížená",J152,0)</f>
        <v>0</v>
      </c>
      <c r="BG152" s="149">
        <f>IF(N152="zákl. prenesená",J152,0)</f>
        <v>0</v>
      </c>
      <c r="BH152" s="149">
        <f>IF(N152="zníž. prenesená",J152,0)</f>
        <v>0</v>
      </c>
      <c r="BI152" s="149">
        <f>IF(N152="nulová",J152,0)</f>
        <v>0</v>
      </c>
      <c r="BJ152" s="16" t="s">
        <v>169</v>
      </c>
      <c r="BK152" s="150">
        <f>ROUND(I152*H152,3)</f>
        <v>0</v>
      </c>
      <c r="BL152" s="16" t="s">
        <v>168</v>
      </c>
      <c r="BM152" s="16" t="s">
        <v>2361</v>
      </c>
    </row>
    <row r="153" spans="2:65" s="11" customFormat="1">
      <c r="B153" s="151"/>
      <c r="D153" s="152" t="s">
        <v>175</v>
      </c>
      <c r="E153" s="153" t="s">
        <v>1</v>
      </c>
      <c r="F153" s="154" t="s">
        <v>2362</v>
      </c>
      <c r="H153" s="153" t="s">
        <v>1</v>
      </c>
      <c r="I153" s="155"/>
      <c r="L153" s="151"/>
      <c r="M153" s="156"/>
      <c r="N153" s="157"/>
      <c r="O153" s="157"/>
      <c r="P153" s="157"/>
      <c r="Q153" s="157"/>
      <c r="R153" s="157"/>
      <c r="S153" s="157"/>
      <c r="T153" s="158"/>
      <c r="AT153" s="153" t="s">
        <v>175</v>
      </c>
      <c r="AU153" s="153" t="s">
        <v>169</v>
      </c>
      <c r="AV153" s="11" t="s">
        <v>79</v>
      </c>
      <c r="AW153" s="11" t="s">
        <v>32</v>
      </c>
      <c r="AX153" s="11" t="s">
        <v>71</v>
      </c>
      <c r="AY153" s="153" t="s">
        <v>162</v>
      </c>
    </row>
    <row r="154" spans="2:65" s="11" customFormat="1">
      <c r="B154" s="151"/>
      <c r="D154" s="152" t="s">
        <v>175</v>
      </c>
      <c r="E154" s="153" t="s">
        <v>1</v>
      </c>
      <c r="F154" s="154" t="s">
        <v>2320</v>
      </c>
      <c r="H154" s="153" t="s">
        <v>1</v>
      </c>
      <c r="I154" s="155"/>
      <c r="L154" s="151"/>
      <c r="M154" s="156"/>
      <c r="N154" s="157"/>
      <c r="O154" s="157"/>
      <c r="P154" s="157"/>
      <c r="Q154" s="157"/>
      <c r="R154" s="157"/>
      <c r="S154" s="157"/>
      <c r="T154" s="158"/>
      <c r="AT154" s="153" t="s">
        <v>175</v>
      </c>
      <c r="AU154" s="153" t="s">
        <v>169</v>
      </c>
      <c r="AV154" s="11" t="s">
        <v>79</v>
      </c>
      <c r="AW154" s="11" t="s">
        <v>32</v>
      </c>
      <c r="AX154" s="11" t="s">
        <v>71</v>
      </c>
      <c r="AY154" s="153" t="s">
        <v>162</v>
      </c>
    </row>
    <row r="155" spans="2:65" s="12" customFormat="1">
      <c r="B155" s="159"/>
      <c r="D155" s="152" t="s">
        <v>175</v>
      </c>
      <c r="E155" s="160" t="s">
        <v>1</v>
      </c>
      <c r="F155" s="161" t="s">
        <v>2363</v>
      </c>
      <c r="H155" s="162">
        <v>0.20100000000000001</v>
      </c>
      <c r="I155" s="163"/>
      <c r="L155" s="159"/>
      <c r="M155" s="164"/>
      <c r="N155" s="165"/>
      <c r="O155" s="165"/>
      <c r="P155" s="165"/>
      <c r="Q155" s="165"/>
      <c r="R155" s="165"/>
      <c r="S155" s="165"/>
      <c r="T155" s="166"/>
      <c r="AT155" s="160" t="s">
        <v>175</v>
      </c>
      <c r="AU155" s="160" t="s">
        <v>169</v>
      </c>
      <c r="AV155" s="12" t="s">
        <v>169</v>
      </c>
      <c r="AW155" s="12" t="s">
        <v>32</v>
      </c>
      <c r="AX155" s="12" t="s">
        <v>71</v>
      </c>
      <c r="AY155" s="160" t="s">
        <v>162</v>
      </c>
    </row>
    <row r="156" spans="2:65" s="11" customFormat="1">
      <c r="B156" s="151"/>
      <c r="D156" s="152" t="s">
        <v>175</v>
      </c>
      <c r="E156" s="153" t="s">
        <v>1</v>
      </c>
      <c r="F156" s="154" t="s">
        <v>2322</v>
      </c>
      <c r="H156" s="153" t="s">
        <v>1</v>
      </c>
      <c r="I156" s="155"/>
      <c r="L156" s="151"/>
      <c r="M156" s="156"/>
      <c r="N156" s="157"/>
      <c r="O156" s="157"/>
      <c r="P156" s="157"/>
      <c r="Q156" s="157"/>
      <c r="R156" s="157"/>
      <c r="S156" s="157"/>
      <c r="T156" s="158"/>
      <c r="AT156" s="153" t="s">
        <v>175</v>
      </c>
      <c r="AU156" s="153" t="s">
        <v>169</v>
      </c>
      <c r="AV156" s="11" t="s">
        <v>79</v>
      </c>
      <c r="AW156" s="11" t="s">
        <v>32</v>
      </c>
      <c r="AX156" s="11" t="s">
        <v>71</v>
      </c>
      <c r="AY156" s="153" t="s">
        <v>162</v>
      </c>
    </row>
    <row r="157" spans="2:65" s="12" customFormat="1">
      <c r="B157" s="159"/>
      <c r="D157" s="152" t="s">
        <v>175</v>
      </c>
      <c r="E157" s="160" t="s">
        <v>1</v>
      </c>
      <c r="F157" s="161" t="s">
        <v>2364</v>
      </c>
      <c r="H157" s="162">
        <v>0.44900000000000001</v>
      </c>
      <c r="I157" s="163"/>
      <c r="L157" s="159"/>
      <c r="M157" s="164"/>
      <c r="N157" s="165"/>
      <c r="O157" s="165"/>
      <c r="P157" s="165"/>
      <c r="Q157" s="165"/>
      <c r="R157" s="165"/>
      <c r="S157" s="165"/>
      <c r="T157" s="166"/>
      <c r="AT157" s="160" t="s">
        <v>175</v>
      </c>
      <c r="AU157" s="160" t="s">
        <v>169</v>
      </c>
      <c r="AV157" s="12" t="s">
        <v>169</v>
      </c>
      <c r="AW157" s="12" t="s">
        <v>32</v>
      </c>
      <c r="AX157" s="12" t="s">
        <v>71</v>
      </c>
      <c r="AY157" s="160" t="s">
        <v>162</v>
      </c>
    </row>
    <row r="158" spans="2:65" s="13" customFormat="1">
      <c r="B158" s="167"/>
      <c r="D158" s="152" t="s">
        <v>175</v>
      </c>
      <c r="E158" s="168" t="s">
        <v>1</v>
      </c>
      <c r="F158" s="169" t="s">
        <v>183</v>
      </c>
      <c r="H158" s="170">
        <v>0.65</v>
      </c>
      <c r="I158" s="171"/>
      <c r="L158" s="167"/>
      <c r="M158" s="172"/>
      <c r="N158" s="173"/>
      <c r="O158" s="173"/>
      <c r="P158" s="173"/>
      <c r="Q158" s="173"/>
      <c r="R158" s="173"/>
      <c r="S158" s="173"/>
      <c r="T158" s="174"/>
      <c r="AT158" s="168" t="s">
        <v>175</v>
      </c>
      <c r="AU158" s="168" t="s">
        <v>169</v>
      </c>
      <c r="AV158" s="13" t="s">
        <v>184</v>
      </c>
      <c r="AW158" s="13" t="s">
        <v>32</v>
      </c>
      <c r="AX158" s="13" t="s">
        <v>71</v>
      </c>
      <c r="AY158" s="168" t="s">
        <v>162</v>
      </c>
    </row>
    <row r="159" spans="2:65" s="11" customFormat="1">
      <c r="B159" s="151"/>
      <c r="D159" s="152" t="s">
        <v>175</v>
      </c>
      <c r="E159" s="153" t="s">
        <v>1</v>
      </c>
      <c r="F159" s="154" t="s">
        <v>2365</v>
      </c>
      <c r="H159" s="153" t="s">
        <v>1</v>
      </c>
      <c r="I159" s="155"/>
      <c r="L159" s="151"/>
      <c r="M159" s="156"/>
      <c r="N159" s="157"/>
      <c r="O159" s="157"/>
      <c r="P159" s="157"/>
      <c r="Q159" s="157"/>
      <c r="R159" s="157"/>
      <c r="S159" s="157"/>
      <c r="T159" s="158"/>
      <c r="AT159" s="153" t="s">
        <v>175</v>
      </c>
      <c r="AU159" s="153" t="s">
        <v>169</v>
      </c>
      <c r="AV159" s="11" t="s">
        <v>79</v>
      </c>
      <c r="AW159" s="11" t="s">
        <v>32</v>
      </c>
      <c r="AX159" s="11" t="s">
        <v>71</v>
      </c>
      <c r="AY159" s="153" t="s">
        <v>162</v>
      </c>
    </row>
    <row r="160" spans="2:65" s="12" customFormat="1">
      <c r="B160" s="159"/>
      <c r="D160" s="152" t="s">
        <v>175</v>
      </c>
      <c r="E160" s="160" t="s">
        <v>1</v>
      </c>
      <c r="F160" s="161" t="s">
        <v>2366</v>
      </c>
      <c r="H160" s="162">
        <v>0.18</v>
      </c>
      <c r="I160" s="163"/>
      <c r="L160" s="159"/>
      <c r="M160" s="164"/>
      <c r="N160" s="165"/>
      <c r="O160" s="165"/>
      <c r="P160" s="165"/>
      <c r="Q160" s="165"/>
      <c r="R160" s="165"/>
      <c r="S160" s="165"/>
      <c r="T160" s="166"/>
      <c r="AT160" s="160" t="s">
        <v>175</v>
      </c>
      <c r="AU160" s="160" t="s">
        <v>169</v>
      </c>
      <c r="AV160" s="12" t="s">
        <v>169</v>
      </c>
      <c r="AW160" s="12" t="s">
        <v>32</v>
      </c>
      <c r="AX160" s="12" t="s">
        <v>71</v>
      </c>
      <c r="AY160" s="160" t="s">
        <v>162</v>
      </c>
    </row>
    <row r="161" spans="2:65" s="14" customFormat="1">
      <c r="B161" s="175"/>
      <c r="D161" s="152" t="s">
        <v>175</v>
      </c>
      <c r="E161" s="176" t="s">
        <v>1</v>
      </c>
      <c r="F161" s="177" t="s">
        <v>190</v>
      </c>
      <c r="H161" s="178">
        <v>0.83000000000000007</v>
      </c>
      <c r="I161" s="179"/>
      <c r="L161" s="175"/>
      <c r="M161" s="180"/>
      <c r="N161" s="181"/>
      <c r="O161" s="181"/>
      <c r="P161" s="181"/>
      <c r="Q161" s="181"/>
      <c r="R161" s="181"/>
      <c r="S161" s="181"/>
      <c r="T161" s="182"/>
      <c r="AT161" s="176" t="s">
        <v>175</v>
      </c>
      <c r="AU161" s="176" t="s">
        <v>169</v>
      </c>
      <c r="AV161" s="14" t="s">
        <v>168</v>
      </c>
      <c r="AW161" s="14" t="s">
        <v>32</v>
      </c>
      <c r="AX161" s="14" t="s">
        <v>79</v>
      </c>
      <c r="AY161" s="176" t="s">
        <v>162</v>
      </c>
    </row>
    <row r="162" spans="2:65" s="1" customFormat="1" ht="16.5" customHeight="1">
      <c r="B162" s="139"/>
      <c r="C162" s="140" t="s">
        <v>259</v>
      </c>
      <c r="D162" s="140" t="s">
        <v>164</v>
      </c>
      <c r="E162" s="242" t="s">
        <v>2367</v>
      </c>
      <c r="F162" s="243"/>
      <c r="G162" s="142" t="s">
        <v>274</v>
      </c>
      <c r="H162" s="143">
        <v>6.1479999999999997</v>
      </c>
      <c r="I162" s="144"/>
      <c r="J162" s="143">
        <f>ROUND(I162*H162,3)</f>
        <v>0</v>
      </c>
      <c r="K162" s="141" t="s">
        <v>167</v>
      </c>
      <c r="L162" s="30"/>
      <c r="M162" s="145" t="s">
        <v>1</v>
      </c>
      <c r="N162" s="146" t="s">
        <v>43</v>
      </c>
      <c r="O162" s="49"/>
      <c r="P162" s="147">
        <f>O162*H162</f>
        <v>0</v>
      </c>
      <c r="Q162" s="147">
        <v>3.3400000000000001E-3</v>
      </c>
      <c r="R162" s="147">
        <f>Q162*H162</f>
        <v>2.0534319999999998E-2</v>
      </c>
      <c r="S162" s="147">
        <v>0</v>
      </c>
      <c r="T162" s="148">
        <f>S162*H162</f>
        <v>0</v>
      </c>
      <c r="AR162" s="16" t="s">
        <v>168</v>
      </c>
      <c r="AT162" s="16" t="s">
        <v>164</v>
      </c>
      <c r="AU162" s="16" t="s">
        <v>169</v>
      </c>
      <c r="AY162" s="16" t="s">
        <v>162</v>
      </c>
      <c r="BE162" s="149">
        <f>IF(N162="základná",J162,0)</f>
        <v>0</v>
      </c>
      <c r="BF162" s="149">
        <f>IF(N162="znížená",J162,0)</f>
        <v>0</v>
      </c>
      <c r="BG162" s="149">
        <f>IF(N162="zákl. prenesená",J162,0)</f>
        <v>0</v>
      </c>
      <c r="BH162" s="149">
        <f>IF(N162="zníž. prenesená",J162,0)</f>
        <v>0</v>
      </c>
      <c r="BI162" s="149">
        <f>IF(N162="nulová",J162,0)</f>
        <v>0</v>
      </c>
      <c r="BJ162" s="16" t="s">
        <v>169</v>
      </c>
      <c r="BK162" s="150">
        <f>ROUND(I162*H162,3)</f>
        <v>0</v>
      </c>
      <c r="BL162" s="16" t="s">
        <v>168</v>
      </c>
      <c r="BM162" s="16" t="s">
        <v>2368</v>
      </c>
    </row>
    <row r="163" spans="2:65" s="11" customFormat="1">
      <c r="B163" s="151"/>
      <c r="D163" s="152" t="s">
        <v>175</v>
      </c>
      <c r="E163" s="153" t="s">
        <v>1</v>
      </c>
      <c r="F163" s="154" t="s">
        <v>2362</v>
      </c>
      <c r="H163" s="153" t="s">
        <v>1</v>
      </c>
      <c r="I163" s="155"/>
      <c r="L163" s="151"/>
      <c r="M163" s="156"/>
      <c r="N163" s="157"/>
      <c r="O163" s="157"/>
      <c r="P163" s="157"/>
      <c r="Q163" s="157"/>
      <c r="R163" s="157"/>
      <c r="S163" s="157"/>
      <c r="T163" s="158"/>
      <c r="AT163" s="153" t="s">
        <v>175</v>
      </c>
      <c r="AU163" s="153" t="s">
        <v>169</v>
      </c>
      <c r="AV163" s="11" t="s">
        <v>79</v>
      </c>
      <c r="AW163" s="11" t="s">
        <v>32</v>
      </c>
      <c r="AX163" s="11" t="s">
        <v>71</v>
      </c>
      <c r="AY163" s="153" t="s">
        <v>162</v>
      </c>
    </row>
    <row r="164" spans="2:65" s="11" customFormat="1">
      <c r="B164" s="151"/>
      <c r="D164" s="152" t="s">
        <v>175</v>
      </c>
      <c r="E164" s="153" t="s">
        <v>1</v>
      </c>
      <c r="F164" s="154" t="s">
        <v>2320</v>
      </c>
      <c r="H164" s="153" t="s">
        <v>1</v>
      </c>
      <c r="I164" s="155"/>
      <c r="L164" s="151"/>
      <c r="M164" s="156"/>
      <c r="N164" s="157"/>
      <c r="O164" s="157"/>
      <c r="P164" s="157"/>
      <c r="Q164" s="157"/>
      <c r="R164" s="157"/>
      <c r="S164" s="157"/>
      <c r="T164" s="158"/>
      <c r="AT164" s="153" t="s">
        <v>175</v>
      </c>
      <c r="AU164" s="153" t="s">
        <v>169</v>
      </c>
      <c r="AV164" s="11" t="s">
        <v>79</v>
      </c>
      <c r="AW164" s="11" t="s">
        <v>32</v>
      </c>
      <c r="AX164" s="11" t="s">
        <v>71</v>
      </c>
      <c r="AY164" s="153" t="s">
        <v>162</v>
      </c>
    </row>
    <row r="165" spans="2:65" s="12" customFormat="1">
      <c r="B165" s="159"/>
      <c r="D165" s="152" t="s">
        <v>175</v>
      </c>
      <c r="E165" s="160" t="s">
        <v>1</v>
      </c>
      <c r="F165" s="161" t="s">
        <v>2369</v>
      </c>
      <c r="H165" s="162">
        <v>1.339</v>
      </c>
      <c r="I165" s="163"/>
      <c r="L165" s="159"/>
      <c r="M165" s="164"/>
      <c r="N165" s="165"/>
      <c r="O165" s="165"/>
      <c r="P165" s="165"/>
      <c r="Q165" s="165"/>
      <c r="R165" s="165"/>
      <c r="S165" s="165"/>
      <c r="T165" s="166"/>
      <c r="AT165" s="160" t="s">
        <v>175</v>
      </c>
      <c r="AU165" s="160" t="s">
        <v>169</v>
      </c>
      <c r="AV165" s="12" t="s">
        <v>169</v>
      </c>
      <c r="AW165" s="12" t="s">
        <v>32</v>
      </c>
      <c r="AX165" s="12" t="s">
        <v>71</v>
      </c>
      <c r="AY165" s="160" t="s">
        <v>162</v>
      </c>
    </row>
    <row r="166" spans="2:65" s="11" customFormat="1">
      <c r="B166" s="151"/>
      <c r="D166" s="152" t="s">
        <v>175</v>
      </c>
      <c r="E166" s="153" t="s">
        <v>1</v>
      </c>
      <c r="F166" s="154" t="s">
        <v>2322</v>
      </c>
      <c r="H166" s="153" t="s">
        <v>1</v>
      </c>
      <c r="I166" s="155"/>
      <c r="L166" s="151"/>
      <c r="M166" s="156"/>
      <c r="N166" s="157"/>
      <c r="O166" s="157"/>
      <c r="P166" s="157"/>
      <c r="Q166" s="157"/>
      <c r="R166" s="157"/>
      <c r="S166" s="157"/>
      <c r="T166" s="158"/>
      <c r="AT166" s="153" t="s">
        <v>175</v>
      </c>
      <c r="AU166" s="153" t="s">
        <v>169</v>
      </c>
      <c r="AV166" s="11" t="s">
        <v>79</v>
      </c>
      <c r="AW166" s="11" t="s">
        <v>32</v>
      </c>
      <c r="AX166" s="11" t="s">
        <v>71</v>
      </c>
      <c r="AY166" s="153" t="s">
        <v>162</v>
      </c>
    </row>
    <row r="167" spans="2:65" s="12" customFormat="1">
      <c r="B167" s="159"/>
      <c r="D167" s="152" t="s">
        <v>175</v>
      </c>
      <c r="E167" s="160" t="s">
        <v>1</v>
      </c>
      <c r="F167" s="161" t="s">
        <v>2370</v>
      </c>
      <c r="H167" s="162">
        <v>2.68</v>
      </c>
      <c r="I167" s="163"/>
      <c r="L167" s="159"/>
      <c r="M167" s="164"/>
      <c r="N167" s="165"/>
      <c r="O167" s="165"/>
      <c r="P167" s="165"/>
      <c r="Q167" s="165"/>
      <c r="R167" s="165"/>
      <c r="S167" s="165"/>
      <c r="T167" s="166"/>
      <c r="AT167" s="160" t="s">
        <v>175</v>
      </c>
      <c r="AU167" s="160" t="s">
        <v>169</v>
      </c>
      <c r="AV167" s="12" t="s">
        <v>169</v>
      </c>
      <c r="AW167" s="12" t="s">
        <v>32</v>
      </c>
      <c r="AX167" s="12" t="s">
        <v>71</v>
      </c>
      <c r="AY167" s="160" t="s">
        <v>162</v>
      </c>
    </row>
    <row r="168" spans="2:65" s="13" customFormat="1">
      <c r="B168" s="167"/>
      <c r="D168" s="152" t="s">
        <v>175</v>
      </c>
      <c r="E168" s="168" t="s">
        <v>1</v>
      </c>
      <c r="F168" s="169" t="s">
        <v>183</v>
      </c>
      <c r="H168" s="170">
        <v>4.0190000000000001</v>
      </c>
      <c r="I168" s="171"/>
      <c r="L168" s="167"/>
      <c r="M168" s="172"/>
      <c r="N168" s="173"/>
      <c r="O168" s="173"/>
      <c r="P168" s="173"/>
      <c r="Q168" s="173"/>
      <c r="R168" s="173"/>
      <c r="S168" s="173"/>
      <c r="T168" s="174"/>
      <c r="AT168" s="168" t="s">
        <v>175</v>
      </c>
      <c r="AU168" s="168" t="s">
        <v>169</v>
      </c>
      <c r="AV168" s="13" t="s">
        <v>184</v>
      </c>
      <c r="AW168" s="13" t="s">
        <v>32</v>
      </c>
      <c r="AX168" s="13" t="s">
        <v>71</v>
      </c>
      <c r="AY168" s="168" t="s">
        <v>162</v>
      </c>
    </row>
    <row r="169" spans="2:65" s="11" customFormat="1">
      <c r="B169" s="151"/>
      <c r="D169" s="152" t="s">
        <v>175</v>
      </c>
      <c r="E169" s="153" t="s">
        <v>1</v>
      </c>
      <c r="F169" s="154" t="s">
        <v>2365</v>
      </c>
      <c r="H169" s="153" t="s">
        <v>1</v>
      </c>
      <c r="I169" s="155"/>
      <c r="L169" s="151"/>
      <c r="M169" s="156"/>
      <c r="N169" s="157"/>
      <c r="O169" s="157"/>
      <c r="P169" s="157"/>
      <c r="Q169" s="157"/>
      <c r="R169" s="157"/>
      <c r="S169" s="157"/>
      <c r="T169" s="158"/>
      <c r="AT169" s="153" t="s">
        <v>175</v>
      </c>
      <c r="AU169" s="153" t="s">
        <v>169</v>
      </c>
      <c r="AV169" s="11" t="s">
        <v>79</v>
      </c>
      <c r="AW169" s="11" t="s">
        <v>32</v>
      </c>
      <c r="AX169" s="11" t="s">
        <v>71</v>
      </c>
      <c r="AY169" s="153" t="s">
        <v>162</v>
      </c>
    </row>
    <row r="170" spans="2:65" s="12" customFormat="1">
      <c r="B170" s="159"/>
      <c r="D170" s="152" t="s">
        <v>175</v>
      </c>
      <c r="E170" s="160" t="s">
        <v>1</v>
      </c>
      <c r="F170" s="161" t="s">
        <v>2371</v>
      </c>
      <c r="H170" s="162">
        <v>2.129</v>
      </c>
      <c r="I170" s="163"/>
      <c r="L170" s="159"/>
      <c r="M170" s="164"/>
      <c r="N170" s="165"/>
      <c r="O170" s="165"/>
      <c r="P170" s="165"/>
      <c r="Q170" s="165"/>
      <c r="R170" s="165"/>
      <c r="S170" s="165"/>
      <c r="T170" s="166"/>
      <c r="AT170" s="160" t="s">
        <v>175</v>
      </c>
      <c r="AU170" s="160" t="s">
        <v>169</v>
      </c>
      <c r="AV170" s="12" t="s">
        <v>169</v>
      </c>
      <c r="AW170" s="12" t="s">
        <v>32</v>
      </c>
      <c r="AX170" s="12" t="s">
        <v>71</v>
      </c>
      <c r="AY170" s="160" t="s">
        <v>162</v>
      </c>
    </row>
    <row r="171" spans="2:65" s="14" customFormat="1">
      <c r="B171" s="175"/>
      <c r="D171" s="152" t="s">
        <v>175</v>
      </c>
      <c r="E171" s="176" t="s">
        <v>1</v>
      </c>
      <c r="F171" s="177" t="s">
        <v>190</v>
      </c>
      <c r="H171" s="178">
        <v>6.1479999999999997</v>
      </c>
      <c r="I171" s="179"/>
      <c r="L171" s="175"/>
      <c r="M171" s="180"/>
      <c r="N171" s="181"/>
      <c r="O171" s="181"/>
      <c r="P171" s="181"/>
      <c r="Q171" s="181"/>
      <c r="R171" s="181"/>
      <c r="S171" s="181"/>
      <c r="T171" s="182"/>
      <c r="AT171" s="176" t="s">
        <v>175</v>
      </c>
      <c r="AU171" s="176" t="s">
        <v>169</v>
      </c>
      <c r="AV171" s="14" t="s">
        <v>168</v>
      </c>
      <c r="AW171" s="14" t="s">
        <v>32</v>
      </c>
      <c r="AX171" s="14" t="s">
        <v>79</v>
      </c>
      <c r="AY171" s="176" t="s">
        <v>162</v>
      </c>
    </row>
    <row r="172" spans="2:65" s="1" customFormat="1" ht="16.5" customHeight="1">
      <c r="B172" s="139"/>
      <c r="C172" s="140" t="s">
        <v>272</v>
      </c>
      <c r="D172" s="140" t="s">
        <v>164</v>
      </c>
      <c r="E172" s="242" t="s">
        <v>2372</v>
      </c>
      <c r="F172" s="243"/>
      <c r="G172" s="142" t="s">
        <v>274</v>
      </c>
      <c r="H172" s="143">
        <v>6.1479999999999997</v>
      </c>
      <c r="I172" s="144"/>
      <c r="J172" s="143">
        <f>ROUND(I172*H172,3)</f>
        <v>0</v>
      </c>
      <c r="K172" s="141" t="s">
        <v>167</v>
      </c>
      <c r="L172" s="30"/>
      <c r="M172" s="145" t="s">
        <v>1</v>
      </c>
      <c r="N172" s="146" t="s">
        <v>43</v>
      </c>
      <c r="O172" s="49"/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AR172" s="16" t="s">
        <v>168</v>
      </c>
      <c r="AT172" s="16" t="s">
        <v>164</v>
      </c>
      <c r="AU172" s="16" t="s">
        <v>169</v>
      </c>
      <c r="AY172" s="16" t="s">
        <v>162</v>
      </c>
      <c r="BE172" s="149">
        <f>IF(N172="základná",J172,0)</f>
        <v>0</v>
      </c>
      <c r="BF172" s="149">
        <f>IF(N172="znížená",J172,0)</f>
        <v>0</v>
      </c>
      <c r="BG172" s="149">
        <f>IF(N172="zákl. prenesená",J172,0)</f>
        <v>0</v>
      </c>
      <c r="BH172" s="149">
        <f>IF(N172="zníž. prenesená",J172,0)</f>
        <v>0</v>
      </c>
      <c r="BI172" s="149">
        <f>IF(N172="nulová",J172,0)</f>
        <v>0</v>
      </c>
      <c r="BJ172" s="16" t="s">
        <v>169</v>
      </c>
      <c r="BK172" s="150">
        <f>ROUND(I172*H172,3)</f>
        <v>0</v>
      </c>
      <c r="BL172" s="16" t="s">
        <v>168</v>
      </c>
      <c r="BM172" s="16" t="s">
        <v>2373</v>
      </c>
    </row>
    <row r="173" spans="2:65" s="1" customFormat="1" ht="16.5" customHeight="1">
      <c r="B173" s="139"/>
      <c r="C173" s="140" t="s">
        <v>283</v>
      </c>
      <c r="D173" s="140" t="s">
        <v>164</v>
      </c>
      <c r="E173" s="242" t="s">
        <v>2374</v>
      </c>
      <c r="F173" s="243"/>
      <c r="G173" s="142" t="s">
        <v>256</v>
      </c>
      <c r="H173" s="143">
        <v>4.2000000000000003E-2</v>
      </c>
      <c r="I173" s="144"/>
      <c r="J173" s="143">
        <f>ROUND(I173*H173,3)</f>
        <v>0</v>
      </c>
      <c r="K173" s="141" t="s">
        <v>167</v>
      </c>
      <c r="L173" s="30"/>
      <c r="M173" s="145" t="s">
        <v>1</v>
      </c>
      <c r="N173" s="146" t="s">
        <v>43</v>
      </c>
      <c r="O173" s="49"/>
      <c r="P173" s="147">
        <f>O173*H173</f>
        <v>0</v>
      </c>
      <c r="Q173" s="147">
        <v>1.0152099999999999</v>
      </c>
      <c r="R173" s="147">
        <f>Q173*H173</f>
        <v>4.2638820000000001E-2</v>
      </c>
      <c r="S173" s="147">
        <v>0</v>
      </c>
      <c r="T173" s="148">
        <f>S173*H173</f>
        <v>0</v>
      </c>
      <c r="AR173" s="16" t="s">
        <v>168</v>
      </c>
      <c r="AT173" s="16" t="s">
        <v>164</v>
      </c>
      <c r="AU173" s="16" t="s">
        <v>169</v>
      </c>
      <c r="AY173" s="16" t="s">
        <v>162</v>
      </c>
      <c r="BE173" s="149">
        <f>IF(N173="základná",J173,0)</f>
        <v>0</v>
      </c>
      <c r="BF173" s="149">
        <f>IF(N173="znížená",J173,0)</f>
        <v>0</v>
      </c>
      <c r="BG173" s="149">
        <f>IF(N173="zákl. prenesená",J173,0)</f>
        <v>0</v>
      </c>
      <c r="BH173" s="149">
        <f>IF(N173="zníž. prenesená",J173,0)</f>
        <v>0</v>
      </c>
      <c r="BI173" s="149">
        <f>IF(N173="nulová",J173,0)</f>
        <v>0</v>
      </c>
      <c r="BJ173" s="16" t="s">
        <v>169</v>
      </c>
      <c r="BK173" s="150">
        <f>ROUND(I173*H173,3)</f>
        <v>0</v>
      </c>
      <c r="BL173" s="16" t="s">
        <v>168</v>
      </c>
      <c r="BM173" s="16" t="s">
        <v>2375</v>
      </c>
    </row>
    <row r="174" spans="2:65" s="11" customFormat="1">
      <c r="B174" s="151"/>
      <c r="D174" s="152" t="s">
        <v>175</v>
      </c>
      <c r="E174" s="153" t="s">
        <v>1</v>
      </c>
      <c r="F174" s="154" t="s">
        <v>2376</v>
      </c>
      <c r="H174" s="153" t="s">
        <v>1</v>
      </c>
      <c r="I174" s="155"/>
      <c r="L174" s="151"/>
      <c r="M174" s="156"/>
      <c r="N174" s="157"/>
      <c r="O174" s="157"/>
      <c r="P174" s="157"/>
      <c r="Q174" s="157"/>
      <c r="R174" s="157"/>
      <c r="S174" s="157"/>
      <c r="T174" s="158"/>
      <c r="AT174" s="153" t="s">
        <v>175</v>
      </c>
      <c r="AU174" s="153" t="s">
        <v>169</v>
      </c>
      <c r="AV174" s="11" t="s">
        <v>79</v>
      </c>
      <c r="AW174" s="11" t="s">
        <v>32</v>
      </c>
      <c r="AX174" s="11" t="s">
        <v>71</v>
      </c>
      <c r="AY174" s="153" t="s">
        <v>162</v>
      </c>
    </row>
    <row r="175" spans="2:65" s="12" customFormat="1">
      <c r="B175" s="159"/>
      <c r="D175" s="152" t="s">
        <v>175</v>
      </c>
      <c r="E175" s="160" t="s">
        <v>1</v>
      </c>
      <c r="F175" s="161" t="s">
        <v>2377</v>
      </c>
      <c r="H175" s="162">
        <v>4.2000000000000003E-2</v>
      </c>
      <c r="I175" s="163"/>
      <c r="L175" s="159"/>
      <c r="M175" s="164"/>
      <c r="N175" s="165"/>
      <c r="O175" s="165"/>
      <c r="P175" s="165"/>
      <c r="Q175" s="165"/>
      <c r="R175" s="165"/>
      <c r="S175" s="165"/>
      <c r="T175" s="166"/>
      <c r="AT175" s="160" t="s">
        <v>175</v>
      </c>
      <c r="AU175" s="160" t="s">
        <v>169</v>
      </c>
      <c r="AV175" s="12" t="s">
        <v>169</v>
      </c>
      <c r="AW175" s="12" t="s">
        <v>32</v>
      </c>
      <c r="AX175" s="12" t="s">
        <v>79</v>
      </c>
      <c r="AY175" s="160" t="s">
        <v>162</v>
      </c>
    </row>
    <row r="176" spans="2:65" s="1" customFormat="1" ht="16.5" customHeight="1">
      <c r="B176" s="139"/>
      <c r="C176" s="140" t="s">
        <v>289</v>
      </c>
      <c r="D176" s="140" t="s">
        <v>164</v>
      </c>
      <c r="E176" s="242" t="s">
        <v>2378</v>
      </c>
      <c r="F176" s="243"/>
      <c r="G176" s="142" t="s">
        <v>172</v>
      </c>
      <c r="H176" s="143">
        <v>0.92700000000000005</v>
      </c>
      <c r="I176" s="144"/>
      <c r="J176" s="143">
        <f>ROUND(I176*H176,3)</f>
        <v>0</v>
      </c>
      <c r="K176" s="141" t="s">
        <v>167</v>
      </c>
      <c r="L176" s="30"/>
      <c r="M176" s="145" t="s">
        <v>1</v>
      </c>
      <c r="N176" s="146" t="s">
        <v>43</v>
      </c>
      <c r="O176" s="49"/>
      <c r="P176" s="147">
        <f>O176*H176</f>
        <v>0</v>
      </c>
      <c r="Q176" s="147">
        <v>2.2968799999999998</v>
      </c>
      <c r="R176" s="147">
        <f>Q176*H176</f>
        <v>2.1292077599999999</v>
      </c>
      <c r="S176" s="147">
        <v>0</v>
      </c>
      <c r="T176" s="148">
        <f>S176*H176</f>
        <v>0</v>
      </c>
      <c r="AR176" s="16" t="s">
        <v>168</v>
      </c>
      <c r="AT176" s="16" t="s">
        <v>164</v>
      </c>
      <c r="AU176" s="16" t="s">
        <v>169</v>
      </c>
      <c r="AY176" s="16" t="s">
        <v>162</v>
      </c>
      <c r="BE176" s="149">
        <f>IF(N176="základná",J176,0)</f>
        <v>0</v>
      </c>
      <c r="BF176" s="149">
        <f>IF(N176="znížená",J176,0)</f>
        <v>0</v>
      </c>
      <c r="BG176" s="149">
        <f>IF(N176="zákl. prenesená",J176,0)</f>
        <v>0</v>
      </c>
      <c r="BH176" s="149">
        <f>IF(N176="zníž. prenesená",J176,0)</f>
        <v>0</v>
      </c>
      <c r="BI176" s="149">
        <f>IF(N176="nulová",J176,0)</f>
        <v>0</v>
      </c>
      <c r="BJ176" s="16" t="s">
        <v>169</v>
      </c>
      <c r="BK176" s="150">
        <f>ROUND(I176*H176,3)</f>
        <v>0</v>
      </c>
      <c r="BL176" s="16" t="s">
        <v>168</v>
      </c>
      <c r="BM176" s="16" t="s">
        <v>2379</v>
      </c>
    </row>
    <row r="177" spans="2:65" s="11" customFormat="1">
      <c r="B177" s="151"/>
      <c r="D177" s="152" t="s">
        <v>175</v>
      </c>
      <c r="E177" s="153" t="s">
        <v>1</v>
      </c>
      <c r="F177" s="154" t="s">
        <v>2380</v>
      </c>
      <c r="H177" s="153" t="s">
        <v>1</v>
      </c>
      <c r="I177" s="155"/>
      <c r="L177" s="151"/>
      <c r="M177" s="156"/>
      <c r="N177" s="157"/>
      <c r="O177" s="157"/>
      <c r="P177" s="157"/>
      <c r="Q177" s="157"/>
      <c r="R177" s="157"/>
      <c r="S177" s="157"/>
      <c r="T177" s="158"/>
      <c r="AT177" s="153" t="s">
        <v>175</v>
      </c>
      <c r="AU177" s="153" t="s">
        <v>169</v>
      </c>
      <c r="AV177" s="11" t="s">
        <v>79</v>
      </c>
      <c r="AW177" s="11" t="s">
        <v>32</v>
      </c>
      <c r="AX177" s="11" t="s">
        <v>71</v>
      </c>
      <c r="AY177" s="153" t="s">
        <v>162</v>
      </c>
    </row>
    <row r="178" spans="2:65" s="11" customFormat="1">
      <c r="B178" s="151"/>
      <c r="D178" s="152" t="s">
        <v>175</v>
      </c>
      <c r="E178" s="153" t="s">
        <v>1</v>
      </c>
      <c r="F178" s="154" t="s">
        <v>2381</v>
      </c>
      <c r="H178" s="153" t="s">
        <v>1</v>
      </c>
      <c r="I178" s="155"/>
      <c r="L178" s="151"/>
      <c r="M178" s="156"/>
      <c r="N178" s="157"/>
      <c r="O178" s="157"/>
      <c r="P178" s="157"/>
      <c r="Q178" s="157"/>
      <c r="R178" s="157"/>
      <c r="S178" s="157"/>
      <c r="T178" s="158"/>
      <c r="AT178" s="153" t="s">
        <v>175</v>
      </c>
      <c r="AU178" s="153" t="s">
        <v>169</v>
      </c>
      <c r="AV178" s="11" t="s">
        <v>79</v>
      </c>
      <c r="AW178" s="11" t="s">
        <v>32</v>
      </c>
      <c r="AX178" s="11" t="s">
        <v>71</v>
      </c>
      <c r="AY178" s="153" t="s">
        <v>162</v>
      </c>
    </row>
    <row r="179" spans="2:65" s="12" customFormat="1">
      <c r="B179" s="159"/>
      <c r="D179" s="152" t="s">
        <v>175</v>
      </c>
      <c r="E179" s="160" t="s">
        <v>1</v>
      </c>
      <c r="F179" s="161" t="s">
        <v>2382</v>
      </c>
      <c r="H179" s="162">
        <v>0.152</v>
      </c>
      <c r="I179" s="163"/>
      <c r="L179" s="159"/>
      <c r="M179" s="164"/>
      <c r="N179" s="165"/>
      <c r="O179" s="165"/>
      <c r="P179" s="165"/>
      <c r="Q179" s="165"/>
      <c r="R179" s="165"/>
      <c r="S179" s="165"/>
      <c r="T179" s="166"/>
      <c r="AT179" s="160" t="s">
        <v>175</v>
      </c>
      <c r="AU179" s="160" t="s">
        <v>169</v>
      </c>
      <c r="AV179" s="12" t="s">
        <v>169</v>
      </c>
      <c r="AW179" s="12" t="s">
        <v>32</v>
      </c>
      <c r="AX179" s="12" t="s">
        <v>71</v>
      </c>
      <c r="AY179" s="160" t="s">
        <v>162</v>
      </c>
    </row>
    <row r="180" spans="2:65" s="11" customFormat="1">
      <c r="B180" s="151"/>
      <c r="D180" s="152" t="s">
        <v>175</v>
      </c>
      <c r="E180" s="153" t="s">
        <v>1</v>
      </c>
      <c r="F180" s="154" t="s">
        <v>2383</v>
      </c>
      <c r="H180" s="153" t="s">
        <v>1</v>
      </c>
      <c r="I180" s="155"/>
      <c r="L180" s="151"/>
      <c r="M180" s="156"/>
      <c r="N180" s="157"/>
      <c r="O180" s="157"/>
      <c r="P180" s="157"/>
      <c r="Q180" s="157"/>
      <c r="R180" s="157"/>
      <c r="S180" s="157"/>
      <c r="T180" s="158"/>
      <c r="AT180" s="153" t="s">
        <v>175</v>
      </c>
      <c r="AU180" s="153" t="s">
        <v>169</v>
      </c>
      <c r="AV180" s="11" t="s">
        <v>79</v>
      </c>
      <c r="AW180" s="11" t="s">
        <v>32</v>
      </c>
      <c r="AX180" s="11" t="s">
        <v>71</v>
      </c>
      <c r="AY180" s="153" t="s">
        <v>162</v>
      </c>
    </row>
    <row r="181" spans="2:65" s="12" customFormat="1">
      <c r="B181" s="159"/>
      <c r="D181" s="152" t="s">
        <v>175</v>
      </c>
      <c r="E181" s="160" t="s">
        <v>1</v>
      </c>
      <c r="F181" s="161" t="s">
        <v>2384</v>
      </c>
      <c r="H181" s="162">
        <v>0.77500000000000002</v>
      </c>
      <c r="I181" s="163"/>
      <c r="L181" s="159"/>
      <c r="M181" s="164"/>
      <c r="N181" s="165"/>
      <c r="O181" s="165"/>
      <c r="P181" s="165"/>
      <c r="Q181" s="165"/>
      <c r="R181" s="165"/>
      <c r="S181" s="165"/>
      <c r="T181" s="166"/>
      <c r="AT181" s="160" t="s">
        <v>175</v>
      </c>
      <c r="AU181" s="160" t="s">
        <v>169</v>
      </c>
      <c r="AV181" s="12" t="s">
        <v>169</v>
      </c>
      <c r="AW181" s="12" t="s">
        <v>32</v>
      </c>
      <c r="AX181" s="12" t="s">
        <v>71</v>
      </c>
      <c r="AY181" s="160" t="s">
        <v>162</v>
      </c>
    </row>
    <row r="182" spans="2:65" s="14" customFormat="1">
      <c r="B182" s="175"/>
      <c r="D182" s="152" t="s">
        <v>175</v>
      </c>
      <c r="E182" s="176" t="s">
        <v>1</v>
      </c>
      <c r="F182" s="177" t="s">
        <v>190</v>
      </c>
      <c r="H182" s="178">
        <v>0.92700000000000005</v>
      </c>
      <c r="I182" s="179"/>
      <c r="L182" s="175"/>
      <c r="M182" s="180"/>
      <c r="N182" s="181"/>
      <c r="O182" s="181"/>
      <c r="P182" s="181"/>
      <c r="Q182" s="181"/>
      <c r="R182" s="181"/>
      <c r="S182" s="181"/>
      <c r="T182" s="182"/>
      <c r="AT182" s="176" t="s">
        <v>175</v>
      </c>
      <c r="AU182" s="176" t="s">
        <v>169</v>
      </c>
      <c r="AV182" s="14" t="s">
        <v>168</v>
      </c>
      <c r="AW182" s="14" t="s">
        <v>32</v>
      </c>
      <c r="AX182" s="14" t="s">
        <v>79</v>
      </c>
      <c r="AY182" s="176" t="s">
        <v>162</v>
      </c>
    </row>
    <row r="183" spans="2:65" s="1" customFormat="1" ht="16.5" customHeight="1">
      <c r="B183" s="139"/>
      <c r="C183" s="140" t="s">
        <v>295</v>
      </c>
      <c r="D183" s="140" t="s">
        <v>164</v>
      </c>
      <c r="E183" s="242" t="s">
        <v>2385</v>
      </c>
      <c r="F183" s="243"/>
      <c r="G183" s="142" t="s">
        <v>274</v>
      </c>
      <c r="H183" s="143">
        <v>10.840999999999999</v>
      </c>
      <c r="I183" s="144"/>
      <c r="J183" s="143">
        <f>ROUND(I183*H183,3)</f>
        <v>0</v>
      </c>
      <c r="K183" s="141" t="s">
        <v>167</v>
      </c>
      <c r="L183" s="30"/>
      <c r="M183" s="145" t="s">
        <v>1</v>
      </c>
      <c r="N183" s="146" t="s">
        <v>43</v>
      </c>
      <c r="O183" s="49"/>
      <c r="P183" s="147">
        <f>O183*H183</f>
        <v>0</v>
      </c>
      <c r="Q183" s="147">
        <v>5.5999999999999995E-4</v>
      </c>
      <c r="R183" s="147">
        <f>Q183*H183</f>
        <v>6.0709599999999994E-3</v>
      </c>
      <c r="S183" s="147">
        <v>0</v>
      </c>
      <c r="T183" s="148">
        <f>S183*H183</f>
        <v>0</v>
      </c>
      <c r="AR183" s="16" t="s">
        <v>168</v>
      </c>
      <c r="AT183" s="16" t="s">
        <v>164</v>
      </c>
      <c r="AU183" s="16" t="s">
        <v>169</v>
      </c>
      <c r="AY183" s="16" t="s">
        <v>162</v>
      </c>
      <c r="BE183" s="149">
        <f>IF(N183="základná",J183,0)</f>
        <v>0</v>
      </c>
      <c r="BF183" s="149">
        <f>IF(N183="znížená",J183,0)</f>
        <v>0</v>
      </c>
      <c r="BG183" s="149">
        <f>IF(N183="zákl. prenesená",J183,0)</f>
        <v>0</v>
      </c>
      <c r="BH183" s="149">
        <f>IF(N183="zníž. prenesená",J183,0)</f>
        <v>0</v>
      </c>
      <c r="BI183" s="149">
        <f>IF(N183="nulová",J183,0)</f>
        <v>0</v>
      </c>
      <c r="BJ183" s="16" t="s">
        <v>169</v>
      </c>
      <c r="BK183" s="150">
        <f>ROUND(I183*H183,3)</f>
        <v>0</v>
      </c>
      <c r="BL183" s="16" t="s">
        <v>168</v>
      </c>
      <c r="BM183" s="16" t="s">
        <v>2386</v>
      </c>
    </row>
    <row r="184" spans="2:65" s="11" customFormat="1">
      <c r="B184" s="151"/>
      <c r="D184" s="152" t="s">
        <v>175</v>
      </c>
      <c r="E184" s="153" t="s">
        <v>1</v>
      </c>
      <c r="F184" s="154" t="s">
        <v>2320</v>
      </c>
      <c r="H184" s="153" t="s">
        <v>1</v>
      </c>
      <c r="I184" s="155"/>
      <c r="L184" s="151"/>
      <c r="M184" s="156"/>
      <c r="N184" s="157"/>
      <c r="O184" s="157"/>
      <c r="P184" s="157"/>
      <c r="Q184" s="157"/>
      <c r="R184" s="157"/>
      <c r="S184" s="157"/>
      <c r="T184" s="158"/>
      <c r="AT184" s="153" t="s">
        <v>175</v>
      </c>
      <c r="AU184" s="153" t="s">
        <v>169</v>
      </c>
      <c r="AV184" s="11" t="s">
        <v>79</v>
      </c>
      <c r="AW184" s="11" t="s">
        <v>32</v>
      </c>
      <c r="AX184" s="11" t="s">
        <v>71</v>
      </c>
      <c r="AY184" s="153" t="s">
        <v>162</v>
      </c>
    </row>
    <row r="185" spans="2:65" s="12" customFormat="1">
      <c r="B185" s="159"/>
      <c r="D185" s="152" t="s">
        <v>175</v>
      </c>
      <c r="E185" s="160" t="s">
        <v>1</v>
      </c>
      <c r="F185" s="161" t="s">
        <v>2387</v>
      </c>
      <c r="H185" s="162">
        <v>1.9650000000000001</v>
      </c>
      <c r="I185" s="163"/>
      <c r="L185" s="159"/>
      <c r="M185" s="164"/>
      <c r="N185" s="165"/>
      <c r="O185" s="165"/>
      <c r="P185" s="165"/>
      <c r="Q185" s="165"/>
      <c r="R185" s="165"/>
      <c r="S185" s="165"/>
      <c r="T185" s="166"/>
      <c r="AT185" s="160" t="s">
        <v>175</v>
      </c>
      <c r="AU185" s="160" t="s">
        <v>169</v>
      </c>
      <c r="AV185" s="12" t="s">
        <v>169</v>
      </c>
      <c r="AW185" s="12" t="s">
        <v>32</v>
      </c>
      <c r="AX185" s="12" t="s">
        <v>71</v>
      </c>
      <c r="AY185" s="160" t="s">
        <v>162</v>
      </c>
    </row>
    <row r="186" spans="2:65" s="11" customFormat="1">
      <c r="B186" s="151"/>
      <c r="D186" s="152" t="s">
        <v>175</v>
      </c>
      <c r="E186" s="153" t="s">
        <v>1</v>
      </c>
      <c r="F186" s="154" t="s">
        <v>2322</v>
      </c>
      <c r="H186" s="153" t="s">
        <v>1</v>
      </c>
      <c r="I186" s="155"/>
      <c r="L186" s="151"/>
      <c r="M186" s="156"/>
      <c r="N186" s="157"/>
      <c r="O186" s="157"/>
      <c r="P186" s="157"/>
      <c r="Q186" s="157"/>
      <c r="R186" s="157"/>
      <c r="S186" s="157"/>
      <c r="T186" s="158"/>
      <c r="AT186" s="153" t="s">
        <v>175</v>
      </c>
      <c r="AU186" s="153" t="s">
        <v>169</v>
      </c>
      <c r="AV186" s="11" t="s">
        <v>79</v>
      </c>
      <c r="AW186" s="11" t="s">
        <v>32</v>
      </c>
      <c r="AX186" s="11" t="s">
        <v>71</v>
      </c>
      <c r="AY186" s="153" t="s">
        <v>162</v>
      </c>
    </row>
    <row r="187" spans="2:65" s="12" customFormat="1">
      <c r="B187" s="159"/>
      <c r="D187" s="152" t="s">
        <v>175</v>
      </c>
      <c r="E187" s="160" t="s">
        <v>1</v>
      </c>
      <c r="F187" s="161" t="s">
        <v>2388</v>
      </c>
      <c r="H187" s="162">
        <v>8.8759999999999994</v>
      </c>
      <c r="I187" s="163"/>
      <c r="L187" s="159"/>
      <c r="M187" s="164"/>
      <c r="N187" s="165"/>
      <c r="O187" s="165"/>
      <c r="P187" s="165"/>
      <c r="Q187" s="165"/>
      <c r="R187" s="165"/>
      <c r="S187" s="165"/>
      <c r="T187" s="166"/>
      <c r="AT187" s="160" t="s">
        <v>175</v>
      </c>
      <c r="AU187" s="160" t="s">
        <v>169</v>
      </c>
      <c r="AV187" s="12" t="s">
        <v>169</v>
      </c>
      <c r="AW187" s="12" t="s">
        <v>32</v>
      </c>
      <c r="AX187" s="12" t="s">
        <v>71</v>
      </c>
      <c r="AY187" s="160" t="s">
        <v>162</v>
      </c>
    </row>
    <row r="188" spans="2:65" s="14" customFormat="1">
      <c r="B188" s="175"/>
      <c r="D188" s="152" t="s">
        <v>175</v>
      </c>
      <c r="E188" s="176" t="s">
        <v>1</v>
      </c>
      <c r="F188" s="177" t="s">
        <v>190</v>
      </c>
      <c r="H188" s="178">
        <v>10.840999999999999</v>
      </c>
      <c r="I188" s="179"/>
      <c r="L188" s="175"/>
      <c r="M188" s="180"/>
      <c r="N188" s="181"/>
      <c r="O188" s="181"/>
      <c r="P188" s="181"/>
      <c r="Q188" s="181"/>
      <c r="R188" s="181"/>
      <c r="S188" s="181"/>
      <c r="T188" s="182"/>
      <c r="AT188" s="176" t="s">
        <v>175</v>
      </c>
      <c r="AU188" s="176" t="s">
        <v>169</v>
      </c>
      <c r="AV188" s="14" t="s">
        <v>168</v>
      </c>
      <c r="AW188" s="14" t="s">
        <v>32</v>
      </c>
      <c r="AX188" s="14" t="s">
        <v>79</v>
      </c>
      <c r="AY188" s="176" t="s">
        <v>162</v>
      </c>
    </row>
    <row r="189" spans="2:65" s="1" customFormat="1" ht="16.5" customHeight="1">
      <c r="B189" s="139"/>
      <c r="C189" s="140" t="s">
        <v>7</v>
      </c>
      <c r="D189" s="140" t="s">
        <v>164</v>
      </c>
      <c r="E189" s="242" t="s">
        <v>2389</v>
      </c>
      <c r="F189" s="243"/>
      <c r="G189" s="142" t="s">
        <v>274</v>
      </c>
      <c r="H189" s="143">
        <v>10.840999999999999</v>
      </c>
      <c r="I189" s="144"/>
      <c r="J189" s="143">
        <f>ROUND(I189*H189,3)</f>
        <v>0</v>
      </c>
      <c r="K189" s="141" t="s">
        <v>167</v>
      </c>
      <c r="L189" s="30"/>
      <c r="M189" s="145" t="s">
        <v>1</v>
      </c>
      <c r="N189" s="146" t="s">
        <v>43</v>
      </c>
      <c r="O189" s="49"/>
      <c r="P189" s="147">
        <f>O189*H189</f>
        <v>0</v>
      </c>
      <c r="Q189" s="147">
        <v>0</v>
      </c>
      <c r="R189" s="147">
        <f>Q189*H189</f>
        <v>0</v>
      </c>
      <c r="S189" s="147">
        <v>0</v>
      </c>
      <c r="T189" s="148">
        <f>S189*H189</f>
        <v>0</v>
      </c>
      <c r="AR189" s="16" t="s">
        <v>168</v>
      </c>
      <c r="AT189" s="16" t="s">
        <v>164</v>
      </c>
      <c r="AU189" s="16" t="s">
        <v>169</v>
      </c>
      <c r="AY189" s="16" t="s">
        <v>162</v>
      </c>
      <c r="BE189" s="149">
        <f>IF(N189="základná",J189,0)</f>
        <v>0</v>
      </c>
      <c r="BF189" s="149">
        <f>IF(N189="znížená",J189,0)</f>
        <v>0</v>
      </c>
      <c r="BG189" s="149">
        <f>IF(N189="zákl. prenesená",J189,0)</f>
        <v>0</v>
      </c>
      <c r="BH189" s="149">
        <f>IF(N189="zníž. prenesená",J189,0)</f>
        <v>0</v>
      </c>
      <c r="BI189" s="149">
        <f>IF(N189="nulová",J189,0)</f>
        <v>0</v>
      </c>
      <c r="BJ189" s="16" t="s">
        <v>169</v>
      </c>
      <c r="BK189" s="150">
        <f>ROUND(I189*H189,3)</f>
        <v>0</v>
      </c>
      <c r="BL189" s="16" t="s">
        <v>168</v>
      </c>
      <c r="BM189" s="16" t="s">
        <v>2390</v>
      </c>
    </row>
    <row r="190" spans="2:65" s="1" customFormat="1" ht="16.5" customHeight="1">
      <c r="B190" s="139"/>
      <c r="C190" s="140" t="s">
        <v>302</v>
      </c>
      <c r="D190" s="140" t="s">
        <v>164</v>
      </c>
      <c r="E190" s="242" t="s">
        <v>2391</v>
      </c>
      <c r="F190" s="243"/>
      <c r="G190" s="142" t="s">
        <v>256</v>
      </c>
      <c r="H190" s="143">
        <v>4.5999999999999999E-2</v>
      </c>
      <c r="I190" s="144"/>
      <c r="J190" s="143">
        <f>ROUND(I190*H190,3)</f>
        <v>0</v>
      </c>
      <c r="K190" s="141" t="s">
        <v>167</v>
      </c>
      <c r="L190" s="30"/>
      <c r="M190" s="145" t="s">
        <v>1</v>
      </c>
      <c r="N190" s="146" t="s">
        <v>43</v>
      </c>
      <c r="O190" s="49"/>
      <c r="P190" s="147">
        <f>O190*H190</f>
        <v>0</v>
      </c>
      <c r="Q190" s="147">
        <v>1.01953</v>
      </c>
      <c r="R190" s="147">
        <f>Q190*H190</f>
        <v>4.6898380000000003E-2</v>
      </c>
      <c r="S190" s="147">
        <v>0</v>
      </c>
      <c r="T190" s="148">
        <f>S190*H190</f>
        <v>0</v>
      </c>
      <c r="AR190" s="16" t="s">
        <v>168</v>
      </c>
      <c r="AT190" s="16" t="s">
        <v>164</v>
      </c>
      <c r="AU190" s="16" t="s">
        <v>169</v>
      </c>
      <c r="AY190" s="16" t="s">
        <v>162</v>
      </c>
      <c r="BE190" s="149">
        <f>IF(N190="základná",J190,0)</f>
        <v>0</v>
      </c>
      <c r="BF190" s="149">
        <f>IF(N190="znížená",J190,0)</f>
        <v>0</v>
      </c>
      <c r="BG190" s="149">
        <f>IF(N190="zákl. prenesená",J190,0)</f>
        <v>0</v>
      </c>
      <c r="BH190" s="149">
        <f>IF(N190="zníž. prenesená",J190,0)</f>
        <v>0</v>
      </c>
      <c r="BI190" s="149">
        <f>IF(N190="nulová",J190,0)</f>
        <v>0</v>
      </c>
      <c r="BJ190" s="16" t="s">
        <v>169</v>
      </c>
      <c r="BK190" s="150">
        <f>ROUND(I190*H190,3)</f>
        <v>0</v>
      </c>
      <c r="BL190" s="16" t="s">
        <v>168</v>
      </c>
      <c r="BM190" s="16" t="s">
        <v>2392</v>
      </c>
    </row>
    <row r="191" spans="2:65" s="11" customFormat="1">
      <c r="B191" s="151"/>
      <c r="D191" s="152" t="s">
        <v>175</v>
      </c>
      <c r="E191" s="153" t="s">
        <v>1</v>
      </c>
      <c r="F191" s="154" t="s">
        <v>2376</v>
      </c>
      <c r="H191" s="153" t="s">
        <v>1</v>
      </c>
      <c r="I191" s="155"/>
      <c r="L191" s="151"/>
      <c r="M191" s="156"/>
      <c r="N191" s="157"/>
      <c r="O191" s="157"/>
      <c r="P191" s="157"/>
      <c r="Q191" s="157"/>
      <c r="R191" s="157"/>
      <c r="S191" s="157"/>
      <c r="T191" s="158"/>
      <c r="AT191" s="153" t="s">
        <v>175</v>
      </c>
      <c r="AU191" s="153" t="s">
        <v>169</v>
      </c>
      <c r="AV191" s="11" t="s">
        <v>79</v>
      </c>
      <c r="AW191" s="11" t="s">
        <v>32</v>
      </c>
      <c r="AX191" s="11" t="s">
        <v>71</v>
      </c>
      <c r="AY191" s="153" t="s">
        <v>162</v>
      </c>
    </row>
    <row r="192" spans="2:65" s="12" customFormat="1">
      <c r="B192" s="159"/>
      <c r="D192" s="152" t="s">
        <v>175</v>
      </c>
      <c r="E192" s="160" t="s">
        <v>1</v>
      </c>
      <c r="F192" s="161" t="s">
        <v>2393</v>
      </c>
      <c r="H192" s="162">
        <v>4.5999999999999999E-2</v>
      </c>
      <c r="I192" s="163"/>
      <c r="L192" s="159"/>
      <c r="M192" s="164"/>
      <c r="N192" s="165"/>
      <c r="O192" s="165"/>
      <c r="P192" s="165"/>
      <c r="Q192" s="165"/>
      <c r="R192" s="165"/>
      <c r="S192" s="165"/>
      <c r="T192" s="166"/>
      <c r="AT192" s="160" t="s">
        <v>175</v>
      </c>
      <c r="AU192" s="160" t="s">
        <v>169</v>
      </c>
      <c r="AV192" s="12" t="s">
        <v>169</v>
      </c>
      <c r="AW192" s="12" t="s">
        <v>32</v>
      </c>
      <c r="AX192" s="12" t="s">
        <v>79</v>
      </c>
      <c r="AY192" s="160" t="s">
        <v>162</v>
      </c>
    </row>
    <row r="193" spans="2:65" s="1" customFormat="1" ht="16.5" customHeight="1">
      <c r="B193" s="139"/>
      <c r="C193" s="140" t="s">
        <v>306</v>
      </c>
      <c r="D193" s="140" t="s">
        <v>164</v>
      </c>
      <c r="E193" s="242" t="s">
        <v>2394</v>
      </c>
      <c r="F193" s="243"/>
      <c r="G193" s="142" t="s">
        <v>395</v>
      </c>
      <c r="H193" s="143">
        <v>2</v>
      </c>
      <c r="I193" s="144"/>
      <c r="J193" s="143">
        <f>ROUND(I193*H193,3)</f>
        <v>0</v>
      </c>
      <c r="K193" s="141" t="s">
        <v>167</v>
      </c>
      <c r="L193" s="30"/>
      <c r="M193" s="145" t="s">
        <v>1</v>
      </c>
      <c r="N193" s="146" t="s">
        <v>43</v>
      </c>
      <c r="O193" s="49"/>
      <c r="P193" s="147">
        <f>O193*H193</f>
        <v>0</v>
      </c>
      <c r="Q193" s="147">
        <v>4.2500000000000003E-3</v>
      </c>
      <c r="R193" s="147">
        <f>Q193*H193</f>
        <v>8.5000000000000006E-3</v>
      </c>
      <c r="S193" s="147">
        <v>0</v>
      </c>
      <c r="T193" s="148">
        <f>S193*H193</f>
        <v>0</v>
      </c>
      <c r="AR193" s="16" t="s">
        <v>168</v>
      </c>
      <c r="AT193" s="16" t="s">
        <v>164</v>
      </c>
      <c r="AU193" s="16" t="s">
        <v>169</v>
      </c>
      <c r="AY193" s="16" t="s">
        <v>162</v>
      </c>
      <c r="BE193" s="149">
        <f>IF(N193="základná",J193,0)</f>
        <v>0</v>
      </c>
      <c r="BF193" s="149">
        <f>IF(N193="znížená",J193,0)</f>
        <v>0</v>
      </c>
      <c r="BG193" s="149">
        <f>IF(N193="zákl. prenesená",J193,0)</f>
        <v>0</v>
      </c>
      <c r="BH193" s="149">
        <f>IF(N193="zníž. prenesená",J193,0)</f>
        <v>0</v>
      </c>
      <c r="BI193" s="149">
        <f>IF(N193="nulová",J193,0)</f>
        <v>0</v>
      </c>
      <c r="BJ193" s="16" t="s">
        <v>169</v>
      </c>
      <c r="BK193" s="150">
        <f>ROUND(I193*H193,3)</f>
        <v>0</v>
      </c>
      <c r="BL193" s="16" t="s">
        <v>168</v>
      </c>
      <c r="BM193" s="16" t="s">
        <v>2395</v>
      </c>
    </row>
    <row r="194" spans="2:65" s="11" customFormat="1">
      <c r="B194" s="151"/>
      <c r="D194" s="152" t="s">
        <v>175</v>
      </c>
      <c r="E194" s="153" t="s">
        <v>1</v>
      </c>
      <c r="F194" s="154" t="s">
        <v>2320</v>
      </c>
      <c r="H194" s="153" t="s">
        <v>1</v>
      </c>
      <c r="I194" s="155"/>
      <c r="L194" s="151"/>
      <c r="M194" s="156"/>
      <c r="N194" s="157"/>
      <c r="O194" s="157"/>
      <c r="P194" s="157"/>
      <c r="Q194" s="157"/>
      <c r="R194" s="157"/>
      <c r="S194" s="157"/>
      <c r="T194" s="158"/>
      <c r="AT194" s="153" t="s">
        <v>175</v>
      </c>
      <c r="AU194" s="153" t="s">
        <v>169</v>
      </c>
      <c r="AV194" s="11" t="s">
        <v>79</v>
      </c>
      <c r="AW194" s="11" t="s">
        <v>32</v>
      </c>
      <c r="AX194" s="11" t="s">
        <v>71</v>
      </c>
      <c r="AY194" s="153" t="s">
        <v>162</v>
      </c>
    </row>
    <row r="195" spans="2:65" s="12" customFormat="1">
      <c r="B195" s="159"/>
      <c r="D195" s="152" t="s">
        <v>175</v>
      </c>
      <c r="E195" s="160" t="s">
        <v>1</v>
      </c>
      <c r="F195" s="161" t="s">
        <v>2396</v>
      </c>
      <c r="H195" s="162">
        <v>1</v>
      </c>
      <c r="I195" s="163"/>
      <c r="L195" s="159"/>
      <c r="M195" s="164"/>
      <c r="N195" s="165"/>
      <c r="O195" s="165"/>
      <c r="P195" s="165"/>
      <c r="Q195" s="165"/>
      <c r="R195" s="165"/>
      <c r="S195" s="165"/>
      <c r="T195" s="166"/>
      <c r="AT195" s="160" t="s">
        <v>175</v>
      </c>
      <c r="AU195" s="160" t="s">
        <v>169</v>
      </c>
      <c r="AV195" s="12" t="s">
        <v>169</v>
      </c>
      <c r="AW195" s="12" t="s">
        <v>32</v>
      </c>
      <c r="AX195" s="12" t="s">
        <v>71</v>
      </c>
      <c r="AY195" s="160" t="s">
        <v>162</v>
      </c>
    </row>
    <row r="196" spans="2:65" s="11" customFormat="1">
      <c r="B196" s="151"/>
      <c r="D196" s="152" t="s">
        <v>175</v>
      </c>
      <c r="E196" s="153" t="s">
        <v>1</v>
      </c>
      <c r="F196" s="154" t="s">
        <v>2322</v>
      </c>
      <c r="H196" s="153" t="s">
        <v>1</v>
      </c>
      <c r="I196" s="155"/>
      <c r="L196" s="151"/>
      <c r="M196" s="156"/>
      <c r="N196" s="157"/>
      <c r="O196" s="157"/>
      <c r="P196" s="157"/>
      <c r="Q196" s="157"/>
      <c r="R196" s="157"/>
      <c r="S196" s="157"/>
      <c r="T196" s="158"/>
      <c r="AT196" s="153" t="s">
        <v>175</v>
      </c>
      <c r="AU196" s="153" t="s">
        <v>169</v>
      </c>
      <c r="AV196" s="11" t="s">
        <v>79</v>
      </c>
      <c r="AW196" s="11" t="s">
        <v>32</v>
      </c>
      <c r="AX196" s="11" t="s">
        <v>71</v>
      </c>
      <c r="AY196" s="153" t="s">
        <v>162</v>
      </c>
    </row>
    <row r="197" spans="2:65" s="12" customFormat="1">
      <c r="B197" s="159"/>
      <c r="D197" s="152" t="s">
        <v>175</v>
      </c>
      <c r="E197" s="160" t="s">
        <v>1</v>
      </c>
      <c r="F197" s="161" t="s">
        <v>2397</v>
      </c>
      <c r="H197" s="162">
        <v>1</v>
      </c>
      <c r="I197" s="163"/>
      <c r="L197" s="159"/>
      <c r="M197" s="164"/>
      <c r="N197" s="165"/>
      <c r="O197" s="165"/>
      <c r="P197" s="165"/>
      <c r="Q197" s="165"/>
      <c r="R197" s="165"/>
      <c r="S197" s="165"/>
      <c r="T197" s="166"/>
      <c r="AT197" s="160" t="s">
        <v>175</v>
      </c>
      <c r="AU197" s="160" t="s">
        <v>169</v>
      </c>
      <c r="AV197" s="12" t="s">
        <v>169</v>
      </c>
      <c r="AW197" s="12" t="s">
        <v>32</v>
      </c>
      <c r="AX197" s="12" t="s">
        <v>71</v>
      </c>
      <c r="AY197" s="160" t="s">
        <v>162</v>
      </c>
    </row>
    <row r="198" spans="2:65" s="14" customFormat="1">
      <c r="B198" s="175"/>
      <c r="D198" s="152" t="s">
        <v>175</v>
      </c>
      <c r="E198" s="176" t="s">
        <v>1</v>
      </c>
      <c r="F198" s="177" t="s">
        <v>190</v>
      </c>
      <c r="H198" s="178">
        <v>2</v>
      </c>
      <c r="I198" s="179"/>
      <c r="L198" s="175"/>
      <c r="M198" s="180"/>
      <c r="N198" s="181"/>
      <c r="O198" s="181"/>
      <c r="P198" s="181"/>
      <c r="Q198" s="181"/>
      <c r="R198" s="181"/>
      <c r="S198" s="181"/>
      <c r="T198" s="182"/>
      <c r="AT198" s="176" t="s">
        <v>175</v>
      </c>
      <c r="AU198" s="176" t="s">
        <v>169</v>
      </c>
      <c r="AV198" s="14" t="s">
        <v>168</v>
      </c>
      <c r="AW198" s="14" t="s">
        <v>32</v>
      </c>
      <c r="AX198" s="14" t="s">
        <v>79</v>
      </c>
      <c r="AY198" s="176" t="s">
        <v>162</v>
      </c>
    </row>
    <row r="199" spans="2:65" s="1" customFormat="1" ht="16.5" customHeight="1">
      <c r="B199" s="139"/>
      <c r="C199" s="140" t="s">
        <v>310</v>
      </c>
      <c r="D199" s="140" t="s">
        <v>164</v>
      </c>
      <c r="E199" s="242" t="s">
        <v>2398</v>
      </c>
      <c r="F199" s="243"/>
      <c r="G199" s="142" t="s">
        <v>395</v>
      </c>
      <c r="H199" s="143">
        <v>15</v>
      </c>
      <c r="I199" s="144"/>
      <c r="J199" s="143">
        <f>ROUND(I199*H199,3)</f>
        <v>0</v>
      </c>
      <c r="K199" s="141" t="s">
        <v>167</v>
      </c>
      <c r="L199" s="30"/>
      <c r="M199" s="145" t="s">
        <v>1</v>
      </c>
      <c r="N199" s="146" t="s">
        <v>43</v>
      </c>
      <c r="O199" s="49"/>
      <c r="P199" s="147">
        <f>O199*H199</f>
        <v>0</v>
      </c>
      <c r="Q199" s="147">
        <v>6.3600000000000002E-3</v>
      </c>
      <c r="R199" s="147">
        <f>Q199*H199</f>
        <v>9.5399999999999999E-2</v>
      </c>
      <c r="S199" s="147">
        <v>0</v>
      </c>
      <c r="T199" s="148">
        <f>S199*H199</f>
        <v>0</v>
      </c>
      <c r="AR199" s="16" t="s">
        <v>168</v>
      </c>
      <c r="AT199" s="16" t="s">
        <v>164</v>
      </c>
      <c r="AU199" s="16" t="s">
        <v>169</v>
      </c>
      <c r="AY199" s="16" t="s">
        <v>162</v>
      </c>
      <c r="BE199" s="149">
        <f>IF(N199="základná",J199,0)</f>
        <v>0</v>
      </c>
      <c r="BF199" s="149">
        <f>IF(N199="znížená",J199,0)</f>
        <v>0</v>
      </c>
      <c r="BG199" s="149">
        <f>IF(N199="zákl. prenesená",J199,0)</f>
        <v>0</v>
      </c>
      <c r="BH199" s="149">
        <f>IF(N199="zníž. prenesená",J199,0)</f>
        <v>0</v>
      </c>
      <c r="BI199" s="149">
        <f>IF(N199="nulová",J199,0)</f>
        <v>0</v>
      </c>
      <c r="BJ199" s="16" t="s">
        <v>169</v>
      </c>
      <c r="BK199" s="150">
        <f>ROUND(I199*H199,3)</f>
        <v>0</v>
      </c>
      <c r="BL199" s="16" t="s">
        <v>168</v>
      </c>
      <c r="BM199" s="16" t="s">
        <v>2399</v>
      </c>
    </row>
    <row r="200" spans="2:65" s="12" customFormat="1">
      <c r="B200" s="159"/>
      <c r="D200" s="152" t="s">
        <v>175</v>
      </c>
      <c r="E200" s="160" t="s">
        <v>1</v>
      </c>
      <c r="F200" s="161" t="s">
        <v>2400</v>
      </c>
      <c r="H200" s="162">
        <v>15</v>
      </c>
      <c r="I200" s="163"/>
      <c r="L200" s="159"/>
      <c r="M200" s="164"/>
      <c r="N200" s="165"/>
      <c r="O200" s="165"/>
      <c r="P200" s="165"/>
      <c r="Q200" s="165"/>
      <c r="R200" s="165"/>
      <c r="S200" s="165"/>
      <c r="T200" s="166"/>
      <c r="AT200" s="160" t="s">
        <v>175</v>
      </c>
      <c r="AU200" s="160" t="s">
        <v>169</v>
      </c>
      <c r="AV200" s="12" t="s">
        <v>169</v>
      </c>
      <c r="AW200" s="12" t="s">
        <v>32</v>
      </c>
      <c r="AX200" s="12" t="s">
        <v>79</v>
      </c>
      <c r="AY200" s="160" t="s">
        <v>162</v>
      </c>
    </row>
    <row r="201" spans="2:65" s="1" customFormat="1" ht="16.5" customHeight="1">
      <c r="B201" s="139"/>
      <c r="C201" s="183" t="s">
        <v>314</v>
      </c>
      <c r="D201" s="183" t="s">
        <v>349</v>
      </c>
      <c r="E201" s="246" t="s">
        <v>2563</v>
      </c>
      <c r="F201" s="247"/>
      <c r="G201" s="185" t="s">
        <v>395</v>
      </c>
      <c r="H201" s="186">
        <v>11</v>
      </c>
      <c r="I201" s="187"/>
      <c r="J201" s="186">
        <f>ROUND(I201*H201,3)</f>
        <v>0</v>
      </c>
      <c r="K201" s="184" t="s">
        <v>1</v>
      </c>
      <c r="L201" s="188"/>
      <c r="M201" s="189" t="s">
        <v>1</v>
      </c>
      <c r="N201" s="190" t="s">
        <v>43</v>
      </c>
      <c r="O201" s="49"/>
      <c r="P201" s="147">
        <f>O201*H201</f>
        <v>0</v>
      </c>
      <c r="Q201" s="147">
        <v>3.3999999999999998E-3</v>
      </c>
      <c r="R201" s="147">
        <f>Q201*H201</f>
        <v>3.7399999999999996E-2</v>
      </c>
      <c r="S201" s="147">
        <v>0</v>
      </c>
      <c r="T201" s="148">
        <f>S201*H201</f>
        <v>0</v>
      </c>
      <c r="AR201" s="16" t="s">
        <v>223</v>
      </c>
      <c r="AT201" s="16" t="s">
        <v>349</v>
      </c>
      <c r="AU201" s="16" t="s">
        <v>169</v>
      </c>
      <c r="AY201" s="16" t="s">
        <v>162</v>
      </c>
      <c r="BE201" s="149">
        <f>IF(N201="základná",J201,0)</f>
        <v>0</v>
      </c>
      <c r="BF201" s="149">
        <f>IF(N201="znížená",J201,0)</f>
        <v>0</v>
      </c>
      <c r="BG201" s="149">
        <f>IF(N201="zákl. prenesená",J201,0)</f>
        <v>0</v>
      </c>
      <c r="BH201" s="149">
        <f>IF(N201="zníž. prenesená",J201,0)</f>
        <v>0</v>
      </c>
      <c r="BI201" s="149">
        <f>IF(N201="nulová",J201,0)</f>
        <v>0</v>
      </c>
      <c r="BJ201" s="16" t="s">
        <v>169</v>
      </c>
      <c r="BK201" s="150">
        <f>ROUND(I201*H201,3)</f>
        <v>0</v>
      </c>
      <c r="BL201" s="16" t="s">
        <v>168</v>
      </c>
      <c r="BM201" s="16" t="s">
        <v>2401</v>
      </c>
    </row>
    <row r="202" spans="2:65" s="1" customFormat="1" ht="16.5" customHeight="1">
      <c r="B202" s="139"/>
      <c r="C202" s="183" t="s">
        <v>318</v>
      </c>
      <c r="D202" s="183" t="s">
        <v>349</v>
      </c>
      <c r="E202" s="246" t="s">
        <v>2564</v>
      </c>
      <c r="F202" s="247"/>
      <c r="G202" s="185" t="s">
        <v>395</v>
      </c>
      <c r="H202" s="186">
        <v>4</v>
      </c>
      <c r="I202" s="187"/>
      <c r="J202" s="186">
        <f>ROUND(I202*H202,3)</f>
        <v>0</v>
      </c>
      <c r="K202" s="184" t="s">
        <v>1</v>
      </c>
      <c r="L202" s="188"/>
      <c r="M202" s="189" t="s">
        <v>1</v>
      </c>
      <c r="N202" s="190" t="s">
        <v>43</v>
      </c>
      <c r="O202" s="49"/>
      <c r="P202" s="147">
        <f>O202*H202</f>
        <v>0</v>
      </c>
      <c r="Q202" s="147">
        <v>2.8E-3</v>
      </c>
      <c r="R202" s="147">
        <f>Q202*H202</f>
        <v>1.12E-2</v>
      </c>
      <c r="S202" s="147">
        <v>0</v>
      </c>
      <c r="T202" s="148">
        <f>S202*H202</f>
        <v>0</v>
      </c>
      <c r="AR202" s="16" t="s">
        <v>223</v>
      </c>
      <c r="AT202" s="16" t="s">
        <v>349</v>
      </c>
      <c r="AU202" s="16" t="s">
        <v>169</v>
      </c>
      <c r="AY202" s="16" t="s">
        <v>162</v>
      </c>
      <c r="BE202" s="149">
        <f>IF(N202="základná",J202,0)</f>
        <v>0</v>
      </c>
      <c r="BF202" s="149">
        <f>IF(N202="znížená",J202,0)</f>
        <v>0</v>
      </c>
      <c r="BG202" s="149">
        <f>IF(N202="zákl. prenesená",J202,0)</f>
        <v>0</v>
      </c>
      <c r="BH202" s="149">
        <f>IF(N202="zníž. prenesená",J202,0)</f>
        <v>0</v>
      </c>
      <c r="BI202" s="149">
        <f>IF(N202="nulová",J202,0)</f>
        <v>0</v>
      </c>
      <c r="BJ202" s="16" t="s">
        <v>169</v>
      </c>
      <c r="BK202" s="150">
        <f>ROUND(I202*H202,3)</f>
        <v>0</v>
      </c>
      <c r="BL202" s="16" t="s">
        <v>168</v>
      </c>
      <c r="BM202" s="16" t="s">
        <v>2402</v>
      </c>
    </row>
    <row r="203" spans="2:65" s="10" customFormat="1" ht="22.9" customHeight="1">
      <c r="B203" s="126"/>
      <c r="D203" s="127" t="s">
        <v>70</v>
      </c>
      <c r="E203" s="137" t="s">
        <v>213</v>
      </c>
      <c r="F203" s="137" t="s">
        <v>586</v>
      </c>
      <c r="I203" s="129"/>
      <c r="J203" s="138">
        <f>BK203</f>
        <v>0</v>
      </c>
      <c r="L203" s="126"/>
      <c r="M203" s="131"/>
      <c r="N203" s="132"/>
      <c r="O203" s="132"/>
      <c r="P203" s="133">
        <f>SUM(P204:P210)</f>
        <v>0</v>
      </c>
      <c r="Q203" s="132"/>
      <c r="R203" s="133">
        <f>SUM(R204:R210)</f>
        <v>2.36221557</v>
      </c>
      <c r="S203" s="132"/>
      <c r="T203" s="134">
        <f>SUM(T204:T210)</f>
        <v>0</v>
      </c>
      <c r="AR203" s="127" t="s">
        <v>79</v>
      </c>
      <c r="AT203" s="135" t="s">
        <v>70</v>
      </c>
      <c r="AU203" s="135" t="s">
        <v>79</v>
      </c>
      <c r="AY203" s="127" t="s">
        <v>162</v>
      </c>
      <c r="BK203" s="136">
        <f>SUM(BK204:BK210)</f>
        <v>0</v>
      </c>
    </row>
    <row r="204" spans="2:65" s="1" customFormat="1" ht="16.5" customHeight="1">
      <c r="B204" s="139"/>
      <c r="C204" s="140" t="s">
        <v>326</v>
      </c>
      <c r="D204" s="140" t="s">
        <v>164</v>
      </c>
      <c r="E204" s="242" t="s">
        <v>2403</v>
      </c>
      <c r="F204" s="243"/>
      <c r="G204" s="142" t="s">
        <v>274</v>
      </c>
      <c r="H204" s="143">
        <v>107.913</v>
      </c>
      <c r="I204" s="144"/>
      <c r="J204" s="143">
        <f>ROUND(I204*H204,3)</f>
        <v>0</v>
      </c>
      <c r="K204" s="141" t="s">
        <v>1</v>
      </c>
      <c r="L204" s="30"/>
      <c r="M204" s="145" t="s">
        <v>1</v>
      </c>
      <c r="N204" s="146" t="s">
        <v>43</v>
      </c>
      <c r="O204" s="49"/>
      <c r="P204" s="147">
        <f>O204*H204</f>
        <v>0</v>
      </c>
      <c r="Q204" s="147">
        <v>2.189E-2</v>
      </c>
      <c r="R204" s="147">
        <f>Q204*H204</f>
        <v>2.36221557</v>
      </c>
      <c r="S204" s="147">
        <v>0</v>
      </c>
      <c r="T204" s="148">
        <f>S204*H204</f>
        <v>0</v>
      </c>
      <c r="AR204" s="16" t="s">
        <v>168</v>
      </c>
      <c r="AT204" s="16" t="s">
        <v>164</v>
      </c>
      <c r="AU204" s="16" t="s">
        <v>169</v>
      </c>
      <c r="AY204" s="16" t="s">
        <v>162</v>
      </c>
      <c r="BE204" s="149">
        <f>IF(N204="základná",J204,0)</f>
        <v>0</v>
      </c>
      <c r="BF204" s="149">
        <f>IF(N204="znížená",J204,0)</f>
        <v>0</v>
      </c>
      <c r="BG204" s="149">
        <f>IF(N204="zákl. prenesená",J204,0)</f>
        <v>0</v>
      </c>
      <c r="BH204" s="149">
        <f>IF(N204="zníž. prenesená",J204,0)</f>
        <v>0</v>
      </c>
      <c r="BI204" s="149">
        <f>IF(N204="nulová",J204,0)</f>
        <v>0</v>
      </c>
      <c r="BJ204" s="16" t="s">
        <v>169</v>
      </c>
      <c r="BK204" s="150">
        <f>ROUND(I204*H204,3)</f>
        <v>0</v>
      </c>
      <c r="BL204" s="16" t="s">
        <v>168</v>
      </c>
      <c r="BM204" s="16" t="s">
        <v>2404</v>
      </c>
    </row>
    <row r="205" spans="2:65" s="12" customFormat="1">
      <c r="B205" s="159"/>
      <c r="D205" s="152" t="s">
        <v>175</v>
      </c>
      <c r="E205" s="160" t="s">
        <v>1</v>
      </c>
      <c r="F205" s="161" t="s">
        <v>2405</v>
      </c>
      <c r="H205" s="162">
        <v>90.686000000000007</v>
      </c>
      <c r="I205" s="163"/>
      <c r="L205" s="159"/>
      <c r="M205" s="164"/>
      <c r="N205" s="165"/>
      <c r="O205" s="165"/>
      <c r="P205" s="165"/>
      <c r="Q205" s="165"/>
      <c r="R205" s="165"/>
      <c r="S205" s="165"/>
      <c r="T205" s="166"/>
      <c r="AT205" s="160" t="s">
        <v>175</v>
      </c>
      <c r="AU205" s="160" t="s">
        <v>169</v>
      </c>
      <c r="AV205" s="12" t="s">
        <v>169</v>
      </c>
      <c r="AW205" s="12" t="s">
        <v>32</v>
      </c>
      <c r="AX205" s="12" t="s">
        <v>71</v>
      </c>
      <c r="AY205" s="160" t="s">
        <v>162</v>
      </c>
    </row>
    <row r="206" spans="2:65" s="12" customFormat="1">
      <c r="B206" s="159"/>
      <c r="D206" s="152" t="s">
        <v>175</v>
      </c>
      <c r="E206" s="160" t="s">
        <v>1</v>
      </c>
      <c r="F206" s="161" t="s">
        <v>2406</v>
      </c>
      <c r="H206" s="162">
        <v>14.86</v>
      </c>
      <c r="I206" s="163"/>
      <c r="L206" s="159"/>
      <c r="M206" s="164"/>
      <c r="N206" s="165"/>
      <c r="O206" s="165"/>
      <c r="P206" s="165"/>
      <c r="Q206" s="165"/>
      <c r="R206" s="165"/>
      <c r="S206" s="165"/>
      <c r="T206" s="166"/>
      <c r="AT206" s="160" t="s">
        <v>175</v>
      </c>
      <c r="AU206" s="160" t="s">
        <v>169</v>
      </c>
      <c r="AV206" s="12" t="s">
        <v>169</v>
      </c>
      <c r="AW206" s="12" t="s">
        <v>32</v>
      </c>
      <c r="AX206" s="12" t="s">
        <v>71</v>
      </c>
      <c r="AY206" s="160" t="s">
        <v>162</v>
      </c>
    </row>
    <row r="207" spans="2:65" s="12" customFormat="1">
      <c r="B207" s="159"/>
      <c r="D207" s="152" t="s">
        <v>175</v>
      </c>
      <c r="E207" s="160" t="s">
        <v>1</v>
      </c>
      <c r="F207" s="161" t="s">
        <v>2407</v>
      </c>
      <c r="H207" s="162">
        <v>0.70199999999999996</v>
      </c>
      <c r="I207" s="163"/>
      <c r="L207" s="159"/>
      <c r="M207" s="164"/>
      <c r="N207" s="165"/>
      <c r="O207" s="165"/>
      <c r="P207" s="165"/>
      <c r="Q207" s="165"/>
      <c r="R207" s="165"/>
      <c r="S207" s="165"/>
      <c r="T207" s="166"/>
      <c r="AT207" s="160" t="s">
        <v>175</v>
      </c>
      <c r="AU207" s="160" t="s">
        <v>169</v>
      </c>
      <c r="AV207" s="12" t="s">
        <v>169</v>
      </c>
      <c r="AW207" s="12" t="s">
        <v>32</v>
      </c>
      <c r="AX207" s="12" t="s">
        <v>71</v>
      </c>
      <c r="AY207" s="160" t="s">
        <v>162</v>
      </c>
    </row>
    <row r="208" spans="2:65" s="11" customFormat="1">
      <c r="B208" s="151"/>
      <c r="D208" s="152" t="s">
        <v>175</v>
      </c>
      <c r="E208" s="153" t="s">
        <v>1</v>
      </c>
      <c r="F208" s="154" t="s">
        <v>2408</v>
      </c>
      <c r="H208" s="153" t="s">
        <v>1</v>
      </c>
      <c r="I208" s="155"/>
      <c r="L208" s="151"/>
      <c r="M208" s="156"/>
      <c r="N208" s="157"/>
      <c r="O208" s="157"/>
      <c r="P208" s="157"/>
      <c r="Q208" s="157"/>
      <c r="R208" s="157"/>
      <c r="S208" s="157"/>
      <c r="T208" s="158"/>
      <c r="AT208" s="153" t="s">
        <v>175</v>
      </c>
      <c r="AU208" s="153" t="s">
        <v>169</v>
      </c>
      <c r="AV208" s="11" t="s">
        <v>79</v>
      </c>
      <c r="AW208" s="11" t="s">
        <v>32</v>
      </c>
      <c r="AX208" s="11" t="s">
        <v>71</v>
      </c>
      <c r="AY208" s="153" t="s">
        <v>162</v>
      </c>
    </row>
    <row r="209" spans="2:65" s="12" customFormat="1">
      <c r="B209" s="159"/>
      <c r="D209" s="152" t="s">
        <v>175</v>
      </c>
      <c r="E209" s="160" t="s">
        <v>1</v>
      </c>
      <c r="F209" s="161" t="s">
        <v>2409</v>
      </c>
      <c r="H209" s="162">
        <v>1.665</v>
      </c>
      <c r="I209" s="163"/>
      <c r="L209" s="159"/>
      <c r="M209" s="164"/>
      <c r="N209" s="165"/>
      <c r="O209" s="165"/>
      <c r="P209" s="165"/>
      <c r="Q209" s="165"/>
      <c r="R209" s="165"/>
      <c r="S209" s="165"/>
      <c r="T209" s="166"/>
      <c r="AT209" s="160" t="s">
        <v>175</v>
      </c>
      <c r="AU209" s="160" t="s">
        <v>169</v>
      </c>
      <c r="AV209" s="12" t="s">
        <v>169</v>
      </c>
      <c r="AW209" s="12" t="s">
        <v>32</v>
      </c>
      <c r="AX209" s="12" t="s">
        <v>71</v>
      </c>
      <c r="AY209" s="160" t="s">
        <v>162</v>
      </c>
    </row>
    <row r="210" spans="2:65" s="14" customFormat="1">
      <c r="B210" s="175"/>
      <c r="D210" s="152" t="s">
        <v>175</v>
      </c>
      <c r="E210" s="176" t="s">
        <v>1</v>
      </c>
      <c r="F210" s="177" t="s">
        <v>190</v>
      </c>
      <c r="H210" s="178">
        <v>107.91300000000001</v>
      </c>
      <c r="I210" s="179"/>
      <c r="L210" s="175"/>
      <c r="M210" s="180"/>
      <c r="N210" s="181"/>
      <c r="O210" s="181"/>
      <c r="P210" s="181"/>
      <c r="Q210" s="181"/>
      <c r="R210" s="181"/>
      <c r="S210" s="181"/>
      <c r="T210" s="182"/>
      <c r="AT210" s="176" t="s">
        <v>175</v>
      </c>
      <c r="AU210" s="176" t="s">
        <v>169</v>
      </c>
      <c r="AV210" s="14" t="s">
        <v>168</v>
      </c>
      <c r="AW210" s="14" t="s">
        <v>32</v>
      </c>
      <c r="AX210" s="14" t="s">
        <v>79</v>
      </c>
      <c r="AY210" s="176" t="s">
        <v>162</v>
      </c>
    </row>
    <row r="211" spans="2:65" s="10" customFormat="1" ht="22.9" customHeight="1">
      <c r="B211" s="126"/>
      <c r="D211" s="127" t="s">
        <v>70</v>
      </c>
      <c r="E211" s="137" t="s">
        <v>226</v>
      </c>
      <c r="F211" s="137" t="s">
        <v>774</v>
      </c>
      <c r="I211" s="129"/>
      <c r="J211" s="138">
        <f>BK211</f>
        <v>0</v>
      </c>
      <c r="L211" s="126"/>
      <c r="M211" s="131"/>
      <c r="N211" s="132"/>
      <c r="O211" s="132"/>
      <c r="P211" s="133">
        <f>SUM(P212:P238)</f>
        <v>0</v>
      </c>
      <c r="Q211" s="132"/>
      <c r="R211" s="133">
        <f>SUM(R212:R238)</f>
        <v>1.8239999999999999E-4</v>
      </c>
      <c r="S211" s="132"/>
      <c r="T211" s="134">
        <f>SUM(T212:T238)</f>
        <v>3.8068</v>
      </c>
      <c r="AR211" s="127" t="s">
        <v>79</v>
      </c>
      <c r="AT211" s="135" t="s">
        <v>70</v>
      </c>
      <c r="AU211" s="135" t="s">
        <v>79</v>
      </c>
      <c r="AY211" s="127" t="s">
        <v>162</v>
      </c>
      <c r="BK211" s="136">
        <f>SUM(BK212:BK238)</f>
        <v>0</v>
      </c>
    </row>
    <row r="212" spans="2:65" s="1" customFormat="1" ht="16.5" customHeight="1">
      <c r="B212" s="139"/>
      <c r="C212" s="140" t="s">
        <v>330</v>
      </c>
      <c r="D212" s="140" t="s">
        <v>164</v>
      </c>
      <c r="E212" s="242" t="s">
        <v>2410</v>
      </c>
      <c r="F212" s="243"/>
      <c r="G212" s="142" t="s">
        <v>172</v>
      </c>
      <c r="H212" s="143">
        <v>1.429</v>
      </c>
      <c r="I212" s="144"/>
      <c r="J212" s="143">
        <f>ROUND(I212*H212,3)</f>
        <v>0</v>
      </c>
      <c r="K212" s="141" t="s">
        <v>167</v>
      </c>
      <c r="L212" s="30"/>
      <c r="M212" s="145" t="s">
        <v>1</v>
      </c>
      <c r="N212" s="146" t="s">
        <v>43</v>
      </c>
      <c r="O212" s="49"/>
      <c r="P212" s="147">
        <f>O212*H212</f>
        <v>0</v>
      </c>
      <c r="Q212" s="147">
        <v>0</v>
      </c>
      <c r="R212" s="147">
        <f>Q212*H212</f>
        <v>0</v>
      </c>
      <c r="S212" s="147">
        <v>2.4</v>
      </c>
      <c r="T212" s="148">
        <f>S212*H212</f>
        <v>3.4296000000000002</v>
      </c>
      <c r="AR212" s="16" t="s">
        <v>168</v>
      </c>
      <c r="AT212" s="16" t="s">
        <v>164</v>
      </c>
      <c r="AU212" s="16" t="s">
        <v>169</v>
      </c>
      <c r="AY212" s="16" t="s">
        <v>162</v>
      </c>
      <c r="BE212" s="149">
        <f>IF(N212="základná",J212,0)</f>
        <v>0</v>
      </c>
      <c r="BF212" s="149">
        <f>IF(N212="znížená",J212,0)</f>
        <v>0</v>
      </c>
      <c r="BG212" s="149">
        <f>IF(N212="zákl. prenesená",J212,0)</f>
        <v>0</v>
      </c>
      <c r="BH212" s="149">
        <f>IF(N212="zníž. prenesená",J212,0)</f>
        <v>0</v>
      </c>
      <c r="BI212" s="149">
        <f>IF(N212="nulová",J212,0)</f>
        <v>0</v>
      </c>
      <c r="BJ212" s="16" t="s">
        <v>169</v>
      </c>
      <c r="BK212" s="150">
        <f>ROUND(I212*H212,3)</f>
        <v>0</v>
      </c>
      <c r="BL212" s="16" t="s">
        <v>168</v>
      </c>
      <c r="BM212" s="16" t="s">
        <v>2411</v>
      </c>
    </row>
    <row r="213" spans="2:65" s="11" customFormat="1">
      <c r="B213" s="151"/>
      <c r="D213" s="152" t="s">
        <v>175</v>
      </c>
      <c r="E213" s="153" t="s">
        <v>1</v>
      </c>
      <c r="F213" s="154" t="s">
        <v>2567</v>
      </c>
      <c r="H213" s="153" t="s">
        <v>1</v>
      </c>
      <c r="I213" s="155"/>
      <c r="L213" s="151"/>
      <c r="M213" s="156"/>
      <c r="N213" s="157"/>
      <c r="O213" s="157"/>
      <c r="P213" s="157"/>
      <c r="Q213" s="157"/>
      <c r="R213" s="157"/>
      <c r="S213" s="157"/>
      <c r="T213" s="158"/>
      <c r="AT213" s="153" t="s">
        <v>175</v>
      </c>
      <c r="AU213" s="153" t="s">
        <v>169</v>
      </c>
      <c r="AV213" s="11" t="s">
        <v>79</v>
      </c>
      <c r="AW213" s="11" t="s">
        <v>32</v>
      </c>
      <c r="AX213" s="11" t="s">
        <v>71</v>
      </c>
      <c r="AY213" s="153" t="s">
        <v>162</v>
      </c>
    </row>
    <row r="214" spans="2:65" s="11" customFormat="1">
      <c r="B214" s="151"/>
      <c r="D214" s="152" t="s">
        <v>175</v>
      </c>
      <c r="E214" s="153" t="s">
        <v>1</v>
      </c>
      <c r="F214" s="154" t="s">
        <v>2315</v>
      </c>
      <c r="H214" s="153" t="s">
        <v>1</v>
      </c>
      <c r="I214" s="155"/>
      <c r="L214" s="151"/>
      <c r="M214" s="156"/>
      <c r="N214" s="157"/>
      <c r="O214" s="157"/>
      <c r="P214" s="157"/>
      <c r="Q214" s="157"/>
      <c r="R214" s="157"/>
      <c r="S214" s="157"/>
      <c r="T214" s="158"/>
      <c r="AT214" s="153" t="s">
        <v>175</v>
      </c>
      <c r="AU214" s="153" t="s">
        <v>169</v>
      </c>
      <c r="AV214" s="11" t="s">
        <v>79</v>
      </c>
      <c r="AW214" s="11" t="s">
        <v>32</v>
      </c>
      <c r="AX214" s="11" t="s">
        <v>71</v>
      </c>
      <c r="AY214" s="153" t="s">
        <v>162</v>
      </c>
    </row>
    <row r="215" spans="2:65" s="12" customFormat="1">
      <c r="B215" s="159"/>
      <c r="D215" s="152" t="s">
        <v>175</v>
      </c>
      <c r="E215" s="160" t="s">
        <v>1</v>
      </c>
      <c r="F215" s="161" t="s">
        <v>2412</v>
      </c>
      <c r="H215" s="162">
        <v>0.33</v>
      </c>
      <c r="I215" s="163"/>
      <c r="L215" s="159"/>
      <c r="M215" s="164"/>
      <c r="N215" s="165"/>
      <c r="O215" s="165"/>
      <c r="P215" s="165"/>
      <c r="Q215" s="165"/>
      <c r="R215" s="165"/>
      <c r="S215" s="165"/>
      <c r="T215" s="166"/>
      <c r="AT215" s="160" t="s">
        <v>175</v>
      </c>
      <c r="AU215" s="160" t="s">
        <v>169</v>
      </c>
      <c r="AV215" s="12" t="s">
        <v>169</v>
      </c>
      <c r="AW215" s="12" t="s">
        <v>32</v>
      </c>
      <c r="AX215" s="12" t="s">
        <v>71</v>
      </c>
      <c r="AY215" s="160" t="s">
        <v>162</v>
      </c>
    </row>
    <row r="216" spans="2:65" s="11" customFormat="1">
      <c r="B216" s="151"/>
      <c r="D216" s="152" t="s">
        <v>175</v>
      </c>
      <c r="E216" s="153" t="s">
        <v>1</v>
      </c>
      <c r="F216" s="154" t="s">
        <v>2413</v>
      </c>
      <c r="H216" s="153" t="s">
        <v>1</v>
      </c>
      <c r="I216" s="155"/>
      <c r="L216" s="151"/>
      <c r="M216" s="156"/>
      <c r="N216" s="157"/>
      <c r="O216" s="157"/>
      <c r="P216" s="157"/>
      <c r="Q216" s="157"/>
      <c r="R216" s="157"/>
      <c r="S216" s="157"/>
      <c r="T216" s="158"/>
      <c r="AT216" s="153" t="s">
        <v>175</v>
      </c>
      <c r="AU216" s="153" t="s">
        <v>169</v>
      </c>
      <c r="AV216" s="11" t="s">
        <v>79</v>
      </c>
      <c r="AW216" s="11" t="s">
        <v>32</v>
      </c>
      <c r="AX216" s="11" t="s">
        <v>71</v>
      </c>
      <c r="AY216" s="153" t="s">
        <v>162</v>
      </c>
    </row>
    <row r="217" spans="2:65" s="12" customFormat="1">
      <c r="B217" s="159"/>
      <c r="D217" s="152" t="s">
        <v>175</v>
      </c>
      <c r="E217" s="160" t="s">
        <v>1</v>
      </c>
      <c r="F217" s="161" t="s">
        <v>2414</v>
      </c>
      <c r="H217" s="162">
        <v>1.099</v>
      </c>
      <c r="I217" s="163"/>
      <c r="L217" s="159"/>
      <c r="M217" s="164"/>
      <c r="N217" s="165"/>
      <c r="O217" s="165"/>
      <c r="P217" s="165"/>
      <c r="Q217" s="165"/>
      <c r="R217" s="165"/>
      <c r="S217" s="165"/>
      <c r="T217" s="166"/>
      <c r="AT217" s="160" t="s">
        <v>175</v>
      </c>
      <c r="AU217" s="160" t="s">
        <v>169</v>
      </c>
      <c r="AV217" s="12" t="s">
        <v>169</v>
      </c>
      <c r="AW217" s="12" t="s">
        <v>32</v>
      </c>
      <c r="AX217" s="12" t="s">
        <v>71</v>
      </c>
      <c r="AY217" s="160" t="s">
        <v>162</v>
      </c>
    </row>
    <row r="218" spans="2:65" s="14" customFormat="1">
      <c r="B218" s="175"/>
      <c r="D218" s="152" t="s">
        <v>175</v>
      </c>
      <c r="E218" s="176" t="s">
        <v>1</v>
      </c>
      <c r="F218" s="177" t="s">
        <v>190</v>
      </c>
      <c r="H218" s="178">
        <v>1.429</v>
      </c>
      <c r="I218" s="179"/>
      <c r="L218" s="175"/>
      <c r="M218" s="180"/>
      <c r="N218" s="181"/>
      <c r="O218" s="181"/>
      <c r="P218" s="181"/>
      <c r="Q218" s="181"/>
      <c r="R218" s="181"/>
      <c r="S218" s="181"/>
      <c r="T218" s="182"/>
      <c r="AT218" s="176" t="s">
        <v>175</v>
      </c>
      <c r="AU218" s="176" t="s">
        <v>169</v>
      </c>
      <c r="AV218" s="14" t="s">
        <v>168</v>
      </c>
      <c r="AW218" s="14" t="s">
        <v>32</v>
      </c>
      <c r="AX218" s="14" t="s">
        <v>79</v>
      </c>
      <c r="AY218" s="176" t="s">
        <v>162</v>
      </c>
    </row>
    <row r="219" spans="2:65" s="1" customFormat="1" ht="16.5" customHeight="1">
      <c r="B219" s="139"/>
      <c r="C219" s="140" t="s">
        <v>338</v>
      </c>
      <c r="D219" s="140" t="s">
        <v>164</v>
      </c>
      <c r="E219" s="242" t="s">
        <v>2415</v>
      </c>
      <c r="F219" s="243"/>
      <c r="G219" s="142" t="s">
        <v>172</v>
      </c>
      <c r="H219" s="143">
        <v>0.14299999999999999</v>
      </c>
      <c r="I219" s="144"/>
      <c r="J219" s="143">
        <f>ROUND(I219*H219,3)</f>
        <v>0</v>
      </c>
      <c r="K219" s="141" t="s">
        <v>167</v>
      </c>
      <c r="L219" s="30"/>
      <c r="M219" s="145" t="s">
        <v>1</v>
      </c>
      <c r="N219" s="146" t="s">
        <v>43</v>
      </c>
      <c r="O219" s="49"/>
      <c r="P219" s="147">
        <f>O219*H219</f>
        <v>0</v>
      </c>
      <c r="Q219" s="147">
        <v>0</v>
      </c>
      <c r="R219" s="147">
        <f>Q219*H219</f>
        <v>0</v>
      </c>
      <c r="S219" s="147">
        <v>2.4</v>
      </c>
      <c r="T219" s="148">
        <f>S219*H219</f>
        <v>0.34319999999999995</v>
      </c>
      <c r="AR219" s="16" t="s">
        <v>168</v>
      </c>
      <c r="AT219" s="16" t="s">
        <v>164</v>
      </c>
      <c r="AU219" s="16" t="s">
        <v>169</v>
      </c>
      <c r="AY219" s="16" t="s">
        <v>162</v>
      </c>
      <c r="BE219" s="149">
        <f>IF(N219="základná",J219,0)</f>
        <v>0</v>
      </c>
      <c r="BF219" s="149">
        <f>IF(N219="znížená",J219,0)</f>
        <v>0</v>
      </c>
      <c r="BG219" s="149">
        <f>IF(N219="zákl. prenesená",J219,0)</f>
        <v>0</v>
      </c>
      <c r="BH219" s="149">
        <f>IF(N219="zníž. prenesená",J219,0)</f>
        <v>0</v>
      </c>
      <c r="BI219" s="149">
        <f>IF(N219="nulová",J219,0)</f>
        <v>0</v>
      </c>
      <c r="BJ219" s="16" t="s">
        <v>169</v>
      </c>
      <c r="BK219" s="150">
        <f>ROUND(I219*H219,3)</f>
        <v>0</v>
      </c>
      <c r="BL219" s="16" t="s">
        <v>168</v>
      </c>
      <c r="BM219" s="16" t="s">
        <v>2416</v>
      </c>
    </row>
    <row r="220" spans="2:65" s="11" customFormat="1">
      <c r="B220" s="151"/>
      <c r="D220" s="152" t="s">
        <v>175</v>
      </c>
      <c r="E220" s="153" t="s">
        <v>1</v>
      </c>
      <c r="F220" s="154" t="s">
        <v>2417</v>
      </c>
      <c r="H220" s="153" t="s">
        <v>1</v>
      </c>
      <c r="I220" s="155"/>
      <c r="L220" s="151"/>
      <c r="M220" s="156"/>
      <c r="N220" s="157"/>
      <c r="O220" s="157"/>
      <c r="P220" s="157"/>
      <c r="Q220" s="157"/>
      <c r="R220" s="157"/>
      <c r="S220" s="157"/>
      <c r="T220" s="158"/>
      <c r="AT220" s="153" t="s">
        <v>175</v>
      </c>
      <c r="AU220" s="153" t="s">
        <v>169</v>
      </c>
      <c r="AV220" s="11" t="s">
        <v>79</v>
      </c>
      <c r="AW220" s="11" t="s">
        <v>32</v>
      </c>
      <c r="AX220" s="11" t="s">
        <v>71</v>
      </c>
      <c r="AY220" s="153" t="s">
        <v>162</v>
      </c>
    </row>
    <row r="221" spans="2:65" s="11" customFormat="1">
      <c r="B221" s="151"/>
      <c r="D221" s="152" t="s">
        <v>175</v>
      </c>
      <c r="E221" s="153" t="s">
        <v>1</v>
      </c>
      <c r="F221" s="154" t="s">
        <v>2418</v>
      </c>
      <c r="H221" s="153" t="s">
        <v>1</v>
      </c>
      <c r="I221" s="155"/>
      <c r="L221" s="151"/>
      <c r="M221" s="156"/>
      <c r="N221" s="157"/>
      <c r="O221" s="157"/>
      <c r="P221" s="157"/>
      <c r="Q221" s="157"/>
      <c r="R221" s="157"/>
      <c r="S221" s="157"/>
      <c r="T221" s="158"/>
      <c r="AT221" s="153" t="s">
        <v>175</v>
      </c>
      <c r="AU221" s="153" t="s">
        <v>169</v>
      </c>
      <c r="AV221" s="11" t="s">
        <v>79</v>
      </c>
      <c r="AW221" s="11" t="s">
        <v>32</v>
      </c>
      <c r="AX221" s="11" t="s">
        <v>71</v>
      </c>
      <c r="AY221" s="153" t="s">
        <v>162</v>
      </c>
    </row>
    <row r="222" spans="2:65" s="12" customFormat="1">
      <c r="B222" s="159"/>
      <c r="D222" s="152" t="s">
        <v>175</v>
      </c>
      <c r="E222" s="160" t="s">
        <v>1</v>
      </c>
      <c r="F222" s="161" t="s">
        <v>2419</v>
      </c>
      <c r="H222" s="162">
        <v>0.14299999999999999</v>
      </c>
      <c r="I222" s="163"/>
      <c r="L222" s="159"/>
      <c r="M222" s="164"/>
      <c r="N222" s="165"/>
      <c r="O222" s="165"/>
      <c r="P222" s="165"/>
      <c r="Q222" s="165"/>
      <c r="R222" s="165"/>
      <c r="S222" s="165"/>
      <c r="T222" s="166"/>
      <c r="AT222" s="160" t="s">
        <v>175</v>
      </c>
      <c r="AU222" s="160" t="s">
        <v>169</v>
      </c>
      <c r="AV222" s="12" t="s">
        <v>169</v>
      </c>
      <c r="AW222" s="12" t="s">
        <v>32</v>
      </c>
      <c r="AX222" s="12" t="s">
        <v>79</v>
      </c>
      <c r="AY222" s="160" t="s">
        <v>162</v>
      </c>
    </row>
    <row r="223" spans="2:65" s="1" customFormat="1" ht="16.5" customHeight="1">
      <c r="B223" s="139"/>
      <c r="C223" s="140" t="s">
        <v>344</v>
      </c>
      <c r="D223" s="140" t="s">
        <v>164</v>
      </c>
      <c r="E223" s="242" t="s">
        <v>2420</v>
      </c>
      <c r="F223" s="243"/>
      <c r="G223" s="142" t="s">
        <v>395</v>
      </c>
      <c r="H223" s="143">
        <v>1</v>
      </c>
      <c r="I223" s="144"/>
      <c r="J223" s="143">
        <f>ROUND(I223*H223,3)</f>
        <v>0</v>
      </c>
      <c r="K223" s="141" t="s">
        <v>167</v>
      </c>
      <c r="L223" s="30"/>
      <c r="M223" s="145" t="s">
        <v>1</v>
      </c>
      <c r="N223" s="146" t="s">
        <v>43</v>
      </c>
      <c r="O223" s="49"/>
      <c r="P223" s="147">
        <f>O223*H223</f>
        <v>0</v>
      </c>
      <c r="Q223" s="147">
        <v>0</v>
      </c>
      <c r="R223" s="147">
        <f>Q223*H223</f>
        <v>0</v>
      </c>
      <c r="S223" s="147">
        <v>3.4000000000000002E-2</v>
      </c>
      <c r="T223" s="148">
        <f>S223*H223</f>
        <v>3.4000000000000002E-2</v>
      </c>
      <c r="AR223" s="16" t="s">
        <v>168</v>
      </c>
      <c r="AT223" s="16" t="s">
        <v>164</v>
      </c>
      <c r="AU223" s="16" t="s">
        <v>169</v>
      </c>
      <c r="AY223" s="16" t="s">
        <v>162</v>
      </c>
      <c r="BE223" s="149">
        <f>IF(N223="základná",J223,0)</f>
        <v>0</v>
      </c>
      <c r="BF223" s="149">
        <f>IF(N223="znížená",J223,0)</f>
        <v>0</v>
      </c>
      <c r="BG223" s="149">
        <f>IF(N223="zákl. prenesená",J223,0)</f>
        <v>0</v>
      </c>
      <c r="BH223" s="149">
        <f>IF(N223="zníž. prenesená",J223,0)</f>
        <v>0</v>
      </c>
      <c r="BI223" s="149">
        <f>IF(N223="nulová",J223,0)</f>
        <v>0</v>
      </c>
      <c r="BJ223" s="16" t="s">
        <v>169</v>
      </c>
      <c r="BK223" s="150">
        <f>ROUND(I223*H223,3)</f>
        <v>0</v>
      </c>
      <c r="BL223" s="16" t="s">
        <v>168</v>
      </c>
      <c r="BM223" s="16" t="s">
        <v>2421</v>
      </c>
    </row>
    <row r="224" spans="2:65" s="12" customFormat="1">
      <c r="B224" s="159"/>
      <c r="D224" s="152" t="s">
        <v>175</v>
      </c>
      <c r="E224" s="160" t="s">
        <v>1</v>
      </c>
      <c r="F224" s="161" t="s">
        <v>2565</v>
      </c>
      <c r="H224" s="162">
        <v>1</v>
      </c>
      <c r="I224" s="163"/>
      <c r="L224" s="159"/>
      <c r="M224" s="164"/>
      <c r="N224" s="165"/>
      <c r="O224" s="165"/>
      <c r="P224" s="165"/>
      <c r="Q224" s="165"/>
      <c r="R224" s="165"/>
      <c r="S224" s="165"/>
      <c r="T224" s="166"/>
      <c r="AT224" s="160" t="s">
        <v>175</v>
      </c>
      <c r="AU224" s="160" t="s">
        <v>169</v>
      </c>
      <c r="AV224" s="12" t="s">
        <v>169</v>
      </c>
      <c r="AW224" s="12" t="s">
        <v>32</v>
      </c>
      <c r="AX224" s="12" t="s">
        <v>79</v>
      </c>
      <c r="AY224" s="160" t="s">
        <v>162</v>
      </c>
    </row>
    <row r="225" spans="2:65" s="1" customFormat="1" ht="16.5" customHeight="1">
      <c r="B225" s="139"/>
      <c r="C225" s="140" t="s">
        <v>348</v>
      </c>
      <c r="D225" s="140" t="s">
        <v>164</v>
      </c>
      <c r="E225" s="242" t="s">
        <v>2422</v>
      </c>
      <c r="F225" s="243"/>
      <c r="G225" s="142" t="s">
        <v>712</v>
      </c>
      <c r="H225" s="143">
        <v>2.2799999999999998</v>
      </c>
      <c r="I225" s="144"/>
      <c r="J225" s="143">
        <f>ROUND(I225*H225,3)</f>
        <v>0</v>
      </c>
      <c r="K225" s="141" t="s">
        <v>167</v>
      </c>
      <c r="L225" s="30"/>
      <c r="M225" s="145" t="s">
        <v>1</v>
      </c>
      <c r="N225" s="146" t="s">
        <v>43</v>
      </c>
      <c r="O225" s="49"/>
      <c r="P225" s="147">
        <f>O225*H225</f>
        <v>0</v>
      </c>
      <c r="Q225" s="147">
        <v>8.0000000000000007E-5</v>
      </c>
      <c r="R225" s="147">
        <f>Q225*H225</f>
        <v>1.8239999999999999E-4</v>
      </c>
      <c r="S225" s="147">
        <v>0</v>
      </c>
      <c r="T225" s="148">
        <f>S225*H225</f>
        <v>0</v>
      </c>
      <c r="AR225" s="16" t="s">
        <v>168</v>
      </c>
      <c r="AT225" s="16" t="s">
        <v>164</v>
      </c>
      <c r="AU225" s="16" t="s">
        <v>169</v>
      </c>
      <c r="AY225" s="16" t="s">
        <v>162</v>
      </c>
      <c r="BE225" s="149">
        <f>IF(N225="základná",J225,0)</f>
        <v>0</v>
      </c>
      <c r="BF225" s="149">
        <f>IF(N225="znížená",J225,0)</f>
        <v>0</v>
      </c>
      <c r="BG225" s="149">
        <f>IF(N225="zákl. prenesená",J225,0)</f>
        <v>0</v>
      </c>
      <c r="BH225" s="149">
        <f>IF(N225="zníž. prenesená",J225,0)</f>
        <v>0</v>
      </c>
      <c r="BI225" s="149">
        <f>IF(N225="nulová",J225,0)</f>
        <v>0</v>
      </c>
      <c r="BJ225" s="16" t="s">
        <v>169</v>
      </c>
      <c r="BK225" s="150">
        <f>ROUND(I225*H225,3)</f>
        <v>0</v>
      </c>
      <c r="BL225" s="16" t="s">
        <v>168</v>
      </c>
      <c r="BM225" s="16" t="s">
        <v>2423</v>
      </c>
    </row>
    <row r="226" spans="2:65" s="11" customFormat="1">
      <c r="B226" s="151"/>
      <c r="D226" s="152" t="s">
        <v>175</v>
      </c>
      <c r="E226" s="153" t="s">
        <v>1</v>
      </c>
      <c r="F226" s="154" t="s">
        <v>2424</v>
      </c>
      <c r="H226" s="153" t="s">
        <v>1</v>
      </c>
      <c r="I226" s="155"/>
      <c r="L226" s="151"/>
      <c r="M226" s="156"/>
      <c r="N226" s="157"/>
      <c r="O226" s="157"/>
      <c r="P226" s="157"/>
      <c r="Q226" s="157"/>
      <c r="R226" s="157"/>
      <c r="S226" s="157"/>
      <c r="T226" s="158"/>
      <c r="AT226" s="153" t="s">
        <v>175</v>
      </c>
      <c r="AU226" s="153" t="s">
        <v>169</v>
      </c>
      <c r="AV226" s="11" t="s">
        <v>79</v>
      </c>
      <c r="AW226" s="11" t="s">
        <v>32</v>
      </c>
      <c r="AX226" s="11" t="s">
        <v>71</v>
      </c>
      <c r="AY226" s="153" t="s">
        <v>162</v>
      </c>
    </row>
    <row r="227" spans="2:65" s="12" customFormat="1">
      <c r="B227" s="159"/>
      <c r="D227" s="152" t="s">
        <v>175</v>
      </c>
      <c r="E227" s="160" t="s">
        <v>1</v>
      </c>
      <c r="F227" s="161" t="s">
        <v>2425</v>
      </c>
      <c r="H227" s="162">
        <v>0.72</v>
      </c>
      <c r="I227" s="163"/>
      <c r="L227" s="159"/>
      <c r="M227" s="164"/>
      <c r="N227" s="165"/>
      <c r="O227" s="165"/>
      <c r="P227" s="165"/>
      <c r="Q227" s="165"/>
      <c r="R227" s="165"/>
      <c r="S227" s="165"/>
      <c r="T227" s="166"/>
      <c r="AT227" s="160" t="s">
        <v>175</v>
      </c>
      <c r="AU227" s="160" t="s">
        <v>169</v>
      </c>
      <c r="AV227" s="12" t="s">
        <v>169</v>
      </c>
      <c r="AW227" s="12" t="s">
        <v>32</v>
      </c>
      <c r="AX227" s="12" t="s">
        <v>71</v>
      </c>
      <c r="AY227" s="160" t="s">
        <v>162</v>
      </c>
    </row>
    <row r="228" spans="2:65" s="12" customFormat="1">
      <c r="B228" s="159"/>
      <c r="D228" s="152" t="s">
        <v>175</v>
      </c>
      <c r="E228" s="160" t="s">
        <v>1</v>
      </c>
      <c r="F228" s="161" t="s">
        <v>2426</v>
      </c>
      <c r="H228" s="162">
        <v>0.36</v>
      </c>
      <c r="I228" s="163"/>
      <c r="L228" s="159"/>
      <c r="M228" s="164"/>
      <c r="N228" s="165"/>
      <c r="O228" s="165"/>
      <c r="P228" s="165"/>
      <c r="Q228" s="165"/>
      <c r="R228" s="165"/>
      <c r="S228" s="165"/>
      <c r="T228" s="166"/>
      <c r="AT228" s="160" t="s">
        <v>175</v>
      </c>
      <c r="AU228" s="160" t="s">
        <v>169</v>
      </c>
      <c r="AV228" s="12" t="s">
        <v>169</v>
      </c>
      <c r="AW228" s="12" t="s">
        <v>32</v>
      </c>
      <c r="AX228" s="12" t="s">
        <v>71</v>
      </c>
      <c r="AY228" s="160" t="s">
        <v>162</v>
      </c>
    </row>
    <row r="229" spans="2:65" s="11" customFormat="1">
      <c r="B229" s="151"/>
      <c r="D229" s="152" t="s">
        <v>175</v>
      </c>
      <c r="E229" s="153" t="s">
        <v>1</v>
      </c>
      <c r="F229" s="154" t="s">
        <v>2413</v>
      </c>
      <c r="H229" s="153" t="s">
        <v>1</v>
      </c>
      <c r="I229" s="155"/>
      <c r="L229" s="151"/>
      <c r="M229" s="156"/>
      <c r="N229" s="157"/>
      <c r="O229" s="157"/>
      <c r="P229" s="157"/>
      <c r="Q229" s="157"/>
      <c r="R229" s="157"/>
      <c r="S229" s="157"/>
      <c r="T229" s="158"/>
      <c r="AT229" s="153" t="s">
        <v>175</v>
      </c>
      <c r="AU229" s="153" t="s">
        <v>169</v>
      </c>
      <c r="AV229" s="11" t="s">
        <v>79</v>
      </c>
      <c r="AW229" s="11" t="s">
        <v>32</v>
      </c>
      <c r="AX229" s="11" t="s">
        <v>71</v>
      </c>
      <c r="AY229" s="153" t="s">
        <v>162</v>
      </c>
    </row>
    <row r="230" spans="2:65" s="12" customFormat="1">
      <c r="B230" s="159"/>
      <c r="D230" s="152" t="s">
        <v>175</v>
      </c>
      <c r="E230" s="160" t="s">
        <v>1</v>
      </c>
      <c r="F230" s="161" t="s">
        <v>2427</v>
      </c>
      <c r="H230" s="162">
        <v>1.2</v>
      </c>
      <c r="I230" s="163"/>
      <c r="L230" s="159"/>
      <c r="M230" s="164"/>
      <c r="N230" s="165"/>
      <c r="O230" s="165"/>
      <c r="P230" s="165"/>
      <c r="Q230" s="165"/>
      <c r="R230" s="165"/>
      <c r="S230" s="165"/>
      <c r="T230" s="166"/>
      <c r="AT230" s="160" t="s">
        <v>175</v>
      </c>
      <c r="AU230" s="160" t="s">
        <v>169</v>
      </c>
      <c r="AV230" s="12" t="s">
        <v>169</v>
      </c>
      <c r="AW230" s="12" t="s">
        <v>32</v>
      </c>
      <c r="AX230" s="12" t="s">
        <v>71</v>
      </c>
      <c r="AY230" s="160" t="s">
        <v>162</v>
      </c>
    </row>
    <row r="231" spans="2:65" s="14" customFormat="1">
      <c r="B231" s="175"/>
      <c r="D231" s="152" t="s">
        <v>175</v>
      </c>
      <c r="E231" s="176" t="s">
        <v>1</v>
      </c>
      <c r="F231" s="177" t="s">
        <v>190</v>
      </c>
      <c r="H231" s="178">
        <v>2.2800000000000002</v>
      </c>
      <c r="I231" s="179"/>
      <c r="L231" s="175"/>
      <c r="M231" s="180"/>
      <c r="N231" s="181"/>
      <c r="O231" s="181"/>
      <c r="P231" s="181"/>
      <c r="Q231" s="181"/>
      <c r="R231" s="181"/>
      <c r="S231" s="181"/>
      <c r="T231" s="182"/>
      <c r="AT231" s="176" t="s">
        <v>175</v>
      </c>
      <c r="AU231" s="176" t="s">
        <v>169</v>
      </c>
      <c r="AV231" s="14" t="s">
        <v>168</v>
      </c>
      <c r="AW231" s="14" t="s">
        <v>32</v>
      </c>
      <c r="AX231" s="14" t="s">
        <v>79</v>
      </c>
      <c r="AY231" s="176" t="s">
        <v>162</v>
      </c>
    </row>
    <row r="232" spans="2:65" s="1" customFormat="1" ht="16.5" customHeight="1">
      <c r="B232" s="139"/>
      <c r="C232" s="140" t="s">
        <v>355</v>
      </c>
      <c r="D232" s="140" t="s">
        <v>164</v>
      </c>
      <c r="E232" s="242" t="s">
        <v>2428</v>
      </c>
      <c r="F232" s="243"/>
      <c r="G232" s="142" t="s">
        <v>256</v>
      </c>
      <c r="H232" s="143">
        <v>5.1980000000000004</v>
      </c>
      <c r="I232" s="144"/>
      <c r="J232" s="143">
        <f>ROUND(I232*H232,3)</f>
        <v>0</v>
      </c>
      <c r="K232" s="141" t="s">
        <v>167</v>
      </c>
      <c r="L232" s="30"/>
      <c r="M232" s="145" t="s">
        <v>1</v>
      </c>
      <c r="N232" s="146" t="s">
        <v>43</v>
      </c>
      <c r="O232" s="49"/>
      <c r="P232" s="147">
        <f>O232*H232</f>
        <v>0</v>
      </c>
      <c r="Q232" s="147">
        <v>0</v>
      </c>
      <c r="R232" s="147">
        <f>Q232*H232</f>
        <v>0</v>
      </c>
      <c r="S232" s="147">
        <v>0</v>
      </c>
      <c r="T232" s="148">
        <f>S232*H232</f>
        <v>0</v>
      </c>
      <c r="AR232" s="16" t="s">
        <v>168</v>
      </c>
      <c r="AT232" s="16" t="s">
        <v>164</v>
      </c>
      <c r="AU232" s="16" t="s">
        <v>169</v>
      </c>
      <c r="AY232" s="16" t="s">
        <v>162</v>
      </c>
      <c r="BE232" s="149">
        <f>IF(N232="základná",J232,0)</f>
        <v>0</v>
      </c>
      <c r="BF232" s="149">
        <f>IF(N232="znížená",J232,0)</f>
        <v>0</v>
      </c>
      <c r="BG232" s="149">
        <f>IF(N232="zákl. prenesená",J232,0)</f>
        <v>0</v>
      </c>
      <c r="BH232" s="149">
        <f>IF(N232="zníž. prenesená",J232,0)</f>
        <v>0</v>
      </c>
      <c r="BI232" s="149">
        <f>IF(N232="nulová",J232,0)</f>
        <v>0</v>
      </c>
      <c r="BJ232" s="16" t="s">
        <v>169</v>
      </c>
      <c r="BK232" s="150">
        <f>ROUND(I232*H232,3)</f>
        <v>0</v>
      </c>
      <c r="BL232" s="16" t="s">
        <v>168</v>
      </c>
      <c r="BM232" s="16" t="s">
        <v>2429</v>
      </c>
    </row>
    <row r="233" spans="2:65" s="1" customFormat="1" ht="16.5" customHeight="1">
      <c r="B233" s="139"/>
      <c r="C233" s="140" t="s">
        <v>363</v>
      </c>
      <c r="D233" s="140" t="s">
        <v>164</v>
      </c>
      <c r="E233" s="242" t="s">
        <v>2430</v>
      </c>
      <c r="F233" s="243"/>
      <c r="G233" s="142" t="s">
        <v>256</v>
      </c>
      <c r="H233" s="143">
        <v>51.98</v>
      </c>
      <c r="I233" s="144"/>
      <c r="J233" s="143">
        <f>ROUND(I233*H233,3)</f>
        <v>0</v>
      </c>
      <c r="K233" s="141" t="s">
        <v>167</v>
      </c>
      <c r="L233" s="30"/>
      <c r="M233" s="145" t="s">
        <v>1</v>
      </c>
      <c r="N233" s="146" t="s">
        <v>43</v>
      </c>
      <c r="O233" s="49"/>
      <c r="P233" s="147">
        <f>O233*H233</f>
        <v>0</v>
      </c>
      <c r="Q233" s="147">
        <v>0</v>
      </c>
      <c r="R233" s="147">
        <f>Q233*H233</f>
        <v>0</v>
      </c>
      <c r="S233" s="147">
        <v>0</v>
      </c>
      <c r="T233" s="148">
        <f>S233*H233</f>
        <v>0</v>
      </c>
      <c r="AR233" s="16" t="s">
        <v>168</v>
      </c>
      <c r="AT233" s="16" t="s">
        <v>164</v>
      </c>
      <c r="AU233" s="16" t="s">
        <v>169</v>
      </c>
      <c r="AY233" s="16" t="s">
        <v>162</v>
      </c>
      <c r="BE233" s="149">
        <f>IF(N233="základná",J233,0)</f>
        <v>0</v>
      </c>
      <c r="BF233" s="149">
        <f>IF(N233="znížená",J233,0)</f>
        <v>0</v>
      </c>
      <c r="BG233" s="149">
        <f>IF(N233="zákl. prenesená",J233,0)</f>
        <v>0</v>
      </c>
      <c r="BH233" s="149">
        <f>IF(N233="zníž. prenesená",J233,0)</f>
        <v>0</v>
      </c>
      <c r="BI233" s="149">
        <f>IF(N233="nulová",J233,0)</f>
        <v>0</v>
      </c>
      <c r="BJ233" s="16" t="s">
        <v>169</v>
      </c>
      <c r="BK233" s="150">
        <f>ROUND(I233*H233,3)</f>
        <v>0</v>
      </c>
      <c r="BL233" s="16" t="s">
        <v>168</v>
      </c>
      <c r="BM233" s="16" t="s">
        <v>2431</v>
      </c>
    </row>
    <row r="234" spans="2:65" s="12" customFormat="1">
      <c r="B234" s="159"/>
      <c r="D234" s="152" t="s">
        <v>175</v>
      </c>
      <c r="E234" s="160" t="s">
        <v>1</v>
      </c>
      <c r="F234" s="161" t="s">
        <v>2432</v>
      </c>
      <c r="H234" s="162">
        <v>51.98</v>
      </c>
      <c r="I234" s="163"/>
      <c r="L234" s="159"/>
      <c r="M234" s="164"/>
      <c r="N234" s="165"/>
      <c r="O234" s="165"/>
      <c r="P234" s="165"/>
      <c r="Q234" s="165"/>
      <c r="R234" s="165"/>
      <c r="S234" s="165"/>
      <c r="T234" s="166"/>
      <c r="AT234" s="160" t="s">
        <v>175</v>
      </c>
      <c r="AU234" s="160" t="s">
        <v>169</v>
      </c>
      <c r="AV234" s="12" t="s">
        <v>169</v>
      </c>
      <c r="AW234" s="12" t="s">
        <v>32</v>
      </c>
      <c r="AX234" s="12" t="s">
        <v>79</v>
      </c>
      <c r="AY234" s="160" t="s">
        <v>162</v>
      </c>
    </row>
    <row r="235" spans="2:65" s="1" customFormat="1" ht="16.5" customHeight="1">
      <c r="B235" s="139"/>
      <c r="C235" s="140" t="s">
        <v>380</v>
      </c>
      <c r="D235" s="140" t="s">
        <v>164</v>
      </c>
      <c r="E235" s="242" t="s">
        <v>2433</v>
      </c>
      <c r="F235" s="243"/>
      <c r="G235" s="142" t="s">
        <v>256</v>
      </c>
      <c r="H235" s="143">
        <v>5.1980000000000004</v>
      </c>
      <c r="I235" s="144"/>
      <c r="J235" s="143">
        <f>ROUND(I235*H235,3)</f>
        <v>0</v>
      </c>
      <c r="K235" s="141" t="s">
        <v>167</v>
      </c>
      <c r="L235" s="30"/>
      <c r="M235" s="145" t="s">
        <v>1</v>
      </c>
      <c r="N235" s="146" t="s">
        <v>43</v>
      </c>
      <c r="O235" s="49"/>
      <c r="P235" s="147">
        <f>O235*H235</f>
        <v>0</v>
      </c>
      <c r="Q235" s="147">
        <v>0</v>
      </c>
      <c r="R235" s="147">
        <f>Q235*H235</f>
        <v>0</v>
      </c>
      <c r="S235" s="147">
        <v>0</v>
      </c>
      <c r="T235" s="148">
        <f>S235*H235</f>
        <v>0</v>
      </c>
      <c r="AR235" s="16" t="s">
        <v>168</v>
      </c>
      <c r="AT235" s="16" t="s">
        <v>164</v>
      </c>
      <c r="AU235" s="16" t="s">
        <v>169</v>
      </c>
      <c r="AY235" s="16" t="s">
        <v>162</v>
      </c>
      <c r="BE235" s="149">
        <f>IF(N235="základná",J235,0)</f>
        <v>0</v>
      </c>
      <c r="BF235" s="149">
        <f>IF(N235="znížená",J235,0)</f>
        <v>0</v>
      </c>
      <c r="BG235" s="149">
        <f>IF(N235="zákl. prenesená",J235,0)</f>
        <v>0</v>
      </c>
      <c r="BH235" s="149">
        <f>IF(N235="zníž. prenesená",J235,0)</f>
        <v>0</v>
      </c>
      <c r="BI235" s="149">
        <f>IF(N235="nulová",J235,0)</f>
        <v>0</v>
      </c>
      <c r="BJ235" s="16" t="s">
        <v>169</v>
      </c>
      <c r="BK235" s="150">
        <f>ROUND(I235*H235,3)</f>
        <v>0</v>
      </c>
      <c r="BL235" s="16" t="s">
        <v>168</v>
      </c>
      <c r="BM235" s="16" t="s">
        <v>2434</v>
      </c>
    </row>
    <row r="236" spans="2:65" s="1" customFormat="1" ht="16.5" customHeight="1">
      <c r="B236" s="139"/>
      <c r="C236" s="140" t="s">
        <v>387</v>
      </c>
      <c r="D236" s="140" t="s">
        <v>164</v>
      </c>
      <c r="E236" s="242" t="s">
        <v>2435</v>
      </c>
      <c r="F236" s="243"/>
      <c r="G236" s="142" t="s">
        <v>256</v>
      </c>
      <c r="H236" s="143">
        <v>41.584000000000003</v>
      </c>
      <c r="I236" s="144"/>
      <c r="J236" s="143">
        <f>ROUND(I236*H236,3)</f>
        <v>0</v>
      </c>
      <c r="K236" s="141" t="s">
        <v>167</v>
      </c>
      <c r="L236" s="30"/>
      <c r="M236" s="145" t="s">
        <v>1</v>
      </c>
      <c r="N236" s="146" t="s">
        <v>43</v>
      </c>
      <c r="O236" s="49"/>
      <c r="P236" s="147">
        <f>O236*H236</f>
        <v>0</v>
      </c>
      <c r="Q236" s="147">
        <v>0</v>
      </c>
      <c r="R236" s="147">
        <f>Q236*H236</f>
        <v>0</v>
      </c>
      <c r="S236" s="147">
        <v>0</v>
      </c>
      <c r="T236" s="148">
        <f>S236*H236</f>
        <v>0</v>
      </c>
      <c r="AR236" s="16" t="s">
        <v>168</v>
      </c>
      <c r="AT236" s="16" t="s">
        <v>164</v>
      </c>
      <c r="AU236" s="16" t="s">
        <v>169</v>
      </c>
      <c r="AY236" s="16" t="s">
        <v>162</v>
      </c>
      <c r="BE236" s="149">
        <f>IF(N236="základná",J236,0)</f>
        <v>0</v>
      </c>
      <c r="BF236" s="149">
        <f>IF(N236="znížená",J236,0)</f>
        <v>0</v>
      </c>
      <c r="BG236" s="149">
        <f>IF(N236="zákl. prenesená",J236,0)</f>
        <v>0</v>
      </c>
      <c r="BH236" s="149">
        <f>IF(N236="zníž. prenesená",J236,0)</f>
        <v>0</v>
      </c>
      <c r="BI236" s="149">
        <f>IF(N236="nulová",J236,0)</f>
        <v>0</v>
      </c>
      <c r="BJ236" s="16" t="s">
        <v>169</v>
      </c>
      <c r="BK236" s="150">
        <f>ROUND(I236*H236,3)</f>
        <v>0</v>
      </c>
      <c r="BL236" s="16" t="s">
        <v>168</v>
      </c>
      <c r="BM236" s="16" t="s">
        <v>2436</v>
      </c>
    </row>
    <row r="237" spans="2:65" s="12" customFormat="1">
      <c r="B237" s="159"/>
      <c r="D237" s="152" t="s">
        <v>175</v>
      </c>
      <c r="E237" s="160" t="s">
        <v>1</v>
      </c>
      <c r="F237" s="161" t="s">
        <v>2437</v>
      </c>
      <c r="H237" s="162">
        <v>41.584000000000003</v>
      </c>
      <c r="I237" s="163"/>
      <c r="L237" s="159"/>
      <c r="M237" s="164"/>
      <c r="N237" s="165"/>
      <c r="O237" s="165"/>
      <c r="P237" s="165"/>
      <c r="Q237" s="165"/>
      <c r="R237" s="165"/>
      <c r="S237" s="165"/>
      <c r="T237" s="166"/>
      <c r="AT237" s="160" t="s">
        <v>175</v>
      </c>
      <c r="AU237" s="160" t="s">
        <v>169</v>
      </c>
      <c r="AV237" s="12" t="s">
        <v>169</v>
      </c>
      <c r="AW237" s="12" t="s">
        <v>32</v>
      </c>
      <c r="AX237" s="12" t="s">
        <v>79</v>
      </c>
      <c r="AY237" s="160" t="s">
        <v>162</v>
      </c>
    </row>
    <row r="238" spans="2:65" s="1" customFormat="1" ht="16.5" customHeight="1">
      <c r="B238" s="139"/>
      <c r="C238" s="140" t="s">
        <v>393</v>
      </c>
      <c r="D238" s="140" t="s">
        <v>164</v>
      </c>
      <c r="E238" s="242" t="s">
        <v>2438</v>
      </c>
      <c r="F238" s="243"/>
      <c r="G238" s="142" t="s">
        <v>256</v>
      </c>
      <c r="H238" s="143">
        <v>5.1980000000000004</v>
      </c>
      <c r="I238" s="144"/>
      <c r="J238" s="143">
        <f>ROUND(I238*H238,3)</f>
        <v>0</v>
      </c>
      <c r="K238" s="141" t="s">
        <v>167</v>
      </c>
      <c r="L238" s="30"/>
      <c r="M238" s="145" t="s">
        <v>1</v>
      </c>
      <c r="N238" s="146" t="s">
        <v>43</v>
      </c>
      <c r="O238" s="49"/>
      <c r="P238" s="147">
        <f>O238*H238</f>
        <v>0</v>
      </c>
      <c r="Q238" s="147">
        <v>0</v>
      </c>
      <c r="R238" s="147">
        <f>Q238*H238</f>
        <v>0</v>
      </c>
      <c r="S238" s="147">
        <v>0</v>
      </c>
      <c r="T238" s="148">
        <f>S238*H238</f>
        <v>0</v>
      </c>
      <c r="AR238" s="16" t="s">
        <v>168</v>
      </c>
      <c r="AT238" s="16" t="s">
        <v>164</v>
      </c>
      <c r="AU238" s="16" t="s">
        <v>169</v>
      </c>
      <c r="AY238" s="16" t="s">
        <v>162</v>
      </c>
      <c r="BE238" s="149">
        <f>IF(N238="základná",J238,0)</f>
        <v>0</v>
      </c>
      <c r="BF238" s="149">
        <f>IF(N238="znížená",J238,0)</f>
        <v>0</v>
      </c>
      <c r="BG238" s="149">
        <f>IF(N238="zákl. prenesená",J238,0)</f>
        <v>0</v>
      </c>
      <c r="BH238" s="149">
        <f>IF(N238="zníž. prenesená",J238,0)</f>
        <v>0</v>
      </c>
      <c r="BI238" s="149">
        <f>IF(N238="nulová",J238,0)</f>
        <v>0</v>
      </c>
      <c r="BJ238" s="16" t="s">
        <v>169</v>
      </c>
      <c r="BK238" s="150">
        <f>ROUND(I238*H238,3)</f>
        <v>0</v>
      </c>
      <c r="BL238" s="16" t="s">
        <v>168</v>
      </c>
      <c r="BM238" s="16" t="s">
        <v>2439</v>
      </c>
    </row>
    <row r="239" spans="2:65" s="10" customFormat="1" ht="22.9" customHeight="1">
      <c r="B239" s="126"/>
      <c r="D239" s="127" t="s">
        <v>70</v>
      </c>
      <c r="E239" s="137" t="s">
        <v>807</v>
      </c>
      <c r="F239" s="137" t="s">
        <v>859</v>
      </c>
      <c r="I239" s="129"/>
      <c r="J239" s="138">
        <f>BK239</f>
        <v>0</v>
      </c>
      <c r="L239" s="126"/>
      <c r="M239" s="131"/>
      <c r="N239" s="132"/>
      <c r="O239" s="132"/>
      <c r="P239" s="133">
        <f>P240</f>
        <v>0</v>
      </c>
      <c r="Q239" s="132"/>
      <c r="R239" s="133">
        <f>R240</f>
        <v>0</v>
      </c>
      <c r="S239" s="132"/>
      <c r="T239" s="134">
        <f>T240</f>
        <v>0</v>
      </c>
      <c r="AR239" s="127" t="s">
        <v>79</v>
      </c>
      <c r="AT239" s="135" t="s">
        <v>70</v>
      </c>
      <c r="AU239" s="135" t="s">
        <v>79</v>
      </c>
      <c r="AY239" s="127" t="s">
        <v>162</v>
      </c>
      <c r="BK239" s="136">
        <f>BK240</f>
        <v>0</v>
      </c>
    </row>
    <row r="240" spans="2:65" s="1" customFormat="1" ht="16.5" customHeight="1">
      <c r="B240" s="139"/>
      <c r="C240" s="140" t="s">
        <v>399</v>
      </c>
      <c r="D240" s="140" t="s">
        <v>164</v>
      </c>
      <c r="E240" s="242" t="s">
        <v>2440</v>
      </c>
      <c r="F240" s="243"/>
      <c r="G240" s="142" t="s">
        <v>256</v>
      </c>
      <c r="H240" s="143">
        <v>12.587999999999999</v>
      </c>
      <c r="I240" s="144"/>
      <c r="J240" s="143">
        <f>ROUND(I240*H240,3)</f>
        <v>0</v>
      </c>
      <c r="K240" s="141" t="s">
        <v>167</v>
      </c>
      <c r="L240" s="30"/>
      <c r="M240" s="145" t="s">
        <v>1</v>
      </c>
      <c r="N240" s="146" t="s">
        <v>43</v>
      </c>
      <c r="O240" s="49"/>
      <c r="P240" s="147">
        <f>O240*H240</f>
        <v>0</v>
      </c>
      <c r="Q240" s="147">
        <v>0</v>
      </c>
      <c r="R240" s="147">
        <f>Q240*H240</f>
        <v>0</v>
      </c>
      <c r="S240" s="147">
        <v>0</v>
      </c>
      <c r="T240" s="148">
        <f>S240*H240</f>
        <v>0</v>
      </c>
      <c r="AR240" s="16" t="s">
        <v>168</v>
      </c>
      <c r="AT240" s="16" t="s">
        <v>164</v>
      </c>
      <c r="AU240" s="16" t="s">
        <v>169</v>
      </c>
      <c r="AY240" s="16" t="s">
        <v>162</v>
      </c>
      <c r="BE240" s="149">
        <f>IF(N240="základná",J240,0)</f>
        <v>0</v>
      </c>
      <c r="BF240" s="149">
        <f>IF(N240="znížená",J240,0)</f>
        <v>0</v>
      </c>
      <c r="BG240" s="149">
        <f>IF(N240="zákl. prenesená",J240,0)</f>
        <v>0</v>
      </c>
      <c r="BH240" s="149">
        <f>IF(N240="zníž. prenesená",J240,0)</f>
        <v>0</v>
      </c>
      <c r="BI240" s="149">
        <f>IF(N240="nulová",J240,0)</f>
        <v>0</v>
      </c>
      <c r="BJ240" s="16" t="s">
        <v>169</v>
      </c>
      <c r="BK240" s="150">
        <f>ROUND(I240*H240,3)</f>
        <v>0</v>
      </c>
      <c r="BL240" s="16" t="s">
        <v>168</v>
      </c>
      <c r="BM240" s="16" t="s">
        <v>2441</v>
      </c>
    </row>
    <row r="241" spans="2:65" s="10" customFormat="1" ht="25.9" customHeight="1">
      <c r="B241" s="126"/>
      <c r="D241" s="127" t="s">
        <v>70</v>
      </c>
      <c r="E241" s="128" t="s">
        <v>863</v>
      </c>
      <c r="F241" s="128" t="s">
        <v>864</v>
      </c>
      <c r="I241" s="129"/>
      <c r="J241" s="130">
        <f>BK241</f>
        <v>0</v>
      </c>
      <c r="L241" s="126"/>
      <c r="M241" s="131"/>
      <c r="N241" s="132"/>
      <c r="O241" s="132"/>
      <c r="P241" s="133">
        <f>P242+P284</f>
        <v>0</v>
      </c>
      <c r="Q241" s="132"/>
      <c r="R241" s="133">
        <f>R242+R284</f>
        <v>8.7340839999999989E-2</v>
      </c>
      <c r="S241" s="132"/>
      <c r="T241" s="134">
        <f>T242+T284</f>
        <v>1.39089</v>
      </c>
      <c r="AR241" s="127" t="s">
        <v>169</v>
      </c>
      <c r="AT241" s="135" t="s">
        <v>70</v>
      </c>
      <c r="AU241" s="135" t="s">
        <v>71</v>
      </c>
      <c r="AY241" s="127" t="s">
        <v>162</v>
      </c>
      <c r="BK241" s="136">
        <f>BK242+BK284</f>
        <v>0</v>
      </c>
    </row>
    <row r="242" spans="2:65" s="10" customFormat="1" ht="22.9" customHeight="1">
      <c r="B242" s="126"/>
      <c r="D242" s="127" t="s">
        <v>70</v>
      </c>
      <c r="E242" s="137" t="s">
        <v>1288</v>
      </c>
      <c r="F242" s="137" t="s">
        <v>1289</v>
      </c>
      <c r="I242" s="129"/>
      <c r="J242" s="138">
        <f>BK242</f>
        <v>0</v>
      </c>
      <c r="L242" s="126"/>
      <c r="M242" s="131"/>
      <c r="N242" s="132"/>
      <c r="O242" s="132"/>
      <c r="P242" s="133">
        <f>SUM(P243:P283)</f>
        <v>0</v>
      </c>
      <c r="Q242" s="132"/>
      <c r="R242" s="133">
        <f>SUM(R243:R283)</f>
        <v>8.3851719999999991E-2</v>
      </c>
      <c r="S242" s="132"/>
      <c r="T242" s="134">
        <f>SUM(T243:T283)</f>
        <v>1.39089</v>
      </c>
      <c r="AR242" s="127" t="s">
        <v>169</v>
      </c>
      <c r="AT242" s="135" t="s">
        <v>70</v>
      </c>
      <c r="AU242" s="135" t="s">
        <v>79</v>
      </c>
      <c r="AY242" s="127" t="s">
        <v>162</v>
      </c>
      <c r="BK242" s="136">
        <f>SUM(BK243:BK283)</f>
        <v>0</v>
      </c>
    </row>
    <row r="243" spans="2:65" s="1" customFormat="1" ht="22.5" customHeight="1">
      <c r="B243" s="139"/>
      <c r="C243" s="140" t="s">
        <v>404</v>
      </c>
      <c r="D243" s="140" t="s">
        <v>164</v>
      </c>
      <c r="E243" s="244" t="s">
        <v>2568</v>
      </c>
      <c r="F243" s="245"/>
      <c r="G243" s="142" t="s">
        <v>274</v>
      </c>
      <c r="H243" s="143">
        <v>75.61</v>
      </c>
      <c r="I243" s="144"/>
      <c r="J243" s="143">
        <f>ROUND(I243*H243,3)</f>
        <v>0</v>
      </c>
      <c r="K243" s="141" t="s">
        <v>1</v>
      </c>
      <c r="L243" s="30"/>
      <c r="M243" s="145" t="s">
        <v>1</v>
      </c>
      <c r="N243" s="146" t="s">
        <v>43</v>
      </c>
      <c r="O243" s="49"/>
      <c r="P243" s="147">
        <f>O243*H243</f>
        <v>0</v>
      </c>
      <c r="Q243" s="147">
        <v>0</v>
      </c>
      <c r="R243" s="147">
        <f>Q243*H243</f>
        <v>0</v>
      </c>
      <c r="S243" s="147">
        <v>0</v>
      </c>
      <c r="T243" s="148">
        <f>S243*H243</f>
        <v>0</v>
      </c>
      <c r="AR243" s="16" t="s">
        <v>272</v>
      </c>
      <c r="AT243" s="16" t="s">
        <v>164</v>
      </c>
      <c r="AU243" s="16" t="s">
        <v>169</v>
      </c>
      <c r="AY243" s="16" t="s">
        <v>162</v>
      </c>
      <c r="BE243" s="149">
        <f>IF(N243="základná",J243,0)</f>
        <v>0</v>
      </c>
      <c r="BF243" s="149">
        <f>IF(N243="znížená",J243,0)</f>
        <v>0</v>
      </c>
      <c r="BG243" s="149">
        <f>IF(N243="zákl. prenesená",J243,0)</f>
        <v>0</v>
      </c>
      <c r="BH243" s="149">
        <f>IF(N243="zníž. prenesená",J243,0)</f>
        <v>0</v>
      </c>
      <c r="BI243" s="149">
        <f>IF(N243="nulová",J243,0)</f>
        <v>0</v>
      </c>
      <c r="BJ243" s="16" t="s">
        <v>169</v>
      </c>
      <c r="BK243" s="150">
        <f>ROUND(I243*H243,3)</f>
        <v>0</v>
      </c>
      <c r="BL243" s="16" t="s">
        <v>272</v>
      </c>
      <c r="BM243" s="16" t="s">
        <v>2442</v>
      </c>
    </row>
    <row r="244" spans="2:65" s="11" customFormat="1">
      <c r="B244" s="151"/>
      <c r="D244" s="152" t="s">
        <v>175</v>
      </c>
      <c r="E244" s="153" t="s">
        <v>1</v>
      </c>
      <c r="F244" s="154" t="s">
        <v>2443</v>
      </c>
      <c r="H244" s="153" t="s">
        <v>1</v>
      </c>
      <c r="I244" s="155"/>
      <c r="L244" s="151"/>
      <c r="M244" s="156"/>
      <c r="N244" s="157"/>
      <c r="O244" s="157"/>
      <c r="P244" s="157"/>
      <c r="Q244" s="157"/>
      <c r="R244" s="157"/>
      <c r="S244" s="157"/>
      <c r="T244" s="158"/>
      <c r="AT244" s="153" t="s">
        <v>175</v>
      </c>
      <c r="AU244" s="153" t="s">
        <v>169</v>
      </c>
      <c r="AV244" s="11" t="s">
        <v>79</v>
      </c>
      <c r="AW244" s="11" t="s">
        <v>32</v>
      </c>
      <c r="AX244" s="11" t="s">
        <v>71</v>
      </c>
      <c r="AY244" s="153" t="s">
        <v>162</v>
      </c>
    </row>
    <row r="245" spans="2:65" s="11" customFormat="1">
      <c r="B245" s="151"/>
      <c r="D245" s="152" t="s">
        <v>175</v>
      </c>
      <c r="E245" s="153" t="s">
        <v>1</v>
      </c>
      <c r="F245" s="154" t="s">
        <v>2444</v>
      </c>
      <c r="H245" s="153" t="s">
        <v>1</v>
      </c>
      <c r="I245" s="155"/>
      <c r="L245" s="151"/>
      <c r="M245" s="156"/>
      <c r="N245" s="157"/>
      <c r="O245" s="157"/>
      <c r="P245" s="157"/>
      <c r="Q245" s="157"/>
      <c r="R245" s="157"/>
      <c r="S245" s="157"/>
      <c r="T245" s="158"/>
      <c r="AT245" s="153" t="s">
        <v>175</v>
      </c>
      <c r="AU245" s="153" t="s">
        <v>169</v>
      </c>
      <c r="AV245" s="11" t="s">
        <v>79</v>
      </c>
      <c r="AW245" s="11" t="s">
        <v>32</v>
      </c>
      <c r="AX245" s="11" t="s">
        <v>71</v>
      </c>
      <c r="AY245" s="153" t="s">
        <v>162</v>
      </c>
    </row>
    <row r="246" spans="2:65" s="12" customFormat="1">
      <c r="B246" s="159"/>
      <c r="D246" s="152" t="s">
        <v>175</v>
      </c>
      <c r="E246" s="160" t="s">
        <v>1</v>
      </c>
      <c r="F246" s="161" t="s">
        <v>2445</v>
      </c>
      <c r="H246" s="162">
        <v>30.417999999999999</v>
      </c>
      <c r="I246" s="163"/>
      <c r="L246" s="159"/>
      <c r="M246" s="164"/>
      <c r="N246" s="165"/>
      <c r="O246" s="165"/>
      <c r="P246" s="165"/>
      <c r="Q246" s="165"/>
      <c r="R246" s="165"/>
      <c r="S246" s="165"/>
      <c r="T246" s="166"/>
      <c r="AT246" s="160" t="s">
        <v>175</v>
      </c>
      <c r="AU246" s="160" t="s">
        <v>169</v>
      </c>
      <c r="AV246" s="12" t="s">
        <v>169</v>
      </c>
      <c r="AW246" s="12" t="s">
        <v>32</v>
      </c>
      <c r="AX246" s="12" t="s">
        <v>71</v>
      </c>
      <c r="AY246" s="160" t="s">
        <v>162</v>
      </c>
    </row>
    <row r="247" spans="2:65" s="11" customFormat="1">
      <c r="B247" s="151"/>
      <c r="D247" s="152" t="s">
        <v>175</v>
      </c>
      <c r="E247" s="153" t="s">
        <v>1</v>
      </c>
      <c r="F247" s="154" t="s">
        <v>2322</v>
      </c>
      <c r="H247" s="153" t="s">
        <v>1</v>
      </c>
      <c r="I247" s="155"/>
      <c r="L247" s="151"/>
      <c r="M247" s="156"/>
      <c r="N247" s="157"/>
      <c r="O247" s="157"/>
      <c r="P247" s="157"/>
      <c r="Q247" s="157"/>
      <c r="R247" s="157"/>
      <c r="S247" s="157"/>
      <c r="T247" s="158"/>
      <c r="AT247" s="153" t="s">
        <v>175</v>
      </c>
      <c r="AU247" s="153" t="s">
        <v>169</v>
      </c>
      <c r="AV247" s="11" t="s">
        <v>79</v>
      </c>
      <c r="AW247" s="11" t="s">
        <v>32</v>
      </c>
      <c r="AX247" s="11" t="s">
        <v>71</v>
      </c>
      <c r="AY247" s="153" t="s">
        <v>162</v>
      </c>
    </row>
    <row r="248" spans="2:65" s="12" customFormat="1">
      <c r="B248" s="159"/>
      <c r="D248" s="152" t="s">
        <v>175</v>
      </c>
      <c r="E248" s="160" t="s">
        <v>1</v>
      </c>
      <c r="F248" s="161" t="s">
        <v>2446</v>
      </c>
      <c r="H248" s="162">
        <v>45.192</v>
      </c>
      <c r="I248" s="163"/>
      <c r="L248" s="159"/>
      <c r="M248" s="164"/>
      <c r="N248" s="165"/>
      <c r="O248" s="165"/>
      <c r="P248" s="165"/>
      <c r="Q248" s="165"/>
      <c r="R248" s="165"/>
      <c r="S248" s="165"/>
      <c r="T248" s="166"/>
      <c r="AT248" s="160" t="s">
        <v>175</v>
      </c>
      <c r="AU248" s="160" t="s">
        <v>169</v>
      </c>
      <c r="AV248" s="12" t="s">
        <v>169</v>
      </c>
      <c r="AW248" s="12" t="s">
        <v>32</v>
      </c>
      <c r="AX248" s="12" t="s">
        <v>71</v>
      </c>
      <c r="AY248" s="160" t="s">
        <v>162</v>
      </c>
    </row>
    <row r="249" spans="2:65" s="14" customFormat="1">
      <c r="B249" s="175"/>
      <c r="D249" s="152" t="s">
        <v>175</v>
      </c>
      <c r="E249" s="176" t="s">
        <v>1</v>
      </c>
      <c r="F249" s="177" t="s">
        <v>190</v>
      </c>
      <c r="H249" s="178">
        <v>75.61</v>
      </c>
      <c r="I249" s="179"/>
      <c r="L249" s="175"/>
      <c r="M249" s="180"/>
      <c r="N249" s="181"/>
      <c r="O249" s="181"/>
      <c r="P249" s="181"/>
      <c r="Q249" s="181"/>
      <c r="R249" s="181"/>
      <c r="S249" s="181"/>
      <c r="T249" s="182"/>
      <c r="AT249" s="176" t="s">
        <v>175</v>
      </c>
      <c r="AU249" s="176" t="s">
        <v>169</v>
      </c>
      <c r="AV249" s="14" t="s">
        <v>168</v>
      </c>
      <c r="AW249" s="14" t="s">
        <v>32</v>
      </c>
      <c r="AX249" s="14" t="s">
        <v>79</v>
      </c>
      <c r="AY249" s="176" t="s">
        <v>162</v>
      </c>
    </row>
    <row r="250" spans="2:65" s="1" customFormat="1" ht="22.5" customHeight="1">
      <c r="B250" s="139"/>
      <c r="C250" s="140" t="s">
        <v>408</v>
      </c>
      <c r="D250" s="140" t="s">
        <v>164</v>
      </c>
      <c r="E250" s="244" t="s">
        <v>2569</v>
      </c>
      <c r="F250" s="245"/>
      <c r="G250" s="142" t="s">
        <v>395</v>
      </c>
      <c r="H250" s="143">
        <v>1</v>
      </c>
      <c r="I250" s="144"/>
      <c r="J250" s="143">
        <f>ROUND(I250*H250,3)</f>
        <v>0</v>
      </c>
      <c r="K250" s="141" t="s">
        <v>1</v>
      </c>
      <c r="L250" s="30"/>
      <c r="M250" s="145" t="s">
        <v>1</v>
      </c>
      <c r="N250" s="146" t="s">
        <v>43</v>
      </c>
      <c r="O250" s="49"/>
      <c r="P250" s="147">
        <f>O250*H250</f>
        <v>0</v>
      </c>
      <c r="Q250" s="147">
        <v>0</v>
      </c>
      <c r="R250" s="147">
        <f>Q250*H250</f>
        <v>0</v>
      </c>
      <c r="S250" s="147">
        <v>0</v>
      </c>
      <c r="T250" s="148">
        <f>S250*H250</f>
        <v>0</v>
      </c>
      <c r="AR250" s="16" t="s">
        <v>272</v>
      </c>
      <c r="AT250" s="16" t="s">
        <v>164</v>
      </c>
      <c r="AU250" s="16" t="s">
        <v>169</v>
      </c>
      <c r="AY250" s="16" t="s">
        <v>162</v>
      </c>
      <c r="BE250" s="149">
        <f>IF(N250="základná",J250,0)</f>
        <v>0</v>
      </c>
      <c r="BF250" s="149">
        <f>IF(N250="znížená",J250,0)</f>
        <v>0</v>
      </c>
      <c r="BG250" s="149">
        <f>IF(N250="zákl. prenesená",J250,0)</f>
        <v>0</v>
      </c>
      <c r="BH250" s="149">
        <f>IF(N250="zníž. prenesená",J250,0)</f>
        <v>0</v>
      </c>
      <c r="BI250" s="149">
        <f>IF(N250="nulová",J250,0)</f>
        <v>0</v>
      </c>
      <c r="BJ250" s="16" t="s">
        <v>169</v>
      </c>
      <c r="BK250" s="150">
        <f>ROUND(I250*H250,3)</f>
        <v>0</v>
      </c>
      <c r="BL250" s="16" t="s">
        <v>272</v>
      </c>
      <c r="BM250" s="16" t="s">
        <v>2447</v>
      </c>
    </row>
    <row r="251" spans="2:65" s="12" customFormat="1">
      <c r="B251" s="159"/>
      <c r="D251" s="152" t="s">
        <v>175</v>
      </c>
      <c r="E251" s="160" t="s">
        <v>1</v>
      </c>
      <c r="F251" s="161" t="s">
        <v>2448</v>
      </c>
      <c r="H251" s="162">
        <v>1</v>
      </c>
      <c r="I251" s="163"/>
      <c r="L251" s="159"/>
      <c r="M251" s="164"/>
      <c r="N251" s="165"/>
      <c r="O251" s="165"/>
      <c r="P251" s="165"/>
      <c r="Q251" s="165"/>
      <c r="R251" s="165"/>
      <c r="S251" s="165"/>
      <c r="T251" s="166"/>
      <c r="AT251" s="160" t="s">
        <v>175</v>
      </c>
      <c r="AU251" s="160" t="s">
        <v>169</v>
      </c>
      <c r="AV251" s="12" t="s">
        <v>169</v>
      </c>
      <c r="AW251" s="12" t="s">
        <v>32</v>
      </c>
      <c r="AX251" s="12" t="s">
        <v>71</v>
      </c>
      <c r="AY251" s="160" t="s">
        <v>162</v>
      </c>
    </row>
    <row r="252" spans="2:65" s="14" customFormat="1">
      <c r="B252" s="175"/>
      <c r="D252" s="152" t="s">
        <v>175</v>
      </c>
      <c r="E252" s="176" t="s">
        <v>1</v>
      </c>
      <c r="F252" s="177" t="s">
        <v>190</v>
      </c>
      <c r="H252" s="178">
        <v>1</v>
      </c>
      <c r="I252" s="179"/>
      <c r="L252" s="175"/>
      <c r="M252" s="180"/>
      <c r="N252" s="181"/>
      <c r="O252" s="181"/>
      <c r="P252" s="181"/>
      <c r="Q252" s="181"/>
      <c r="R252" s="181"/>
      <c r="S252" s="181"/>
      <c r="T252" s="182"/>
      <c r="AT252" s="176" t="s">
        <v>175</v>
      </c>
      <c r="AU252" s="176" t="s">
        <v>169</v>
      </c>
      <c r="AV252" s="14" t="s">
        <v>168</v>
      </c>
      <c r="AW252" s="14" t="s">
        <v>32</v>
      </c>
      <c r="AX252" s="14" t="s">
        <v>79</v>
      </c>
      <c r="AY252" s="176" t="s">
        <v>162</v>
      </c>
    </row>
    <row r="253" spans="2:65" s="1" customFormat="1" ht="22.5" customHeight="1">
      <c r="B253" s="139"/>
      <c r="C253" s="140" t="s">
        <v>412</v>
      </c>
      <c r="D253" s="140" t="s">
        <v>164</v>
      </c>
      <c r="E253" s="244" t="s">
        <v>2570</v>
      </c>
      <c r="F253" s="245"/>
      <c r="G253" s="142" t="s">
        <v>395</v>
      </c>
      <c r="H253" s="143">
        <v>1</v>
      </c>
      <c r="I253" s="144"/>
      <c r="J253" s="143">
        <f>ROUND(I253*H253,3)</f>
        <v>0</v>
      </c>
      <c r="K253" s="141" t="s">
        <v>1</v>
      </c>
      <c r="L253" s="30"/>
      <c r="M253" s="145" t="s">
        <v>1</v>
      </c>
      <c r="N253" s="146" t="s">
        <v>43</v>
      </c>
      <c r="O253" s="49"/>
      <c r="P253" s="147">
        <f>O253*H253</f>
        <v>0</v>
      </c>
      <c r="Q253" s="147">
        <v>0</v>
      </c>
      <c r="R253" s="147">
        <f>Q253*H253</f>
        <v>0</v>
      </c>
      <c r="S253" s="147">
        <v>0</v>
      </c>
      <c r="T253" s="148">
        <f>S253*H253</f>
        <v>0</v>
      </c>
      <c r="AR253" s="16" t="s">
        <v>272</v>
      </c>
      <c r="AT253" s="16" t="s">
        <v>164</v>
      </c>
      <c r="AU253" s="16" t="s">
        <v>169</v>
      </c>
      <c r="AY253" s="16" t="s">
        <v>162</v>
      </c>
      <c r="BE253" s="149">
        <f>IF(N253="základná",J253,0)</f>
        <v>0</v>
      </c>
      <c r="BF253" s="149">
        <f>IF(N253="znížená",J253,0)</f>
        <v>0</v>
      </c>
      <c r="BG253" s="149">
        <f>IF(N253="zákl. prenesená",J253,0)</f>
        <v>0</v>
      </c>
      <c r="BH253" s="149">
        <f>IF(N253="zníž. prenesená",J253,0)</f>
        <v>0</v>
      </c>
      <c r="BI253" s="149">
        <f>IF(N253="nulová",J253,0)</f>
        <v>0</v>
      </c>
      <c r="BJ253" s="16" t="s">
        <v>169</v>
      </c>
      <c r="BK253" s="150">
        <f>ROUND(I253*H253,3)</f>
        <v>0</v>
      </c>
      <c r="BL253" s="16" t="s">
        <v>272</v>
      </c>
      <c r="BM253" s="16" t="s">
        <v>2449</v>
      </c>
    </row>
    <row r="254" spans="2:65" s="12" customFormat="1">
      <c r="B254" s="159"/>
      <c r="D254" s="152" t="s">
        <v>175</v>
      </c>
      <c r="E254" s="160" t="s">
        <v>1</v>
      </c>
      <c r="F254" s="161" t="s">
        <v>2448</v>
      </c>
      <c r="H254" s="162">
        <v>1</v>
      </c>
      <c r="I254" s="163"/>
      <c r="L254" s="159"/>
      <c r="M254" s="164"/>
      <c r="N254" s="165"/>
      <c r="O254" s="165"/>
      <c r="P254" s="165"/>
      <c r="Q254" s="165"/>
      <c r="R254" s="165"/>
      <c r="S254" s="165"/>
      <c r="T254" s="166"/>
      <c r="AT254" s="160" t="s">
        <v>175</v>
      </c>
      <c r="AU254" s="160" t="s">
        <v>169</v>
      </c>
      <c r="AV254" s="12" t="s">
        <v>169</v>
      </c>
      <c r="AW254" s="12" t="s">
        <v>32</v>
      </c>
      <c r="AX254" s="12" t="s">
        <v>71</v>
      </c>
      <c r="AY254" s="160" t="s">
        <v>162</v>
      </c>
    </row>
    <row r="255" spans="2:65" s="14" customFormat="1">
      <c r="B255" s="175"/>
      <c r="D255" s="152" t="s">
        <v>175</v>
      </c>
      <c r="E255" s="176" t="s">
        <v>1</v>
      </c>
      <c r="F255" s="177" t="s">
        <v>190</v>
      </c>
      <c r="H255" s="178">
        <v>1</v>
      </c>
      <c r="I255" s="179"/>
      <c r="L255" s="175"/>
      <c r="M255" s="180"/>
      <c r="N255" s="181"/>
      <c r="O255" s="181"/>
      <c r="P255" s="181"/>
      <c r="Q255" s="181"/>
      <c r="R255" s="181"/>
      <c r="S255" s="181"/>
      <c r="T255" s="182"/>
      <c r="AT255" s="176" t="s">
        <v>175</v>
      </c>
      <c r="AU255" s="176" t="s">
        <v>169</v>
      </c>
      <c r="AV255" s="14" t="s">
        <v>168</v>
      </c>
      <c r="AW255" s="14" t="s">
        <v>32</v>
      </c>
      <c r="AX255" s="14" t="s">
        <v>79</v>
      </c>
      <c r="AY255" s="176" t="s">
        <v>162</v>
      </c>
    </row>
    <row r="256" spans="2:65" s="1" customFormat="1" ht="22.5" customHeight="1">
      <c r="B256" s="139"/>
      <c r="C256" s="140" t="s">
        <v>415</v>
      </c>
      <c r="D256" s="140" t="s">
        <v>164</v>
      </c>
      <c r="E256" s="244" t="s">
        <v>2571</v>
      </c>
      <c r="F256" s="245"/>
      <c r="G256" s="142" t="s">
        <v>395</v>
      </c>
      <c r="H256" s="143">
        <v>1</v>
      </c>
      <c r="I256" s="144"/>
      <c r="J256" s="143">
        <f>ROUND(I256*H256,3)</f>
        <v>0</v>
      </c>
      <c r="K256" s="141" t="s">
        <v>1</v>
      </c>
      <c r="L256" s="30"/>
      <c r="M256" s="145" t="s">
        <v>1</v>
      </c>
      <c r="N256" s="146" t="s">
        <v>43</v>
      </c>
      <c r="O256" s="49"/>
      <c r="P256" s="147">
        <f>O256*H256</f>
        <v>0</v>
      </c>
      <c r="Q256" s="147">
        <v>0</v>
      </c>
      <c r="R256" s="147">
        <f>Q256*H256</f>
        <v>0</v>
      </c>
      <c r="S256" s="147">
        <v>0</v>
      </c>
      <c r="T256" s="148">
        <f>S256*H256</f>
        <v>0</v>
      </c>
      <c r="AR256" s="16" t="s">
        <v>272</v>
      </c>
      <c r="AT256" s="16" t="s">
        <v>164</v>
      </c>
      <c r="AU256" s="16" t="s">
        <v>169</v>
      </c>
      <c r="AY256" s="16" t="s">
        <v>162</v>
      </c>
      <c r="BE256" s="149">
        <f>IF(N256="základná",J256,0)</f>
        <v>0</v>
      </c>
      <c r="BF256" s="149">
        <f>IF(N256="znížená",J256,0)</f>
        <v>0</v>
      </c>
      <c r="BG256" s="149">
        <f>IF(N256="zákl. prenesená",J256,0)</f>
        <v>0</v>
      </c>
      <c r="BH256" s="149">
        <f>IF(N256="zníž. prenesená",J256,0)</f>
        <v>0</v>
      </c>
      <c r="BI256" s="149">
        <f>IF(N256="nulová",J256,0)</f>
        <v>0</v>
      </c>
      <c r="BJ256" s="16" t="s">
        <v>169</v>
      </c>
      <c r="BK256" s="150">
        <f>ROUND(I256*H256,3)</f>
        <v>0</v>
      </c>
      <c r="BL256" s="16" t="s">
        <v>272</v>
      </c>
      <c r="BM256" s="16" t="s">
        <v>2450</v>
      </c>
    </row>
    <row r="257" spans="2:65" s="11" customFormat="1">
      <c r="B257" s="151"/>
      <c r="D257" s="152" t="s">
        <v>175</v>
      </c>
      <c r="E257" s="153" t="s">
        <v>1</v>
      </c>
      <c r="F257" s="154" t="s">
        <v>2451</v>
      </c>
      <c r="H257" s="153" t="s">
        <v>1</v>
      </c>
      <c r="I257" s="155"/>
      <c r="L257" s="151"/>
      <c r="M257" s="156"/>
      <c r="N257" s="157"/>
      <c r="O257" s="157"/>
      <c r="P257" s="157"/>
      <c r="Q257" s="157"/>
      <c r="R257" s="157"/>
      <c r="S257" s="157"/>
      <c r="T257" s="158"/>
      <c r="AT257" s="153" t="s">
        <v>175</v>
      </c>
      <c r="AU257" s="153" t="s">
        <v>169</v>
      </c>
      <c r="AV257" s="11" t="s">
        <v>79</v>
      </c>
      <c r="AW257" s="11" t="s">
        <v>32</v>
      </c>
      <c r="AX257" s="11" t="s">
        <v>71</v>
      </c>
      <c r="AY257" s="153" t="s">
        <v>162</v>
      </c>
    </row>
    <row r="258" spans="2:65" s="11" customFormat="1">
      <c r="B258" s="151"/>
      <c r="D258" s="152" t="s">
        <v>175</v>
      </c>
      <c r="E258" s="153" t="s">
        <v>1</v>
      </c>
      <c r="F258" s="154" t="s">
        <v>2452</v>
      </c>
      <c r="H258" s="153" t="s">
        <v>1</v>
      </c>
      <c r="I258" s="155"/>
      <c r="L258" s="151"/>
      <c r="M258" s="156"/>
      <c r="N258" s="157"/>
      <c r="O258" s="157"/>
      <c r="P258" s="157"/>
      <c r="Q258" s="157"/>
      <c r="R258" s="157"/>
      <c r="S258" s="157"/>
      <c r="T258" s="158"/>
      <c r="AT258" s="153" t="s">
        <v>175</v>
      </c>
      <c r="AU258" s="153" t="s">
        <v>169</v>
      </c>
      <c r="AV258" s="11" t="s">
        <v>79</v>
      </c>
      <c r="AW258" s="11" t="s">
        <v>32</v>
      </c>
      <c r="AX258" s="11" t="s">
        <v>71</v>
      </c>
      <c r="AY258" s="153" t="s">
        <v>162</v>
      </c>
    </row>
    <row r="259" spans="2:65" s="11" customFormat="1">
      <c r="B259" s="151"/>
      <c r="D259" s="152" t="s">
        <v>175</v>
      </c>
      <c r="E259" s="153" t="s">
        <v>1</v>
      </c>
      <c r="F259" s="154" t="s">
        <v>2453</v>
      </c>
      <c r="H259" s="153" t="s">
        <v>1</v>
      </c>
      <c r="I259" s="155"/>
      <c r="L259" s="151"/>
      <c r="M259" s="156"/>
      <c r="N259" s="157"/>
      <c r="O259" s="157"/>
      <c r="P259" s="157"/>
      <c r="Q259" s="157"/>
      <c r="R259" s="157"/>
      <c r="S259" s="157"/>
      <c r="T259" s="158"/>
      <c r="AT259" s="153" t="s">
        <v>175</v>
      </c>
      <c r="AU259" s="153" t="s">
        <v>169</v>
      </c>
      <c r="AV259" s="11" t="s">
        <v>79</v>
      </c>
      <c r="AW259" s="11" t="s">
        <v>32</v>
      </c>
      <c r="AX259" s="11" t="s">
        <v>71</v>
      </c>
      <c r="AY259" s="153" t="s">
        <v>162</v>
      </c>
    </row>
    <row r="260" spans="2:65" s="12" customFormat="1">
      <c r="B260" s="159"/>
      <c r="D260" s="152" t="s">
        <v>175</v>
      </c>
      <c r="E260" s="160" t="s">
        <v>1</v>
      </c>
      <c r="F260" s="161" t="s">
        <v>79</v>
      </c>
      <c r="H260" s="162">
        <v>1</v>
      </c>
      <c r="I260" s="163"/>
      <c r="L260" s="159"/>
      <c r="M260" s="164"/>
      <c r="N260" s="165"/>
      <c r="O260" s="165"/>
      <c r="P260" s="165"/>
      <c r="Q260" s="165"/>
      <c r="R260" s="165"/>
      <c r="S260" s="165"/>
      <c r="T260" s="166"/>
      <c r="AT260" s="160" t="s">
        <v>175</v>
      </c>
      <c r="AU260" s="160" t="s">
        <v>169</v>
      </c>
      <c r="AV260" s="12" t="s">
        <v>169</v>
      </c>
      <c r="AW260" s="12" t="s">
        <v>32</v>
      </c>
      <c r="AX260" s="12" t="s">
        <v>79</v>
      </c>
      <c r="AY260" s="160" t="s">
        <v>162</v>
      </c>
    </row>
    <row r="261" spans="2:65" s="1" customFormat="1" ht="16.5" customHeight="1">
      <c r="B261" s="139"/>
      <c r="C261" s="140" t="s">
        <v>418</v>
      </c>
      <c r="D261" s="140" t="s">
        <v>164</v>
      </c>
      <c r="E261" s="242" t="s">
        <v>2454</v>
      </c>
      <c r="F261" s="243"/>
      <c r="G261" s="142" t="s">
        <v>395</v>
      </c>
      <c r="H261" s="143">
        <v>1</v>
      </c>
      <c r="I261" s="144"/>
      <c r="J261" s="143">
        <f>ROUND(I261*H261,3)</f>
        <v>0</v>
      </c>
      <c r="K261" s="141" t="s">
        <v>1</v>
      </c>
      <c r="L261" s="30"/>
      <c r="M261" s="145" t="s">
        <v>1</v>
      </c>
      <c r="N261" s="146" t="s">
        <v>43</v>
      </c>
      <c r="O261" s="49"/>
      <c r="P261" s="147">
        <f>O261*H261</f>
        <v>0</v>
      </c>
      <c r="Q261" s="147">
        <v>0</v>
      </c>
      <c r="R261" s="147">
        <f>Q261*H261</f>
        <v>0</v>
      </c>
      <c r="S261" s="147">
        <v>0</v>
      </c>
      <c r="T261" s="148">
        <f>S261*H261</f>
        <v>0</v>
      </c>
      <c r="AR261" s="16" t="s">
        <v>272</v>
      </c>
      <c r="AT261" s="16" t="s">
        <v>164</v>
      </c>
      <c r="AU261" s="16" t="s">
        <v>169</v>
      </c>
      <c r="AY261" s="16" t="s">
        <v>162</v>
      </c>
      <c r="BE261" s="149">
        <f>IF(N261="základná",J261,0)</f>
        <v>0</v>
      </c>
      <c r="BF261" s="149">
        <f>IF(N261="znížená",J261,0)</f>
        <v>0</v>
      </c>
      <c r="BG261" s="149">
        <f>IF(N261="zákl. prenesená",J261,0)</f>
        <v>0</v>
      </c>
      <c r="BH261" s="149">
        <f>IF(N261="zníž. prenesená",J261,0)</f>
        <v>0</v>
      </c>
      <c r="BI261" s="149">
        <f>IF(N261="nulová",J261,0)</f>
        <v>0</v>
      </c>
      <c r="BJ261" s="16" t="s">
        <v>169</v>
      </c>
      <c r="BK261" s="150">
        <f>ROUND(I261*H261,3)</f>
        <v>0</v>
      </c>
      <c r="BL261" s="16" t="s">
        <v>272</v>
      </c>
      <c r="BM261" s="16" t="s">
        <v>2455</v>
      </c>
    </row>
    <row r="262" spans="2:65" s="1" customFormat="1" ht="16.5" customHeight="1">
      <c r="B262" s="139"/>
      <c r="C262" s="140" t="s">
        <v>429</v>
      </c>
      <c r="D262" s="140" t="s">
        <v>164</v>
      </c>
      <c r="E262" s="242" t="s">
        <v>2456</v>
      </c>
      <c r="F262" s="243"/>
      <c r="G262" s="142" t="s">
        <v>712</v>
      </c>
      <c r="H262" s="143">
        <v>21.48</v>
      </c>
      <c r="I262" s="144"/>
      <c r="J262" s="143">
        <f>ROUND(I262*H262,3)</f>
        <v>0</v>
      </c>
      <c r="K262" s="141" t="s">
        <v>167</v>
      </c>
      <c r="L262" s="30"/>
      <c r="M262" s="145" t="s">
        <v>1</v>
      </c>
      <c r="N262" s="146" t="s">
        <v>43</v>
      </c>
      <c r="O262" s="49"/>
      <c r="P262" s="147">
        <f>O262*H262</f>
        <v>0</v>
      </c>
      <c r="Q262" s="147">
        <v>0</v>
      </c>
      <c r="R262" s="147">
        <f>Q262*H262</f>
        <v>0</v>
      </c>
      <c r="S262" s="147">
        <v>0</v>
      </c>
      <c r="T262" s="148">
        <f>S262*H262</f>
        <v>0</v>
      </c>
      <c r="AR262" s="16" t="s">
        <v>272</v>
      </c>
      <c r="AT262" s="16" t="s">
        <v>164</v>
      </c>
      <c r="AU262" s="16" t="s">
        <v>169</v>
      </c>
      <c r="AY262" s="16" t="s">
        <v>162</v>
      </c>
      <c r="BE262" s="149">
        <f>IF(N262="základná",J262,0)</f>
        <v>0</v>
      </c>
      <c r="BF262" s="149">
        <f>IF(N262="znížená",J262,0)</f>
        <v>0</v>
      </c>
      <c r="BG262" s="149">
        <f>IF(N262="zákl. prenesená",J262,0)</f>
        <v>0</v>
      </c>
      <c r="BH262" s="149">
        <f>IF(N262="zníž. prenesená",J262,0)</f>
        <v>0</v>
      </c>
      <c r="BI262" s="149">
        <f>IF(N262="nulová",J262,0)</f>
        <v>0</v>
      </c>
      <c r="BJ262" s="16" t="s">
        <v>169</v>
      </c>
      <c r="BK262" s="150">
        <f>ROUND(I262*H262,3)</f>
        <v>0</v>
      </c>
      <c r="BL262" s="16" t="s">
        <v>272</v>
      </c>
      <c r="BM262" s="16" t="s">
        <v>2457</v>
      </c>
    </row>
    <row r="263" spans="2:65" s="12" customFormat="1">
      <c r="B263" s="159"/>
      <c r="D263" s="152" t="s">
        <v>175</v>
      </c>
      <c r="E263" s="160" t="s">
        <v>1</v>
      </c>
      <c r="F263" s="161" t="s">
        <v>2458</v>
      </c>
      <c r="H263" s="162">
        <v>21.48</v>
      </c>
      <c r="I263" s="163"/>
      <c r="L263" s="159"/>
      <c r="M263" s="164"/>
      <c r="N263" s="165"/>
      <c r="O263" s="165"/>
      <c r="P263" s="165"/>
      <c r="Q263" s="165"/>
      <c r="R263" s="165"/>
      <c r="S263" s="165"/>
      <c r="T263" s="166"/>
      <c r="AT263" s="160" t="s">
        <v>175</v>
      </c>
      <c r="AU263" s="160" t="s">
        <v>169</v>
      </c>
      <c r="AV263" s="12" t="s">
        <v>169</v>
      </c>
      <c r="AW263" s="12" t="s">
        <v>32</v>
      </c>
      <c r="AX263" s="12" t="s">
        <v>79</v>
      </c>
      <c r="AY263" s="160" t="s">
        <v>162</v>
      </c>
    </row>
    <row r="264" spans="2:65" s="1" customFormat="1" ht="16.5" customHeight="1">
      <c r="B264" s="139"/>
      <c r="C264" s="183" t="s">
        <v>435</v>
      </c>
      <c r="D264" s="183" t="s">
        <v>349</v>
      </c>
      <c r="E264" s="246" t="s">
        <v>2459</v>
      </c>
      <c r="F264" s="247"/>
      <c r="G264" s="185" t="s">
        <v>274</v>
      </c>
      <c r="H264" s="186">
        <v>34.368000000000002</v>
      </c>
      <c r="I264" s="187"/>
      <c r="J264" s="186">
        <f>ROUND(I264*H264,3)</f>
        <v>0</v>
      </c>
      <c r="K264" s="184" t="s">
        <v>167</v>
      </c>
      <c r="L264" s="188"/>
      <c r="M264" s="189" t="s">
        <v>1</v>
      </c>
      <c r="N264" s="190" t="s">
        <v>43</v>
      </c>
      <c r="O264" s="49"/>
      <c r="P264" s="147">
        <f>O264*H264</f>
        <v>0</v>
      </c>
      <c r="Q264" s="147">
        <v>1.24E-3</v>
      </c>
      <c r="R264" s="147">
        <f>Q264*H264</f>
        <v>4.2616319999999999E-2</v>
      </c>
      <c r="S264" s="147">
        <v>0</v>
      </c>
      <c r="T264" s="148">
        <f>S264*H264</f>
        <v>0</v>
      </c>
      <c r="AR264" s="16" t="s">
        <v>363</v>
      </c>
      <c r="AT264" s="16" t="s">
        <v>349</v>
      </c>
      <c r="AU264" s="16" t="s">
        <v>169</v>
      </c>
      <c r="AY264" s="16" t="s">
        <v>162</v>
      </c>
      <c r="BE264" s="149">
        <f>IF(N264="základná",J264,0)</f>
        <v>0</v>
      </c>
      <c r="BF264" s="149">
        <f>IF(N264="znížená",J264,0)</f>
        <v>0</v>
      </c>
      <c r="BG264" s="149">
        <f>IF(N264="zákl. prenesená",J264,0)</f>
        <v>0</v>
      </c>
      <c r="BH264" s="149">
        <f>IF(N264="zníž. prenesená",J264,0)</f>
        <v>0</v>
      </c>
      <c r="BI264" s="149">
        <f>IF(N264="nulová",J264,0)</f>
        <v>0</v>
      </c>
      <c r="BJ264" s="16" t="s">
        <v>169</v>
      </c>
      <c r="BK264" s="150">
        <f>ROUND(I264*H264,3)</f>
        <v>0</v>
      </c>
      <c r="BL264" s="16" t="s">
        <v>272</v>
      </c>
      <c r="BM264" s="16" t="s">
        <v>2460</v>
      </c>
    </row>
    <row r="265" spans="2:65" s="12" customFormat="1">
      <c r="B265" s="159"/>
      <c r="D265" s="152" t="s">
        <v>175</v>
      </c>
      <c r="E265" s="160" t="s">
        <v>1</v>
      </c>
      <c r="F265" s="161" t="s">
        <v>2461</v>
      </c>
      <c r="H265" s="162">
        <v>34.368000000000002</v>
      </c>
      <c r="I265" s="163"/>
      <c r="L265" s="159"/>
      <c r="M265" s="164"/>
      <c r="N265" s="165"/>
      <c r="O265" s="165"/>
      <c r="P265" s="165"/>
      <c r="Q265" s="165"/>
      <c r="R265" s="165"/>
      <c r="S265" s="165"/>
      <c r="T265" s="166"/>
      <c r="AT265" s="160" t="s">
        <v>175</v>
      </c>
      <c r="AU265" s="160" t="s">
        <v>169</v>
      </c>
      <c r="AV265" s="12" t="s">
        <v>169</v>
      </c>
      <c r="AW265" s="12" t="s">
        <v>32</v>
      </c>
      <c r="AX265" s="12" t="s">
        <v>79</v>
      </c>
      <c r="AY265" s="160" t="s">
        <v>162</v>
      </c>
    </row>
    <row r="266" spans="2:65" s="1" customFormat="1" ht="16.5" customHeight="1">
      <c r="B266" s="139"/>
      <c r="C266" s="140" t="s">
        <v>438</v>
      </c>
      <c r="D266" s="140" t="s">
        <v>164</v>
      </c>
      <c r="E266" s="242" t="s">
        <v>2462</v>
      </c>
      <c r="F266" s="243"/>
      <c r="G266" s="142" t="s">
        <v>712</v>
      </c>
      <c r="H266" s="143">
        <v>64.44</v>
      </c>
      <c r="I266" s="144"/>
      <c r="J266" s="143">
        <f>ROUND(I266*H266,3)</f>
        <v>0</v>
      </c>
      <c r="K266" s="141" t="s">
        <v>167</v>
      </c>
      <c r="L266" s="30"/>
      <c r="M266" s="145" t="s">
        <v>1</v>
      </c>
      <c r="N266" s="146" t="s">
        <v>43</v>
      </c>
      <c r="O266" s="49"/>
      <c r="P266" s="147">
        <f>O266*H266</f>
        <v>0</v>
      </c>
      <c r="Q266" s="147">
        <v>0</v>
      </c>
      <c r="R266" s="147">
        <f>Q266*H266</f>
        <v>0</v>
      </c>
      <c r="S266" s="147">
        <v>0</v>
      </c>
      <c r="T266" s="148">
        <f>S266*H266</f>
        <v>0</v>
      </c>
      <c r="AR266" s="16" t="s">
        <v>272</v>
      </c>
      <c r="AT266" s="16" t="s">
        <v>164</v>
      </c>
      <c r="AU266" s="16" t="s">
        <v>169</v>
      </c>
      <c r="AY266" s="16" t="s">
        <v>162</v>
      </c>
      <c r="BE266" s="149">
        <f>IF(N266="základná",J266,0)</f>
        <v>0</v>
      </c>
      <c r="BF266" s="149">
        <f>IF(N266="znížená",J266,0)</f>
        <v>0</v>
      </c>
      <c r="BG266" s="149">
        <f>IF(N266="zákl. prenesená",J266,0)</f>
        <v>0</v>
      </c>
      <c r="BH266" s="149">
        <f>IF(N266="zníž. prenesená",J266,0)</f>
        <v>0</v>
      </c>
      <c r="BI266" s="149">
        <f>IF(N266="nulová",J266,0)</f>
        <v>0</v>
      </c>
      <c r="BJ266" s="16" t="s">
        <v>169</v>
      </c>
      <c r="BK266" s="150">
        <f>ROUND(I266*H266,3)</f>
        <v>0</v>
      </c>
      <c r="BL266" s="16" t="s">
        <v>272</v>
      </c>
      <c r="BM266" s="16" t="s">
        <v>2463</v>
      </c>
    </row>
    <row r="267" spans="2:65" s="12" customFormat="1">
      <c r="B267" s="159"/>
      <c r="D267" s="152" t="s">
        <v>175</v>
      </c>
      <c r="E267" s="160" t="s">
        <v>1</v>
      </c>
      <c r="F267" s="161" t="s">
        <v>2464</v>
      </c>
      <c r="H267" s="162">
        <v>64.44</v>
      </c>
      <c r="I267" s="163"/>
      <c r="L267" s="159"/>
      <c r="M267" s="164"/>
      <c r="N267" s="165"/>
      <c r="O267" s="165"/>
      <c r="P267" s="165"/>
      <c r="Q267" s="165"/>
      <c r="R267" s="165"/>
      <c r="S267" s="165"/>
      <c r="T267" s="166"/>
      <c r="AT267" s="160" t="s">
        <v>175</v>
      </c>
      <c r="AU267" s="160" t="s">
        <v>169</v>
      </c>
      <c r="AV267" s="12" t="s">
        <v>169</v>
      </c>
      <c r="AW267" s="12" t="s">
        <v>32</v>
      </c>
      <c r="AX267" s="12" t="s">
        <v>79</v>
      </c>
      <c r="AY267" s="160" t="s">
        <v>162</v>
      </c>
    </row>
    <row r="268" spans="2:65" s="1" customFormat="1" ht="16.5" customHeight="1">
      <c r="B268" s="139"/>
      <c r="C268" s="183" t="s">
        <v>444</v>
      </c>
      <c r="D268" s="183" t="s">
        <v>349</v>
      </c>
      <c r="E268" s="246" t="s">
        <v>2465</v>
      </c>
      <c r="F268" s="247"/>
      <c r="G268" s="185" t="s">
        <v>395</v>
      </c>
      <c r="H268" s="186">
        <v>0.83799999999999997</v>
      </c>
      <c r="I268" s="187"/>
      <c r="J268" s="186">
        <f>ROUND(I268*H268,3)</f>
        <v>0</v>
      </c>
      <c r="K268" s="184" t="s">
        <v>167</v>
      </c>
      <c r="L268" s="188"/>
      <c r="M268" s="189" t="s">
        <v>1</v>
      </c>
      <c r="N268" s="190" t="s">
        <v>43</v>
      </c>
      <c r="O268" s="49"/>
      <c r="P268" s="147">
        <f>O268*H268</f>
        <v>0</v>
      </c>
      <c r="Q268" s="147">
        <v>3.3E-3</v>
      </c>
      <c r="R268" s="147">
        <f>Q268*H268</f>
        <v>2.7653999999999999E-3</v>
      </c>
      <c r="S268" s="147">
        <v>0</v>
      </c>
      <c r="T268" s="148">
        <f>S268*H268</f>
        <v>0</v>
      </c>
      <c r="AR268" s="16" t="s">
        <v>363</v>
      </c>
      <c r="AT268" s="16" t="s">
        <v>349</v>
      </c>
      <c r="AU268" s="16" t="s">
        <v>169</v>
      </c>
      <c r="AY268" s="16" t="s">
        <v>162</v>
      </c>
      <c r="BE268" s="149">
        <f>IF(N268="základná",J268,0)</f>
        <v>0</v>
      </c>
      <c r="BF268" s="149">
        <f>IF(N268="znížená",J268,0)</f>
        <v>0</v>
      </c>
      <c r="BG268" s="149">
        <f>IF(N268="zákl. prenesená",J268,0)</f>
        <v>0</v>
      </c>
      <c r="BH268" s="149">
        <f>IF(N268="zníž. prenesená",J268,0)</f>
        <v>0</v>
      </c>
      <c r="BI268" s="149">
        <f>IF(N268="nulová",J268,0)</f>
        <v>0</v>
      </c>
      <c r="BJ268" s="16" t="s">
        <v>169</v>
      </c>
      <c r="BK268" s="150">
        <f>ROUND(I268*H268,3)</f>
        <v>0</v>
      </c>
      <c r="BL268" s="16" t="s">
        <v>272</v>
      </c>
      <c r="BM268" s="16" t="s">
        <v>2466</v>
      </c>
    </row>
    <row r="269" spans="2:65" s="1" customFormat="1" ht="16.5" customHeight="1">
      <c r="B269" s="139"/>
      <c r="C269" s="183" t="s">
        <v>449</v>
      </c>
      <c r="D269" s="183" t="s">
        <v>349</v>
      </c>
      <c r="E269" s="246" t="s">
        <v>2467</v>
      </c>
      <c r="F269" s="247"/>
      <c r="G269" s="185" t="s">
        <v>166</v>
      </c>
      <c r="H269" s="186">
        <v>1</v>
      </c>
      <c r="I269" s="187"/>
      <c r="J269" s="186">
        <f>ROUND(I269*H269,3)</f>
        <v>0</v>
      </c>
      <c r="K269" s="184" t="s">
        <v>1</v>
      </c>
      <c r="L269" s="188"/>
      <c r="M269" s="189" t="s">
        <v>1</v>
      </c>
      <c r="N269" s="190" t="s">
        <v>43</v>
      </c>
      <c r="O269" s="49"/>
      <c r="P269" s="147">
        <f>O269*H269</f>
        <v>0</v>
      </c>
      <c r="Q269" s="147">
        <v>0</v>
      </c>
      <c r="R269" s="147">
        <f>Q269*H269</f>
        <v>0</v>
      </c>
      <c r="S269" s="147">
        <v>0</v>
      </c>
      <c r="T269" s="148">
        <f>S269*H269</f>
        <v>0</v>
      </c>
      <c r="AR269" s="16" t="s">
        <v>363</v>
      </c>
      <c r="AT269" s="16" t="s">
        <v>349</v>
      </c>
      <c r="AU269" s="16" t="s">
        <v>169</v>
      </c>
      <c r="AY269" s="16" t="s">
        <v>162</v>
      </c>
      <c r="BE269" s="149">
        <f>IF(N269="základná",J269,0)</f>
        <v>0</v>
      </c>
      <c r="BF269" s="149">
        <f>IF(N269="znížená",J269,0)</f>
        <v>0</v>
      </c>
      <c r="BG269" s="149">
        <f>IF(N269="zákl. prenesená",J269,0)</f>
        <v>0</v>
      </c>
      <c r="BH269" s="149">
        <f>IF(N269="zníž. prenesená",J269,0)</f>
        <v>0</v>
      </c>
      <c r="BI269" s="149">
        <f>IF(N269="nulová",J269,0)</f>
        <v>0</v>
      </c>
      <c r="BJ269" s="16" t="s">
        <v>169</v>
      </c>
      <c r="BK269" s="150">
        <f>ROUND(I269*H269,3)</f>
        <v>0</v>
      </c>
      <c r="BL269" s="16" t="s">
        <v>272</v>
      </c>
      <c r="BM269" s="16" t="s">
        <v>2468</v>
      </c>
    </row>
    <row r="270" spans="2:65" s="1" customFormat="1" ht="16.5" customHeight="1">
      <c r="B270" s="139"/>
      <c r="C270" s="140" t="s">
        <v>455</v>
      </c>
      <c r="D270" s="140" t="s">
        <v>164</v>
      </c>
      <c r="E270" s="242" t="s">
        <v>2469</v>
      </c>
      <c r="F270" s="243"/>
      <c r="G270" s="142" t="s">
        <v>712</v>
      </c>
      <c r="H270" s="143">
        <v>61.21</v>
      </c>
      <c r="I270" s="144"/>
      <c r="J270" s="143">
        <f>ROUND(I270*H270,3)</f>
        <v>0</v>
      </c>
      <c r="K270" s="141" t="s">
        <v>167</v>
      </c>
      <c r="L270" s="30"/>
      <c r="M270" s="145" t="s">
        <v>1</v>
      </c>
      <c r="N270" s="146" t="s">
        <v>43</v>
      </c>
      <c r="O270" s="49"/>
      <c r="P270" s="147">
        <f>O270*H270</f>
        <v>0</v>
      </c>
      <c r="Q270" s="147">
        <v>0</v>
      </c>
      <c r="R270" s="147">
        <f>Q270*H270</f>
        <v>0</v>
      </c>
      <c r="S270" s="147">
        <v>8.9999999999999993E-3</v>
      </c>
      <c r="T270" s="148">
        <f>S270*H270</f>
        <v>0.55088999999999999</v>
      </c>
      <c r="AR270" s="16" t="s">
        <v>272</v>
      </c>
      <c r="AT270" s="16" t="s">
        <v>164</v>
      </c>
      <c r="AU270" s="16" t="s">
        <v>169</v>
      </c>
      <c r="AY270" s="16" t="s">
        <v>162</v>
      </c>
      <c r="BE270" s="149">
        <f>IF(N270="základná",J270,0)</f>
        <v>0</v>
      </c>
      <c r="BF270" s="149">
        <f>IF(N270="znížená",J270,0)</f>
        <v>0</v>
      </c>
      <c r="BG270" s="149">
        <f>IF(N270="zákl. prenesená",J270,0)</f>
        <v>0</v>
      </c>
      <c r="BH270" s="149">
        <f>IF(N270="zníž. prenesená",J270,0)</f>
        <v>0</v>
      </c>
      <c r="BI270" s="149">
        <f>IF(N270="nulová",J270,0)</f>
        <v>0</v>
      </c>
      <c r="BJ270" s="16" t="s">
        <v>169</v>
      </c>
      <c r="BK270" s="150">
        <f>ROUND(I270*H270,3)</f>
        <v>0</v>
      </c>
      <c r="BL270" s="16" t="s">
        <v>272</v>
      </c>
      <c r="BM270" s="16" t="s">
        <v>2470</v>
      </c>
    </row>
    <row r="271" spans="2:65" s="11" customFormat="1">
      <c r="B271" s="151"/>
      <c r="D271" s="152" t="s">
        <v>175</v>
      </c>
      <c r="E271" s="153" t="s">
        <v>1</v>
      </c>
      <c r="F271" s="154" t="s">
        <v>2471</v>
      </c>
      <c r="H271" s="153" t="s">
        <v>1</v>
      </c>
      <c r="I271" s="155"/>
      <c r="L271" s="151"/>
      <c r="M271" s="156"/>
      <c r="N271" s="157"/>
      <c r="O271" s="157"/>
      <c r="P271" s="157"/>
      <c r="Q271" s="157"/>
      <c r="R271" s="157"/>
      <c r="S271" s="157"/>
      <c r="T271" s="158"/>
      <c r="AT271" s="153" t="s">
        <v>175</v>
      </c>
      <c r="AU271" s="153" t="s">
        <v>169</v>
      </c>
      <c r="AV271" s="11" t="s">
        <v>79</v>
      </c>
      <c r="AW271" s="11" t="s">
        <v>32</v>
      </c>
      <c r="AX271" s="11" t="s">
        <v>71</v>
      </c>
      <c r="AY271" s="153" t="s">
        <v>162</v>
      </c>
    </row>
    <row r="272" spans="2:65" s="12" customFormat="1">
      <c r="B272" s="159"/>
      <c r="D272" s="152" t="s">
        <v>175</v>
      </c>
      <c r="E272" s="160" t="s">
        <v>1</v>
      </c>
      <c r="F272" s="161" t="s">
        <v>2472</v>
      </c>
      <c r="H272" s="162">
        <v>6.01</v>
      </c>
      <c r="I272" s="163"/>
      <c r="L272" s="159"/>
      <c r="M272" s="164"/>
      <c r="N272" s="165"/>
      <c r="O272" s="165"/>
      <c r="P272" s="165"/>
      <c r="Q272" s="165"/>
      <c r="R272" s="165"/>
      <c r="S272" s="165"/>
      <c r="T272" s="166"/>
      <c r="AT272" s="160" t="s">
        <v>175</v>
      </c>
      <c r="AU272" s="160" t="s">
        <v>169</v>
      </c>
      <c r="AV272" s="12" t="s">
        <v>169</v>
      </c>
      <c r="AW272" s="12" t="s">
        <v>32</v>
      </c>
      <c r="AX272" s="12" t="s">
        <v>71</v>
      </c>
      <c r="AY272" s="160" t="s">
        <v>162</v>
      </c>
    </row>
    <row r="273" spans="2:65" s="12" customFormat="1">
      <c r="B273" s="159"/>
      <c r="D273" s="152" t="s">
        <v>175</v>
      </c>
      <c r="E273" s="160" t="s">
        <v>1</v>
      </c>
      <c r="F273" s="161" t="s">
        <v>2473</v>
      </c>
      <c r="H273" s="162">
        <v>32.4</v>
      </c>
      <c r="I273" s="163"/>
      <c r="L273" s="159"/>
      <c r="M273" s="164"/>
      <c r="N273" s="165"/>
      <c r="O273" s="165"/>
      <c r="P273" s="165"/>
      <c r="Q273" s="165"/>
      <c r="R273" s="165"/>
      <c r="S273" s="165"/>
      <c r="T273" s="166"/>
      <c r="AT273" s="160" t="s">
        <v>175</v>
      </c>
      <c r="AU273" s="160" t="s">
        <v>169</v>
      </c>
      <c r="AV273" s="12" t="s">
        <v>169</v>
      </c>
      <c r="AW273" s="12" t="s">
        <v>32</v>
      </c>
      <c r="AX273" s="12" t="s">
        <v>71</v>
      </c>
      <c r="AY273" s="160" t="s">
        <v>162</v>
      </c>
    </row>
    <row r="274" spans="2:65" s="11" customFormat="1">
      <c r="B274" s="151"/>
      <c r="D274" s="152" t="s">
        <v>175</v>
      </c>
      <c r="E274" s="153" t="s">
        <v>1</v>
      </c>
      <c r="F274" s="154" t="s">
        <v>2315</v>
      </c>
      <c r="H274" s="153" t="s">
        <v>1</v>
      </c>
      <c r="I274" s="155"/>
      <c r="L274" s="151"/>
      <c r="M274" s="156"/>
      <c r="N274" s="157"/>
      <c r="O274" s="157"/>
      <c r="P274" s="157"/>
      <c r="Q274" s="157"/>
      <c r="R274" s="157"/>
      <c r="S274" s="157"/>
      <c r="T274" s="158"/>
      <c r="AT274" s="153" t="s">
        <v>175</v>
      </c>
      <c r="AU274" s="153" t="s">
        <v>169</v>
      </c>
      <c r="AV274" s="11" t="s">
        <v>79</v>
      </c>
      <c r="AW274" s="11" t="s">
        <v>32</v>
      </c>
      <c r="AX274" s="11" t="s">
        <v>71</v>
      </c>
      <c r="AY274" s="153" t="s">
        <v>162</v>
      </c>
    </row>
    <row r="275" spans="2:65" s="12" customFormat="1">
      <c r="B275" s="159"/>
      <c r="D275" s="152" t="s">
        <v>175</v>
      </c>
      <c r="E275" s="160" t="s">
        <v>1</v>
      </c>
      <c r="F275" s="161" t="s">
        <v>2474</v>
      </c>
      <c r="H275" s="162">
        <v>22.8</v>
      </c>
      <c r="I275" s="163"/>
      <c r="L275" s="159"/>
      <c r="M275" s="164"/>
      <c r="N275" s="165"/>
      <c r="O275" s="165"/>
      <c r="P275" s="165"/>
      <c r="Q275" s="165"/>
      <c r="R275" s="165"/>
      <c r="S275" s="165"/>
      <c r="T275" s="166"/>
      <c r="AT275" s="160" t="s">
        <v>175</v>
      </c>
      <c r="AU275" s="160" t="s">
        <v>169</v>
      </c>
      <c r="AV275" s="12" t="s">
        <v>169</v>
      </c>
      <c r="AW275" s="12" t="s">
        <v>32</v>
      </c>
      <c r="AX275" s="12" t="s">
        <v>71</v>
      </c>
      <c r="AY275" s="160" t="s">
        <v>162</v>
      </c>
    </row>
    <row r="276" spans="2:65" s="14" customFormat="1">
      <c r="B276" s="175"/>
      <c r="D276" s="152" t="s">
        <v>175</v>
      </c>
      <c r="E276" s="176" t="s">
        <v>1</v>
      </c>
      <c r="F276" s="177" t="s">
        <v>190</v>
      </c>
      <c r="H276" s="178">
        <v>61.209999999999994</v>
      </c>
      <c r="I276" s="179"/>
      <c r="L276" s="175"/>
      <c r="M276" s="180"/>
      <c r="N276" s="181"/>
      <c r="O276" s="181"/>
      <c r="P276" s="181"/>
      <c r="Q276" s="181"/>
      <c r="R276" s="181"/>
      <c r="S276" s="181"/>
      <c r="T276" s="182"/>
      <c r="AT276" s="176" t="s">
        <v>175</v>
      </c>
      <c r="AU276" s="176" t="s">
        <v>169</v>
      </c>
      <c r="AV276" s="14" t="s">
        <v>168</v>
      </c>
      <c r="AW276" s="14" t="s">
        <v>32</v>
      </c>
      <c r="AX276" s="14" t="s">
        <v>79</v>
      </c>
      <c r="AY276" s="176" t="s">
        <v>162</v>
      </c>
    </row>
    <row r="277" spans="2:65" s="1" customFormat="1" ht="16.5" customHeight="1">
      <c r="B277" s="139"/>
      <c r="C277" s="140" t="s">
        <v>459</v>
      </c>
      <c r="D277" s="140" t="s">
        <v>164</v>
      </c>
      <c r="E277" s="242" t="s">
        <v>2475</v>
      </c>
      <c r="F277" s="243"/>
      <c r="G277" s="142" t="s">
        <v>395</v>
      </c>
      <c r="H277" s="143">
        <v>1</v>
      </c>
      <c r="I277" s="144"/>
      <c r="J277" s="143">
        <f>ROUND(I277*H277,3)</f>
        <v>0</v>
      </c>
      <c r="K277" s="141" t="s">
        <v>167</v>
      </c>
      <c r="L277" s="30"/>
      <c r="M277" s="145" t="s">
        <v>1</v>
      </c>
      <c r="N277" s="146" t="s">
        <v>43</v>
      </c>
      <c r="O277" s="49"/>
      <c r="P277" s="147">
        <f>O277*H277</f>
        <v>0</v>
      </c>
      <c r="Q277" s="147">
        <v>0</v>
      </c>
      <c r="R277" s="147">
        <f>Q277*H277</f>
        <v>0</v>
      </c>
      <c r="S277" s="147">
        <v>0</v>
      </c>
      <c r="T277" s="148">
        <f>S277*H277</f>
        <v>0</v>
      </c>
      <c r="AR277" s="16" t="s">
        <v>272</v>
      </c>
      <c r="AT277" s="16" t="s">
        <v>164</v>
      </c>
      <c r="AU277" s="16" t="s">
        <v>169</v>
      </c>
      <c r="AY277" s="16" t="s">
        <v>162</v>
      </c>
      <c r="BE277" s="149">
        <f>IF(N277="základná",J277,0)</f>
        <v>0</v>
      </c>
      <c r="BF277" s="149">
        <f>IF(N277="znížená",J277,0)</f>
        <v>0</v>
      </c>
      <c r="BG277" s="149">
        <f>IF(N277="zákl. prenesená",J277,0)</f>
        <v>0</v>
      </c>
      <c r="BH277" s="149">
        <f>IF(N277="zníž. prenesená",J277,0)</f>
        <v>0</v>
      </c>
      <c r="BI277" s="149">
        <f>IF(N277="nulová",J277,0)</f>
        <v>0</v>
      </c>
      <c r="BJ277" s="16" t="s">
        <v>169</v>
      </c>
      <c r="BK277" s="150">
        <f>ROUND(I277*H277,3)</f>
        <v>0</v>
      </c>
      <c r="BL277" s="16" t="s">
        <v>272</v>
      </c>
      <c r="BM277" s="16" t="s">
        <v>2476</v>
      </c>
    </row>
    <row r="278" spans="2:65" s="1" customFormat="1" ht="22.5" customHeight="1">
      <c r="B278" s="139"/>
      <c r="C278" s="183" t="s">
        <v>465</v>
      </c>
      <c r="D278" s="183" t="s">
        <v>349</v>
      </c>
      <c r="E278" s="246" t="s">
        <v>2572</v>
      </c>
      <c r="F278" s="247"/>
      <c r="G278" s="185" t="s">
        <v>395</v>
      </c>
      <c r="H278" s="186">
        <v>1</v>
      </c>
      <c r="I278" s="187"/>
      <c r="J278" s="186">
        <f>ROUND(I278*H278,3)</f>
        <v>0</v>
      </c>
      <c r="K278" s="184" t="s">
        <v>1</v>
      </c>
      <c r="L278" s="188"/>
      <c r="M278" s="189" t="s">
        <v>1</v>
      </c>
      <c r="N278" s="190" t="s">
        <v>43</v>
      </c>
      <c r="O278" s="49"/>
      <c r="P278" s="147">
        <f>O278*H278</f>
        <v>0</v>
      </c>
      <c r="Q278" s="147">
        <v>3.8469999999999997E-2</v>
      </c>
      <c r="R278" s="147">
        <f>Q278*H278</f>
        <v>3.8469999999999997E-2</v>
      </c>
      <c r="S278" s="147">
        <v>0</v>
      </c>
      <c r="T278" s="148">
        <f>S278*H278</f>
        <v>0</v>
      </c>
      <c r="AR278" s="16" t="s">
        <v>363</v>
      </c>
      <c r="AT278" s="16" t="s">
        <v>349</v>
      </c>
      <c r="AU278" s="16" t="s">
        <v>169</v>
      </c>
      <c r="AY278" s="16" t="s">
        <v>162</v>
      </c>
      <c r="BE278" s="149">
        <f>IF(N278="základná",J278,0)</f>
        <v>0</v>
      </c>
      <c r="BF278" s="149">
        <f>IF(N278="znížená",J278,0)</f>
        <v>0</v>
      </c>
      <c r="BG278" s="149">
        <f>IF(N278="zákl. prenesená",J278,0)</f>
        <v>0</v>
      </c>
      <c r="BH278" s="149">
        <f>IF(N278="zníž. prenesená",J278,0)</f>
        <v>0</v>
      </c>
      <c r="BI278" s="149">
        <f>IF(N278="nulová",J278,0)</f>
        <v>0</v>
      </c>
      <c r="BJ278" s="16" t="s">
        <v>169</v>
      </c>
      <c r="BK278" s="150">
        <f>ROUND(I278*H278,3)</f>
        <v>0</v>
      </c>
      <c r="BL278" s="16" t="s">
        <v>272</v>
      </c>
      <c r="BM278" s="16" t="s">
        <v>2477</v>
      </c>
    </row>
    <row r="279" spans="2:65" s="1" customFormat="1" ht="16.5" customHeight="1">
      <c r="B279" s="139"/>
      <c r="C279" s="140" t="s">
        <v>473</v>
      </c>
      <c r="D279" s="140" t="s">
        <v>164</v>
      </c>
      <c r="E279" s="242" t="s">
        <v>2478</v>
      </c>
      <c r="F279" s="243"/>
      <c r="G279" s="142" t="s">
        <v>395</v>
      </c>
      <c r="H279" s="143">
        <v>4</v>
      </c>
      <c r="I279" s="144"/>
      <c r="J279" s="143">
        <f>ROUND(I279*H279,3)</f>
        <v>0</v>
      </c>
      <c r="K279" s="141" t="s">
        <v>167</v>
      </c>
      <c r="L279" s="30"/>
      <c r="M279" s="145" t="s">
        <v>1</v>
      </c>
      <c r="N279" s="146" t="s">
        <v>43</v>
      </c>
      <c r="O279" s="49"/>
      <c r="P279" s="147">
        <f>O279*H279</f>
        <v>0</v>
      </c>
      <c r="Q279" s="147">
        <v>0</v>
      </c>
      <c r="R279" s="147">
        <f>Q279*H279</f>
        <v>0</v>
      </c>
      <c r="S279" s="147">
        <v>0.21</v>
      </c>
      <c r="T279" s="148">
        <f>S279*H279</f>
        <v>0.84</v>
      </c>
      <c r="AR279" s="16" t="s">
        <v>272</v>
      </c>
      <c r="AT279" s="16" t="s">
        <v>164</v>
      </c>
      <c r="AU279" s="16" t="s">
        <v>169</v>
      </c>
      <c r="AY279" s="16" t="s">
        <v>162</v>
      </c>
      <c r="BE279" s="149">
        <f>IF(N279="základná",J279,0)</f>
        <v>0</v>
      </c>
      <c r="BF279" s="149">
        <f>IF(N279="znížená",J279,0)</f>
        <v>0</v>
      </c>
      <c r="BG279" s="149">
        <f>IF(N279="zákl. prenesená",J279,0)</f>
        <v>0</v>
      </c>
      <c r="BH279" s="149">
        <f>IF(N279="zníž. prenesená",J279,0)</f>
        <v>0</v>
      </c>
      <c r="BI279" s="149">
        <f>IF(N279="nulová",J279,0)</f>
        <v>0</v>
      </c>
      <c r="BJ279" s="16" t="s">
        <v>169</v>
      </c>
      <c r="BK279" s="150">
        <f>ROUND(I279*H279,3)</f>
        <v>0</v>
      </c>
      <c r="BL279" s="16" t="s">
        <v>272</v>
      </c>
      <c r="BM279" s="16" t="s">
        <v>2479</v>
      </c>
    </row>
    <row r="280" spans="2:65" s="12" customFormat="1">
      <c r="B280" s="159"/>
      <c r="D280" s="152" t="s">
        <v>175</v>
      </c>
      <c r="E280" s="160" t="s">
        <v>1</v>
      </c>
      <c r="F280" s="161" t="s">
        <v>2480</v>
      </c>
      <c r="H280" s="162">
        <v>2</v>
      </c>
      <c r="I280" s="163"/>
      <c r="L280" s="159"/>
      <c r="M280" s="164"/>
      <c r="N280" s="165"/>
      <c r="O280" s="165"/>
      <c r="P280" s="165"/>
      <c r="Q280" s="165"/>
      <c r="R280" s="165"/>
      <c r="S280" s="165"/>
      <c r="T280" s="166"/>
      <c r="AT280" s="160" t="s">
        <v>175</v>
      </c>
      <c r="AU280" s="160" t="s">
        <v>169</v>
      </c>
      <c r="AV280" s="12" t="s">
        <v>169</v>
      </c>
      <c r="AW280" s="12" t="s">
        <v>32</v>
      </c>
      <c r="AX280" s="12" t="s">
        <v>71</v>
      </c>
      <c r="AY280" s="160" t="s">
        <v>162</v>
      </c>
    </row>
    <row r="281" spans="2:65" s="12" customFormat="1">
      <c r="B281" s="159"/>
      <c r="D281" s="152" t="s">
        <v>175</v>
      </c>
      <c r="E281" s="160" t="s">
        <v>1</v>
      </c>
      <c r="F281" s="161" t="s">
        <v>2481</v>
      </c>
      <c r="H281" s="162">
        <v>2</v>
      </c>
      <c r="I281" s="163"/>
      <c r="L281" s="159"/>
      <c r="M281" s="164"/>
      <c r="N281" s="165"/>
      <c r="O281" s="165"/>
      <c r="P281" s="165"/>
      <c r="Q281" s="165"/>
      <c r="R281" s="165"/>
      <c r="S281" s="165"/>
      <c r="T281" s="166"/>
      <c r="AT281" s="160" t="s">
        <v>175</v>
      </c>
      <c r="AU281" s="160" t="s">
        <v>169</v>
      </c>
      <c r="AV281" s="12" t="s">
        <v>169</v>
      </c>
      <c r="AW281" s="12" t="s">
        <v>32</v>
      </c>
      <c r="AX281" s="12" t="s">
        <v>71</v>
      </c>
      <c r="AY281" s="160" t="s">
        <v>162</v>
      </c>
    </row>
    <row r="282" spans="2:65" s="14" customFormat="1">
      <c r="B282" s="175"/>
      <c r="D282" s="152" t="s">
        <v>175</v>
      </c>
      <c r="E282" s="176" t="s">
        <v>1</v>
      </c>
      <c r="F282" s="177" t="s">
        <v>190</v>
      </c>
      <c r="H282" s="178">
        <v>4</v>
      </c>
      <c r="I282" s="179"/>
      <c r="L282" s="175"/>
      <c r="M282" s="180"/>
      <c r="N282" s="181"/>
      <c r="O282" s="181"/>
      <c r="P282" s="181"/>
      <c r="Q282" s="181"/>
      <c r="R282" s="181"/>
      <c r="S282" s="181"/>
      <c r="T282" s="182"/>
      <c r="AT282" s="176" t="s">
        <v>175</v>
      </c>
      <c r="AU282" s="176" t="s">
        <v>169</v>
      </c>
      <c r="AV282" s="14" t="s">
        <v>168</v>
      </c>
      <c r="AW282" s="14" t="s">
        <v>32</v>
      </c>
      <c r="AX282" s="14" t="s">
        <v>79</v>
      </c>
      <c r="AY282" s="176" t="s">
        <v>162</v>
      </c>
    </row>
    <row r="283" spans="2:65" s="1" customFormat="1" ht="16.5" customHeight="1">
      <c r="B283" s="139"/>
      <c r="C283" s="140" t="s">
        <v>478</v>
      </c>
      <c r="D283" s="140" t="s">
        <v>164</v>
      </c>
      <c r="E283" s="242" t="s">
        <v>2482</v>
      </c>
      <c r="F283" s="243"/>
      <c r="G283" s="142" t="s">
        <v>907</v>
      </c>
      <c r="H283" s="144"/>
      <c r="I283" s="144"/>
      <c r="J283" s="143">
        <f>ROUND(I283*H283,3)</f>
        <v>0</v>
      </c>
      <c r="K283" s="141" t="s">
        <v>167</v>
      </c>
      <c r="L283" s="30"/>
      <c r="M283" s="145" t="s">
        <v>1</v>
      </c>
      <c r="N283" s="146" t="s">
        <v>43</v>
      </c>
      <c r="O283" s="49"/>
      <c r="P283" s="147">
        <f>O283*H283</f>
        <v>0</v>
      </c>
      <c r="Q283" s="147">
        <v>0</v>
      </c>
      <c r="R283" s="147">
        <f>Q283*H283</f>
        <v>0</v>
      </c>
      <c r="S283" s="147">
        <v>0</v>
      </c>
      <c r="T283" s="148">
        <f>S283*H283</f>
        <v>0</v>
      </c>
      <c r="AR283" s="16" t="s">
        <v>272</v>
      </c>
      <c r="AT283" s="16" t="s">
        <v>164</v>
      </c>
      <c r="AU283" s="16" t="s">
        <v>169</v>
      </c>
      <c r="AY283" s="16" t="s">
        <v>162</v>
      </c>
      <c r="BE283" s="149">
        <f>IF(N283="základná",J283,0)</f>
        <v>0</v>
      </c>
      <c r="BF283" s="149">
        <f>IF(N283="znížená",J283,0)</f>
        <v>0</v>
      </c>
      <c r="BG283" s="149">
        <f>IF(N283="zákl. prenesená",J283,0)</f>
        <v>0</v>
      </c>
      <c r="BH283" s="149">
        <f>IF(N283="zníž. prenesená",J283,0)</f>
        <v>0</v>
      </c>
      <c r="BI283" s="149">
        <f>IF(N283="nulová",J283,0)</f>
        <v>0</v>
      </c>
      <c r="BJ283" s="16" t="s">
        <v>169</v>
      </c>
      <c r="BK283" s="150">
        <f>ROUND(I283*H283,3)</f>
        <v>0</v>
      </c>
      <c r="BL283" s="16" t="s">
        <v>272</v>
      </c>
      <c r="BM283" s="16" t="s">
        <v>2483</v>
      </c>
    </row>
    <row r="284" spans="2:65" s="10" customFormat="1" ht="22.9" customHeight="1">
      <c r="B284" s="126"/>
      <c r="D284" s="127" t="s">
        <v>70</v>
      </c>
      <c r="E284" s="137" t="s">
        <v>2484</v>
      </c>
      <c r="F284" s="137" t="s">
        <v>2485</v>
      </c>
      <c r="I284" s="129"/>
      <c r="J284" s="138">
        <f>BK284</f>
        <v>0</v>
      </c>
      <c r="L284" s="126"/>
      <c r="M284" s="131"/>
      <c r="N284" s="132"/>
      <c r="O284" s="132"/>
      <c r="P284" s="133">
        <f>SUM(P285:P299)</f>
        <v>0</v>
      </c>
      <c r="Q284" s="132"/>
      <c r="R284" s="133">
        <f>SUM(R285:R299)</f>
        <v>3.4891200000000001E-3</v>
      </c>
      <c r="S284" s="132"/>
      <c r="T284" s="134">
        <f>SUM(T285:T299)</f>
        <v>0</v>
      </c>
      <c r="AR284" s="127" t="s">
        <v>169</v>
      </c>
      <c r="AT284" s="135" t="s">
        <v>70</v>
      </c>
      <c r="AU284" s="135" t="s">
        <v>79</v>
      </c>
      <c r="AY284" s="127" t="s">
        <v>162</v>
      </c>
      <c r="BK284" s="136">
        <f>SUM(BK285:BK299)</f>
        <v>0</v>
      </c>
    </row>
    <row r="285" spans="2:65" s="1" customFormat="1" ht="16.5" customHeight="1">
      <c r="B285" s="139"/>
      <c r="C285" s="140" t="s">
        <v>489</v>
      </c>
      <c r="D285" s="140" t="s">
        <v>164</v>
      </c>
      <c r="E285" s="242" t="s">
        <v>2486</v>
      </c>
      <c r="F285" s="243"/>
      <c r="G285" s="142" t="s">
        <v>274</v>
      </c>
      <c r="H285" s="143">
        <v>14.538</v>
      </c>
      <c r="I285" s="144"/>
      <c r="J285" s="143">
        <f>ROUND(I285*H285,3)</f>
        <v>0</v>
      </c>
      <c r="K285" s="141" t="s">
        <v>167</v>
      </c>
      <c r="L285" s="30"/>
      <c r="M285" s="145" t="s">
        <v>1</v>
      </c>
      <c r="N285" s="146" t="s">
        <v>43</v>
      </c>
      <c r="O285" s="49"/>
      <c r="P285" s="147">
        <f>O285*H285</f>
        <v>0</v>
      </c>
      <c r="Q285" s="147">
        <v>0</v>
      </c>
      <c r="R285" s="147">
        <f>Q285*H285</f>
        <v>0</v>
      </c>
      <c r="S285" s="147">
        <v>0</v>
      </c>
      <c r="T285" s="148">
        <f>S285*H285</f>
        <v>0</v>
      </c>
      <c r="AR285" s="16" t="s">
        <v>272</v>
      </c>
      <c r="AT285" s="16" t="s">
        <v>164</v>
      </c>
      <c r="AU285" s="16" t="s">
        <v>169</v>
      </c>
      <c r="AY285" s="16" t="s">
        <v>162</v>
      </c>
      <c r="BE285" s="149">
        <f>IF(N285="základná",J285,0)</f>
        <v>0</v>
      </c>
      <c r="BF285" s="149">
        <f>IF(N285="znížená",J285,0)</f>
        <v>0</v>
      </c>
      <c r="BG285" s="149">
        <f>IF(N285="zákl. prenesená",J285,0)</f>
        <v>0</v>
      </c>
      <c r="BH285" s="149">
        <f>IF(N285="zníž. prenesená",J285,0)</f>
        <v>0</v>
      </c>
      <c r="BI285" s="149">
        <f>IF(N285="nulová",J285,0)</f>
        <v>0</v>
      </c>
      <c r="BJ285" s="16" t="s">
        <v>169</v>
      </c>
      <c r="BK285" s="150">
        <f>ROUND(I285*H285,3)</f>
        <v>0</v>
      </c>
      <c r="BL285" s="16" t="s">
        <v>272</v>
      </c>
      <c r="BM285" s="16" t="s">
        <v>2487</v>
      </c>
    </row>
    <row r="286" spans="2:65" s="11" customFormat="1">
      <c r="B286" s="151"/>
      <c r="D286" s="152" t="s">
        <v>175</v>
      </c>
      <c r="E286" s="153" t="s">
        <v>1</v>
      </c>
      <c r="F286" s="154" t="s">
        <v>2488</v>
      </c>
      <c r="H286" s="153" t="s">
        <v>1</v>
      </c>
      <c r="I286" s="155"/>
      <c r="L286" s="151"/>
      <c r="M286" s="156"/>
      <c r="N286" s="157"/>
      <c r="O286" s="157"/>
      <c r="P286" s="157"/>
      <c r="Q286" s="157"/>
      <c r="R286" s="157"/>
      <c r="S286" s="157"/>
      <c r="T286" s="158"/>
      <c r="AT286" s="153" t="s">
        <v>175</v>
      </c>
      <c r="AU286" s="153" t="s">
        <v>169</v>
      </c>
      <c r="AV286" s="11" t="s">
        <v>79</v>
      </c>
      <c r="AW286" s="11" t="s">
        <v>32</v>
      </c>
      <c r="AX286" s="11" t="s">
        <v>71</v>
      </c>
      <c r="AY286" s="153" t="s">
        <v>162</v>
      </c>
    </row>
    <row r="287" spans="2:65" s="12" customFormat="1">
      <c r="B287" s="159"/>
      <c r="D287" s="152" t="s">
        <v>175</v>
      </c>
      <c r="E287" s="160" t="s">
        <v>1</v>
      </c>
      <c r="F287" s="161" t="s">
        <v>2489</v>
      </c>
      <c r="H287" s="162">
        <v>3.423</v>
      </c>
      <c r="I287" s="163"/>
      <c r="L287" s="159"/>
      <c r="M287" s="164"/>
      <c r="N287" s="165"/>
      <c r="O287" s="165"/>
      <c r="P287" s="165"/>
      <c r="Q287" s="165"/>
      <c r="R287" s="165"/>
      <c r="S287" s="165"/>
      <c r="T287" s="166"/>
      <c r="AT287" s="160" t="s">
        <v>175</v>
      </c>
      <c r="AU287" s="160" t="s">
        <v>169</v>
      </c>
      <c r="AV287" s="12" t="s">
        <v>169</v>
      </c>
      <c r="AW287" s="12" t="s">
        <v>32</v>
      </c>
      <c r="AX287" s="12" t="s">
        <v>71</v>
      </c>
      <c r="AY287" s="160" t="s">
        <v>162</v>
      </c>
    </row>
    <row r="288" spans="2:65" s="12" customFormat="1">
      <c r="B288" s="159"/>
      <c r="D288" s="152" t="s">
        <v>175</v>
      </c>
      <c r="E288" s="160" t="s">
        <v>1</v>
      </c>
      <c r="F288" s="161" t="s">
        <v>2490</v>
      </c>
      <c r="H288" s="162">
        <v>1.4670000000000001</v>
      </c>
      <c r="I288" s="163"/>
      <c r="L288" s="159"/>
      <c r="M288" s="164"/>
      <c r="N288" s="165"/>
      <c r="O288" s="165"/>
      <c r="P288" s="165"/>
      <c r="Q288" s="165"/>
      <c r="R288" s="165"/>
      <c r="S288" s="165"/>
      <c r="T288" s="166"/>
      <c r="AT288" s="160" t="s">
        <v>175</v>
      </c>
      <c r="AU288" s="160" t="s">
        <v>169</v>
      </c>
      <c r="AV288" s="12" t="s">
        <v>169</v>
      </c>
      <c r="AW288" s="12" t="s">
        <v>32</v>
      </c>
      <c r="AX288" s="12" t="s">
        <v>71</v>
      </c>
      <c r="AY288" s="160" t="s">
        <v>162</v>
      </c>
    </row>
    <row r="289" spans="2:65" s="13" customFormat="1">
      <c r="B289" s="167"/>
      <c r="D289" s="152" t="s">
        <v>175</v>
      </c>
      <c r="E289" s="168" t="s">
        <v>1</v>
      </c>
      <c r="F289" s="169" t="s">
        <v>183</v>
      </c>
      <c r="H289" s="170">
        <v>4.8900000000000006</v>
      </c>
      <c r="I289" s="171"/>
      <c r="L289" s="167"/>
      <c r="M289" s="172"/>
      <c r="N289" s="173"/>
      <c r="O289" s="173"/>
      <c r="P289" s="173"/>
      <c r="Q289" s="173"/>
      <c r="R289" s="173"/>
      <c r="S289" s="173"/>
      <c r="T289" s="174"/>
      <c r="AT289" s="168" t="s">
        <v>175</v>
      </c>
      <c r="AU289" s="168" t="s">
        <v>169</v>
      </c>
      <c r="AV289" s="13" t="s">
        <v>184</v>
      </c>
      <c r="AW289" s="13" t="s">
        <v>32</v>
      </c>
      <c r="AX289" s="13" t="s">
        <v>71</v>
      </c>
      <c r="AY289" s="168" t="s">
        <v>162</v>
      </c>
    </row>
    <row r="290" spans="2:65" s="11" customFormat="1">
      <c r="B290" s="151"/>
      <c r="D290" s="152" t="s">
        <v>175</v>
      </c>
      <c r="E290" s="153" t="s">
        <v>1</v>
      </c>
      <c r="F290" s="154" t="s">
        <v>2491</v>
      </c>
      <c r="H290" s="153" t="s">
        <v>1</v>
      </c>
      <c r="I290" s="155"/>
      <c r="L290" s="151"/>
      <c r="M290" s="156"/>
      <c r="N290" s="157"/>
      <c r="O290" s="157"/>
      <c r="P290" s="157"/>
      <c r="Q290" s="157"/>
      <c r="R290" s="157"/>
      <c r="S290" s="157"/>
      <c r="T290" s="158"/>
      <c r="AT290" s="153" t="s">
        <v>175</v>
      </c>
      <c r="AU290" s="153" t="s">
        <v>169</v>
      </c>
      <c r="AV290" s="11" t="s">
        <v>79</v>
      </c>
      <c r="AW290" s="11" t="s">
        <v>32</v>
      </c>
      <c r="AX290" s="11" t="s">
        <v>71</v>
      </c>
      <c r="AY290" s="153" t="s">
        <v>162</v>
      </c>
    </row>
    <row r="291" spans="2:65" s="12" customFormat="1">
      <c r="B291" s="159"/>
      <c r="D291" s="152" t="s">
        <v>175</v>
      </c>
      <c r="E291" s="160" t="s">
        <v>1</v>
      </c>
      <c r="F291" s="161" t="s">
        <v>2492</v>
      </c>
      <c r="H291" s="162">
        <v>9.6479999999999997</v>
      </c>
      <c r="I291" s="163"/>
      <c r="L291" s="159"/>
      <c r="M291" s="164"/>
      <c r="N291" s="165"/>
      <c r="O291" s="165"/>
      <c r="P291" s="165"/>
      <c r="Q291" s="165"/>
      <c r="R291" s="165"/>
      <c r="S291" s="165"/>
      <c r="T291" s="166"/>
      <c r="AT291" s="160" t="s">
        <v>175</v>
      </c>
      <c r="AU291" s="160" t="s">
        <v>169</v>
      </c>
      <c r="AV291" s="12" t="s">
        <v>169</v>
      </c>
      <c r="AW291" s="12" t="s">
        <v>32</v>
      </c>
      <c r="AX291" s="12" t="s">
        <v>71</v>
      </c>
      <c r="AY291" s="160" t="s">
        <v>162</v>
      </c>
    </row>
    <row r="292" spans="2:65" s="14" customFormat="1">
      <c r="B292" s="175"/>
      <c r="D292" s="152" t="s">
        <v>175</v>
      </c>
      <c r="E292" s="176" t="s">
        <v>1</v>
      </c>
      <c r="F292" s="177" t="s">
        <v>190</v>
      </c>
      <c r="H292" s="178">
        <v>14.538</v>
      </c>
      <c r="I292" s="179"/>
      <c r="L292" s="175"/>
      <c r="M292" s="180"/>
      <c r="N292" s="181"/>
      <c r="O292" s="181"/>
      <c r="P292" s="181"/>
      <c r="Q292" s="181"/>
      <c r="R292" s="181"/>
      <c r="S292" s="181"/>
      <c r="T292" s="182"/>
      <c r="AT292" s="176" t="s">
        <v>175</v>
      </c>
      <c r="AU292" s="176" t="s">
        <v>169</v>
      </c>
      <c r="AV292" s="14" t="s">
        <v>168</v>
      </c>
      <c r="AW292" s="14" t="s">
        <v>32</v>
      </c>
      <c r="AX292" s="14" t="s">
        <v>79</v>
      </c>
      <c r="AY292" s="176" t="s">
        <v>162</v>
      </c>
    </row>
    <row r="293" spans="2:65" s="1" customFormat="1" ht="16.5" customHeight="1">
      <c r="B293" s="139"/>
      <c r="C293" s="140" t="s">
        <v>494</v>
      </c>
      <c r="D293" s="140" t="s">
        <v>164</v>
      </c>
      <c r="E293" s="244" t="s">
        <v>2573</v>
      </c>
      <c r="F293" s="245"/>
      <c r="G293" s="142" t="s">
        <v>274</v>
      </c>
      <c r="H293" s="143">
        <v>14.538</v>
      </c>
      <c r="I293" s="144"/>
      <c r="J293" s="143">
        <f>ROUND(I293*H293,3)</f>
        <v>0</v>
      </c>
      <c r="K293" s="141" t="s">
        <v>1</v>
      </c>
      <c r="L293" s="30"/>
      <c r="M293" s="145" t="s">
        <v>1</v>
      </c>
      <c r="N293" s="146" t="s">
        <v>43</v>
      </c>
      <c r="O293" s="49"/>
      <c r="P293" s="147">
        <f>O293*H293</f>
        <v>0</v>
      </c>
      <c r="Q293" s="147">
        <v>2.4000000000000001E-4</v>
      </c>
      <c r="R293" s="147">
        <f>Q293*H293</f>
        <v>3.4891200000000001E-3</v>
      </c>
      <c r="S293" s="147">
        <v>0</v>
      </c>
      <c r="T293" s="148">
        <f>S293*H293</f>
        <v>0</v>
      </c>
      <c r="AR293" s="16" t="s">
        <v>272</v>
      </c>
      <c r="AT293" s="16" t="s">
        <v>164</v>
      </c>
      <c r="AU293" s="16" t="s">
        <v>169</v>
      </c>
      <c r="AY293" s="16" t="s">
        <v>162</v>
      </c>
      <c r="BE293" s="149">
        <f>IF(N293="základná",J293,0)</f>
        <v>0</v>
      </c>
      <c r="BF293" s="149">
        <f>IF(N293="znížená",J293,0)</f>
        <v>0</v>
      </c>
      <c r="BG293" s="149">
        <f>IF(N293="zákl. prenesená",J293,0)</f>
        <v>0</v>
      </c>
      <c r="BH293" s="149">
        <f>IF(N293="zníž. prenesená",J293,0)</f>
        <v>0</v>
      </c>
      <c r="BI293" s="149">
        <f>IF(N293="nulová",J293,0)</f>
        <v>0</v>
      </c>
      <c r="BJ293" s="16" t="s">
        <v>169</v>
      </c>
      <c r="BK293" s="150">
        <f>ROUND(I293*H293,3)</f>
        <v>0</v>
      </c>
      <c r="BL293" s="16" t="s">
        <v>272</v>
      </c>
      <c r="BM293" s="16" t="s">
        <v>2493</v>
      </c>
    </row>
    <row r="294" spans="2:65" s="11" customFormat="1">
      <c r="B294" s="151"/>
      <c r="D294" s="152" t="s">
        <v>175</v>
      </c>
      <c r="E294" s="153" t="s">
        <v>1</v>
      </c>
      <c r="F294" s="154" t="s">
        <v>2488</v>
      </c>
      <c r="H294" s="153" t="s">
        <v>1</v>
      </c>
      <c r="I294" s="155"/>
      <c r="L294" s="151"/>
      <c r="M294" s="156"/>
      <c r="N294" s="157"/>
      <c r="O294" s="157"/>
      <c r="P294" s="157"/>
      <c r="Q294" s="157"/>
      <c r="R294" s="157"/>
      <c r="S294" s="157"/>
      <c r="T294" s="158"/>
      <c r="AT294" s="153" t="s">
        <v>175</v>
      </c>
      <c r="AU294" s="153" t="s">
        <v>169</v>
      </c>
      <c r="AV294" s="11" t="s">
        <v>79</v>
      </c>
      <c r="AW294" s="11" t="s">
        <v>32</v>
      </c>
      <c r="AX294" s="11" t="s">
        <v>71</v>
      </c>
      <c r="AY294" s="153" t="s">
        <v>162</v>
      </c>
    </row>
    <row r="295" spans="2:65" s="12" customFormat="1">
      <c r="B295" s="159"/>
      <c r="D295" s="152" t="s">
        <v>175</v>
      </c>
      <c r="E295" s="160" t="s">
        <v>1</v>
      </c>
      <c r="F295" s="161" t="s">
        <v>2489</v>
      </c>
      <c r="H295" s="162">
        <v>3.423</v>
      </c>
      <c r="I295" s="163"/>
      <c r="L295" s="159"/>
      <c r="M295" s="164"/>
      <c r="N295" s="165"/>
      <c r="O295" s="165"/>
      <c r="P295" s="165"/>
      <c r="Q295" s="165"/>
      <c r="R295" s="165"/>
      <c r="S295" s="165"/>
      <c r="T295" s="166"/>
      <c r="AT295" s="160" t="s">
        <v>175</v>
      </c>
      <c r="AU295" s="160" t="s">
        <v>169</v>
      </c>
      <c r="AV295" s="12" t="s">
        <v>169</v>
      </c>
      <c r="AW295" s="12" t="s">
        <v>32</v>
      </c>
      <c r="AX295" s="12" t="s">
        <v>71</v>
      </c>
      <c r="AY295" s="160" t="s">
        <v>162</v>
      </c>
    </row>
    <row r="296" spans="2:65" s="12" customFormat="1">
      <c r="B296" s="159"/>
      <c r="D296" s="152" t="s">
        <v>175</v>
      </c>
      <c r="E296" s="160" t="s">
        <v>1</v>
      </c>
      <c r="F296" s="161" t="s">
        <v>2490</v>
      </c>
      <c r="H296" s="162">
        <v>1.4670000000000001</v>
      </c>
      <c r="I296" s="163"/>
      <c r="L296" s="159"/>
      <c r="M296" s="164"/>
      <c r="N296" s="165"/>
      <c r="O296" s="165"/>
      <c r="P296" s="165"/>
      <c r="Q296" s="165"/>
      <c r="R296" s="165"/>
      <c r="S296" s="165"/>
      <c r="T296" s="166"/>
      <c r="AT296" s="160" t="s">
        <v>175</v>
      </c>
      <c r="AU296" s="160" t="s">
        <v>169</v>
      </c>
      <c r="AV296" s="12" t="s">
        <v>169</v>
      </c>
      <c r="AW296" s="12" t="s">
        <v>32</v>
      </c>
      <c r="AX296" s="12" t="s">
        <v>71</v>
      </c>
      <c r="AY296" s="160" t="s">
        <v>162</v>
      </c>
    </row>
    <row r="297" spans="2:65" s="11" customFormat="1">
      <c r="B297" s="151"/>
      <c r="D297" s="152" t="s">
        <v>175</v>
      </c>
      <c r="E297" s="153" t="s">
        <v>1</v>
      </c>
      <c r="F297" s="154" t="s">
        <v>2491</v>
      </c>
      <c r="H297" s="153" t="s">
        <v>1</v>
      </c>
      <c r="I297" s="155"/>
      <c r="L297" s="151"/>
      <c r="M297" s="156"/>
      <c r="N297" s="157"/>
      <c r="O297" s="157"/>
      <c r="P297" s="157"/>
      <c r="Q297" s="157"/>
      <c r="R297" s="157"/>
      <c r="S297" s="157"/>
      <c r="T297" s="158"/>
      <c r="AT297" s="153" t="s">
        <v>175</v>
      </c>
      <c r="AU297" s="153" t="s">
        <v>169</v>
      </c>
      <c r="AV297" s="11" t="s">
        <v>79</v>
      </c>
      <c r="AW297" s="11" t="s">
        <v>32</v>
      </c>
      <c r="AX297" s="11" t="s">
        <v>71</v>
      </c>
      <c r="AY297" s="153" t="s">
        <v>162</v>
      </c>
    </row>
    <row r="298" spans="2:65" s="12" customFormat="1">
      <c r="B298" s="159"/>
      <c r="D298" s="152" t="s">
        <v>175</v>
      </c>
      <c r="E298" s="160" t="s">
        <v>1</v>
      </c>
      <c r="F298" s="161" t="s">
        <v>2492</v>
      </c>
      <c r="H298" s="162">
        <v>9.6479999999999997</v>
      </c>
      <c r="I298" s="163"/>
      <c r="L298" s="159"/>
      <c r="M298" s="164"/>
      <c r="N298" s="165"/>
      <c r="O298" s="165"/>
      <c r="P298" s="165"/>
      <c r="Q298" s="165"/>
      <c r="R298" s="165"/>
      <c r="S298" s="165"/>
      <c r="T298" s="166"/>
      <c r="AT298" s="160" t="s">
        <v>175</v>
      </c>
      <c r="AU298" s="160" t="s">
        <v>169</v>
      </c>
      <c r="AV298" s="12" t="s">
        <v>169</v>
      </c>
      <c r="AW298" s="12" t="s">
        <v>32</v>
      </c>
      <c r="AX298" s="12" t="s">
        <v>71</v>
      </c>
      <c r="AY298" s="160" t="s">
        <v>162</v>
      </c>
    </row>
    <row r="299" spans="2:65" s="14" customFormat="1">
      <c r="B299" s="175"/>
      <c r="D299" s="152" t="s">
        <v>175</v>
      </c>
      <c r="E299" s="176" t="s">
        <v>1</v>
      </c>
      <c r="F299" s="177" t="s">
        <v>190</v>
      </c>
      <c r="H299" s="178">
        <v>14.538</v>
      </c>
      <c r="I299" s="179"/>
      <c r="L299" s="175"/>
      <c r="M299" s="196"/>
      <c r="N299" s="197"/>
      <c r="O299" s="197"/>
      <c r="P299" s="197"/>
      <c r="Q299" s="197"/>
      <c r="R299" s="197"/>
      <c r="S299" s="197"/>
      <c r="T299" s="198"/>
      <c r="AT299" s="176" t="s">
        <v>175</v>
      </c>
      <c r="AU299" s="176" t="s">
        <v>169</v>
      </c>
      <c r="AV299" s="14" t="s">
        <v>168</v>
      </c>
      <c r="AW299" s="14" t="s">
        <v>32</v>
      </c>
      <c r="AX299" s="14" t="s">
        <v>79</v>
      </c>
      <c r="AY299" s="176" t="s">
        <v>162</v>
      </c>
    </row>
    <row r="300" spans="2:65" s="1" customFormat="1" ht="6.95" customHeight="1">
      <c r="B300" s="39"/>
      <c r="C300" s="40"/>
      <c r="D300" s="40"/>
      <c r="E300" s="40"/>
      <c r="F300" s="40"/>
      <c r="G300" s="40"/>
      <c r="H300" s="40"/>
      <c r="I300" s="100"/>
      <c r="J300" s="40"/>
      <c r="K300" s="40"/>
      <c r="L300" s="30"/>
    </row>
  </sheetData>
  <mergeCells count="63">
    <mergeCell ref="E50:H50"/>
    <mergeCell ref="E79:H79"/>
    <mergeCell ref="E81:H81"/>
    <mergeCell ref="L2:V2"/>
    <mergeCell ref="E7:H7"/>
    <mergeCell ref="E9:H9"/>
    <mergeCell ref="E18:H18"/>
    <mergeCell ref="E27:H27"/>
    <mergeCell ref="E48:H48"/>
    <mergeCell ref="E88:F88"/>
    <mergeCell ref="E106:F106"/>
    <mergeCell ref="E107:F107"/>
    <mergeCell ref="E98:F98"/>
    <mergeCell ref="E99:F99"/>
    <mergeCell ref="E92:F92"/>
    <mergeCell ref="E111:F111"/>
    <mergeCell ref="E112:F112"/>
    <mergeCell ref="E116:F116"/>
    <mergeCell ref="E119:F119"/>
    <mergeCell ref="E122:F122"/>
    <mergeCell ref="E135:F135"/>
    <mergeCell ref="E136:F136"/>
    <mergeCell ref="E144:F144"/>
    <mergeCell ref="E152:F152"/>
    <mergeCell ref="E162:F162"/>
    <mergeCell ref="E172:F172"/>
    <mergeCell ref="E173:F173"/>
    <mergeCell ref="E176:F176"/>
    <mergeCell ref="E183:F183"/>
    <mergeCell ref="E189:F189"/>
    <mergeCell ref="E190:F190"/>
    <mergeCell ref="E193:F193"/>
    <mergeCell ref="E199:F199"/>
    <mergeCell ref="E201:F201"/>
    <mergeCell ref="E202:F202"/>
    <mergeCell ref="E204:F204"/>
    <mergeCell ref="E212:F212"/>
    <mergeCell ref="E219:F219"/>
    <mergeCell ref="E223:F223"/>
    <mergeCell ref="E225:F225"/>
    <mergeCell ref="E232:F232"/>
    <mergeCell ref="E233:F233"/>
    <mergeCell ref="E235:F235"/>
    <mergeCell ref="E236:F236"/>
    <mergeCell ref="E238:F238"/>
    <mergeCell ref="E240:F240"/>
    <mergeCell ref="E243:F243"/>
    <mergeCell ref="E256:F256"/>
    <mergeCell ref="E253:F253"/>
    <mergeCell ref="E250:F250"/>
    <mergeCell ref="E264:F264"/>
    <mergeCell ref="E261:F261"/>
    <mergeCell ref="E262:F262"/>
    <mergeCell ref="E268:F268"/>
    <mergeCell ref="E269:F269"/>
    <mergeCell ref="E285:F285"/>
    <mergeCell ref="E283:F283"/>
    <mergeCell ref="E293:F293"/>
    <mergeCell ref="E270:F270"/>
    <mergeCell ref="E266:F266"/>
    <mergeCell ref="E277:F277"/>
    <mergeCell ref="E278:F278"/>
    <mergeCell ref="E279:F27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Rekapitulácia stavby</vt:lpstr>
      <vt:lpstr>01 - SO 01 Rodinný dom s ...</vt:lpstr>
      <vt:lpstr>01P - SO 01 Vonkajšie prí...</vt:lpstr>
      <vt:lpstr>02 - SO 02 Prípojka vody ...</vt:lpstr>
      <vt:lpstr>03 - SO 03 Prípojka NN</vt:lpstr>
      <vt:lpstr>04 - SO 04 Telefónna príp...</vt:lpstr>
      <vt:lpstr>05 - SO 05 Sadové úpravy</vt:lpstr>
      <vt:lpstr>06 - SO 06 Parkoviská a k...</vt:lpstr>
      <vt:lpstr>07 - SO 07 Oplotenie</vt:lpstr>
      <vt:lpstr>'01 - SO 01 Rodinný dom s ...'!Názvy_tisku</vt:lpstr>
      <vt:lpstr>'01P - SO 01 Vonkajšie prí...'!Názvy_tisku</vt:lpstr>
      <vt:lpstr>'02 - SO 02 Prípojka vody ...'!Názvy_tisku</vt:lpstr>
      <vt:lpstr>'03 - SO 03 Prípojka NN'!Názvy_tisku</vt:lpstr>
      <vt:lpstr>'04 - SO 04 Telefónna príp...'!Názvy_tisku</vt:lpstr>
      <vt:lpstr>'05 - SO 05 Sadové úpravy'!Názvy_tisku</vt:lpstr>
      <vt:lpstr>'06 - SO 06 Parkoviská a k...'!Názvy_tisku</vt:lpstr>
      <vt:lpstr>'07 - SO 07 Oplotenie'!Názvy_tisku</vt:lpstr>
      <vt:lpstr>'Rekapitulácia stavby'!Názvy_tisku</vt:lpstr>
      <vt:lpstr>'01 - SO 01 Rodinný dom s ...'!Oblast_tisku</vt:lpstr>
      <vt:lpstr>'01P - SO 01 Vonkajšie prí...'!Oblast_tisku</vt:lpstr>
      <vt:lpstr>'02 - SO 02 Prípojka vody ...'!Oblast_tisku</vt:lpstr>
      <vt:lpstr>'03 - SO 03 Prípojka NN'!Oblast_tisku</vt:lpstr>
      <vt:lpstr>'04 - SO 04 Telefónna príp...'!Oblast_tisku</vt:lpstr>
      <vt:lpstr>'05 - SO 05 Sadové úpravy'!Oblast_tisku</vt:lpstr>
      <vt:lpstr>'06 - SO 06 Parkoviská a k...'!Oblast_tisku</vt:lpstr>
      <vt:lpstr>'07 - SO 07 Oplotenie'!Oblast_tisku</vt:lpstr>
      <vt:lpstr>'Rekapitulácia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masnicova</dc:creator>
  <cp:lastModifiedBy>Renáta Považská</cp:lastModifiedBy>
  <dcterms:created xsi:type="dcterms:W3CDTF">2019-01-09T13:55:35Z</dcterms:created>
  <dcterms:modified xsi:type="dcterms:W3CDTF">2019-11-15T11:50:21Z</dcterms:modified>
</cp:coreProperties>
</file>