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33_AK_Trencin_RB_BJ_2\TSK33_Sutazne_podklady_BJ_2\TSK33_Priloha_E2_Vykaz_vymer_RD_s_2_byt_jednotkami_Trencin_VV_09072020\"/>
    </mc:Choice>
  </mc:AlternateContent>
  <bookViews>
    <workbookView xWindow="0" yWindow="0" windowWidth="20490" windowHeight="7155"/>
  </bookViews>
  <sheets>
    <sheet name="PONUKA" sheetId="1" r:id="rId1"/>
  </sheets>
  <definedNames>
    <definedName name="_1Excel_BuiltIn_Print_Area_3_1">#REF!</definedName>
    <definedName name="_xlnm._FilterDatabase" localSheetId="0" hidden="1">PONUKA!$A$21:$H$111</definedName>
    <definedName name="Excel_BuiltIn__FilterDatabase">#REF!</definedName>
    <definedName name="Excel_BuiltIn__FilterDatabase_4">#REF!</definedName>
    <definedName name="Excel_BuiltIn_Print_Area_3">#REF!</definedName>
    <definedName name="fakt1R">#REF!</definedName>
    <definedName name="fakt1R_4">#REF!</definedName>
    <definedName name="_xlnm.Print_Area" localSheetId="0">PONUKA!$A$1:$H$129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5" i="1" l="1"/>
  <c r="C100" i="1"/>
  <c r="C101" i="1" s="1"/>
  <c r="C98" i="1"/>
  <c r="C99" i="1" s="1"/>
  <c r="C97" i="1"/>
  <c r="C94" i="1"/>
  <c r="C95" i="1" s="1"/>
  <c r="C92" i="1"/>
  <c r="C93" i="1" s="1"/>
  <c r="C91" i="1"/>
  <c r="C90" i="1"/>
  <c r="C89" i="1"/>
  <c r="C88" i="1"/>
  <c r="C86" i="1"/>
  <c r="C85" i="1"/>
  <c r="C80" i="1"/>
  <c r="C81" i="1" s="1"/>
  <c r="C77" i="1"/>
  <c r="C76" i="1"/>
  <c r="A76" i="1"/>
  <c r="C70" i="1"/>
  <c r="C68" i="1"/>
  <c r="C67" i="1"/>
  <c r="C49" i="1"/>
  <c r="C52" i="1" s="1"/>
  <c r="C48" i="1"/>
  <c r="C51" i="1" s="1"/>
  <c r="C47" i="1"/>
  <c r="C50" i="1" s="1"/>
  <c r="B11" i="1"/>
  <c r="B10" i="1" s="1"/>
  <c r="G10" i="1"/>
  <c r="C43" i="1" s="1"/>
  <c r="C39" i="1" l="1"/>
  <c r="C40" i="1" s="1"/>
  <c r="C87" i="1"/>
  <c r="G22" i="1"/>
  <c r="C42" i="1"/>
  <c r="C73" i="1"/>
  <c r="C41" i="1"/>
  <c r="C45" i="1"/>
  <c r="C44" i="1"/>
  <c r="C74" i="1" l="1"/>
  <c r="C46" i="1"/>
  <c r="C75" i="1" l="1"/>
</calcChain>
</file>

<file path=xl/sharedStrings.xml><?xml version="1.0" encoding="utf-8"?>
<sst xmlns="http://schemas.openxmlformats.org/spreadsheetml/2006/main" count="336" uniqueCount="149">
  <si>
    <t xml:space="preserve">založenia sadovníckej úpravy </t>
  </si>
  <si>
    <t>Všetky plochy spolu:</t>
  </si>
  <si>
    <t>m2</t>
  </si>
  <si>
    <t>Rastlinný materiál spolu:</t>
  </si>
  <si>
    <t>ks</t>
  </si>
  <si>
    <t xml:space="preserve">     Záhony (plochy pre výsadbu) spolu:</t>
  </si>
  <si>
    <t xml:space="preserve">    Stromy:</t>
  </si>
  <si>
    <t xml:space="preserve">          Záhony mulčované kôrou:</t>
  </si>
  <si>
    <t xml:space="preserve">    Ihličnaté/Ovocné stromy:</t>
  </si>
  <si>
    <t xml:space="preserve">          Záhony mulčované štiepkou (ovocie):</t>
  </si>
  <si>
    <t xml:space="preserve">    Kry:</t>
  </si>
  <si>
    <t xml:space="preserve">Dunajský štrk vymývaný fr. 6-22 : </t>
  </si>
  <si>
    <t xml:space="preserve">    Ovocné kry:</t>
  </si>
  <si>
    <t xml:space="preserve">          Štrkové záhony fr. 16-32 mm:</t>
  </si>
  <si>
    <t xml:space="preserve">    Trvalky:</t>
  </si>
  <si>
    <t xml:space="preserve">     Trávnik - výsev:</t>
  </si>
  <si>
    <t xml:space="preserve">    Okrasné trávy:</t>
  </si>
  <si>
    <t xml:space="preserve">     Trávnik - koberec:</t>
  </si>
  <si>
    <t xml:space="preserve">    Cibuľoviny:</t>
  </si>
  <si>
    <t xml:space="preserve">     Mlatové plochy:</t>
  </si>
  <si>
    <t xml:space="preserve">    Živý plot:</t>
  </si>
  <si>
    <t>Činnosť</t>
  </si>
  <si>
    <t>Poznámka</t>
  </si>
  <si>
    <t>Množstvo</t>
  </si>
  <si>
    <t>MJ</t>
  </si>
  <si>
    <t>Jednotková cena</t>
  </si>
  <si>
    <t>Spolu</t>
  </si>
  <si>
    <t>%</t>
  </si>
  <si>
    <t>ASANÁCIA - VÝRUB - DREVINY, KRY</t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</si>
  <si>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listnatého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nad 400 do 500 mm</t>
    </r>
  </si>
  <si>
    <t>à</t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</si>
  <si>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listnatého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nad 500 do 600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</si>
  <si>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color indexed="8"/>
        <rFont val="Times New Roman"/>
        <family val="1"/>
        <charset val="238"/>
      </rPr>
      <t>nad 400 do 500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</si>
  <si>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rFont val="Times New Roman"/>
        <family val="1"/>
        <charset val="238"/>
      </rPr>
      <t>nad 500 do 600 mm</t>
    </r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</si>
  <si>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ihličnatého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nad 200 do 300 mm</t>
    </r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</si>
  <si>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ihličnatého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nad 400 do 500 mm</t>
    </r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</si>
  <si>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ihličnatého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nad 500 do 600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</si>
  <si>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rFont val="Times New Roman"/>
        <family val="1"/>
        <charset val="238"/>
      </rPr>
      <t>nad 200 do 300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</si>
  <si>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rFont val="Times New Roman"/>
        <family val="1"/>
        <charset val="238"/>
      </rPr>
      <t>nad 400 do 500 mm</t>
    </r>
  </si>
  <si>
    <t xml:space="preserve">Vyčistenie pozemku od náletov </t>
  </si>
  <si>
    <t>krát</t>
  </si>
  <si>
    <t>Odborné ošetrenie existujúcich drevín certifikovaným arboristom - odborný orez a ošetrenie s použitím potrebného technického vybavenia</t>
  </si>
  <si>
    <t>Ornitologický posudok</t>
  </si>
  <si>
    <t>Naloženie, odvoz pôvodnej zelene</t>
  </si>
  <si>
    <r>
      <t xml:space="preserve">Poplatok za likvidáciu bioodpadu na kompostárni </t>
    </r>
    <r>
      <rPr>
        <i/>
        <sz val="10"/>
        <rFont val="Arial"/>
        <family val="2"/>
        <charset val="238"/>
      </rPr>
      <t xml:space="preserve">(množstvo je odhadované, môže sa líšiť) </t>
    </r>
  </si>
  <si>
    <t>t</t>
  </si>
  <si>
    <t>m3</t>
  </si>
  <si>
    <t>ZALOŽENIE A VÝSADBA ZÁHONOV</t>
  </si>
  <si>
    <t>Spracovanie pôdy na výsadbu strojom - zakladačom trávnika a stroju nedostupných plôch ručne (nakyprenie)</t>
  </si>
  <si>
    <t>Príprava záhonov na výsadbu - odkop na hĺbku 4-5cm, naloženie a odvoz prebytočnej zeminy</t>
  </si>
  <si>
    <t xml:space="preserve">Hrabanie pôdy do roviny </t>
  </si>
  <si>
    <t>Založenie záhonu - vytýčenie záhonov</t>
  </si>
  <si>
    <t>Rozloženie rastlín v záhone</t>
  </si>
  <si>
    <t>Úprava po výsadbe (dočistenie, ostrihanie)</t>
  </si>
  <si>
    <t>Chemické odburinenie pôvodného porastu, v prípade potreby</t>
  </si>
  <si>
    <t>Chemický herbicíd, totálny (materiál)</t>
  </si>
  <si>
    <t>l</t>
  </si>
  <si>
    <t>Hĺbenie výsadbovej jamy objemu od 0,125-0,400m3 (pre veľké rastliny, napr. stromy)</t>
  </si>
  <si>
    <t>Hĺbenie výsadbovej jamy objemu od 0,01 do 0,02m3 (pre bežné rastliny,  napr. kry, ovocné kry)</t>
  </si>
  <si>
    <t>Hĺbenie výsadbovej jamy objemu do 0,01m3 (pre najmenšie rastliny - napr. trvalky)</t>
  </si>
  <si>
    <t>Výsadba dreviny s balom so zaliatím, priemer balu nad 300 do 500 mm (napr. stromy)</t>
  </si>
  <si>
    <t>Výsadba dreviny s balom so zaliatím, priemer balu nad 100 do 200 mm (napr. kry, ovocné kry)</t>
  </si>
  <si>
    <t>Výsadba dreviny s balom so zaliatím, priemer balu do 100 mm (napr. trvalky, trávy)</t>
  </si>
  <si>
    <t xml:space="preserve">Pinus sylvestris – BOROVICA LESNÁ </t>
  </si>
  <si>
    <t>ok 12-14, výška nasadenia koruny 2,2m</t>
  </si>
  <si>
    <t>Philadelphus coronarius – PAJAZMÍN</t>
  </si>
  <si>
    <t xml:space="preserve">výška 80-100cm </t>
  </si>
  <si>
    <t xml:space="preserve">Betula utilis „Doorenboos“ – BREZA </t>
  </si>
  <si>
    <t>viackmeň, výška 150-200cm</t>
  </si>
  <si>
    <t>Viburnum opulus „Roseum“ - KALINA</t>
  </si>
  <si>
    <t>Ligustrum ovalifolium – VTÁČI ZOB</t>
  </si>
  <si>
    <t>výška 60-80cm</t>
  </si>
  <si>
    <t xml:space="preserve">Stipa tenuissima - KAVYĽ </t>
  </si>
  <si>
    <t>kontajner 9x9cm</t>
  </si>
  <si>
    <t xml:space="preserve">Lavandula angustifolia ´Hidcote Blue´ LEVANDULA </t>
  </si>
  <si>
    <t>Gaura lindheimerii "Whirling Butterflies" - GAURA</t>
  </si>
  <si>
    <t>Echinacea purpurea -  ECHINACEA</t>
  </si>
  <si>
    <t>Akebia quinata - AKEBIA</t>
  </si>
  <si>
    <t>výška 40-60cm</t>
  </si>
  <si>
    <t>Hedera helix - BREČTAN</t>
  </si>
  <si>
    <t>Lonicera henryi - ZEMOLEZ</t>
  </si>
  <si>
    <t>Dovoz a zloženie rastlinného materiálu</t>
  </si>
  <si>
    <t>Kotvenie stromov 3 drevenými kolmi, s polenými priečkami a úväzkom</t>
  </si>
  <si>
    <t>Koly drevené opracované, priemer 6 cm, dĺžka 250 cm. 3ks/strom</t>
  </si>
  <si>
    <t>Drevená polovička na spojenie kolov, priemer 6cm, dĺžka 250 cm (1ks/1 strom)</t>
  </si>
  <si>
    <t>Úväzok na kotvenie stromov, z prírodného materiálu</t>
  </si>
  <si>
    <t>Tabletové hnojivo</t>
  </si>
  <si>
    <t>Juta na ochranu obalu kmeňa</t>
  </si>
  <si>
    <t>Zálievková sonda ku stromom</t>
  </si>
  <si>
    <t>Položenie mulčovacej plachty, ukotvenie skobami</t>
  </si>
  <si>
    <t>Mulčovacia plachta netkaná, hnedá - na záhony (20%  na prekrytie)</t>
  </si>
  <si>
    <t>Skoby z drôtu na ukotvenie mulčovacej plachty</t>
  </si>
  <si>
    <t>kg</t>
  </si>
  <si>
    <t xml:space="preserve">Mulčovanie výsadieb štrkom </t>
  </si>
  <si>
    <t>Dovoz a zloženie štrku</t>
  </si>
  <si>
    <t>Inštalácia "neviditeľnej" obruby (1ks/m)</t>
  </si>
  <si>
    <t>bm</t>
  </si>
  <si>
    <t>Záhonové "neviditeľné" obruby, 10% rezerva. 1ks = 1 bm (100cm).</t>
  </si>
  <si>
    <t>Spojovací materiál - klince</t>
  </si>
  <si>
    <t>Dovoz a zloženie obrúb</t>
  </si>
  <si>
    <t>Záhradnícky substrát 250l, v prípade potreby</t>
  </si>
  <si>
    <t>ZATRÁVNENIE PLôCH VÝSEVOM</t>
  </si>
  <si>
    <r>
      <t>Plošná úprava terénnych nerovností do</t>
    </r>
    <r>
      <rPr>
        <i/>
        <sz val="12"/>
        <rFont val="Times New Roman"/>
        <family val="1"/>
        <charset val="238"/>
      </rPr>
      <t xml:space="preserve"> ±5cm v rovine </t>
    </r>
  </si>
  <si>
    <t>Chemický herbicíd, totálny</t>
  </si>
  <si>
    <t>Spracovanie pôdy na výsev strojom - zakladačom trávnika a stroju nedostupných plôch ručne</t>
  </si>
  <si>
    <t>Hrabanie pôdy do roviny na 2krát</t>
  </si>
  <si>
    <t>Založenie trávnika parkového výsevom</t>
  </si>
  <si>
    <t>Zapravenie trávového semena po výseve do pôdy</t>
  </si>
  <si>
    <t>Valcovanie trávnatých plôch po výseve</t>
  </si>
  <si>
    <t>Trávové semeno</t>
  </si>
  <si>
    <t>Hnojenie granulovaným hnojivom</t>
  </si>
  <si>
    <t>Minerálne viaczložkové hnojivo pre zakladanie trávnikov (štartovacie)</t>
  </si>
  <si>
    <t>ÚVODNÁ STAROSTLIVOSŤ pre výsev</t>
  </si>
  <si>
    <t>Kosenie trávnatých plôch s vykášaním ťažko prístupných plôch, zberom, naložením a odvozom bioodpadu na kompostáreň - 3krát</t>
  </si>
  <si>
    <t xml:space="preserve">navrhujeme zvážiť štandard starostlivosti </t>
  </si>
  <si>
    <t>Chemické odburinenie trávnatých plôch po založení</t>
  </si>
  <si>
    <t>Selektívny chemický postrek - materiál</t>
  </si>
  <si>
    <t>Minerálne granulované hnojivo (pre celosezónne použitie)</t>
  </si>
  <si>
    <t>OSTATNÉ POLOŽKY</t>
  </si>
  <si>
    <t>Kvetináče na terasu rozmer 1x0,5x0,5cm /antracit/ sklovláknové</t>
  </si>
  <si>
    <t>Obstaranie, naloženie, dovoz a zloženie kvetináčov</t>
  </si>
  <si>
    <t>Vyplnenie kvetináčov zeminou</t>
  </si>
  <si>
    <t>Substrát na vyplnenie kvetináčov /250l bal/</t>
  </si>
  <si>
    <t xml:space="preserve">Zaliatie rastlín vodou, plochy jednotlivo nad 20 m2   </t>
  </si>
  <si>
    <t>50l/strom, 5l/krík</t>
  </si>
  <si>
    <t xml:space="preserve">Dodávka vody s dopravou   </t>
  </si>
  <si>
    <t>Doprava nad rámec plánovaných prác</t>
  </si>
  <si>
    <t>km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</si>
  <si>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odborné</t>
    </r>
    <r>
      <rPr>
        <i/>
        <sz val="10"/>
        <color indexed="8"/>
        <rFont val="Times New Roman"/>
        <family val="2"/>
      </rPr>
      <t xml:space="preserve"> práce</t>
    </r>
  </si>
  <si>
    <t>hod.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</si>
  <si>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pomocné</t>
    </r>
    <r>
      <rPr>
        <i/>
        <sz val="10"/>
        <color indexed="8"/>
        <rFont val="Times New Roman"/>
        <family val="2"/>
      </rPr>
      <t xml:space="preserve"> práce</t>
    </r>
  </si>
  <si>
    <t>Cena spolu bez DPH</t>
  </si>
  <si>
    <t>Rekapitulácia</t>
  </si>
  <si>
    <t>Pracovné náklady</t>
  </si>
  <si>
    <t>Materiálové náklady</t>
  </si>
  <si>
    <t>Rastlinný materiál</t>
  </si>
  <si>
    <r>
      <t xml:space="preserve">Iné náklady </t>
    </r>
    <r>
      <rPr>
        <i/>
        <sz val="12"/>
        <color indexed="8"/>
        <rFont val="Times New Roman"/>
        <family val="1"/>
        <charset val="238"/>
      </rPr>
      <t>(napr. doprava materiálu)</t>
    </r>
  </si>
  <si>
    <t>DPH na materiál 20%</t>
  </si>
  <si>
    <t>DPH na prácu 20%</t>
  </si>
  <si>
    <t>Cena spolu s DPH</t>
  </si>
  <si>
    <t>Uplatnenie poskytnutej zľavy</t>
  </si>
  <si>
    <t>Spracoval:</t>
  </si>
  <si>
    <t>Ing. Stanislava Sabolová</t>
  </si>
  <si>
    <t>+421 917 432 187</t>
  </si>
  <si>
    <t>navrhy@klacansky.sk</t>
  </si>
  <si>
    <t>v Trenčíne</t>
  </si>
  <si>
    <t>RODINNÝ DOM S 2 SAMOSTATNÝMI BYTOVÝMI JEDNOTKAMI“</t>
  </si>
  <si>
    <t>„DEINŠTITUCIONALIZÁCIA DSS ADAMOVSKÉ KOCHANOVCE                          RODINNÝ DOM S 2 SAMOSTATNÝMI BYTOVÝMI JEDNOTKAMI“, TRENČÍN</t>
  </si>
  <si>
    <t xml:space="preserve">Výkaz výmer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</si>
</sst>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[$-F800]dddd\,\ mmmm\ dd\,\ yyyy"/>
    <numFmt numFmtId="165" formatCode="0.0"/>
    <numFmt numFmtId="166" formatCode="#,##0.00\ [$€-1]"/>
    <numFmt numFmtId="167" formatCode="_-* #,##0.00\ [$€-41B]_-;\-* #,##0.00\ [$€-41B]_-;_-* &quot;-&quot;??\ [$€-41B]_-;_-@_-"/>
    <numFmt numFmtId="168" formatCode="#,##0.00&quot; €&quot;"/>
    <numFmt numFmtId="169" formatCode="#,##0.00\ [$Sk-41B]"/>
  </numFmts>
  <fonts count="5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sz val="10"/>
      <name val="Arial"/>
      <charset val="238"/>
    </font>
    <font>
      <b/>
      <sz val="14"/>
      <name val="Arial"/>
      <family val="2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Arial"/>
      <family val="2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6" tint="0.59999389629810485"/>
      <name val="Times New Roman"/>
      <family val="1"/>
      <charset val="238"/>
    </font>
    <font>
      <sz val="10"/>
      <color indexed="8"/>
      <name val="Times New Roman"/>
      <family val="2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2"/>
      <charset val="238"/>
    </font>
    <font>
      <sz val="12"/>
      <color indexed="8"/>
      <name val="Times New Roman"/>
      <family val="2"/>
    </font>
    <font>
      <b/>
      <sz val="12"/>
      <color indexed="8"/>
      <name val="Times New Roman"/>
      <family val="2"/>
    </font>
    <font>
      <i/>
      <sz val="9"/>
      <color indexed="8"/>
      <name val="Times New Roman"/>
      <family val="2"/>
      <charset val="238"/>
    </font>
    <font>
      <b/>
      <i/>
      <sz val="9"/>
      <color indexed="8"/>
      <name val="Times New Roman"/>
      <family val="1"/>
      <charset val="238"/>
    </font>
    <font>
      <i/>
      <sz val="9"/>
      <name val="Times New Roman"/>
      <family val="2"/>
      <charset val="238"/>
    </font>
    <font>
      <i/>
      <sz val="12"/>
      <name val="Times New Roman"/>
      <family val="2"/>
      <charset val="238"/>
    </font>
    <font>
      <sz val="11"/>
      <color indexed="8"/>
      <name val="Calibri"/>
      <family val="2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2"/>
      <charset val="238"/>
    </font>
    <font>
      <i/>
      <sz val="10"/>
      <name val="Arial"/>
      <family val="2"/>
      <charset val="238"/>
    </font>
    <font>
      <i/>
      <sz val="12"/>
      <color indexed="8"/>
      <name val="Times New Roman"/>
      <family val="2"/>
      <charset val="238"/>
    </font>
    <font>
      <sz val="12"/>
      <name val="Times New Roman"/>
      <family val="2"/>
      <charset val="238"/>
    </font>
    <font>
      <sz val="10"/>
      <name val="Times New Roman"/>
      <family val="2"/>
      <charset val="238"/>
    </font>
    <font>
      <i/>
      <sz val="10"/>
      <color indexed="8"/>
      <name val="Times New Roman"/>
      <family val="2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2"/>
    </font>
    <font>
      <b/>
      <sz val="16"/>
      <color indexed="8"/>
      <name val="Times New Roman"/>
      <family val="2"/>
    </font>
    <font>
      <b/>
      <sz val="8"/>
      <name val="Times New Roman"/>
      <family val="2"/>
    </font>
    <font>
      <b/>
      <sz val="14"/>
      <color indexed="8"/>
      <name val="Times New Roman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</font>
    <font>
      <i/>
      <sz val="10"/>
      <color indexed="8"/>
      <name val="Arial"/>
      <family val="2"/>
    </font>
    <font>
      <sz val="10"/>
      <color rgb="FF50005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</font>
    <font>
      <b/>
      <sz val="12"/>
      <color indexed="50"/>
      <name val="Times New Roman"/>
      <family val="1"/>
      <charset val="238"/>
    </font>
    <font>
      <sz val="10"/>
      <name val="Tahoma"/>
      <family val="2"/>
      <charset val="238"/>
    </font>
    <font>
      <i/>
      <u/>
      <sz val="10"/>
      <name val="Arial"/>
      <family val="2"/>
      <charset val="238"/>
    </font>
    <font>
      <b/>
      <sz val="10"/>
      <color indexed="5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22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50" fillId="0" borderId="0" applyNumberFormat="0" applyFill="0" applyBorder="0" applyAlignment="0" applyProtection="0"/>
    <xf numFmtId="0" fontId="53" fillId="0" borderId="0"/>
  </cellStyleXfs>
  <cellXfs count="256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6" fillId="0" borderId="0" xfId="3" applyFont="1"/>
    <xf numFmtId="0" fontId="2" fillId="0" borderId="0" xfId="3" applyNumberFormat="1" applyFont="1" applyFill="1" applyBorder="1" applyAlignment="1" applyProtection="1">
      <alignment horizontal="right"/>
    </xf>
    <xf numFmtId="0" fontId="6" fillId="0" borderId="1" xfId="0" applyFont="1" applyBorder="1"/>
    <xf numFmtId="0" fontId="7" fillId="0" borderId="1" xfId="0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right"/>
    </xf>
    <xf numFmtId="165" fontId="9" fillId="0" borderId="0" xfId="0" applyNumberFormat="1" applyFont="1" applyAlignment="1">
      <alignment horizontal="center"/>
    </xf>
    <xf numFmtId="165" fontId="6" fillId="0" borderId="0" xfId="0" applyNumberFormat="1" applyFont="1"/>
    <xf numFmtId="0" fontId="10" fillId="0" borderId="2" xfId="3" applyNumberFormat="1" applyFont="1" applyFill="1" applyBorder="1" applyAlignment="1" applyProtection="1">
      <alignment horizontal="left"/>
    </xf>
    <xf numFmtId="3" fontId="10" fillId="0" borderId="2" xfId="4" applyNumberFormat="1" applyFont="1" applyFill="1" applyBorder="1" applyAlignment="1" applyProtection="1">
      <alignment horizontal="right"/>
    </xf>
    <xf numFmtId="165" fontId="10" fillId="0" borderId="2" xfId="3" applyNumberFormat="1" applyFont="1" applyFill="1" applyBorder="1" applyAlignment="1" applyProtection="1">
      <alignment horizontal="left"/>
    </xf>
    <xf numFmtId="3" fontId="11" fillId="0" borderId="2" xfId="4" applyNumberFormat="1" applyFont="1" applyBorder="1" applyAlignment="1">
      <alignment horizontal="right"/>
    </xf>
    <xf numFmtId="0" fontId="11" fillId="0" borderId="2" xfId="3" applyFont="1" applyBorder="1"/>
    <xf numFmtId="0" fontId="12" fillId="0" borderId="3" xfId="3" applyNumberFormat="1" applyFont="1" applyFill="1" applyBorder="1" applyAlignment="1" applyProtection="1">
      <alignment horizontal="left"/>
    </xf>
    <xf numFmtId="3" fontId="12" fillId="0" borderId="3" xfId="4" applyNumberFormat="1" applyFont="1" applyFill="1" applyBorder="1" applyAlignment="1" applyProtection="1">
      <alignment horizontal="right"/>
    </xf>
    <xf numFmtId="165" fontId="12" fillId="0" borderId="3" xfId="3" applyNumberFormat="1" applyFont="1" applyFill="1" applyBorder="1" applyAlignment="1" applyProtection="1">
      <alignment horizontal="left"/>
    </xf>
    <xf numFmtId="0" fontId="6" fillId="0" borderId="3" xfId="3" applyFont="1" applyBorder="1"/>
    <xf numFmtId="0" fontId="6" fillId="0" borderId="3" xfId="3" applyFont="1" applyBorder="1" applyAlignment="1">
      <alignment horizontal="right"/>
    </xf>
    <xf numFmtId="3" fontId="6" fillId="0" borderId="3" xfId="4" applyNumberFormat="1" applyFont="1" applyBorder="1" applyAlignment="1">
      <alignment horizontal="right"/>
    </xf>
    <xf numFmtId="0" fontId="12" fillId="0" borderId="2" xfId="3" applyNumberFormat="1" applyFont="1" applyFill="1" applyBorder="1" applyAlignment="1" applyProtection="1">
      <alignment horizontal="left"/>
    </xf>
    <xf numFmtId="3" fontId="12" fillId="0" borderId="2" xfId="4" applyNumberFormat="1" applyFont="1" applyFill="1" applyBorder="1" applyAlignment="1" applyProtection="1">
      <alignment horizontal="right"/>
    </xf>
    <xf numFmtId="165" fontId="12" fillId="0" borderId="2" xfId="3" applyNumberFormat="1" applyFont="1" applyFill="1" applyBorder="1" applyAlignment="1" applyProtection="1">
      <alignment horizontal="left"/>
    </xf>
    <xf numFmtId="3" fontId="12" fillId="0" borderId="2" xfId="3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horizontal="left"/>
    </xf>
    <xf numFmtId="3" fontId="6" fillId="0" borderId="3" xfId="3" applyNumberFormat="1" applyFont="1" applyBorder="1" applyAlignment="1">
      <alignment horizontal="right"/>
    </xf>
    <xf numFmtId="0" fontId="12" fillId="0" borderId="0" xfId="0" applyNumberFormat="1" applyFont="1" applyFill="1" applyBorder="1" applyAlignment="1" applyProtection="1">
      <alignment horizontal="right" wrapText="1"/>
    </xf>
    <xf numFmtId="165" fontId="13" fillId="0" borderId="0" xfId="0" applyNumberFormat="1" applyFont="1" applyFill="1" applyBorder="1" applyAlignment="1" applyProtection="1">
      <alignment horizontal="right"/>
    </xf>
    <xf numFmtId="0" fontId="6" fillId="0" borderId="2" xfId="3" applyFont="1" applyBorder="1"/>
    <xf numFmtId="0" fontId="6" fillId="0" borderId="2" xfId="3" applyFont="1" applyBorder="1" applyAlignment="1">
      <alignment horizontal="right"/>
    </xf>
    <xf numFmtId="1" fontId="6" fillId="0" borderId="2" xfId="3" applyNumberFormat="1" applyFont="1" applyBorder="1" applyAlignment="1">
      <alignment horizontal="right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165" fontId="14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 wrapText="1"/>
    </xf>
    <xf numFmtId="165" fontId="14" fillId="2" borderId="10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2" fillId="3" borderId="13" xfId="0" applyNumberFormat="1" applyFont="1" applyFill="1" applyBorder="1" applyAlignment="1" applyProtection="1">
      <alignment horizontal="right" vertical="center" wrapText="1"/>
    </xf>
    <xf numFmtId="4" fontId="15" fillId="3" borderId="13" xfId="0" applyNumberFormat="1" applyFont="1" applyFill="1" applyBorder="1" applyAlignment="1" applyProtection="1">
      <alignment vertical="center" wrapText="1"/>
    </xf>
    <xf numFmtId="0" fontId="14" fillId="3" borderId="13" xfId="0" applyNumberFormat="1" applyFont="1" applyFill="1" applyBorder="1" applyAlignment="1" applyProtection="1">
      <alignment vertical="center" wrapText="1"/>
    </xf>
    <xf numFmtId="0" fontId="6" fillId="3" borderId="13" xfId="0" applyFont="1" applyFill="1" applyBorder="1"/>
    <xf numFmtId="166" fontId="8" fillId="3" borderId="13" xfId="0" applyNumberFormat="1" applyFont="1" applyFill="1" applyBorder="1" applyAlignment="1">
      <alignment horizontal="right" vertical="center"/>
    </xf>
    <xf numFmtId="9" fontId="16" fillId="3" borderId="14" xfId="0" applyNumberFormat="1" applyFont="1" applyFill="1" applyBorder="1" applyAlignment="1" applyProtection="1">
      <alignment horizontal="right" vertical="center"/>
    </xf>
    <xf numFmtId="0" fontId="17" fillId="0" borderId="15" xfId="0" applyFont="1" applyFill="1" applyBorder="1" applyAlignment="1">
      <alignment vertical="top" wrapText="1"/>
    </xf>
    <xf numFmtId="0" fontId="19" fillId="0" borderId="16" xfId="0" applyNumberFormat="1" applyFont="1" applyFill="1" applyBorder="1" applyAlignment="1" applyProtection="1">
      <alignment horizontal="right" wrapText="1"/>
    </xf>
    <xf numFmtId="4" fontId="20" fillId="0" borderId="15" xfId="0" applyNumberFormat="1" applyFont="1" applyFill="1" applyBorder="1" applyAlignment="1" applyProtection="1">
      <alignment horizontal="right" wrapText="1"/>
    </xf>
    <xf numFmtId="0" fontId="20" fillId="0" borderId="17" xfId="0" applyNumberFormat="1" applyFont="1" applyFill="1" applyBorder="1" applyAlignment="1" applyProtection="1">
      <alignment horizontal="center"/>
    </xf>
    <xf numFmtId="0" fontId="16" fillId="0" borderId="15" xfId="0" applyNumberFormat="1" applyFont="1" applyFill="1" applyBorder="1" applyAlignment="1" applyProtection="1">
      <alignment horizontal="center"/>
    </xf>
    <xf numFmtId="166" fontId="21" fillId="0" borderId="15" xfId="0" applyNumberFormat="1" applyFont="1" applyFill="1" applyBorder="1" applyAlignment="1" applyProtection="1">
      <alignment horizontal="right"/>
    </xf>
    <xf numFmtId="166" fontId="22" fillId="0" borderId="18" xfId="0" applyNumberFormat="1" applyFont="1" applyFill="1" applyBorder="1" applyAlignment="1" applyProtection="1">
      <alignment horizontal="right"/>
    </xf>
    <xf numFmtId="9" fontId="16" fillId="0" borderId="19" xfId="0" applyNumberFormat="1" applyFont="1" applyFill="1" applyBorder="1" applyAlignment="1" applyProtection="1">
      <alignment horizontal="right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5" fillId="0" borderId="22" xfId="0" applyNumberFormat="1" applyFont="1" applyFill="1" applyBorder="1" applyAlignment="1" applyProtection="1">
      <alignment horizontal="left" vertical="center" wrapText="1"/>
    </xf>
    <xf numFmtId="0" fontId="19" fillId="0" borderId="23" xfId="0" applyNumberFormat="1" applyFont="1" applyFill="1" applyBorder="1" applyAlignment="1" applyProtection="1">
      <alignment horizontal="right" wrapText="1"/>
    </xf>
    <xf numFmtId="0" fontId="17" fillId="0" borderId="10" xfId="0" applyFont="1" applyFill="1" applyBorder="1" applyAlignment="1">
      <alignment vertical="top" wrapText="1"/>
    </xf>
    <xf numFmtId="0" fontId="19" fillId="0" borderId="24" xfId="0" applyNumberFormat="1" applyFont="1" applyFill="1" applyBorder="1" applyAlignment="1" applyProtection="1">
      <alignment horizontal="right" wrapText="1"/>
    </xf>
    <xf numFmtId="0" fontId="19" fillId="0" borderId="15" xfId="0" applyNumberFormat="1" applyFont="1" applyFill="1" applyBorder="1" applyAlignment="1" applyProtection="1">
      <alignment horizontal="right" wrapText="1"/>
    </xf>
    <xf numFmtId="0" fontId="26" fillId="0" borderId="15" xfId="0" applyNumberFormat="1" applyFont="1" applyFill="1" applyBorder="1" applyAlignment="1" applyProtection="1">
      <alignment horizontal="left" vertical="center" wrapText="1"/>
    </xf>
    <xf numFmtId="0" fontId="28" fillId="0" borderId="15" xfId="5" applyFont="1" applyBorder="1" applyAlignment="1">
      <alignment vertical="top" wrapText="1"/>
    </xf>
    <xf numFmtId="166" fontId="14" fillId="0" borderId="15" xfId="0" applyNumberFormat="1" applyFont="1" applyFill="1" applyBorder="1" applyAlignment="1" applyProtection="1">
      <alignment horizontal="right"/>
    </xf>
    <xf numFmtId="0" fontId="26" fillId="4" borderId="25" xfId="0" applyNumberFormat="1" applyFont="1" applyFill="1" applyBorder="1" applyAlignment="1" applyProtection="1">
      <alignment horizontal="left" vertical="center" wrapText="1"/>
    </xf>
    <xf numFmtId="0" fontId="19" fillId="4" borderId="26" xfId="0" applyNumberFormat="1" applyFont="1" applyFill="1" applyBorder="1" applyAlignment="1" applyProtection="1">
      <alignment horizontal="right" wrapText="1"/>
    </xf>
    <xf numFmtId="4" fontId="20" fillId="4" borderId="15" xfId="0" applyNumberFormat="1" applyFont="1" applyFill="1" applyBorder="1" applyAlignment="1" applyProtection="1">
      <alignment horizontal="right" wrapText="1"/>
    </xf>
    <xf numFmtId="0" fontId="20" fillId="4" borderId="17" xfId="0" applyNumberFormat="1" applyFont="1" applyFill="1" applyBorder="1" applyAlignment="1" applyProtection="1">
      <alignment horizontal="center"/>
    </xf>
    <xf numFmtId="0" fontId="16" fillId="4" borderId="15" xfId="0" applyNumberFormat="1" applyFont="1" applyFill="1" applyBorder="1" applyAlignment="1" applyProtection="1">
      <alignment horizontal="center"/>
    </xf>
    <xf numFmtId="166" fontId="30" fillId="4" borderId="18" xfId="3" applyNumberFormat="1" applyFont="1" applyFill="1" applyBorder="1" applyAlignment="1" applyProtection="1">
      <alignment horizontal="right"/>
    </xf>
    <xf numFmtId="9" fontId="16" fillId="4" borderId="19" xfId="0" applyNumberFormat="1" applyFont="1" applyFill="1" applyBorder="1" applyAlignment="1" applyProtection="1">
      <alignment horizontal="right"/>
    </xf>
    <xf numFmtId="0" fontId="26" fillId="4" borderId="22" xfId="0" applyNumberFormat="1" applyFont="1" applyFill="1" applyBorder="1" applyAlignment="1" applyProtection="1">
      <alignment horizontal="left" vertical="center" wrapText="1"/>
    </xf>
    <xf numFmtId="0" fontId="19" fillId="4" borderId="23" xfId="0" applyNumberFormat="1" applyFont="1" applyFill="1" applyBorder="1" applyAlignment="1" applyProtection="1">
      <alignment horizontal="right" wrapText="1"/>
    </xf>
    <xf numFmtId="166" fontId="21" fillId="4" borderId="15" xfId="0" applyNumberFormat="1" applyFont="1" applyFill="1" applyBorder="1" applyAlignment="1" applyProtection="1">
      <alignment horizontal="right"/>
    </xf>
    <xf numFmtId="166" fontId="22" fillId="4" borderId="18" xfId="0" applyNumberFormat="1" applyFont="1" applyFill="1" applyBorder="1" applyAlignment="1" applyProtection="1">
      <alignment horizontal="right"/>
    </xf>
    <xf numFmtId="0" fontId="32" fillId="5" borderId="21" xfId="3" applyNumberFormat="1" applyFont="1" applyFill="1" applyBorder="1" applyAlignment="1" applyProtection="1">
      <alignment horizontal="left" vertical="center" wrapText="1"/>
    </xf>
    <xf numFmtId="0" fontId="19" fillId="5" borderId="16" xfId="3" applyNumberFormat="1" applyFont="1" applyFill="1" applyBorder="1" applyAlignment="1" applyProtection="1">
      <alignment horizontal="right" wrapText="1"/>
    </xf>
    <xf numFmtId="4" fontId="20" fillId="5" borderId="15" xfId="3" applyNumberFormat="1" applyFont="1" applyFill="1" applyBorder="1" applyAlignment="1" applyProtection="1">
      <alignment horizontal="right" wrapText="1"/>
    </xf>
    <xf numFmtId="0" fontId="20" fillId="5" borderId="17" xfId="3" applyNumberFormat="1" applyFont="1" applyFill="1" applyBorder="1" applyAlignment="1" applyProtection="1">
      <alignment horizontal="center"/>
    </xf>
    <xf numFmtId="0" fontId="16" fillId="5" borderId="15" xfId="3" applyNumberFormat="1" applyFont="1" applyFill="1" applyBorder="1" applyAlignment="1" applyProtection="1">
      <alignment horizontal="center"/>
    </xf>
    <xf numFmtId="166" fontId="21" fillId="5" borderId="15" xfId="3" applyNumberFormat="1" applyFont="1" applyFill="1" applyBorder="1" applyAlignment="1" applyProtection="1">
      <alignment horizontal="right"/>
    </xf>
    <xf numFmtId="166" fontId="22" fillId="5" borderId="18" xfId="3" applyNumberFormat="1" applyFont="1" applyFill="1" applyBorder="1" applyAlignment="1" applyProtection="1">
      <alignment horizontal="right"/>
    </xf>
    <xf numFmtId="9" fontId="16" fillId="5" borderId="19" xfId="0" applyNumberFormat="1" applyFont="1" applyFill="1" applyBorder="1" applyAlignment="1" applyProtection="1">
      <alignment horizontal="right"/>
    </xf>
    <xf numFmtId="0" fontId="32" fillId="0" borderId="21" xfId="3" applyNumberFormat="1" applyFont="1" applyFill="1" applyBorder="1" applyAlignment="1" applyProtection="1">
      <alignment horizontal="left" vertical="center" wrapText="1"/>
    </xf>
    <xf numFmtId="0" fontId="19" fillId="0" borderId="16" xfId="3" applyNumberFormat="1" applyFont="1" applyFill="1" applyBorder="1" applyAlignment="1" applyProtection="1">
      <alignment horizontal="right" wrapText="1"/>
    </xf>
    <xf numFmtId="0" fontId="20" fillId="0" borderId="17" xfId="3" applyNumberFormat="1" applyFont="1" applyFill="1" applyBorder="1" applyAlignment="1" applyProtection="1">
      <alignment horizontal="center"/>
    </xf>
    <xf numFmtId="0" fontId="16" fillId="0" borderId="15" xfId="3" applyNumberFormat="1" applyFont="1" applyFill="1" applyBorder="1" applyAlignment="1" applyProtection="1">
      <alignment horizontal="center"/>
    </xf>
    <xf numFmtId="166" fontId="22" fillId="0" borderId="18" xfId="3" applyNumberFormat="1" applyFont="1" applyFill="1" applyBorder="1" applyAlignment="1" applyProtection="1">
      <alignment horizontal="right"/>
    </xf>
    <xf numFmtId="0" fontId="32" fillId="4" borderId="21" xfId="3" applyNumberFormat="1" applyFont="1" applyFill="1" applyBorder="1" applyAlignment="1" applyProtection="1">
      <alignment horizontal="left" vertical="center" wrapText="1"/>
    </xf>
    <xf numFmtId="0" fontId="19" fillId="4" borderId="16" xfId="3" applyNumberFormat="1" applyFont="1" applyFill="1" applyBorder="1" applyAlignment="1" applyProtection="1">
      <alignment horizontal="right" wrapText="1"/>
    </xf>
    <xf numFmtId="4" fontId="20" fillId="4" borderId="15" xfId="3" applyNumberFormat="1" applyFont="1" applyFill="1" applyBorder="1" applyAlignment="1" applyProtection="1">
      <alignment horizontal="right" wrapText="1"/>
    </xf>
    <xf numFmtId="0" fontId="20" fillId="4" borderId="17" xfId="3" applyNumberFormat="1" applyFont="1" applyFill="1" applyBorder="1" applyAlignment="1" applyProtection="1">
      <alignment horizontal="center"/>
    </xf>
    <xf numFmtId="0" fontId="16" fillId="4" borderId="15" xfId="3" applyNumberFormat="1" applyFont="1" applyFill="1" applyBorder="1" applyAlignment="1" applyProtection="1">
      <alignment horizontal="center"/>
    </xf>
    <xf numFmtId="0" fontId="32" fillId="0" borderId="22" xfId="4" applyNumberFormat="1" applyFont="1" applyFill="1" applyBorder="1" applyAlignment="1" applyProtection="1">
      <alignment horizontal="left" wrapText="1"/>
    </xf>
    <xf numFmtId="0" fontId="12" fillId="0" borderId="23" xfId="4" applyNumberFormat="1" applyFont="1" applyFill="1" applyBorder="1" applyAlignment="1" applyProtection="1">
      <alignment horizontal="right" vertical="center" wrapText="1"/>
    </xf>
    <xf numFmtId="4" fontId="20" fillId="0" borderId="17" xfId="0" applyNumberFormat="1" applyFont="1" applyFill="1" applyBorder="1" applyAlignment="1" applyProtection="1">
      <alignment horizontal="right" wrapText="1"/>
    </xf>
    <xf numFmtId="0" fontId="20" fillId="0" borderId="17" xfId="4" applyNumberFormat="1" applyFont="1" applyFill="1" applyBorder="1" applyAlignment="1" applyProtection="1">
      <alignment horizontal="center"/>
    </xf>
    <xf numFmtId="0" fontId="19" fillId="0" borderId="17" xfId="4" applyNumberFormat="1" applyFont="1" applyFill="1" applyBorder="1" applyAlignment="1" applyProtection="1">
      <alignment horizontal="center"/>
    </xf>
    <xf numFmtId="166" fontId="8" fillId="0" borderId="17" xfId="4" applyNumberFormat="1" applyFont="1" applyFill="1" applyBorder="1" applyAlignment="1">
      <alignment horizontal="right"/>
    </xf>
    <xf numFmtId="9" fontId="19" fillId="0" borderId="27" xfId="0" applyNumberFormat="1" applyFont="1" applyFill="1" applyBorder="1" applyAlignment="1" applyProtection="1">
      <alignment horizontal="right"/>
    </xf>
    <xf numFmtId="0" fontId="12" fillId="0" borderId="16" xfId="3" applyNumberFormat="1" applyFont="1" applyFill="1" applyBorder="1" applyAlignment="1" applyProtection="1">
      <alignment horizontal="right" vertical="center" wrapText="1"/>
    </xf>
    <xf numFmtId="0" fontId="20" fillId="0" borderId="15" xfId="3" applyNumberFormat="1" applyFont="1" applyFill="1" applyBorder="1" applyAlignment="1" applyProtection="1">
      <alignment horizontal="center"/>
    </xf>
    <xf numFmtId="166" fontId="8" fillId="0" borderId="15" xfId="3" applyNumberFormat="1" applyFont="1" applyFill="1" applyBorder="1" applyAlignment="1">
      <alignment horizontal="right"/>
    </xf>
    <xf numFmtId="0" fontId="32" fillId="6" borderId="21" xfId="3" applyNumberFormat="1" applyFont="1" applyFill="1" applyBorder="1" applyAlignment="1" applyProtection="1">
      <alignment horizontal="left" vertical="center" wrapText="1"/>
    </xf>
    <xf numFmtId="0" fontId="19" fillId="6" borderId="16" xfId="3" applyNumberFormat="1" applyFont="1" applyFill="1" applyBorder="1" applyAlignment="1" applyProtection="1">
      <alignment horizontal="right" wrapText="1"/>
    </xf>
    <xf numFmtId="4" fontId="20" fillId="6" borderId="15" xfId="0" applyNumberFormat="1" applyFont="1" applyFill="1" applyBorder="1" applyAlignment="1" applyProtection="1">
      <alignment horizontal="right" wrapText="1"/>
    </xf>
    <xf numFmtId="0" fontId="20" fillId="6" borderId="17" xfId="3" applyNumberFormat="1" applyFont="1" applyFill="1" applyBorder="1" applyAlignment="1" applyProtection="1">
      <alignment horizontal="center"/>
    </xf>
    <xf numFmtId="0" fontId="16" fillId="6" borderId="15" xfId="3" applyNumberFormat="1" applyFont="1" applyFill="1" applyBorder="1" applyAlignment="1" applyProtection="1">
      <alignment horizontal="center"/>
    </xf>
    <xf numFmtId="166" fontId="21" fillId="6" borderId="15" xfId="0" applyNumberFormat="1" applyFont="1" applyFill="1" applyBorder="1" applyAlignment="1" applyProtection="1">
      <alignment horizontal="right"/>
    </xf>
    <xf numFmtId="166" fontId="22" fillId="6" borderId="18" xfId="3" applyNumberFormat="1" applyFont="1" applyFill="1" applyBorder="1" applyAlignment="1" applyProtection="1">
      <alignment horizontal="right"/>
    </xf>
    <xf numFmtId="9" fontId="16" fillId="6" borderId="19" xfId="0" applyNumberFormat="1" applyFont="1" applyFill="1" applyBorder="1" applyAlignment="1" applyProtection="1">
      <alignment horizontal="right"/>
    </xf>
    <xf numFmtId="0" fontId="6" fillId="6" borderId="0" xfId="0" applyFont="1" applyFill="1"/>
    <xf numFmtId="0" fontId="12" fillId="5" borderId="16" xfId="3" applyNumberFormat="1" applyFont="1" applyFill="1" applyBorder="1" applyAlignment="1" applyProtection="1">
      <alignment horizontal="right" vertical="center" wrapText="1"/>
    </xf>
    <xf numFmtId="4" fontId="13" fillId="5" borderId="15" xfId="3" applyNumberFormat="1" applyFont="1" applyFill="1" applyBorder="1" applyAlignment="1" applyProtection="1">
      <alignment wrapText="1"/>
    </xf>
    <xf numFmtId="0" fontId="20" fillId="5" borderId="15" xfId="3" applyNumberFormat="1" applyFont="1" applyFill="1" applyBorder="1" applyAlignment="1" applyProtection="1">
      <alignment horizontal="center"/>
    </xf>
    <xf numFmtId="166" fontId="33" fillId="5" borderId="17" xfId="3" applyNumberFormat="1" applyFont="1" applyFill="1" applyBorder="1" applyAlignment="1" applyProtection="1">
      <alignment horizontal="right"/>
    </xf>
    <xf numFmtId="166" fontId="8" fillId="5" borderId="15" xfId="3" applyNumberFormat="1" applyFont="1" applyFill="1" applyBorder="1" applyAlignment="1">
      <alignment horizontal="right"/>
    </xf>
    <xf numFmtId="0" fontId="26" fillId="4" borderId="21" xfId="3" applyNumberFormat="1" applyFont="1" applyFill="1" applyBorder="1" applyAlignment="1" applyProtection="1">
      <alignment horizontal="left" vertical="center" wrapText="1"/>
    </xf>
    <xf numFmtId="0" fontId="34" fillId="4" borderId="16" xfId="3" applyNumberFormat="1" applyFont="1" applyFill="1" applyBorder="1" applyAlignment="1" applyProtection="1">
      <alignment horizontal="right" wrapText="1"/>
    </xf>
    <xf numFmtId="4" fontId="33" fillId="4" borderId="15" xfId="3" applyNumberFormat="1" applyFont="1" applyFill="1" applyBorder="1" applyAlignment="1" applyProtection="1">
      <alignment horizontal="right" wrapText="1"/>
    </xf>
    <xf numFmtId="0" fontId="33" fillId="4" borderId="17" xfId="3" applyNumberFormat="1" applyFont="1" applyFill="1" applyBorder="1" applyAlignment="1" applyProtection="1">
      <alignment horizontal="center"/>
    </xf>
    <xf numFmtId="0" fontId="34" fillId="4" borderId="15" xfId="3" applyNumberFormat="1" applyFont="1" applyFill="1" applyBorder="1" applyAlignment="1" applyProtection="1">
      <alignment horizontal="center"/>
    </xf>
    <xf numFmtId="9" fontId="34" fillId="4" borderId="19" xfId="0" applyNumberFormat="1" applyFont="1" applyFill="1" applyBorder="1" applyAlignment="1" applyProtection="1">
      <alignment horizontal="right"/>
    </xf>
    <xf numFmtId="0" fontId="32" fillId="5" borderId="28" xfId="3" applyNumberFormat="1" applyFont="1" applyFill="1" applyBorder="1" applyAlignment="1" applyProtection="1">
      <alignment horizontal="left" vertical="center" wrapText="1"/>
    </xf>
    <xf numFmtId="0" fontId="16" fillId="5" borderId="10" xfId="3" applyNumberFormat="1" applyFont="1" applyFill="1" applyBorder="1" applyAlignment="1" applyProtection="1">
      <alignment horizontal="center"/>
    </xf>
    <xf numFmtId="166" fontId="33" fillId="5" borderId="15" xfId="3" applyNumberFormat="1" applyFont="1" applyFill="1" applyBorder="1" applyAlignment="1" applyProtection="1">
      <alignment horizontal="right"/>
    </xf>
    <xf numFmtId="0" fontId="32" fillId="0" borderId="20" xfId="3" applyNumberFormat="1" applyFont="1" applyFill="1" applyBorder="1" applyAlignment="1" applyProtection="1">
      <alignment horizontal="left" vertical="center" wrapText="1"/>
    </xf>
    <xf numFmtId="0" fontId="19" fillId="0" borderId="29" xfId="3" applyNumberFormat="1" applyFont="1" applyFill="1" applyBorder="1" applyAlignment="1" applyProtection="1">
      <alignment horizontal="right" wrapText="1"/>
    </xf>
    <xf numFmtId="0" fontId="20" fillId="0" borderId="18" xfId="3" applyNumberFormat="1" applyFont="1" applyFill="1" applyBorder="1" applyAlignment="1" applyProtection="1">
      <alignment horizontal="center"/>
    </xf>
    <xf numFmtId="0" fontId="16" fillId="0" borderId="18" xfId="3" applyNumberFormat="1" applyFont="1" applyFill="1" applyBorder="1" applyAlignment="1" applyProtection="1">
      <alignment horizontal="center"/>
    </xf>
    <xf numFmtId="166" fontId="14" fillId="0" borderId="18" xfId="3" applyNumberFormat="1" applyFont="1" applyFill="1" applyBorder="1" applyAlignment="1" applyProtection="1">
      <alignment horizontal="right"/>
    </xf>
    <xf numFmtId="0" fontId="32" fillId="5" borderId="20" xfId="3" applyNumberFormat="1" applyFont="1" applyFill="1" applyBorder="1" applyAlignment="1" applyProtection="1">
      <alignment horizontal="left" vertical="center" wrapText="1"/>
    </xf>
    <xf numFmtId="4" fontId="13" fillId="5" borderId="15" xfId="3" applyNumberFormat="1" applyFont="1" applyFill="1" applyBorder="1"/>
    <xf numFmtId="166" fontId="14" fillId="5" borderId="18" xfId="3" applyNumberFormat="1" applyFont="1" applyFill="1" applyBorder="1" applyAlignment="1" applyProtection="1">
      <alignment horizontal="right"/>
    </xf>
    <xf numFmtId="166" fontId="14" fillId="5" borderId="15" xfId="3" applyNumberFormat="1" applyFont="1" applyFill="1" applyBorder="1" applyAlignment="1" applyProtection="1">
      <alignment horizontal="right"/>
    </xf>
    <xf numFmtId="0" fontId="6" fillId="4" borderId="0" xfId="0" applyFont="1" applyFill="1"/>
    <xf numFmtId="166" fontId="22" fillId="4" borderId="18" xfId="3" applyNumberFormat="1" applyFont="1" applyFill="1" applyBorder="1" applyAlignment="1" applyProtection="1">
      <alignment horizontal="right"/>
    </xf>
    <xf numFmtId="0" fontId="35" fillId="0" borderId="30" xfId="3" applyNumberFormat="1" applyFont="1" applyFill="1" applyBorder="1" applyAlignment="1" applyProtection="1">
      <alignment horizontal="right" vertical="center" wrapText="1"/>
    </xf>
    <xf numFmtId="0" fontId="12" fillId="5" borderId="30" xfId="3" applyNumberFormat="1" applyFont="1" applyFill="1" applyBorder="1" applyAlignment="1" applyProtection="1">
      <alignment horizontal="right" vertical="center" wrapText="1"/>
    </xf>
    <xf numFmtId="4" fontId="20" fillId="5" borderId="18" xfId="3" applyNumberFormat="1" applyFont="1" applyFill="1" applyBorder="1" applyAlignment="1" applyProtection="1">
      <alignment horizontal="right" wrapText="1"/>
    </xf>
    <xf numFmtId="0" fontId="20" fillId="5" borderId="18" xfId="3" applyNumberFormat="1" applyFont="1" applyFill="1" applyBorder="1" applyAlignment="1" applyProtection="1">
      <alignment horizontal="center"/>
    </xf>
    <xf numFmtId="0" fontId="16" fillId="5" borderId="18" xfId="3" applyNumberFormat="1" applyFont="1" applyFill="1" applyBorder="1" applyAlignment="1" applyProtection="1">
      <alignment horizontal="center"/>
    </xf>
    <xf numFmtId="166" fontId="21" fillId="5" borderId="18" xfId="3" applyNumberFormat="1" applyFont="1" applyFill="1" applyBorder="1" applyAlignment="1" applyProtection="1">
      <alignment horizontal="right"/>
    </xf>
    <xf numFmtId="0" fontId="12" fillId="0" borderId="16" xfId="4" applyNumberFormat="1" applyFont="1" applyFill="1" applyBorder="1" applyAlignment="1" applyProtection="1">
      <alignment horizontal="right" vertical="center" wrapText="1"/>
    </xf>
    <xf numFmtId="0" fontId="16" fillId="0" borderId="15" xfId="4" applyNumberFormat="1" applyFont="1" applyFill="1" applyBorder="1" applyAlignment="1" applyProtection="1">
      <alignment horizontal="center"/>
    </xf>
    <xf numFmtId="0" fontId="32" fillId="0" borderId="8" xfId="4" applyNumberFormat="1" applyFont="1" applyFill="1" applyBorder="1" applyAlignment="1" applyProtection="1">
      <alignment horizontal="left" vertical="center" wrapText="1"/>
    </xf>
    <xf numFmtId="0" fontId="20" fillId="0" borderId="18" xfId="4" applyNumberFormat="1" applyFont="1" applyFill="1" applyBorder="1" applyAlignment="1" applyProtection="1">
      <alignment horizontal="center"/>
    </xf>
    <xf numFmtId="0" fontId="32" fillId="0" borderId="31" xfId="3" applyNumberFormat="1" applyFont="1" applyFill="1" applyBorder="1" applyAlignment="1" applyProtection="1">
      <alignment horizontal="left" vertical="center" wrapText="1"/>
    </xf>
    <xf numFmtId="0" fontId="35" fillId="0" borderId="32" xfId="3" applyNumberFormat="1" applyFont="1" applyFill="1" applyBorder="1" applyAlignment="1" applyProtection="1">
      <alignment horizontal="right" vertical="center" wrapText="1"/>
    </xf>
    <xf numFmtId="4" fontId="20" fillId="0" borderId="33" xfId="0" applyNumberFormat="1" applyFont="1" applyFill="1" applyBorder="1" applyAlignment="1" applyProtection="1">
      <alignment horizontal="right" wrapText="1"/>
    </xf>
    <xf numFmtId="0" fontId="20" fillId="0" borderId="34" xfId="3" applyNumberFormat="1" applyFont="1" applyFill="1" applyBorder="1" applyAlignment="1" applyProtection="1">
      <alignment horizontal="center"/>
    </xf>
    <xf numFmtId="0" fontId="16" fillId="0" borderId="34" xfId="3" applyNumberFormat="1" applyFont="1" applyFill="1" applyBorder="1" applyAlignment="1" applyProtection="1">
      <alignment horizontal="center"/>
    </xf>
    <xf numFmtId="166" fontId="21" fillId="0" borderId="33" xfId="0" applyNumberFormat="1" applyFont="1" applyFill="1" applyBorder="1" applyAlignment="1" applyProtection="1">
      <alignment horizontal="right"/>
    </xf>
    <xf numFmtId="166" fontId="14" fillId="0" borderId="34" xfId="3" applyNumberFormat="1" applyFont="1" applyFill="1" applyBorder="1" applyAlignment="1" applyProtection="1">
      <alignment horizontal="right"/>
    </xf>
    <xf numFmtId="9" fontId="16" fillId="0" borderId="35" xfId="0" applyNumberFormat="1" applyFont="1" applyFill="1" applyBorder="1" applyAlignment="1" applyProtection="1">
      <alignment horizontal="right"/>
    </xf>
    <xf numFmtId="169" fontId="6" fillId="0" borderId="0" xfId="0" applyNumberFormat="1" applyFont="1" applyBorder="1" applyAlignment="1">
      <alignment horizontal="right"/>
    </xf>
    <xf numFmtId="165" fontId="29" fillId="0" borderId="0" xfId="0" applyNumberFormat="1" applyFont="1" applyBorder="1"/>
    <xf numFmtId="0" fontId="29" fillId="0" borderId="0" xfId="0" applyFont="1" applyBorder="1"/>
    <xf numFmtId="169" fontId="38" fillId="2" borderId="0" xfId="0" applyNumberFormat="1" applyFont="1" applyFill="1" applyBorder="1" applyAlignment="1" applyProtection="1">
      <alignment horizontal="left"/>
    </xf>
    <xf numFmtId="169" fontId="16" fillId="2" borderId="0" xfId="0" applyNumberFormat="1" applyFont="1" applyFill="1" applyBorder="1" applyAlignment="1" applyProtection="1">
      <alignment horizontal="right" wrapText="1"/>
    </xf>
    <xf numFmtId="165" fontId="16" fillId="2" borderId="0" xfId="0" applyNumberFormat="1" applyFont="1" applyFill="1" applyBorder="1" applyAlignment="1" applyProtection="1">
      <alignment horizontal="left"/>
    </xf>
    <xf numFmtId="0" fontId="16" fillId="2" borderId="0" xfId="0" applyNumberFormat="1" applyFont="1" applyFill="1" applyBorder="1" applyAlignment="1" applyProtection="1">
      <alignment horizontal="left"/>
    </xf>
    <xf numFmtId="166" fontId="38" fillId="2" borderId="0" xfId="0" applyNumberFormat="1" applyFont="1" applyFill="1" applyBorder="1" applyAlignment="1" applyProtection="1">
      <alignment horizontal="right"/>
    </xf>
    <xf numFmtId="169" fontId="39" fillId="2" borderId="0" xfId="0" applyNumberFormat="1" applyFont="1" applyFill="1" applyBorder="1" applyAlignment="1" applyProtection="1">
      <alignment horizontal="right"/>
    </xf>
    <xf numFmtId="166" fontId="38" fillId="2" borderId="0" xfId="0" applyNumberFormat="1" applyFont="1" applyFill="1" applyBorder="1" applyAlignment="1" applyProtection="1">
      <alignment horizontal="center"/>
    </xf>
    <xf numFmtId="169" fontId="38" fillId="0" borderId="0" xfId="0" applyNumberFormat="1" applyFont="1" applyFill="1" applyBorder="1" applyAlignment="1" applyProtection="1">
      <alignment horizontal="right"/>
    </xf>
    <xf numFmtId="169" fontId="16" fillId="0" borderId="0" xfId="0" applyNumberFormat="1" applyFont="1" applyFill="1" applyBorder="1" applyAlignment="1" applyProtection="1">
      <alignment horizontal="right" wrapText="1"/>
    </xf>
    <xf numFmtId="165" fontId="16" fillId="0" borderId="0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left"/>
    </xf>
    <xf numFmtId="166" fontId="38" fillId="0" borderId="0" xfId="0" applyNumberFormat="1" applyFont="1" applyFill="1" applyBorder="1" applyAlignment="1" applyProtection="1">
      <alignment horizontal="right"/>
    </xf>
    <xf numFmtId="169" fontId="39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vertical="center"/>
    </xf>
    <xf numFmtId="169" fontId="40" fillId="0" borderId="0" xfId="0" applyNumberFormat="1" applyFont="1" applyFill="1" applyBorder="1" applyAlignment="1" applyProtection="1">
      <alignment horizontal="center" wrapText="1"/>
    </xf>
    <xf numFmtId="169" fontId="38" fillId="0" borderId="0" xfId="0" applyNumberFormat="1" applyFont="1" applyFill="1" applyBorder="1" applyAlignment="1" applyProtection="1">
      <alignment horizontal="center" wrapText="1"/>
    </xf>
    <xf numFmtId="166" fontId="41" fillId="0" borderId="0" xfId="0" applyNumberFormat="1" applyFont="1" applyFill="1" applyBorder="1" applyAlignment="1" applyProtection="1">
      <alignment horizontal="right"/>
    </xf>
    <xf numFmtId="0" fontId="42" fillId="0" borderId="0" xfId="0" applyFont="1" applyAlignment="1">
      <alignment vertical="center"/>
    </xf>
    <xf numFmtId="0" fontId="43" fillId="0" borderId="0" xfId="0" applyNumberFormat="1" applyFont="1" applyFill="1" applyBorder="1" applyAlignment="1" applyProtection="1">
      <alignment horizontal="left"/>
    </xf>
    <xf numFmtId="0" fontId="44" fillId="0" borderId="0" xfId="0" applyNumberFormat="1" applyFont="1" applyFill="1" applyBorder="1" applyAlignment="1" applyProtection="1">
      <alignment horizontal="right" wrapText="1"/>
    </xf>
    <xf numFmtId="165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66" fontId="13" fillId="0" borderId="0" xfId="0" applyNumberFormat="1" applyFont="1" applyFill="1" applyBorder="1" applyAlignment="1" applyProtection="1">
      <alignment horizontal="right"/>
    </xf>
    <xf numFmtId="9" fontId="29" fillId="0" borderId="0" xfId="0" applyNumberFormat="1" applyFont="1" applyFill="1" applyBorder="1" applyAlignment="1" applyProtection="1">
      <alignment horizontal="right"/>
    </xf>
    <xf numFmtId="9" fontId="45" fillId="0" borderId="0" xfId="0" applyNumberFormat="1" applyFont="1" applyFill="1" applyBorder="1" applyAlignment="1" applyProtection="1">
      <alignment horizontal="right"/>
    </xf>
    <xf numFmtId="0" fontId="43" fillId="5" borderId="0" xfId="0" applyNumberFormat="1" applyFont="1" applyFill="1" applyBorder="1" applyAlignment="1" applyProtection="1">
      <alignment horizontal="left"/>
    </xf>
    <xf numFmtId="0" fontId="44" fillId="5" borderId="0" xfId="0" applyNumberFormat="1" applyFont="1" applyFill="1" applyBorder="1" applyAlignment="1" applyProtection="1">
      <alignment horizontal="right" wrapText="1"/>
    </xf>
    <xf numFmtId="165" fontId="29" fillId="5" borderId="0" xfId="0" applyNumberFormat="1" applyFont="1" applyFill="1" applyAlignment="1">
      <alignment vertical="center"/>
    </xf>
    <xf numFmtId="0" fontId="29" fillId="5" borderId="0" xfId="0" applyFont="1" applyFill="1" applyAlignment="1">
      <alignment vertical="center"/>
    </xf>
    <xf numFmtId="166" fontId="13" fillId="5" borderId="0" xfId="0" applyNumberFormat="1" applyFont="1" applyFill="1" applyBorder="1" applyAlignment="1" applyProtection="1">
      <alignment horizontal="right"/>
    </xf>
    <xf numFmtId="9" fontId="29" fillId="5" borderId="0" xfId="0" applyNumberFormat="1" applyFont="1" applyFill="1" applyBorder="1" applyAlignment="1" applyProtection="1">
      <alignment horizontal="right"/>
    </xf>
    <xf numFmtId="9" fontId="45" fillId="5" borderId="0" xfId="0" applyNumberFormat="1" applyFont="1" applyFill="1" applyBorder="1" applyAlignment="1" applyProtection="1">
      <alignment horizontal="right"/>
    </xf>
    <xf numFmtId="0" fontId="43" fillId="6" borderId="0" xfId="0" applyNumberFormat="1" applyFont="1" applyFill="1" applyBorder="1" applyAlignment="1" applyProtection="1">
      <alignment horizontal="left"/>
    </xf>
    <xf numFmtId="0" fontId="44" fillId="6" borderId="0" xfId="0" applyNumberFormat="1" applyFont="1" applyFill="1" applyBorder="1" applyAlignment="1" applyProtection="1">
      <alignment horizontal="right" wrapText="1"/>
    </xf>
    <xf numFmtId="165" fontId="29" fillId="6" borderId="0" xfId="0" applyNumberFormat="1" applyFont="1" applyFill="1" applyAlignment="1">
      <alignment vertical="center"/>
    </xf>
    <xf numFmtId="0" fontId="29" fillId="6" borderId="0" xfId="0" applyFont="1" applyFill="1" applyAlignment="1">
      <alignment vertical="center"/>
    </xf>
    <xf numFmtId="166" fontId="13" fillId="6" borderId="0" xfId="0" applyNumberFormat="1" applyFont="1" applyFill="1" applyBorder="1" applyAlignment="1" applyProtection="1">
      <alignment horizontal="right"/>
    </xf>
    <xf numFmtId="9" fontId="29" fillId="6" borderId="0" xfId="0" applyNumberFormat="1" applyFont="1" applyFill="1" applyBorder="1" applyAlignment="1" applyProtection="1">
      <alignment horizontal="right"/>
    </xf>
    <xf numFmtId="9" fontId="45" fillId="6" borderId="0" xfId="0" applyNumberFormat="1" applyFont="1" applyFill="1" applyBorder="1" applyAlignment="1" applyProtection="1">
      <alignment horizontal="right"/>
    </xf>
    <xf numFmtId="0" fontId="43" fillId="4" borderId="0" xfId="0" applyNumberFormat="1" applyFont="1" applyFill="1" applyBorder="1" applyAlignment="1" applyProtection="1">
      <alignment horizontal="left"/>
    </xf>
    <xf numFmtId="0" fontId="44" fillId="4" borderId="0" xfId="0" applyNumberFormat="1" applyFont="1" applyFill="1" applyBorder="1" applyAlignment="1" applyProtection="1">
      <alignment horizontal="right" wrapText="1"/>
    </xf>
    <xf numFmtId="165" fontId="13" fillId="4" borderId="0" xfId="0" applyNumberFormat="1" applyFont="1" applyFill="1" applyBorder="1" applyAlignment="1" applyProtection="1">
      <alignment horizontal="left"/>
    </xf>
    <xf numFmtId="0" fontId="13" fillId="4" borderId="0" xfId="0" applyNumberFormat="1" applyFont="1" applyFill="1" applyBorder="1" applyAlignment="1" applyProtection="1">
      <alignment horizontal="left"/>
    </xf>
    <xf numFmtId="166" fontId="13" fillId="4" borderId="0" xfId="0" applyNumberFormat="1" applyFont="1" applyFill="1" applyBorder="1" applyAlignment="1" applyProtection="1">
      <alignment horizontal="right"/>
    </xf>
    <xf numFmtId="9" fontId="29" fillId="4" borderId="0" xfId="0" applyNumberFormat="1" applyFont="1" applyFill="1" applyBorder="1" applyAlignment="1" applyProtection="1">
      <alignment horizontal="right"/>
    </xf>
    <xf numFmtId="9" fontId="45" fillId="4" borderId="0" xfId="0" applyNumberFormat="1" applyFont="1" applyFill="1" applyBorder="1" applyAlignment="1" applyProtection="1">
      <alignment horizontal="right"/>
    </xf>
    <xf numFmtId="0" fontId="14" fillId="2" borderId="36" xfId="0" applyNumberFormat="1" applyFont="1" applyFill="1" applyBorder="1" applyAlignment="1" applyProtection="1">
      <alignment horizontal="left"/>
    </xf>
    <xf numFmtId="0" fontId="12" fillId="2" borderId="36" xfId="0" applyNumberFormat="1" applyFont="1" applyFill="1" applyBorder="1" applyAlignment="1" applyProtection="1">
      <alignment horizontal="right" wrapText="1"/>
    </xf>
    <xf numFmtId="165" fontId="6" fillId="2" borderId="36" xfId="0" applyNumberFormat="1" applyFont="1" applyFill="1" applyBorder="1" applyAlignment="1" applyProtection="1">
      <alignment wrapText="1"/>
    </xf>
    <xf numFmtId="0" fontId="6" fillId="2" borderId="36" xfId="0" applyNumberFormat="1" applyFont="1" applyFill="1" applyBorder="1" applyAlignment="1" applyProtection="1">
      <alignment wrapText="1"/>
    </xf>
    <xf numFmtId="166" fontId="10" fillId="2" borderId="36" xfId="0" applyNumberFormat="1" applyFont="1" applyFill="1" applyBorder="1" applyAlignment="1" applyProtection="1">
      <alignment horizontal="right"/>
    </xf>
    <xf numFmtId="166" fontId="14" fillId="2" borderId="36" xfId="0" applyNumberFormat="1" applyFont="1" applyFill="1" applyBorder="1" applyAlignment="1" applyProtection="1">
      <alignment horizontal="right"/>
    </xf>
    <xf numFmtId="0" fontId="13" fillId="2" borderId="0" xfId="0" applyNumberFormat="1" applyFont="1" applyFill="1" applyBorder="1" applyAlignment="1" applyProtection="1">
      <alignment horizontal="left"/>
    </xf>
    <xf numFmtId="0" fontId="12" fillId="2" borderId="0" xfId="0" applyNumberFormat="1" applyFont="1" applyFill="1" applyBorder="1" applyAlignment="1" applyProtection="1">
      <alignment horizontal="right" wrapText="1"/>
    </xf>
    <xf numFmtId="165" fontId="6" fillId="2" borderId="0" xfId="0" applyNumberFormat="1" applyFont="1" applyFill="1" applyBorder="1" applyAlignment="1" applyProtection="1">
      <alignment wrapText="1"/>
    </xf>
    <xf numFmtId="0" fontId="6" fillId="2" borderId="0" xfId="0" applyNumberFormat="1" applyFont="1" applyFill="1" applyBorder="1" applyAlignment="1" applyProtection="1">
      <alignment wrapText="1"/>
    </xf>
    <xf numFmtId="166" fontId="10" fillId="2" borderId="0" xfId="0" applyNumberFormat="1" applyFont="1" applyFill="1" applyBorder="1" applyAlignment="1" applyProtection="1">
      <alignment horizontal="right"/>
    </xf>
    <xf numFmtId="166" fontId="13" fillId="2" borderId="0" xfId="0" applyNumberFormat="1" applyFont="1" applyFill="1" applyBorder="1" applyAlignment="1" applyProtection="1">
      <alignment horizontal="right"/>
    </xf>
    <xf numFmtId="0" fontId="14" fillId="2" borderId="0" xfId="0" applyNumberFormat="1" applyFont="1" applyFill="1" applyBorder="1" applyAlignment="1" applyProtection="1">
      <alignment horizontal="left"/>
    </xf>
    <xf numFmtId="166" fontId="14" fillId="2" borderId="0" xfId="0" applyNumberFormat="1" applyFont="1" applyFill="1" applyBorder="1" applyAlignment="1" applyProtection="1">
      <alignment horizontal="right"/>
    </xf>
    <xf numFmtId="169" fontId="29" fillId="0" borderId="30" xfId="4" applyNumberFormat="1" applyFont="1" applyBorder="1" applyAlignment="1">
      <alignment horizontal="left" wrapText="1"/>
    </xf>
    <xf numFmtId="167" fontId="6" fillId="0" borderId="15" xfId="1" applyNumberFormat="1" applyFont="1" applyBorder="1" applyAlignment="1">
      <alignment horizontal="right" wrapText="1"/>
    </xf>
    <xf numFmtId="9" fontId="29" fillId="0" borderId="15" xfId="2" applyFont="1" applyBorder="1" applyAlignment="1">
      <alignment horizontal="center" wrapText="1"/>
    </xf>
    <xf numFmtId="44" fontId="6" fillId="0" borderId="19" xfId="1" applyFont="1" applyBorder="1" applyAlignment="1">
      <alignment horizontal="left" wrapText="1"/>
    </xf>
    <xf numFmtId="0" fontId="41" fillId="0" borderId="0" xfId="0" applyNumberFormat="1" applyFont="1" applyFill="1" applyBorder="1" applyAlignment="1" applyProtection="1">
      <alignment horizontal="left"/>
    </xf>
    <xf numFmtId="0" fontId="47" fillId="0" borderId="0" xfId="0" applyNumberFormat="1" applyFont="1" applyFill="1" applyBorder="1" applyAlignment="1" applyProtection="1">
      <alignment horizontal="right"/>
    </xf>
    <xf numFmtId="0" fontId="48" fillId="0" borderId="0" xfId="0" applyNumberFormat="1" applyFont="1" applyFill="1" applyBorder="1" applyAlignment="1" applyProtection="1">
      <alignment horizontal="left"/>
    </xf>
    <xf numFmtId="49" fontId="49" fillId="0" borderId="0" xfId="0" applyNumberFormat="1" applyFont="1"/>
    <xf numFmtId="0" fontId="50" fillId="0" borderId="0" xfId="6" applyNumberFormat="1" applyFill="1" applyBorder="1" applyAlignment="1" applyProtection="1">
      <alignment horizontal="left"/>
    </xf>
    <xf numFmtId="169" fontId="28" fillId="0" borderId="0" xfId="0" applyNumberFormat="1" applyFont="1" applyBorder="1" applyAlignment="1">
      <alignment wrapText="1"/>
    </xf>
    <xf numFmtId="0" fontId="51" fillId="0" borderId="0" xfId="0" applyNumberFormat="1" applyFont="1" applyFill="1" applyBorder="1" applyAlignment="1" applyProtection="1">
      <alignment horizontal="right"/>
    </xf>
    <xf numFmtId="14" fontId="48" fillId="0" borderId="0" xfId="0" applyNumberFormat="1" applyFont="1" applyFill="1" applyBorder="1" applyAlignment="1" applyProtection="1">
      <alignment horizontal="left"/>
    </xf>
    <xf numFmtId="164" fontId="48" fillId="0" borderId="0" xfId="0" applyNumberFormat="1" applyFont="1" applyFill="1" applyBorder="1" applyAlignment="1" applyProtection="1">
      <alignment horizontal="left"/>
    </xf>
    <xf numFmtId="0" fontId="52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left"/>
    </xf>
    <xf numFmtId="0" fontId="13" fillId="0" borderId="0" xfId="7" applyFont="1" applyFill="1" applyBorder="1"/>
    <xf numFmtId="0" fontId="13" fillId="0" borderId="0" xfId="7" applyFont="1"/>
    <xf numFmtId="0" fontId="6" fillId="0" borderId="0" xfId="0" applyNumberFormat="1" applyFont="1" applyFill="1" applyBorder="1" applyAlignment="1" applyProtection="1">
      <alignment horizontal="left" wrapText="1"/>
    </xf>
    <xf numFmtId="0" fontId="54" fillId="0" borderId="0" xfId="0" applyNumberFormat="1" applyFont="1" applyFill="1" applyBorder="1" applyAlignment="1" applyProtection="1">
      <alignment horizontal="left" wrapText="1"/>
    </xf>
    <xf numFmtId="0" fontId="55" fillId="0" borderId="0" xfId="0" applyNumberFormat="1" applyFont="1" applyFill="1" applyBorder="1" applyAlignment="1" applyProtection="1">
      <alignment horizontal="left"/>
    </xf>
    <xf numFmtId="0" fontId="56" fillId="0" borderId="0" xfId="0" applyNumberFormat="1" applyFont="1" applyFill="1" applyBorder="1" applyAlignment="1" applyProtection="1">
      <alignment horizontal="left"/>
    </xf>
    <xf numFmtId="0" fontId="6" fillId="0" borderId="0" xfId="0" applyFont="1" applyBorder="1"/>
    <xf numFmtId="0" fontId="57" fillId="0" borderId="1" xfId="0" applyNumberFormat="1" applyFont="1" applyFill="1" applyBorder="1" applyAlignment="1" applyProtection="1">
      <alignment wrapText="1"/>
    </xf>
    <xf numFmtId="168" fontId="29" fillId="7" borderId="17" xfId="4" applyNumberFormat="1" applyFont="1" applyFill="1" applyBorder="1" applyAlignment="1">
      <alignment horizontal="right"/>
    </xf>
    <xf numFmtId="44" fontId="6" fillId="0" borderId="37" xfId="1" applyFont="1" applyBorder="1" applyAlignment="1">
      <alignment horizontal="center" wrapText="1"/>
    </xf>
    <xf numFmtId="44" fontId="6" fillId="0" borderId="16" xfId="1" applyFont="1" applyBorder="1" applyAlignment="1">
      <alignment horizontal="center" wrapText="1"/>
    </xf>
    <xf numFmtId="169" fontId="29" fillId="0" borderId="37" xfId="4" applyNumberFormat="1" applyFont="1" applyBorder="1" applyAlignment="1">
      <alignment horizontal="center" wrapText="1"/>
    </xf>
    <xf numFmtId="169" fontId="29" fillId="0" borderId="16" xfId="4" applyNumberFormat="1" applyFont="1" applyBorder="1" applyAlignment="1">
      <alignment horizontal="center" wrapText="1"/>
    </xf>
    <xf numFmtId="164" fontId="4" fillId="0" borderId="0" xfId="3" applyNumberFormat="1" applyFont="1" applyBorder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0" fontId="11" fillId="0" borderId="2" xfId="3" applyFont="1" applyBorder="1" applyAlignment="1">
      <alignment horizontal="left"/>
    </xf>
    <xf numFmtId="169" fontId="46" fillId="0" borderId="0" xfId="0" applyNumberFormat="1" applyFont="1" applyBorder="1" applyAlignment="1">
      <alignment horizontal="left" wrapText="1"/>
    </xf>
  </cellXfs>
  <cellStyles count="8">
    <cellStyle name="Excel Built-in Normal" xfId="5"/>
    <cellStyle name="Hypertextové prepojenie" xfId="6" builtinId="8"/>
    <cellStyle name="Mena" xfId="1" builtinId="4"/>
    <cellStyle name="Normal 2" xfId="3"/>
    <cellStyle name="Normal 2 2" xfId="4"/>
    <cellStyle name="Normálne" xfId="0" builtinId="0"/>
    <cellStyle name="normálne_Kopretina, zalozenie" xfId="7"/>
    <cellStyle name="Percentá" xfId="2" builtinId="5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686435</xdr:colOff>
      <xdr:row>12</xdr:row>
      <xdr:rowOff>0</xdr:rowOff>
    </xdr:from>
    <xdr:to>
      <xdr:col>6</xdr:col>
      <xdr:colOff>131693</xdr:colOff>
      <xdr:row>12</xdr:row>
      <xdr:rowOff>0</xdr:rowOff>
    </xdr:to>
    <xdr:sp macro="" textlink="">
      <xdr:nvSpPr>
        <xdr:cNvPr id="2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173736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686435</xdr:colOff>
      <xdr:row>13</xdr:row>
      <xdr:rowOff>0</xdr:rowOff>
    </xdr:from>
    <xdr:to>
      <xdr:col>6</xdr:col>
      <xdr:colOff>131693</xdr:colOff>
      <xdr:row>13</xdr:row>
      <xdr:rowOff>0</xdr:rowOff>
    </xdr:to>
    <xdr:sp macro="" textlink="">
      <xdr:nvSpPr>
        <xdr:cNvPr id="3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190500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686435</xdr:colOff>
      <xdr:row>12</xdr:row>
      <xdr:rowOff>0</xdr:rowOff>
    </xdr:from>
    <xdr:to>
      <xdr:col>6</xdr:col>
      <xdr:colOff>131693</xdr:colOff>
      <xdr:row>12</xdr:row>
      <xdr:rowOff>0</xdr:rowOff>
    </xdr:to>
    <xdr:sp macro="" textlink="">
      <xdr:nvSpPr>
        <xdr:cNvPr id="4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173736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686435</xdr:colOff>
      <xdr:row>13</xdr:row>
      <xdr:rowOff>0</xdr:rowOff>
    </xdr:from>
    <xdr:to>
      <xdr:col>6</xdr:col>
      <xdr:colOff>131693</xdr:colOff>
      <xdr:row>13</xdr:row>
      <xdr:rowOff>0</xdr:rowOff>
    </xdr:to>
    <xdr:sp macro="" textlink="">
      <xdr:nvSpPr>
        <xdr:cNvPr id="5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190500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 editAs="oneCell">
    <xdr:from>
      <xdr:col>4</xdr:col>
      <xdr:colOff>137160</xdr:colOff>
      <xdr:row>0</xdr:row>
      <xdr:rowOff>22860</xdr:rowOff>
    </xdr:from>
    <xdr:to>
      <xdr:col>7</xdr:col>
      <xdr:colOff>754380</xdr:colOff>
      <xdr:row>2</xdr:row>
      <xdr:rowOff>335280</xdr:rowOff>
    </xdr:to>
    <xdr:pic>
      <xdr:nvPicPr>
        <xdr:cNvPr id="6" name="Obrázok 7" descr="Klacansky-logo-horizont-GREEN-GREEN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15" t="11679" r="5746" b="14354"/>
        <a:stretch>
          <a:fillRect/>
        </a:stretch>
      </xdr:blipFill>
      <xdr:spPr bwMode="auto">
        <a:xfrm>
          <a:off x="7360920" y="22860"/>
          <a:ext cx="336042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vrhy@klacansky.sk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1"/>
  <sheetViews>
    <sheetView showZeros="0" tabSelected="1" view="pageBreakPreview" zoomScale="70" zoomScaleNormal="70" zoomScaleSheetLayoutView="70" zoomScalePageLayoutView="70" workbookViewId="0">
      <selection activeCell="B97" sqref="B97"/>
    </sheetView>
  </sheetViews>
  <sheetFormatPr defaultColWidth="9.28515625" defaultRowHeight="12.75" x14ac:dyDescent="0.2"/>
  <cols>
    <col min="1" max="1" width="67.28515625" style="3" customWidth="1"/>
    <col min="2" max="2" width="19.28515625" style="9" customWidth="1"/>
    <col min="3" max="3" width="12" style="11" customWidth="1"/>
    <col min="4" max="4" width="6.7109375" style="3" customWidth="1"/>
    <col min="5" max="5" width="4.28515625" style="3" customWidth="1"/>
    <col min="6" max="6" width="17.7109375" style="3" customWidth="1"/>
    <col min="7" max="7" width="18" style="3" customWidth="1"/>
    <col min="8" max="8" width="11.28515625" style="3" customWidth="1"/>
    <col min="9" max="16384" width="9.28515625" style="3"/>
  </cols>
  <sheetData>
    <row r="1" spans="1:8" ht="27" x14ac:dyDescent="0.35">
      <c r="A1" s="1" t="s">
        <v>148</v>
      </c>
      <c r="B1" s="252"/>
      <c r="C1" s="252"/>
      <c r="D1" s="2"/>
      <c r="F1" s="4"/>
      <c r="G1" s="253"/>
      <c r="H1" s="253"/>
    </row>
    <row r="2" spans="1:8" ht="27" x14ac:dyDescent="0.35">
      <c r="A2" s="1" t="s">
        <v>0</v>
      </c>
      <c r="B2" s="5"/>
      <c r="C2" s="6"/>
      <c r="D2" s="2"/>
      <c r="H2" s="4"/>
    </row>
    <row r="3" spans="1:8" ht="27.6" customHeight="1" thickBot="1" x14ac:dyDescent="0.3">
      <c r="A3" s="246" t="s">
        <v>147</v>
      </c>
      <c r="B3" s="246"/>
      <c r="C3" s="246"/>
      <c r="D3" s="246"/>
      <c r="E3" s="7"/>
      <c r="F3" s="7"/>
      <c r="G3" s="7"/>
      <c r="H3" s="8"/>
    </row>
    <row r="4" spans="1:8" ht="18" hidden="1" customHeight="1" thickTop="1" x14ac:dyDescent="0.3">
      <c r="C4" s="10"/>
      <c r="H4" s="4"/>
    </row>
    <row r="5" spans="1:8" ht="13.9" hidden="1" customHeight="1" thickTop="1" x14ac:dyDescent="0.2">
      <c r="A5" s="3" t="s">
        <v>146</v>
      </c>
    </row>
    <row r="6" spans="1:8" ht="13.5" hidden="1" thickTop="1" x14ac:dyDescent="0.2"/>
    <row r="7" spans="1:8" ht="13.5" hidden="1" thickTop="1" x14ac:dyDescent="0.2"/>
    <row r="8" spans="1:8" ht="13.5" hidden="1" thickTop="1" x14ac:dyDescent="0.2"/>
    <row r="9" spans="1:8" ht="13.5" thickTop="1" x14ac:dyDescent="0.2"/>
    <row r="10" spans="1:8" x14ac:dyDescent="0.2">
      <c r="A10" s="12" t="s">
        <v>1</v>
      </c>
      <c r="B10" s="13">
        <f>B11+B17+B16+B18</f>
        <v>410</v>
      </c>
      <c r="C10" s="14" t="s">
        <v>2</v>
      </c>
      <c r="D10" s="5"/>
      <c r="E10" s="254" t="s">
        <v>3</v>
      </c>
      <c r="F10" s="254"/>
      <c r="G10" s="15">
        <f>SUM(G11:G17)</f>
        <v>94</v>
      </c>
      <c r="H10" s="16" t="s">
        <v>4</v>
      </c>
    </row>
    <row r="11" spans="1:8" x14ac:dyDescent="0.2">
      <c r="A11" s="17" t="s">
        <v>5</v>
      </c>
      <c r="B11" s="18">
        <f>SUM(B12:B15)</f>
        <v>33</v>
      </c>
      <c r="C11" s="19" t="s">
        <v>2</v>
      </c>
      <c r="D11" s="5"/>
      <c r="E11" s="20" t="s">
        <v>6</v>
      </c>
      <c r="F11" s="21"/>
      <c r="G11" s="22">
        <v>4</v>
      </c>
      <c r="H11" s="20" t="s">
        <v>4</v>
      </c>
    </row>
    <row r="12" spans="1:8" x14ac:dyDescent="0.2">
      <c r="A12" s="17" t="s">
        <v>7</v>
      </c>
      <c r="B12" s="18"/>
      <c r="C12" s="19" t="s">
        <v>2</v>
      </c>
      <c r="D12" s="5"/>
      <c r="E12" s="20" t="s">
        <v>8</v>
      </c>
      <c r="F12" s="21"/>
      <c r="G12" s="22"/>
      <c r="H12" s="20" t="s">
        <v>4</v>
      </c>
    </row>
    <row r="13" spans="1:8" x14ac:dyDescent="0.2">
      <c r="A13" s="17" t="s">
        <v>9</v>
      </c>
      <c r="B13" s="18"/>
      <c r="C13" s="19" t="s">
        <v>2</v>
      </c>
      <c r="D13" s="5"/>
      <c r="E13" s="20" t="s">
        <v>10</v>
      </c>
      <c r="F13" s="21"/>
      <c r="G13" s="22">
        <v>54</v>
      </c>
      <c r="H13" s="20" t="s">
        <v>4</v>
      </c>
    </row>
    <row r="14" spans="1:8" x14ac:dyDescent="0.2">
      <c r="A14" s="23" t="s">
        <v>11</v>
      </c>
      <c r="B14" s="24">
        <v>33</v>
      </c>
      <c r="C14" s="25" t="s">
        <v>2</v>
      </c>
      <c r="D14" s="5"/>
      <c r="E14" s="20" t="s">
        <v>12</v>
      </c>
      <c r="F14" s="21"/>
      <c r="G14" s="22"/>
      <c r="H14" s="20" t="s">
        <v>4</v>
      </c>
    </row>
    <row r="15" spans="1:8" x14ac:dyDescent="0.2">
      <c r="A15" s="23" t="s">
        <v>13</v>
      </c>
      <c r="B15" s="24"/>
      <c r="C15" s="25" t="s">
        <v>2</v>
      </c>
      <c r="D15" s="5"/>
      <c r="E15" s="20" t="s">
        <v>14</v>
      </c>
      <c r="F15" s="21"/>
      <c r="G15" s="22">
        <v>36</v>
      </c>
      <c r="H15" s="20" t="s">
        <v>4</v>
      </c>
    </row>
    <row r="16" spans="1:8" x14ac:dyDescent="0.2">
      <c r="A16" s="23" t="s">
        <v>15</v>
      </c>
      <c r="B16" s="26">
        <v>377</v>
      </c>
      <c r="C16" s="25" t="s">
        <v>2</v>
      </c>
      <c r="D16" s="5"/>
      <c r="E16" s="20" t="s">
        <v>16</v>
      </c>
      <c r="F16" s="21"/>
      <c r="G16" s="22"/>
      <c r="H16" s="20" t="s">
        <v>4</v>
      </c>
    </row>
    <row r="17" spans="1:8" x14ac:dyDescent="0.2">
      <c r="A17" s="23" t="s">
        <v>17</v>
      </c>
      <c r="B17" s="26"/>
      <c r="C17" s="25" t="s">
        <v>2</v>
      </c>
      <c r="D17" s="5"/>
      <c r="E17" s="20" t="s">
        <v>18</v>
      </c>
      <c r="F17" s="21"/>
      <c r="G17" s="22"/>
      <c r="H17" s="20" t="s">
        <v>4</v>
      </c>
    </row>
    <row r="18" spans="1:8" ht="15.75" x14ac:dyDescent="0.25">
      <c r="A18" s="23" t="s">
        <v>19</v>
      </c>
      <c r="B18" s="26"/>
      <c r="C18" s="25" t="s">
        <v>2</v>
      </c>
      <c r="D18" s="27"/>
      <c r="E18" s="20" t="s">
        <v>20</v>
      </c>
      <c r="F18" s="21"/>
      <c r="G18" s="28"/>
      <c r="H18" s="20" t="s">
        <v>4</v>
      </c>
    </row>
    <row r="19" spans="1:8" ht="16.5" thickBot="1" x14ac:dyDescent="0.3">
      <c r="A19" s="27"/>
      <c r="B19" s="29"/>
      <c r="C19" s="30"/>
      <c r="D19" s="27"/>
      <c r="E19" s="31"/>
      <c r="F19" s="32"/>
      <c r="G19" s="33"/>
      <c r="H19" s="31"/>
    </row>
    <row r="20" spans="1:8" ht="15.75" x14ac:dyDescent="0.2">
      <c r="A20" s="34" t="s">
        <v>21</v>
      </c>
      <c r="B20" s="35" t="s">
        <v>22</v>
      </c>
      <c r="C20" s="36" t="s">
        <v>23</v>
      </c>
      <c r="D20" s="37" t="s">
        <v>24</v>
      </c>
      <c r="E20" s="37"/>
      <c r="F20" s="38" t="s">
        <v>25</v>
      </c>
      <c r="G20" s="37" t="s">
        <v>26</v>
      </c>
      <c r="H20" s="39" t="s">
        <v>27</v>
      </c>
    </row>
    <row r="21" spans="1:8" ht="16.5" thickBot="1" x14ac:dyDescent="0.25">
      <c r="A21" s="40"/>
      <c r="B21" s="41"/>
      <c r="C21" s="42"/>
      <c r="D21" s="43"/>
      <c r="E21" s="43"/>
      <c r="F21" s="44"/>
      <c r="G21" s="43"/>
      <c r="H21" s="45"/>
    </row>
    <row r="22" spans="1:8" ht="16.5" thickBot="1" x14ac:dyDescent="0.25">
      <c r="A22" s="46" t="s">
        <v>28</v>
      </c>
      <c r="B22" s="47"/>
      <c r="C22" s="48">
        <v>1</v>
      </c>
      <c r="D22" s="49"/>
      <c r="E22" s="50"/>
      <c r="F22" s="50"/>
      <c r="G22" s="51">
        <f>SUM(G23:G37)</f>
        <v>0</v>
      </c>
      <c r="H22" s="52"/>
    </row>
    <row r="23" spans="1:8" ht="46.9" customHeight="1" x14ac:dyDescent="0.25">
      <c r="A23" s="53" t="s">
        <v>29</v>
      </c>
      <c r="B23" s="54"/>
      <c r="C23" s="55">
        <v>1</v>
      </c>
      <c r="D23" s="56" t="s">
        <v>4</v>
      </c>
      <c r="E23" s="57" t="s">
        <v>30</v>
      </c>
      <c r="F23" s="58"/>
      <c r="G23" s="59"/>
      <c r="H23" s="60"/>
    </row>
    <row r="24" spans="1:8" ht="48.75" customHeight="1" x14ac:dyDescent="0.25">
      <c r="A24" s="53" t="s">
        <v>31</v>
      </c>
      <c r="B24" s="54"/>
      <c r="C24" s="55">
        <v>1</v>
      </c>
      <c r="D24" s="56" t="s">
        <v>4</v>
      </c>
      <c r="E24" s="57" t="s">
        <v>30</v>
      </c>
      <c r="F24" s="58"/>
      <c r="G24" s="59"/>
      <c r="H24" s="60"/>
    </row>
    <row r="25" spans="1:8" ht="48" x14ac:dyDescent="0.25">
      <c r="A25" s="61" t="s">
        <v>32</v>
      </c>
      <c r="B25" s="54"/>
      <c r="C25" s="55">
        <v>1</v>
      </c>
      <c r="D25" s="56" t="s">
        <v>4</v>
      </c>
      <c r="E25" s="57" t="s">
        <v>30</v>
      </c>
      <c r="F25" s="58"/>
      <c r="G25" s="59"/>
      <c r="H25" s="60"/>
    </row>
    <row r="26" spans="1:8" ht="48" x14ac:dyDescent="0.25">
      <c r="A26" s="62" t="s">
        <v>33</v>
      </c>
      <c r="B26" s="63"/>
      <c r="C26" s="55">
        <v>1</v>
      </c>
      <c r="D26" s="56" t="s">
        <v>4</v>
      </c>
      <c r="E26" s="57" t="s">
        <v>30</v>
      </c>
      <c r="F26" s="58"/>
      <c r="G26" s="59"/>
      <c r="H26" s="60"/>
    </row>
    <row r="27" spans="1:8" ht="36" x14ac:dyDescent="0.25">
      <c r="A27" s="53" t="s">
        <v>34</v>
      </c>
      <c r="B27" s="63"/>
      <c r="C27" s="55">
        <v>1</v>
      </c>
      <c r="D27" s="56" t="s">
        <v>4</v>
      </c>
      <c r="E27" s="57" t="s">
        <v>30</v>
      </c>
      <c r="F27" s="58"/>
      <c r="G27" s="59"/>
      <c r="H27" s="60"/>
    </row>
    <row r="28" spans="1:8" ht="36" x14ac:dyDescent="0.25">
      <c r="A28" s="53" t="s">
        <v>35</v>
      </c>
      <c r="B28" s="63"/>
      <c r="C28" s="55">
        <v>1</v>
      </c>
      <c r="D28" s="56" t="s">
        <v>4</v>
      </c>
      <c r="E28" s="57" t="s">
        <v>30</v>
      </c>
      <c r="F28" s="58"/>
      <c r="G28" s="59"/>
      <c r="H28" s="60"/>
    </row>
    <row r="29" spans="1:8" ht="36" x14ac:dyDescent="0.25">
      <c r="A29" s="64" t="s">
        <v>36</v>
      </c>
      <c r="B29" s="65"/>
      <c r="C29" s="55">
        <v>2</v>
      </c>
      <c r="D29" s="56" t="s">
        <v>4</v>
      </c>
      <c r="E29" s="57" t="s">
        <v>30</v>
      </c>
      <c r="F29" s="58"/>
      <c r="G29" s="59"/>
      <c r="H29" s="60"/>
    </row>
    <row r="30" spans="1:8" ht="48" x14ac:dyDescent="0.25">
      <c r="A30" s="53" t="s">
        <v>37</v>
      </c>
      <c r="B30" s="66"/>
      <c r="C30" s="55">
        <v>1</v>
      </c>
      <c r="D30" s="56" t="s">
        <v>4</v>
      </c>
      <c r="E30" s="57" t="s">
        <v>30</v>
      </c>
      <c r="F30" s="58"/>
      <c r="G30" s="59"/>
      <c r="H30" s="60"/>
    </row>
    <row r="31" spans="1:8" ht="48" x14ac:dyDescent="0.25">
      <c r="A31" s="53" t="s">
        <v>38</v>
      </c>
      <c r="B31" s="66"/>
      <c r="C31" s="55">
        <v>1</v>
      </c>
      <c r="D31" s="56" t="s">
        <v>4</v>
      </c>
      <c r="E31" s="57" t="s">
        <v>30</v>
      </c>
      <c r="F31" s="58"/>
      <c r="G31" s="59"/>
      <c r="H31" s="60"/>
    </row>
    <row r="32" spans="1:8" ht="48" x14ac:dyDescent="0.25">
      <c r="A32" s="53" t="s">
        <v>33</v>
      </c>
      <c r="B32" s="66"/>
      <c r="C32" s="55">
        <v>2</v>
      </c>
      <c r="D32" s="56" t="s">
        <v>4</v>
      </c>
      <c r="E32" s="57" t="s">
        <v>30</v>
      </c>
      <c r="F32" s="58"/>
      <c r="G32" s="59"/>
      <c r="H32" s="60"/>
    </row>
    <row r="33" spans="1:8" ht="15.75" x14ac:dyDescent="0.25">
      <c r="A33" s="67" t="s">
        <v>39</v>
      </c>
      <c r="B33" s="66"/>
      <c r="C33" s="55">
        <v>1</v>
      </c>
      <c r="D33" s="56" t="s">
        <v>40</v>
      </c>
      <c r="E33" s="57" t="s">
        <v>30</v>
      </c>
      <c r="F33" s="58"/>
      <c r="G33" s="59"/>
      <c r="H33" s="60"/>
    </row>
    <row r="34" spans="1:8" ht="47.25" x14ac:dyDescent="0.25">
      <c r="A34" s="68" t="s">
        <v>41</v>
      </c>
      <c r="B34" s="66"/>
      <c r="C34" s="55">
        <v>9</v>
      </c>
      <c r="D34" s="56" t="s">
        <v>4</v>
      </c>
      <c r="E34" s="57" t="s">
        <v>30</v>
      </c>
      <c r="F34" s="58"/>
      <c r="G34" s="69"/>
      <c r="H34" s="60"/>
    </row>
    <row r="35" spans="1:8" ht="15.75" x14ac:dyDescent="0.25">
      <c r="A35" s="68" t="s">
        <v>42</v>
      </c>
      <c r="B35" s="66"/>
      <c r="C35" s="55">
        <v>1</v>
      </c>
      <c r="D35" s="56" t="s">
        <v>40</v>
      </c>
      <c r="E35" s="57" t="s">
        <v>30</v>
      </c>
      <c r="F35" s="58"/>
      <c r="G35" s="59"/>
      <c r="H35" s="60"/>
    </row>
    <row r="36" spans="1:8" ht="15.75" x14ac:dyDescent="0.25">
      <c r="A36" s="70" t="s">
        <v>43</v>
      </c>
      <c r="B36" s="71"/>
      <c r="C36" s="72">
        <v>10</v>
      </c>
      <c r="D36" s="73" t="s">
        <v>40</v>
      </c>
      <c r="E36" s="74" t="s">
        <v>30</v>
      </c>
      <c r="F36" s="247"/>
      <c r="G36" s="75"/>
      <c r="H36" s="76"/>
    </row>
    <row r="37" spans="1:8" ht="29.25" thickBot="1" x14ac:dyDescent="0.3">
      <c r="A37" s="77" t="s">
        <v>44</v>
      </c>
      <c r="B37" s="78"/>
      <c r="C37" s="72">
        <v>12</v>
      </c>
      <c r="D37" s="73" t="s">
        <v>45</v>
      </c>
      <c r="E37" s="74" t="s">
        <v>30</v>
      </c>
      <c r="F37" s="79"/>
      <c r="G37" s="80"/>
      <c r="H37" s="76"/>
    </row>
    <row r="38" spans="1:8" ht="16.5" thickBot="1" x14ac:dyDescent="0.25">
      <c r="A38" s="46" t="s">
        <v>47</v>
      </c>
      <c r="B38" s="47"/>
      <c r="C38" s="48">
        <v>1</v>
      </c>
      <c r="D38" s="49"/>
      <c r="E38" s="50"/>
      <c r="F38" s="50"/>
      <c r="G38" s="51"/>
      <c r="H38" s="52"/>
    </row>
    <row r="39" spans="1:8" ht="31.5" x14ac:dyDescent="0.25">
      <c r="A39" s="89" t="s">
        <v>48</v>
      </c>
      <c r="B39" s="90"/>
      <c r="C39" s="55">
        <f>B$11</f>
        <v>33</v>
      </c>
      <c r="D39" s="91" t="s">
        <v>2</v>
      </c>
      <c r="E39" s="92" t="s">
        <v>30</v>
      </c>
      <c r="F39" s="58"/>
      <c r="G39" s="93"/>
      <c r="H39" s="60"/>
    </row>
    <row r="40" spans="1:8" ht="31.5" x14ac:dyDescent="0.25">
      <c r="A40" s="89" t="s">
        <v>49</v>
      </c>
      <c r="B40" s="90"/>
      <c r="C40" s="55">
        <f>C39</f>
        <v>33</v>
      </c>
      <c r="D40" s="91" t="s">
        <v>2</v>
      </c>
      <c r="E40" s="92" t="s">
        <v>30</v>
      </c>
      <c r="F40" s="58"/>
      <c r="G40" s="93"/>
      <c r="H40" s="60"/>
    </row>
    <row r="41" spans="1:8" ht="15.75" x14ac:dyDescent="0.25">
      <c r="A41" s="89" t="s">
        <v>50</v>
      </c>
      <c r="B41" s="90"/>
      <c r="C41" s="55">
        <f>B$11</f>
        <v>33</v>
      </c>
      <c r="D41" s="91" t="s">
        <v>2</v>
      </c>
      <c r="E41" s="92" t="s">
        <v>30</v>
      </c>
      <c r="F41" s="58"/>
      <c r="G41" s="93"/>
      <c r="H41" s="60"/>
    </row>
    <row r="42" spans="1:8" ht="15.75" x14ac:dyDescent="0.25">
      <c r="A42" s="89" t="s">
        <v>51</v>
      </c>
      <c r="B42" s="90"/>
      <c r="C42" s="55">
        <f>B$11</f>
        <v>33</v>
      </c>
      <c r="D42" s="91" t="s">
        <v>2</v>
      </c>
      <c r="E42" s="92" t="s">
        <v>30</v>
      </c>
      <c r="F42" s="58"/>
      <c r="G42" s="93"/>
      <c r="H42" s="60"/>
    </row>
    <row r="43" spans="1:8" ht="15.75" x14ac:dyDescent="0.25">
      <c r="A43" s="89" t="s">
        <v>52</v>
      </c>
      <c r="B43" s="90"/>
      <c r="C43" s="55">
        <f>G10-G17</f>
        <v>94</v>
      </c>
      <c r="D43" s="91" t="s">
        <v>4</v>
      </c>
      <c r="E43" s="92" t="s">
        <v>30</v>
      </c>
      <c r="F43" s="58"/>
      <c r="G43" s="93"/>
      <c r="H43" s="60"/>
    </row>
    <row r="44" spans="1:8" ht="15.75" x14ac:dyDescent="0.25">
      <c r="A44" s="89" t="s">
        <v>53</v>
      </c>
      <c r="B44" s="90"/>
      <c r="C44" s="55">
        <f>B$11</f>
        <v>33</v>
      </c>
      <c r="D44" s="91" t="s">
        <v>2</v>
      </c>
      <c r="E44" s="92" t="s">
        <v>30</v>
      </c>
      <c r="F44" s="58"/>
      <c r="G44" s="93"/>
      <c r="H44" s="60"/>
    </row>
    <row r="45" spans="1:8" ht="15.75" x14ac:dyDescent="0.25">
      <c r="A45" s="89" t="s">
        <v>54</v>
      </c>
      <c r="B45" s="90"/>
      <c r="C45" s="55">
        <f>B$11</f>
        <v>33</v>
      </c>
      <c r="D45" s="91" t="s">
        <v>2</v>
      </c>
      <c r="E45" s="92" t="s">
        <v>30</v>
      </c>
      <c r="F45" s="58"/>
      <c r="G45" s="93"/>
      <c r="H45" s="60"/>
    </row>
    <row r="46" spans="1:8" ht="15.75" x14ac:dyDescent="0.25">
      <c r="A46" s="81" t="s">
        <v>55</v>
      </c>
      <c r="B46" s="82"/>
      <c r="C46" s="83">
        <f>C45*0.001</f>
        <v>3.3000000000000002E-2</v>
      </c>
      <c r="D46" s="84" t="s">
        <v>56</v>
      </c>
      <c r="E46" s="85" t="s">
        <v>30</v>
      </c>
      <c r="F46" s="86"/>
      <c r="G46" s="87"/>
      <c r="H46" s="88"/>
    </row>
    <row r="47" spans="1:8" ht="31.5" x14ac:dyDescent="0.25">
      <c r="A47" s="99" t="s">
        <v>57</v>
      </c>
      <c r="B47" s="100"/>
      <c r="C47" s="101">
        <f>G11</f>
        <v>4</v>
      </c>
      <c r="D47" s="102" t="s">
        <v>4</v>
      </c>
      <c r="E47" s="103" t="s">
        <v>30</v>
      </c>
      <c r="F47" s="58"/>
      <c r="G47" s="104"/>
      <c r="H47" s="105"/>
    </row>
    <row r="48" spans="1:8" ht="31.5" x14ac:dyDescent="0.25">
      <c r="A48" s="89" t="s">
        <v>58</v>
      </c>
      <c r="B48" s="90"/>
      <c r="C48" s="55">
        <f>G13+G14</f>
        <v>54</v>
      </c>
      <c r="D48" s="91" t="s">
        <v>4</v>
      </c>
      <c r="E48" s="92" t="s">
        <v>30</v>
      </c>
      <c r="F48" s="58"/>
      <c r="G48" s="93"/>
      <c r="H48" s="60"/>
    </row>
    <row r="49" spans="1:8" ht="31.5" x14ac:dyDescent="0.25">
      <c r="A49" s="89" t="s">
        <v>59</v>
      </c>
      <c r="B49" s="90"/>
      <c r="C49" s="55">
        <f>G15+G16</f>
        <v>36</v>
      </c>
      <c r="D49" s="91" t="s">
        <v>4</v>
      </c>
      <c r="E49" s="92" t="s">
        <v>30</v>
      </c>
      <c r="F49" s="58"/>
      <c r="G49" s="93"/>
      <c r="H49" s="60"/>
    </row>
    <row r="50" spans="1:8" ht="31.5" x14ac:dyDescent="0.25">
      <c r="A50" s="99" t="s">
        <v>60</v>
      </c>
      <c r="B50" s="100"/>
      <c r="C50" s="101">
        <f>C47</f>
        <v>4</v>
      </c>
      <c r="D50" s="102" t="s">
        <v>4</v>
      </c>
      <c r="E50" s="103" t="s">
        <v>30</v>
      </c>
      <c r="F50" s="58"/>
      <c r="G50" s="104"/>
      <c r="H50" s="105"/>
    </row>
    <row r="51" spans="1:8" ht="31.5" x14ac:dyDescent="0.25">
      <c r="A51" s="89" t="s">
        <v>61</v>
      </c>
      <c r="B51" s="90"/>
      <c r="C51" s="55">
        <f>C48</f>
        <v>54</v>
      </c>
      <c r="D51" s="91" t="s">
        <v>4</v>
      </c>
      <c r="E51" s="92" t="s">
        <v>30</v>
      </c>
      <c r="F51" s="58"/>
      <c r="G51" s="93"/>
      <c r="H51" s="60"/>
    </row>
    <row r="52" spans="1:8" ht="31.5" x14ac:dyDescent="0.25">
      <c r="A52" s="89" t="s">
        <v>62</v>
      </c>
      <c r="B52" s="90"/>
      <c r="C52" s="55">
        <f>C49</f>
        <v>36</v>
      </c>
      <c r="D52" s="91" t="s">
        <v>4</v>
      </c>
      <c r="E52" s="92" t="s">
        <v>30</v>
      </c>
      <c r="F52" s="58"/>
      <c r="G52" s="93"/>
      <c r="H52" s="60"/>
    </row>
    <row r="53" spans="1:8" s="117" customFormat="1" ht="26.25" x14ac:dyDescent="0.25">
      <c r="A53" s="109" t="s">
        <v>63</v>
      </c>
      <c r="B53" s="110" t="s">
        <v>64</v>
      </c>
      <c r="C53" s="111">
        <v>1</v>
      </c>
      <c r="D53" s="112" t="s">
        <v>4</v>
      </c>
      <c r="E53" s="113" t="s">
        <v>30</v>
      </c>
      <c r="F53" s="114"/>
      <c r="G53" s="115"/>
      <c r="H53" s="116"/>
    </row>
    <row r="54" spans="1:8" s="117" customFormat="1" ht="15.75" x14ac:dyDescent="0.25">
      <c r="A54" s="109" t="s">
        <v>65</v>
      </c>
      <c r="B54" s="110" t="s">
        <v>66</v>
      </c>
      <c r="C54" s="111">
        <v>2</v>
      </c>
      <c r="D54" s="112" t="s">
        <v>4</v>
      </c>
      <c r="E54" s="113" t="s">
        <v>30</v>
      </c>
      <c r="F54" s="114"/>
      <c r="G54" s="115"/>
      <c r="H54" s="116"/>
    </row>
    <row r="55" spans="1:8" s="117" customFormat="1" ht="26.25" x14ac:dyDescent="0.25">
      <c r="A55" s="109" t="s">
        <v>67</v>
      </c>
      <c r="B55" s="110" t="s">
        <v>68</v>
      </c>
      <c r="C55" s="111">
        <v>3</v>
      </c>
      <c r="D55" s="112" t="s">
        <v>4</v>
      </c>
      <c r="E55" s="113" t="s">
        <v>30</v>
      </c>
      <c r="F55" s="114"/>
      <c r="G55" s="115"/>
      <c r="H55" s="116"/>
    </row>
    <row r="56" spans="1:8" s="117" customFormat="1" ht="15.75" x14ac:dyDescent="0.25">
      <c r="A56" s="109" t="s">
        <v>69</v>
      </c>
      <c r="B56" s="110" t="s">
        <v>66</v>
      </c>
      <c r="C56" s="111">
        <v>2</v>
      </c>
      <c r="D56" s="112" t="s">
        <v>4</v>
      </c>
      <c r="E56" s="113" t="s">
        <v>30</v>
      </c>
      <c r="F56" s="114"/>
      <c r="G56" s="115"/>
      <c r="H56" s="116"/>
    </row>
    <row r="57" spans="1:8" s="117" customFormat="1" ht="15.75" x14ac:dyDescent="0.25">
      <c r="A57" s="109" t="s">
        <v>70</v>
      </c>
      <c r="B57" s="110" t="s">
        <v>71</v>
      </c>
      <c r="C57" s="111">
        <v>30</v>
      </c>
      <c r="D57" s="112" t="s">
        <v>4</v>
      </c>
      <c r="E57" s="113" t="s">
        <v>30</v>
      </c>
      <c r="F57" s="114"/>
      <c r="G57" s="115"/>
      <c r="H57" s="116"/>
    </row>
    <row r="58" spans="1:8" s="117" customFormat="1" ht="15.75" x14ac:dyDescent="0.25">
      <c r="A58" s="109" t="s">
        <v>72</v>
      </c>
      <c r="B58" s="110" t="s">
        <v>73</v>
      </c>
      <c r="C58" s="111">
        <v>10</v>
      </c>
      <c r="D58" s="112" t="s">
        <v>4</v>
      </c>
      <c r="E58" s="113" t="s">
        <v>30</v>
      </c>
      <c r="F58" s="114"/>
      <c r="G58" s="115"/>
      <c r="H58" s="116"/>
    </row>
    <row r="59" spans="1:8" s="117" customFormat="1" ht="15.75" x14ac:dyDescent="0.25">
      <c r="A59" s="109" t="s">
        <v>74</v>
      </c>
      <c r="B59" s="110" t="s">
        <v>73</v>
      </c>
      <c r="C59" s="111">
        <v>10</v>
      </c>
      <c r="D59" s="112" t="s">
        <v>4</v>
      </c>
      <c r="E59" s="113" t="s">
        <v>30</v>
      </c>
      <c r="F59" s="114"/>
      <c r="G59" s="115"/>
      <c r="H59" s="116"/>
    </row>
    <row r="60" spans="1:8" s="117" customFormat="1" ht="15.75" x14ac:dyDescent="0.25">
      <c r="A60" s="109" t="s">
        <v>75</v>
      </c>
      <c r="B60" s="110" t="s">
        <v>73</v>
      </c>
      <c r="C60" s="111">
        <v>10</v>
      </c>
      <c r="D60" s="112" t="s">
        <v>4</v>
      </c>
      <c r="E60" s="113" t="s">
        <v>30</v>
      </c>
      <c r="F60" s="114"/>
      <c r="G60" s="115"/>
      <c r="H60" s="116"/>
    </row>
    <row r="61" spans="1:8" s="117" customFormat="1" ht="15.75" x14ac:dyDescent="0.25">
      <c r="A61" s="109" t="s">
        <v>76</v>
      </c>
      <c r="B61" s="110" t="s">
        <v>73</v>
      </c>
      <c r="C61" s="111">
        <v>6</v>
      </c>
      <c r="D61" s="112" t="s">
        <v>4</v>
      </c>
      <c r="E61" s="113" t="s">
        <v>30</v>
      </c>
      <c r="F61" s="114"/>
      <c r="G61" s="115"/>
      <c r="H61" s="116"/>
    </row>
    <row r="62" spans="1:8" s="117" customFormat="1" ht="15.75" x14ac:dyDescent="0.25">
      <c r="A62" s="109" t="s">
        <v>77</v>
      </c>
      <c r="B62" s="110" t="s">
        <v>78</v>
      </c>
      <c r="C62" s="111">
        <v>4</v>
      </c>
      <c r="D62" s="112" t="s">
        <v>4</v>
      </c>
      <c r="E62" s="113" t="s">
        <v>30</v>
      </c>
      <c r="F62" s="114"/>
      <c r="G62" s="115"/>
      <c r="H62" s="116"/>
    </row>
    <row r="63" spans="1:8" s="117" customFormat="1" ht="15.75" x14ac:dyDescent="0.25">
      <c r="A63" s="109" t="s">
        <v>79</v>
      </c>
      <c r="B63" s="110" t="s">
        <v>78</v>
      </c>
      <c r="C63" s="111">
        <v>8</v>
      </c>
      <c r="D63" s="112" t="s">
        <v>4</v>
      </c>
      <c r="E63" s="113" t="s">
        <v>30</v>
      </c>
      <c r="F63" s="114"/>
      <c r="G63" s="115"/>
      <c r="H63" s="116"/>
    </row>
    <row r="64" spans="1:8" s="117" customFormat="1" ht="15.75" x14ac:dyDescent="0.25">
      <c r="A64" s="109" t="s">
        <v>80</v>
      </c>
      <c r="B64" s="110" t="s">
        <v>78</v>
      </c>
      <c r="C64" s="111">
        <v>8</v>
      </c>
      <c r="D64" s="112" t="s">
        <v>4</v>
      </c>
      <c r="E64" s="113" t="s">
        <v>30</v>
      </c>
      <c r="F64" s="114"/>
      <c r="G64" s="115"/>
      <c r="H64" s="116"/>
    </row>
    <row r="65" spans="1:8" ht="15.75" x14ac:dyDescent="0.25">
      <c r="A65" s="94" t="s">
        <v>81</v>
      </c>
      <c r="B65" s="95"/>
      <c r="C65" s="96">
        <v>1</v>
      </c>
      <c r="D65" s="97" t="s">
        <v>40</v>
      </c>
      <c r="E65" s="98" t="s">
        <v>30</v>
      </c>
      <c r="F65" s="247"/>
      <c r="G65" s="75"/>
      <c r="H65" s="76"/>
    </row>
    <row r="66" spans="1:8" ht="31.5" x14ac:dyDescent="0.25">
      <c r="A66" s="89" t="s">
        <v>82</v>
      </c>
      <c r="B66" s="106"/>
      <c r="C66" s="55">
        <v>1</v>
      </c>
      <c r="D66" s="107" t="s">
        <v>4</v>
      </c>
      <c r="E66" s="92" t="s">
        <v>30</v>
      </c>
      <c r="F66" s="58"/>
      <c r="G66" s="108"/>
      <c r="H66" s="60"/>
    </row>
    <row r="67" spans="1:8" ht="15.75" x14ac:dyDescent="0.25">
      <c r="A67" s="81" t="s">
        <v>83</v>
      </c>
      <c r="B67" s="118"/>
      <c r="C67" s="119">
        <f>C66*3</f>
        <v>3</v>
      </c>
      <c r="D67" s="120" t="s">
        <v>4</v>
      </c>
      <c r="E67" s="85" t="s">
        <v>30</v>
      </c>
      <c r="F67" s="121"/>
      <c r="G67" s="122"/>
      <c r="H67" s="88"/>
    </row>
    <row r="68" spans="1:8" ht="31.5" x14ac:dyDescent="0.25">
      <c r="A68" s="81" t="s">
        <v>84</v>
      </c>
      <c r="B68" s="118"/>
      <c r="C68" s="119">
        <f>C66</f>
        <v>1</v>
      </c>
      <c r="D68" s="120" t="s">
        <v>4</v>
      </c>
      <c r="E68" s="85" t="s">
        <v>30</v>
      </c>
      <c r="F68" s="121"/>
      <c r="G68" s="122"/>
      <c r="H68" s="88"/>
    </row>
    <row r="69" spans="1:8" ht="15.75" x14ac:dyDescent="0.25">
      <c r="A69" s="81" t="s">
        <v>85</v>
      </c>
      <c r="B69" s="118"/>
      <c r="C69" s="119">
        <v>1</v>
      </c>
      <c r="D69" s="120" t="s">
        <v>4</v>
      </c>
      <c r="E69" s="85" t="s">
        <v>30</v>
      </c>
      <c r="F69" s="121"/>
      <c r="G69" s="122"/>
      <c r="H69" s="88"/>
    </row>
    <row r="70" spans="1:8" ht="15.75" x14ac:dyDescent="0.25">
      <c r="A70" s="81" t="s">
        <v>86</v>
      </c>
      <c r="B70" s="118"/>
      <c r="C70" s="119">
        <f>(G11+G12)*3</f>
        <v>12</v>
      </c>
      <c r="D70" s="120" t="s">
        <v>4</v>
      </c>
      <c r="E70" s="85" t="s">
        <v>30</v>
      </c>
      <c r="F70" s="121"/>
      <c r="G70" s="122"/>
      <c r="H70" s="88"/>
    </row>
    <row r="71" spans="1:8" ht="15.75" x14ac:dyDescent="0.25">
      <c r="A71" s="81" t="s">
        <v>87</v>
      </c>
      <c r="B71" s="118"/>
      <c r="C71" s="119">
        <v>1</v>
      </c>
      <c r="D71" s="120" t="s">
        <v>4</v>
      </c>
      <c r="E71" s="85" t="s">
        <v>30</v>
      </c>
      <c r="F71" s="121"/>
      <c r="G71" s="122"/>
      <c r="H71" s="88"/>
    </row>
    <row r="72" spans="1:8" ht="15.75" x14ac:dyDescent="0.25">
      <c r="A72" s="81" t="s">
        <v>88</v>
      </c>
      <c r="B72" s="118"/>
      <c r="C72" s="119">
        <v>4</v>
      </c>
      <c r="D72" s="120" t="s">
        <v>4</v>
      </c>
      <c r="E72" s="85" t="s">
        <v>30</v>
      </c>
      <c r="F72" s="121"/>
      <c r="G72" s="122"/>
      <c r="H72" s="88"/>
    </row>
    <row r="73" spans="1:8" ht="15.75" x14ac:dyDescent="0.25">
      <c r="A73" s="89" t="s">
        <v>89</v>
      </c>
      <c r="B73" s="106"/>
      <c r="C73" s="55">
        <f>B$11</f>
        <v>33</v>
      </c>
      <c r="D73" s="107" t="s">
        <v>2</v>
      </c>
      <c r="E73" s="92" t="s">
        <v>30</v>
      </c>
      <c r="F73" s="58"/>
      <c r="G73" s="108"/>
      <c r="H73" s="60"/>
    </row>
    <row r="74" spans="1:8" ht="15.75" x14ac:dyDescent="0.25">
      <c r="A74" s="81" t="s">
        <v>90</v>
      </c>
      <c r="B74" s="118"/>
      <c r="C74" s="119">
        <f>C73*1.2</f>
        <v>39.6</v>
      </c>
      <c r="D74" s="120" t="s">
        <v>2</v>
      </c>
      <c r="E74" s="85" t="s">
        <v>30</v>
      </c>
      <c r="F74" s="121"/>
      <c r="G74" s="122"/>
      <c r="H74" s="88"/>
    </row>
    <row r="75" spans="1:8" ht="15.75" x14ac:dyDescent="0.25">
      <c r="A75" s="81" t="s">
        <v>91</v>
      </c>
      <c r="B75" s="118"/>
      <c r="C75" s="119">
        <f>C74/20</f>
        <v>1.98</v>
      </c>
      <c r="D75" s="120" t="s">
        <v>92</v>
      </c>
      <c r="E75" s="85" t="s">
        <v>30</v>
      </c>
      <c r="F75" s="121"/>
      <c r="G75" s="122"/>
      <c r="H75" s="88"/>
    </row>
    <row r="76" spans="1:8" ht="15.75" x14ac:dyDescent="0.25">
      <c r="A76" s="81" t="str">
        <f>A14</f>
        <v xml:space="preserve">Dunajský štrk vymývaný fr. 6-22 : </v>
      </c>
      <c r="B76" s="82"/>
      <c r="C76" s="83">
        <f>B14*0.05</f>
        <v>1.6500000000000001</v>
      </c>
      <c r="D76" s="84" t="s">
        <v>46</v>
      </c>
      <c r="E76" s="85" t="s">
        <v>30</v>
      </c>
      <c r="F76" s="86"/>
      <c r="G76" s="87"/>
      <c r="H76" s="88"/>
    </row>
    <row r="77" spans="1:8" ht="15.75" x14ac:dyDescent="0.25">
      <c r="A77" s="89" t="s">
        <v>93</v>
      </c>
      <c r="B77" s="90"/>
      <c r="C77" s="55">
        <f>B14+B15</f>
        <v>33</v>
      </c>
      <c r="D77" s="91" t="s">
        <v>2</v>
      </c>
      <c r="E77" s="92" t="s">
        <v>30</v>
      </c>
      <c r="F77" s="58"/>
      <c r="G77" s="93"/>
      <c r="H77" s="60"/>
    </row>
    <row r="78" spans="1:8" ht="15.75" x14ac:dyDescent="0.25">
      <c r="A78" s="94" t="s">
        <v>94</v>
      </c>
      <c r="B78" s="95"/>
      <c r="C78" s="96">
        <v>1</v>
      </c>
      <c r="D78" s="97" t="s">
        <v>40</v>
      </c>
      <c r="E78" s="98" t="s">
        <v>30</v>
      </c>
      <c r="F78" s="247"/>
      <c r="G78" s="75"/>
      <c r="H78" s="76"/>
    </row>
    <row r="79" spans="1:8" ht="15.75" x14ac:dyDescent="0.25">
      <c r="A79" s="89" t="s">
        <v>95</v>
      </c>
      <c r="B79" s="90"/>
      <c r="C79" s="55">
        <v>40</v>
      </c>
      <c r="D79" s="91" t="s">
        <v>96</v>
      </c>
      <c r="E79" s="92" t="s">
        <v>30</v>
      </c>
      <c r="F79" s="58"/>
      <c r="G79" s="93"/>
      <c r="H79" s="60"/>
    </row>
    <row r="80" spans="1:8" ht="15.75" x14ac:dyDescent="0.25">
      <c r="A80" s="81" t="s">
        <v>97</v>
      </c>
      <c r="B80" s="82"/>
      <c r="C80" s="83">
        <f>C79*1.1</f>
        <v>44</v>
      </c>
      <c r="D80" s="84" t="s">
        <v>4</v>
      </c>
      <c r="E80" s="85" t="s">
        <v>30</v>
      </c>
      <c r="F80" s="86"/>
      <c r="G80" s="87"/>
      <c r="H80" s="88"/>
    </row>
    <row r="81" spans="1:8" ht="15.75" x14ac:dyDescent="0.25">
      <c r="A81" s="81" t="s">
        <v>98</v>
      </c>
      <c r="B81" s="82"/>
      <c r="C81" s="83">
        <f>C80*7</f>
        <v>308</v>
      </c>
      <c r="D81" s="84" t="s">
        <v>4</v>
      </c>
      <c r="E81" s="85" t="s">
        <v>30</v>
      </c>
      <c r="F81" s="86"/>
      <c r="G81" s="87"/>
      <c r="H81" s="88"/>
    </row>
    <row r="82" spans="1:8" ht="15.75" x14ac:dyDescent="0.25">
      <c r="A82" s="123" t="s">
        <v>99</v>
      </c>
      <c r="B82" s="124"/>
      <c r="C82" s="125">
        <v>1</v>
      </c>
      <c r="D82" s="126" t="s">
        <v>40</v>
      </c>
      <c r="E82" s="127" t="s">
        <v>30</v>
      </c>
      <c r="F82" s="247"/>
      <c r="G82" s="75"/>
      <c r="H82" s="128"/>
    </row>
    <row r="83" spans="1:8" ht="16.5" thickBot="1" x14ac:dyDescent="0.3">
      <c r="A83" s="129" t="s">
        <v>100</v>
      </c>
      <c r="B83" s="118"/>
      <c r="C83" s="119">
        <v>1</v>
      </c>
      <c r="D83" s="120" t="s">
        <v>4</v>
      </c>
      <c r="E83" s="130" t="s">
        <v>30</v>
      </c>
      <c r="F83" s="131"/>
      <c r="G83" s="122"/>
      <c r="H83" s="88"/>
    </row>
    <row r="84" spans="1:8" ht="16.5" thickBot="1" x14ac:dyDescent="0.25">
      <c r="A84" s="46" t="s">
        <v>101</v>
      </c>
      <c r="B84" s="47"/>
      <c r="C84" s="48">
        <v>1</v>
      </c>
      <c r="D84" s="49"/>
      <c r="E84" s="50"/>
      <c r="F84" s="50"/>
      <c r="G84" s="51"/>
      <c r="H84" s="52"/>
    </row>
    <row r="85" spans="1:8" ht="15.75" x14ac:dyDescent="0.25">
      <c r="A85" s="132" t="s">
        <v>102</v>
      </c>
      <c r="B85" s="133"/>
      <c r="C85" s="55">
        <f>B$16</f>
        <v>377</v>
      </c>
      <c r="D85" s="134" t="s">
        <v>2</v>
      </c>
      <c r="E85" s="135" t="s">
        <v>30</v>
      </c>
      <c r="F85" s="58"/>
      <c r="G85" s="136"/>
      <c r="H85" s="60"/>
    </row>
    <row r="86" spans="1:8" ht="15.75" x14ac:dyDescent="0.25">
      <c r="A86" s="132" t="s">
        <v>54</v>
      </c>
      <c r="B86" s="133"/>
      <c r="C86" s="55">
        <f>B$16</f>
        <v>377</v>
      </c>
      <c r="D86" s="134" t="s">
        <v>2</v>
      </c>
      <c r="E86" s="135" t="s">
        <v>30</v>
      </c>
      <c r="F86" s="58"/>
      <c r="G86" s="136"/>
      <c r="H86" s="60"/>
    </row>
    <row r="87" spans="1:8" ht="15.75" x14ac:dyDescent="0.25">
      <c r="A87" s="137" t="s">
        <v>103</v>
      </c>
      <c r="B87" s="82"/>
      <c r="C87" s="138">
        <f>C86*0.001</f>
        <v>0.377</v>
      </c>
      <c r="D87" s="120" t="s">
        <v>56</v>
      </c>
      <c r="E87" s="85" t="s">
        <v>30</v>
      </c>
      <c r="F87" s="86"/>
      <c r="G87" s="139"/>
      <c r="H87" s="88"/>
    </row>
    <row r="88" spans="1:8" ht="31.5" x14ac:dyDescent="0.25">
      <c r="A88" s="132" t="s">
        <v>104</v>
      </c>
      <c r="B88" s="90"/>
      <c r="C88" s="55">
        <f>B$16</f>
        <v>377</v>
      </c>
      <c r="D88" s="107" t="s">
        <v>2</v>
      </c>
      <c r="E88" s="92" t="s">
        <v>30</v>
      </c>
      <c r="F88" s="58"/>
      <c r="G88" s="136"/>
      <c r="H88" s="60"/>
    </row>
    <row r="89" spans="1:8" ht="15.75" x14ac:dyDescent="0.25">
      <c r="A89" s="132" t="s">
        <v>105</v>
      </c>
      <c r="B89" s="90"/>
      <c r="C89" s="55">
        <f>B$16*2</f>
        <v>754</v>
      </c>
      <c r="D89" s="107" t="s">
        <v>2</v>
      </c>
      <c r="E89" s="92" t="s">
        <v>30</v>
      </c>
      <c r="F89" s="58"/>
      <c r="G89" s="136"/>
      <c r="H89" s="60"/>
    </row>
    <row r="90" spans="1:8" ht="15.75" x14ac:dyDescent="0.25">
      <c r="A90" s="132" t="s">
        <v>106</v>
      </c>
      <c r="B90" s="90"/>
      <c r="C90" s="55">
        <f>B$16</f>
        <v>377</v>
      </c>
      <c r="D90" s="107" t="s">
        <v>2</v>
      </c>
      <c r="E90" s="92" t="s">
        <v>30</v>
      </c>
      <c r="F90" s="58"/>
      <c r="G90" s="136"/>
      <c r="H90" s="60"/>
    </row>
    <row r="91" spans="1:8" ht="15.75" x14ac:dyDescent="0.25">
      <c r="A91" s="132" t="s">
        <v>107</v>
      </c>
      <c r="B91" s="90"/>
      <c r="C91" s="55">
        <f>B$16</f>
        <v>377</v>
      </c>
      <c r="D91" s="107" t="s">
        <v>2</v>
      </c>
      <c r="E91" s="92" t="s">
        <v>30</v>
      </c>
      <c r="F91" s="58"/>
      <c r="G91" s="136"/>
      <c r="H91" s="60"/>
    </row>
    <row r="92" spans="1:8" ht="15.75" x14ac:dyDescent="0.25">
      <c r="A92" s="132" t="s">
        <v>108</v>
      </c>
      <c r="B92" s="90"/>
      <c r="C92" s="55">
        <f>B$16</f>
        <v>377</v>
      </c>
      <c r="D92" s="107" t="s">
        <v>2</v>
      </c>
      <c r="E92" s="92" t="s">
        <v>30</v>
      </c>
      <c r="F92" s="58"/>
      <c r="G92" s="136"/>
      <c r="H92" s="60"/>
    </row>
    <row r="93" spans="1:8" ht="15.75" x14ac:dyDescent="0.25">
      <c r="A93" s="137" t="s">
        <v>109</v>
      </c>
      <c r="B93" s="82"/>
      <c r="C93" s="138">
        <f>C92*0.04</f>
        <v>15.08</v>
      </c>
      <c r="D93" s="120" t="s">
        <v>92</v>
      </c>
      <c r="E93" s="85" t="s">
        <v>30</v>
      </c>
      <c r="F93" s="86"/>
      <c r="G93" s="139"/>
      <c r="H93" s="88"/>
    </row>
    <row r="94" spans="1:8" ht="15.75" x14ac:dyDescent="0.25">
      <c r="A94" s="132" t="s">
        <v>110</v>
      </c>
      <c r="B94" s="90"/>
      <c r="C94" s="55">
        <f>B$16</f>
        <v>377</v>
      </c>
      <c r="D94" s="107" t="s">
        <v>2</v>
      </c>
      <c r="E94" s="92" t="s">
        <v>30</v>
      </c>
      <c r="F94" s="58"/>
      <c r="G94" s="136"/>
      <c r="H94" s="60"/>
    </row>
    <row r="95" spans="1:8" ht="32.25" thickBot="1" x14ac:dyDescent="0.3">
      <c r="A95" s="137" t="s">
        <v>111</v>
      </c>
      <c r="B95" s="82"/>
      <c r="C95" s="138">
        <f>C94*0.025</f>
        <v>9.4250000000000007</v>
      </c>
      <c r="D95" s="120" t="s">
        <v>92</v>
      </c>
      <c r="E95" s="85" t="s">
        <v>30</v>
      </c>
      <c r="F95" s="86"/>
      <c r="G95" s="139"/>
      <c r="H95" s="88"/>
    </row>
    <row r="96" spans="1:8" ht="16.5" thickBot="1" x14ac:dyDescent="0.25">
      <c r="A96" s="46" t="s">
        <v>112</v>
      </c>
      <c r="B96" s="47"/>
      <c r="C96" s="48">
        <v>1</v>
      </c>
      <c r="D96" s="49"/>
      <c r="E96" s="50"/>
      <c r="F96" s="50"/>
      <c r="G96" s="51"/>
      <c r="H96" s="52"/>
    </row>
    <row r="97" spans="1:8" ht="31.5" x14ac:dyDescent="0.25">
      <c r="A97" s="132" t="s">
        <v>113</v>
      </c>
      <c r="B97" s="90" t="s">
        <v>114</v>
      </c>
      <c r="C97" s="55">
        <f>B$16*3</f>
        <v>1131</v>
      </c>
      <c r="D97" s="107" t="s">
        <v>2</v>
      </c>
      <c r="E97" s="92" t="s">
        <v>30</v>
      </c>
      <c r="F97" s="58"/>
      <c r="G97" s="136"/>
      <c r="H97" s="60"/>
    </row>
    <row r="98" spans="1:8" ht="15.75" x14ac:dyDescent="0.25">
      <c r="A98" s="132" t="s">
        <v>115</v>
      </c>
      <c r="B98" s="90"/>
      <c r="C98" s="55">
        <f>B$16</f>
        <v>377</v>
      </c>
      <c r="D98" s="107" t="s">
        <v>2</v>
      </c>
      <c r="E98" s="92" t="s">
        <v>30</v>
      </c>
      <c r="F98" s="58"/>
      <c r="G98" s="136"/>
      <c r="H98" s="60"/>
    </row>
    <row r="99" spans="1:8" ht="15.75" x14ac:dyDescent="0.25">
      <c r="A99" s="137" t="s">
        <v>116</v>
      </c>
      <c r="B99" s="82"/>
      <c r="C99" s="138">
        <f>C98*0.0004</f>
        <v>0.15080000000000002</v>
      </c>
      <c r="D99" s="120" t="s">
        <v>56</v>
      </c>
      <c r="E99" s="85" t="s">
        <v>30</v>
      </c>
      <c r="F99" s="86"/>
      <c r="G99" s="140"/>
      <c r="H99" s="88"/>
    </row>
    <row r="100" spans="1:8" ht="15.75" x14ac:dyDescent="0.25">
      <c r="A100" s="132" t="s">
        <v>110</v>
      </c>
      <c r="B100" s="90"/>
      <c r="C100" s="55">
        <f>B$16</f>
        <v>377</v>
      </c>
      <c r="D100" s="107" t="s">
        <v>2</v>
      </c>
      <c r="E100" s="92" t="s">
        <v>30</v>
      </c>
      <c r="F100" s="58"/>
      <c r="G100" s="136"/>
      <c r="H100" s="60"/>
    </row>
    <row r="101" spans="1:8" ht="16.5" thickBot="1" x14ac:dyDescent="0.3">
      <c r="A101" s="137" t="s">
        <v>117</v>
      </c>
      <c r="B101" s="82"/>
      <c r="C101" s="138">
        <f>C100*0.04</f>
        <v>15.08</v>
      </c>
      <c r="D101" s="120" t="s">
        <v>92</v>
      </c>
      <c r="E101" s="85" t="s">
        <v>30</v>
      </c>
      <c r="F101" s="86"/>
      <c r="G101" s="139"/>
      <c r="H101" s="88"/>
    </row>
    <row r="102" spans="1:8" ht="16.5" thickBot="1" x14ac:dyDescent="0.25">
      <c r="A102" s="46" t="s">
        <v>118</v>
      </c>
      <c r="B102" s="47"/>
      <c r="C102" s="48">
        <v>1</v>
      </c>
      <c r="D102" s="49"/>
      <c r="E102" s="50"/>
      <c r="F102" s="50"/>
      <c r="G102" s="51"/>
      <c r="H102" s="52"/>
    </row>
    <row r="103" spans="1:8" ht="15.75" x14ac:dyDescent="0.25">
      <c r="A103" s="81" t="s">
        <v>119</v>
      </c>
      <c r="B103" s="82"/>
      <c r="C103" s="83">
        <v>4</v>
      </c>
      <c r="D103" s="84" t="s">
        <v>4</v>
      </c>
      <c r="E103" s="85" t="s">
        <v>30</v>
      </c>
      <c r="F103" s="86"/>
      <c r="G103" s="87"/>
      <c r="H103" s="88"/>
    </row>
    <row r="104" spans="1:8" ht="15.75" x14ac:dyDescent="0.25">
      <c r="A104" s="94" t="s">
        <v>120</v>
      </c>
      <c r="B104" s="95"/>
      <c r="C104" s="96">
        <v>1</v>
      </c>
      <c r="D104" s="97" t="s">
        <v>40</v>
      </c>
      <c r="E104" s="98" t="s">
        <v>30</v>
      </c>
      <c r="F104" s="247"/>
      <c r="G104" s="142"/>
      <c r="H104" s="76"/>
    </row>
    <row r="105" spans="1:8" ht="15.75" x14ac:dyDescent="0.25">
      <c r="A105" s="132" t="s">
        <v>121</v>
      </c>
      <c r="B105" s="143"/>
      <c r="C105" s="55">
        <v>4</v>
      </c>
      <c r="D105" s="134" t="s">
        <v>4</v>
      </c>
      <c r="E105" s="135" t="s">
        <v>30</v>
      </c>
      <c r="F105" s="58"/>
      <c r="G105" s="136"/>
      <c r="H105" s="60"/>
    </row>
    <row r="106" spans="1:8" ht="15.75" x14ac:dyDescent="0.25">
      <c r="A106" s="137" t="s">
        <v>122</v>
      </c>
      <c r="B106" s="144"/>
      <c r="C106" s="145">
        <v>4</v>
      </c>
      <c r="D106" s="146" t="s">
        <v>4</v>
      </c>
      <c r="E106" s="147" t="s">
        <v>30</v>
      </c>
      <c r="F106" s="148"/>
      <c r="G106" s="139"/>
      <c r="H106" s="88"/>
    </row>
    <row r="107" spans="1:8" ht="15.75" x14ac:dyDescent="0.25">
      <c r="A107" s="89" t="s">
        <v>123</v>
      </c>
      <c r="B107" s="90" t="s">
        <v>124</v>
      </c>
      <c r="C107" s="55">
        <v>1</v>
      </c>
      <c r="D107" s="91" t="s">
        <v>40</v>
      </c>
      <c r="E107" s="92" t="s">
        <v>30</v>
      </c>
      <c r="F107" s="58"/>
      <c r="G107" s="93"/>
      <c r="H107" s="60"/>
    </row>
    <row r="108" spans="1:8" s="141" customFormat="1" ht="15.75" x14ac:dyDescent="0.25">
      <c r="A108" s="94" t="s">
        <v>125</v>
      </c>
      <c r="B108" s="95"/>
      <c r="C108" s="72">
        <v>1</v>
      </c>
      <c r="D108" s="97" t="s">
        <v>40</v>
      </c>
      <c r="E108" s="98" t="s">
        <v>30</v>
      </c>
      <c r="F108" s="247"/>
      <c r="G108" s="142"/>
      <c r="H108" s="76"/>
    </row>
    <row r="109" spans="1:8" ht="15.75" x14ac:dyDescent="0.25">
      <c r="A109" s="151" t="s">
        <v>126</v>
      </c>
      <c r="B109" s="149"/>
      <c r="C109" s="55">
        <v>1</v>
      </c>
      <c r="D109" s="152" t="s">
        <v>127</v>
      </c>
      <c r="E109" s="150" t="s">
        <v>30</v>
      </c>
      <c r="F109" s="58"/>
      <c r="G109" s="93"/>
      <c r="H109" s="60"/>
    </row>
    <row r="110" spans="1:8" ht="15.75" x14ac:dyDescent="0.25">
      <c r="A110" s="132" t="s">
        <v>128</v>
      </c>
      <c r="B110" s="143"/>
      <c r="C110" s="55">
        <v>1</v>
      </c>
      <c r="D110" s="134" t="s">
        <v>129</v>
      </c>
      <c r="E110" s="135" t="s">
        <v>30</v>
      </c>
      <c r="F110" s="58"/>
      <c r="G110" s="136"/>
      <c r="H110" s="60"/>
    </row>
    <row r="111" spans="1:8" ht="16.5" thickBot="1" x14ac:dyDescent="0.3">
      <c r="A111" s="153" t="s">
        <v>130</v>
      </c>
      <c r="B111" s="154"/>
      <c r="C111" s="155">
        <v>1</v>
      </c>
      <c r="D111" s="156" t="s">
        <v>129</v>
      </c>
      <c r="E111" s="157" t="s">
        <v>30</v>
      </c>
      <c r="F111" s="158"/>
      <c r="G111" s="159"/>
      <c r="H111" s="160"/>
    </row>
    <row r="112" spans="1:8" ht="15.75" x14ac:dyDescent="0.25">
      <c r="B112" s="161"/>
      <c r="C112" s="162"/>
      <c r="D112" s="163"/>
    </row>
    <row r="113" spans="1:8" ht="20.25" x14ac:dyDescent="0.3">
      <c r="A113" s="164" t="s">
        <v>131</v>
      </c>
      <c r="B113" s="165"/>
      <c r="C113" s="166"/>
      <c r="D113" s="167"/>
      <c r="E113" s="168"/>
      <c r="F113" s="169"/>
      <c r="G113" s="170"/>
      <c r="H113" s="170"/>
    </row>
    <row r="114" spans="1:8" ht="20.25" x14ac:dyDescent="0.3">
      <c r="A114" s="171"/>
      <c r="B114" s="172"/>
      <c r="C114" s="173"/>
      <c r="D114" s="174"/>
      <c r="E114" s="175"/>
      <c r="F114" s="176"/>
    </row>
    <row r="115" spans="1:8" ht="20.25" x14ac:dyDescent="0.3">
      <c r="A115" s="177"/>
      <c r="B115" s="178" t="s">
        <v>132</v>
      </c>
      <c r="C115" s="179"/>
      <c r="D115" s="179"/>
      <c r="E115" s="180"/>
      <c r="F115" s="181"/>
    </row>
    <row r="116" spans="1:8" ht="15.75" x14ac:dyDescent="0.25">
      <c r="A116" s="182" t="s">
        <v>133</v>
      </c>
      <c r="B116" s="183"/>
      <c r="C116" s="184"/>
      <c r="D116" s="185"/>
      <c r="E116" s="186"/>
      <c r="F116" s="187"/>
      <c r="G116" s="186"/>
      <c r="H116" s="188"/>
    </row>
    <row r="117" spans="1:8" ht="15.75" x14ac:dyDescent="0.25">
      <c r="A117" s="189" t="s">
        <v>134</v>
      </c>
      <c r="B117" s="190"/>
      <c r="C117" s="191"/>
      <c r="D117" s="192"/>
      <c r="E117" s="193"/>
      <c r="F117" s="194"/>
      <c r="G117" s="193"/>
      <c r="H117" s="195"/>
    </row>
    <row r="118" spans="1:8" ht="15.75" x14ac:dyDescent="0.25">
      <c r="A118" s="196" t="s">
        <v>135</v>
      </c>
      <c r="B118" s="197"/>
      <c r="C118" s="198"/>
      <c r="D118" s="199"/>
      <c r="E118" s="200"/>
      <c r="F118" s="201"/>
      <c r="G118" s="200"/>
      <c r="H118" s="202"/>
    </row>
    <row r="119" spans="1:8" ht="15.75" x14ac:dyDescent="0.25">
      <c r="A119" s="203" t="s">
        <v>136</v>
      </c>
      <c r="B119" s="204"/>
      <c r="C119" s="205"/>
      <c r="D119" s="206"/>
      <c r="E119" s="207"/>
      <c r="F119" s="208"/>
      <c r="G119" s="207"/>
      <c r="H119" s="209"/>
    </row>
    <row r="120" spans="1:8" ht="15.75" x14ac:dyDescent="0.25">
      <c r="A120" s="210" t="s">
        <v>131</v>
      </c>
      <c r="B120" s="211"/>
      <c r="C120" s="212"/>
      <c r="D120" s="213"/>
      <c r="E120" s="214"/>
      <c r="F120" s="213"/>
      <c r="G120" s="215"/>
      <c r="H120" s="213"/>
    </row>
    <row r="121" spans="1:8" ht="15.75" x14ac:dyDescent="0.25">
      <c r="A121" s="216" t="s">
        <v>137</v>
      </c>
      <c r="B121" s="217"/>
      <c r="C121" s="218"/>
      <c r="D121" s="219"/>
      <c r="E121" s="220"/>
      <c r="F121" s="219"/>
      <c r="G121" s="221"/>
      <c r="H121" s="219"/>
    </row>
    <row r="122" spans="1:8" ht="15.75" x14ac:dyDescent="0.25">
      <c r="A122" s="216" t="s">
        <v>138</v>
      </c>
      <c r="B122" s="217"/>
      <c r="C122" s="218"/>
      <c r="D122" s="219"/>
      <c r="E122" s="220"/>
      <c r="F122" s="219"/>
      <c r="G122" s="221"/>
      <c r="H122" s="219"/>
    </row>
    <row r="123" spans="1:8" ht="15.75" x14ac:dyDescent="0.25">
      <c r="A123" s="222" t="s">
        <v>139</v>
      </c>
      <c r="B123" s="217"/>
      <c r="C123" s="218"/>
      <c r="D123" s="219"/>
      <c r="E123" s="220"/>
      <c r="F123" s="219"/>
      <c r="G123" s="223"/>
      <c r="H123" s="219"/>
    </row>
    <row r="124" spans="1:8" ht="21.75" customHeight="1" x14ac:dyDescent="0.25">
      <c r="A124" s="255"/>
      <c r="B124" s="255"/>
      <c r="C124" s="255"/>
      <c r="D124" s="255"/>
      <c r="E124" s="255"/>
      <c r="F124" s="255"/>
      <c r="G124" s="255"/>
      <c r="H124" s="255"/>
    </row>
    <row r="125" spans="1:8" ht="21.75" hidden="1" customHeight="1" x14ac:dyDescent="0.25">
      <c r="A125" s="224" t="s">
        <v>140</v>
      </c>
      <c r="B125" s="225"/>
      <c r="C125" s="226"/>
      <c r="D125" s="248"/>
      <c r="E125" s="249"/>
      <c r="F125" s="250"/>
      <c r="G125" s="251"/>
      <c r="H125" s="227">
        <f>B125-D125</f>
        <v>0</v>
      </c>
    </row>
    <row r="126" spans="1:8" x14ac:dyDescent="0.2">
      <c r="A126" s="228"/>
      <c r="E126" s="229" t="s">
        <v>141</v>
      </c>
      <c r="F126" s="230" t="s">
        <v>142</v>
      </c>
      <c r="G126" s="177"/>
    </row>
    <row r="127" spans="1:8" x14ac:dyDescent="0.2">
      <c r="A127" s="228"/>
      <c r="E127" s="229"/>
      <c r="F127" s="231" t="s">
        <v>143</v>
      </c>
      <c r="G127" s="177"/>
    </row>
    <row r="128" spans="1:8" x14ac:dyDescent="0.2">
      <c r="A128" s="230"/>
      <c r="E128" s="229"/>
      <c r="F128" s="232" t="s">
        <v>144</v>
      </c>
      <c r="G128" s="228"/>
    </row>
    <row r="129" spans="1:8" ht="15.75" x14ac:dyDescent="0.25">
      <c r="A129" s="233"/>
      <c r="E129" s="234" t="s">
        <v>145</v>
      </c>
      <c r="F129" s="235">
        <v>43402</v>
      </c>
      <c r="G129" s="236"/>
    </row>
    <row r="130" spans="1:8" ht="15.75" x14ac:dyDescent="0.25">
      <c r="A130" s="237"/>
    </row>
    <row r="131" spans="1:8" s="9" customFormat="1" ht="15.75" x14ac:dyDescent="0.25">
      <c r="A131" s="27"/>
      <c r="C131" s="11"/>
      <c r="D131" s="3"/>
      <c r="E131" s="3"/>
      <c r="F131" s="3"/>
      <c r="G131" s="3"/>
      <c r="H131" s="3"/>
    </row>
    <row r="132" spans="1:8" s="9" customFormat="1" ht="15.75" x14ac:dyDescent="0.25">
      <c r="A132" s="238"/>
      <c r="C132" s="11"/>
      <c r="D132" s="3"/>
      <c r="E132" s="3"/>
      <c r="F132" s="3"/>
      <c r="G132" s="3"/>
      <c r="H132" s="3"/>
    </row>
    <row r="133" spans="1:8" s="9" customFormat="1" ht="15.75" x14ac:dyDescent="0.25">
      <c r="A133" s="27"/>
      <c r="C133" s="11"/>
      <c r="D133" s="3"/>
      <c r="E133" s="3"/>
      <c r="F133" s="3"/>
      <c r="G133" s="3"/>
      <c r="H133" s="3"/>
    </row>
    <row r="134" spans="1:8" s="9" customFormat="1" ht="15.75" x14ac:dyDescent="0.25">
      <c r="A134" s="27"/>
      <c r="C134" s="11"/>
      <c r="D134" s="3"/>
      <c r="E134" s="3"/>
      <c r="F134" s="3"/>
      <c r="G134" s="3"/>
      <c r="H134" s="3"/>
    </row>
    <row r="135" spans="1:8" s="9" customFormat="1" ht="15.75" x14ac:dyDescent="0.25">
      <c r="A135" s="239"/>
      <c r="C135" s="11"/>
      <c r="D135" s="3"/>
      <c r="E135" s="3"/>
      <c r="F135" s="3"/>
      <c r="G135" s="3"/>
      <c r="H135" s="3"/>
    </row>
    <row r="136" spans="1:8" s="9" customFormat="1" ht="15.75" x14ac:dyDescent="0.25">
      <c r="A136" s="239"/>
      <c r="C136" s="11"/>
      <c r="D136" s="3"/>
      <c r="E136" s="3"/>
      <c r="F136" s="3"/>
      <c r="G136" s="3"/>
      <c r="H136" s="3"/>
    </row>
    <row r="137" spans="1:8" s="9" customFormat="1" ht="15.75" x14ac:dyDescent="0.25">
      <c r="A137" s="240"/>
      <c r="C137" s="11"/>
      <c r="D137" s="3"/>
      <c r="E137" s="3"/>
      <c r="F137" s="3"/>
      <c r="G137" s="3"/>
      <c r="H137" s="3"/>
    </row>
    <row r="138" spans="1:8" s="9" customFormat="1" x14ac:dyDescent="0.2">
      <c r="A138" s="241"/>
      <c r="C138" s="11"/>
      <c r="D138" s="3"/>
      <c r="E138" s="3"/>
      <c r="F138" s="3"/>
      <c r="G138" s="3"/>
      <c r="H138" s="3"/>
    </row>
    <row r="139" spans="1:8" s="9" customFormat="1" x14ac:dyDescent="0.2">
      <c r="A139" s="242"/>
      <c r="C139" s="11"/>
      <c r="D139" s="3"/>
      <c r="E139" s="3"/>
      <c r="F139" s="3"/>
      <c r="G139" s="3"/>
      <c r="H139" s="3"/>
    </row>
    <row r="140" spans="1:8" s="9" customFormat="1" x14ac:dyDescent="0.2">
      <c r="A140" s="242"/>
      <c r="C140" s="11"/>
      <c r="D140" s="3"/>
      <c r="E140" s="3"/>
      <c r="F140" s="3"/>
      <c r="G140" s="3"/>
      <c r="H140" s="3"/>
    </row>
    <row r="141" spans="1:8" s="9" customFormat="1" x14ac:dyDescent="0.2">
      <c r="A141" s="242"/>
      <c r="C141" s="11"/>
      <c r="D141" s="3"/>
      <c r="E141" s="3"/>
      <c r="F141" s="3"/>
      <c r="G141" s="3"/>
      <c r="H141" s="3"/>
    </row>
    <row r="142" spans="1:8" s="9" customFormat="1" x14ac:dyDescent="0.2">
      <c r="A142" s="242"/>
      <c r="C142" s="11"/>
      <c r="D142" s="3"/>
      <c r="E142" s="3"/>
      <c r="F142" s="3"/>
      <c r="G142" s="3"/>
      <c r="H142" s="3"/>
    </row>
    <row r="143" spans="1:8" s="9" customFormat="1" x14ac:dyDescent="0.2">
      <c r="A143" s="228"/>
      <c r="C143" s="11"/>
      <c r="D143" s="3"/>
      <c r="E143" s="3"/>
      <c r="F143" s="3"/>
      <c r="G143" s="3"/>
      <c r="H143" s="3"/>
    </row>
    <row r="144" spans="1:8" s="9" customFormat="1" x14ac:dyDescent="0.2">
      <c r="A144" s="243"/>
      <c r="C144" s="11"/>
      <c r="D144" s="3"/>
      <c r="E144" s="3"/>
      <c r="F144" s="3"/>
      <c r="G144" s="3"/>
      <c r="H144" s="3"/>
    </row>
    <row r="145" spans="1:8" s="9" customFormat="1" x14ac:dyDescent="0.2">
      <c r="A145" s="228"/>
      <c r="C145" s="11"/>
      <c r="D145" s="3"/>
      <c r="E145" s="3"/>
      <c r="F145" s="3"/>
      <c r="G145" s="3"/>
      <c r="H145" s="3"/>
    </row>
    <row r="146" spans="1:8" s="9" customFormat="1" x14ac:dyDescent="0.2">
      <c r="A146" s="244"/>
      <c r="C146" s="11"/>
      <c r="D146" s="3"/>
      <c r="E146" s="3"/>
      <c r="F146" s="3"/>
      <c r="G146" s="3"/>
      <c r="H146" s="3"/>
    </row>
    <row r="147" spans="1:8" s="9" customFormat="1" x14ac:dyDescent="0.2">
      <c r="A147" s="228"/>
      <c r="C147" s="11"/>
      <c r="D147" s="3"/>
      <c r="E147" s="3"/>
      <c r="F147" s="3"/>
      <c r="G147" s="3"/>
      <c r="H147" s="3"/>
    </row>
    <row r="148" spans="1:8" s="9" customFormat="1" x14ac:dyDescent="0.2">
      <c r="A148" s="228"/>
      <c r="C148" s="11"/>
      <c r="D148" s="3"/>
      <c r="E148" s="3"/>
      <c r="F148" s="3"/>
      <c r="G148" s="3"/>
      <c r="H148" s="3"/>
    </row>
    <row r="149" spans="1:8" s="9" customFormat="1" x14ac:dyDescent="0.2">
      <c r="A149" s="245"/>
      <c r="C149" s="11"/>
      <c r="D149" s="3"/>
      <c r="E149" s="3"/>
      <c r="F149" s="3"/>
      <c r="G149" s="3"/>
      <c r="H149" s="3"/>
    </row>
    <row r="150" spans="1:8" s="9" customFormat="1" x14ac:dyDescent="0.2">
      <c r="A150" s="245"/>
      <c r="C150" s="11"/>
      <c r="D150" s="3"/>
      <c r="E150" s="3"/>
      <c r="F150" s="3"/>
      <c r="G150" s="3"/>
      <c r="H150" s="3"/>
    </row>
    <row r="151" spans="1:8" s="9" customFormat="1" x14ac:dyDescent="0.2">
      <c r="A151" s="245"/>
      <c r="C151" s="11"/>
      <c r="D151" s="3"/>
      <c r="E151" s="3"/>
      <c r="F151" s="3"/>
      <c r="G151" s="3"/>
      <c r="H151" s="3"/>
    </row>
  </sheetData>
  <autoFilter ref="A21:H111"/>
  <mergeCells count="6">
    <mergeCell ref="D125:E125"/>
    <mergeCell ref="F125:G125"/>
    <mergeCell ref="B1:C1"/>
    <mergeCell ref="G1:H1"/>
    <mergeCell ref="E10:F10"/>
    <mergeCell ref="A124:H124"/>
  </mergeCells>
  <conditionalFormatting sqref="F46 F103 F69:F72">
    <cfRule type="cellIs" dxfId="5" priority="84" stopIfTrue="1" operator="equal">
      <formula>#REF!</formula>
    </cfRule>
    <cfRule type="cellIs" dxfId="4" priority="85" stopIfTrue="1" operator="equal">
      <formula>#REF!</formula>
    </cfRule>
    <cfRule type="cellIs" dxfId="3" priority="86" stopIfTrue="1" operator="equal">
      <formula>#REF!</formula>
    </cfRule>
  </conditionalFormatting>
  <conditionalFormatting sqref="F67:F68 F76 F80:F81">
    <cfRule type="cellIs" dxfId="2" priority="96" stopIfTrue="1" operator="equal">
      <formula>#REF!</formula>
    </cfRule>
    <cfRule type="cellIs" dxfId="1" priority="97" stopIfTrue="1" operator="equal">
      <formula>#REF!</formula>
    </cfRule>
    <cfRule type="cellIs" dxfId="0" priority="98" stopIfTrue="1" operator="equal">
      <formula>#REF!</formula>
    </cfRule>
  </conditionalFormatting>
  <hyperlinks>
    <hyperlink ref="F128" r:id="rId1"/>
  </hyperlinks>
  <pageMargins left="0.17" right="0.17" top="0.22" bottom="0.99" header="0.17" footer="0.19"/>
  <pageSetup paperSize="9" scale="65" fitToHeight="0" orientation="portrait" r:id="rId2"/>
  <headerFooter>
    <oddHeader xml:space="preserve">&amp;C
</oddHeader>
    <oddFooter>&amp;L&amp;"Arial,Tučné"&amp;11&amp;K92D050Záhradnícke služby KLAČANSKÝ, s.r.o. &amp;"Arial,Normálne"&amp;10&amp;K000000
Návrh, realizácia a servis zelene 
www.klacansky.sk 
Tel.:   +421-905-456 795 
Email: info@klacansky.sk &amp;CStrana &amp;P z &amp;N&amp;R&amp;G</oddFooter>
  </headerFooter>
  <rowBreaks count="1" manualBreakCount="1">
    <brk id="54" max="7" man="1"/>
  </rowBreak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PONUKA</vt:lpstr>
      <vt:lpstr>PONUKA!Oblasť_tlače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Eva</cp:lastModifiedBy>
  <dcterms:created xsi:type="dcterms:W3CDTF">2018-10-30T06:35:05Z</dcterms:created>
  <dcterms:modified xsi:type="dcterms:W3CDTF">2020-07-09T13:27:46Z</dcterms:modified>
</cp:coreProperties>
</file>