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CenkrosData\Export\"/>
    </mc:Choice>
  </mc:AlternateContent>
  <bookViews>
    <workbookView xWindow="0" yWindow="0" windowWidth="0" windowHeight="0"/>
  </bookViews>
  <sheets>
    <sheet name="Rekapitulácia stavby" sheetId="1" r:id="rId1"/>
    <sheet name="SO000 - INVESTIČNÉ NÁKLAD..." sheetId="2" r:id="rId2"/>
    <sheet name="SO011 - DOPRAVNÉ ZNAČENIE" sheetId="3" r:id="rId3"/>
    <sheet name="SO101 - WATSONOVA ULICA –..." sheetId="4" r:id="rId4"/>
    <sheet name="SO102 - LETNÁ ULICA – STA..." sheetId="5" r:id="rId5"/>
    <sheet name="SO103 - FESTIVALOVÉ NÁMES..." sheetId="6" r:id="rId6"/>
    <sheet name="SO104 - ZASTÁVKA AMFITEÁT..." sheetId="7" r:id="rId7"/>
    <sheet name="SO105 - STARÁ SPIŚSKÁ CES..." sheetId="8" r:id="rId8"/>
    <sheet name="SO106 - PRESTAVBA ZASTÁVK..." sheetId="9" r:id="rId9"/>
    <sheet name="SO107 - PRIECHOD PRE CHOD..." sheetId="10" r:id="rId10"/>
    <sheet name="SO 401.11 - VEREJNÉ OSVET..." sheetId="11" r:id="rId11"/>
    <sheet name="SO 401.12 - VEREJNÉ OSVET..." sheetId="12" r:id="rId12"/>
    <sheet name="SO402.1 - PRÍPOJKY CESTNE..." sheetId="13" r:id="rId13"/>
    <sheet name="SO403.1.1 - PRELOŽKY A OC..." sheetId="14" r:id="rId14"/>
    <sheet name="SO403.1.2 - PRELOŽKY A OC..." sheetId="15" r:id="rId15"/>
    <sheet name="SO403.1.3 - PRELOŽKY A OC..." sheetId="16" r:id="rId16"/>
    <sheet name="SO403.1.4 - PRELOŽKY A OC..." sheetId="17" r:id="rId17"/>
    <sheet name="SO404.1 - TERENNÉ A SADOV..." sheetId="18" r:id="rId18"/>
    <sheet name="SO405.1.1 - PRELOŽKY TRAK..." sheetId="19" r:id="rId19"/>
    <sheet name="SO405.1.2 - PRELOŽKY TRAK..." sheetId="20" r:id="rId20"/>
    <sheet name="SO406.1 - CESTNÁ SVETELNÁ..." sheetId="21" r:id="rId21"/>
    <sheet name="SO407.1 - PRÍPOJKA NN – CSS" sheetId="22" r:id="rId22"/>
    <sheet name="SO408.1 - PRÍSTREŠKY MHD" sheetId="23" r:id="rId23"/>
    <sheet name="SO409.1 - PRÍPOJKA NN – P..." sheetId="24" r:id="rId24"/>
    <sheet name="SO410.1 - INFORMAČNÝ A KA..." sheetId="25" r:id="rId25"/>
    <sheet name="SO411.1 - PRELOŽKY VEREJN..." sheetId="26" r:id="rId26"/>
  </sheets>
  <definedNames>
    <definedName name="_xlnm.Print_Area" localSheetId="0">'Rekapitulácia stavby'!$D$4:$AO$76,'Rekapitulácia stavby'!$C$82:$AQ$123</definedName>
    <definedName name="_xlnm.Print_Titles" localSheetId="0">'Rekapitulácia stavby'!$92:$92</definedName>
    <definedName name="_xlnm._FilterDatabase" localSheetId="1" hidden="1">'SO000 - INVESTIČNÉ NÁKLAD...'!$C$126:$K$132</definedName>
    <definedName name="_xlnm.Print_Area" localSheetId="1">'SO000 - INVESTIČNÉ NÁKLAD...'!$C$4:$J$76,'SO000 - INVESTIČNÉ NÁKLAD...'!$C$114:$J$132</definedName>
    <definedName name="_xlnm.Print_Titles" localSheetId="1">'SO000 - INVESTIČNÉ NÁKLAD...'!$126:$126</definedName>
    <definedName name="_xlnm._FilterDatabase" localSheetId="2" hidden="1">'SO011 - DOPRAVNÉ ZNAČENIE'!$C$129:$K$155</definedName>
    <definedName name="_xlnm.Print_Area" localSheetId="2">'SO011 - DOPRAVNÉ ZNAČENIE'!$C$4:$J$76,'SO011 - DOPRAVNÉ ZNAČENIE'!$C$117:$J$155</definedName>
    <definedName name="_xlnm.Print_Titles" localSheetId="2">'SO011 - DOPRAVNÉ ZNAČENIE'!$129:$129</definedName>
    <definedName name="_xlnm._FilterDatabase" localSheetId="3" hidden="1">'SO101 - WATSONOVA ULICA –...'!$C$132:$K$200</definedName>
    <definedName name="_xlnm.Print_Area" localSheetId="3">'SO101 - WATSONOVA ULICA –...'!$C$4:$J$76,'SO101 - WATSONOVA ULICA –...'!$C$120:$J$200</definedName>
    <definedName name="_xlnm.Print_Titles" localSheetId="3">'SO101 - WATSONOVA ULICA –...'!$132:$132</definedName>
    <definedName name="_xlnm._FilterDatabase" localSheetId="4" hidden="1">'SO102 - LETNÁ ULICA – STA...'!$C$135:$K$193</definedName>
    <definedName name="_xlnm.Print_Area" localSheetId="4">'SO102 - LETNÁ ULICA – STA...'!$C$4:$J$76,'SO102 - LETNÁ ULICA – STA...'!$C$123:$J$193</definedName>
    <definedName name="_xlnm.Print_Titles" localSheetId="4">'SO102 - LETNÁ ULICA – STA...'!$135:$135</definedName>
    <definedName name="_xlnm._FilterDatabase" localSheetId="5" hidden="1">'SO103 - FESTIVALOVÉ NÁMES...'!$C$137:$K$218</definedName>
    <definedName name="_xlnm.Print_Area" localSheetId="5">'SO103 - FESTIVALOVÉ NÁMES...'!$C$4:$J$76,'SO103 - FESTIVALOVÉ NÁMES...'!$C$125:$J$218</definedName>
    <definedName name="_xlnm.Print_Titles" localSheetId="5">'SO103 - FESTIVALOVÉ NÁMES...'!$137:$137</definedName>
    <definedName name="_xlnm._FilterDatabase" localSheetId="6" hidden="1">'SO104 - ZASTÁVKA AMFITEÁT...'!$C$138:$K$213</definedName>
    <definedName name="_xlnm.Print_Area" localSheetId="6">'SO104 - ZASTÁVKA AMFITEÁT...'!$C$4:$J$76,'SO104 - ZASTÁVKA AMFITEÁT...'!$C$126:$J$213</definedName>
    <definedName name="_xlnm.Print_Titles" localSheetId="6">'SO104 - ZASTÁVKA AMFITEÁT...'!$138:$138</definedName>
    <definedName name="_xlnm._FilterDatabase" localSheetId="7" hidden="1">'SO105 - STARÁ SPIŚSKÁ CES...'!$C$135:$K$205</definedName>
    <definedName name="_xlnm.Print_Area" localSheetId="7">'SO105 - STARÁ SPIŚSKÁ CES...'!$C$4:$J$76,'SO105 - STARÁ SPIŚSKÁ CES...'!$C$123:$J$205</definedName>
    <definedName name="_xlnm.Print_Titles" localSheetId="7">'SO105 - STARÁ SPIŚSKÁ CES...'!$135:$135</definedName>
    <definedName name="_xlnm._FilterDatabase" localSheetId="8" hidden="1">'SO106 - PRESTAVBA ZASTÁVK...'!$C$135:$K$197</definedName>
    <definedName name="_xlnm.Print_Area" localSheetId="8">'SO106 - PRESTAVBA ZASTÁVK...'!$C$4:$J$76,'SO106 - PRESTAVBA ZASTÁVK...'!$C$123:$J$197</definedName>
    <definedName name="_xlnm.Print_Titles" localSheetId="8">'SO106 - PRESTAVBA ZASTÁVK...'!$135:$135</definedName>
    <definedName name="_xlnm._FilterDatabase" localSheetId="9" hidden="1">'SO107 - PRIECHOD PRE CHOD...'!$C$135:$K$203</definedName>
    <definedName name="_xlnm.Print_Area" localSheetId="9">'SO107 - PRIECHOD PRE CHOD...'!$C$4:$J$76,'SO107 - PRIECHOD PRE CHOD...'!$C$123:$J$203</definedName>
    <definedName name="_xlnm.Print_Titles" localSheetId="9">'SO107 - PRIECHOD PRE CHOD...'!$135:$135</definedName>
    <definedName name="_xlnm._FilterDatabase" localSheetId="10" hidden="1">'SO 401.11 - VEREJNÉ OSVET...'!$C$132:$K$187</definedName>
    <definedName name="_xlnm.Print_Area" localSheetId="10">'SO 401.11 - VEREJNÉ OSVET...'!$C$4:$J$76,'SO 401.11 - VEREJNÉ OSVET...'!$C$118:$J$187</definedName>
    <definedName name="_xlnm.Print_Titles" localSheetId="10">'SO 401.11 - VEREJNÉ OSVET...'!$132:$132</definedName>
    <definedName name="_xlnm._FilterDatabase" localSheetId="11" hidden="1">'SO 401.12 - VEREJNÉ OSVET...'!$C$132:$K$173</definedName>
    <definedName name="_xlnm.Print_Area" localSheetId="11">'SO 401.12 - VEREJNÉ OSVET...'!$C$4:$J$76,'SO 401.12 - VEREJNÉ OSVET...'!$C$118:$J$173</definedName>
    <definedName name="_xlnm.Print_Titles" localSheetId="11">'SO 401.12 - VEREJNÉ OSVET...'!$132:$132</definedName>
    <definedName name="_xlnm._FilterDatabase" localSheetId="12" hidden="1">'SO402.1 - PRÍPOJKY CESTNE...'!$C$131:$K$181</definedName>
    <definedName name="_xlnm.Print_Area" localSheetId="12">'SO402.1 - PRÍPOJKY CESTNE...'!$C$4:$J$76,'SO402.1 - PRÍPOJKY CESTNE...'!$C$119:$J$181</definedName>
    <definedName name="_xlnm.Print_Titles" localSheetId="12">'SO402.1 - PRÍPOJKY CESTNE...'!$131:$131</definedName>
    <definedName name="_xlnm._FilterDatabase" localSheetId="13" hidden="1">'SO403.1.1 - PRELOŽKY A OC...'!$C$134:$K$155</definedName>
    <definedName name="_xlnm.Print_Area" localSheetId="13">'SO403.1.1 - PRELOŽKY A OC...'!$C$4:$J$76,'SO403.1.1 - PRELOŽKY A OC...'!$C$120:$J$155</definedName>
    <definedName name="_xlnm.Print_Titles" localSheetId="13">'SO403.1.1 - PRELOŽKY A OC...'!$134:$134</definedName>
    <definedName name="_xlnm._FilterDatabase" localSheetId="14" hidden="1">'SO403.1.2 - PRELOŽKY A OC...'!$C$136:$K$182</definedName>
    <definedName name="_xlnm.Print_Area" localSheetId="14">'SO403.1.2 - PRELOŽKY A OC...'!$C$4:$J$76,'SO403.1.2 - PRELOŽKY A OC...'!$C$122:$J$182</definedName>
    <definedName name="_xlnm.Print_Titles" localSheetId="14">'SO403.1.2 - PRELOŽKY A OC...'!$136:$136</definedName>
    <definedName name="_xlnm._FilterDatabase" localSheetId="15" hidden="1">'SO403.1.3 - PRELOŽKY A OC...'!$C$133:$K$161</definedName>
    <definedName name="_xlnm.Print_Area" localSheetId="15">'SO403.1.3 - PRELOŽKY A OC...'!$C$4:$J$76,'SO403.1.3 - PRELOŽKY A OC...'!$C$119:$J$161</definedName>
    <definedName name="_xlnm.Print_Titles" localSheetId="15">'SO403.1.3 - PRELOŽKY A OC...'!$133:$133</definedName>
    <definedName name="_xlnm._FilterDatabase" localSheetId="16" hidden="1">'SO403.1.4 - PRELOŽKY A OC...'!$C$133:$K$168</definedName>
    <definedName name="_xlnm.Print_Area" localSheetId="16">'SO403.1.4 - PRELOŽKY A OC...'!$C$4:$J$76,'SO403.1.4 - PRELOŽKY A OC...'!$C$119:$J$168</definedName>
    <definedName name="_xlnm.Print_Titles" localSheetId="16">'SO403.1.4 - PRELOŽKY A OC...'!$133:$133</definedName>
    <definedName name="_xlnm._FilterDatabase" localSheetId="17" hidden="1">'SO404.1 - TERENNÉ A SADOV...'!$C$137:$K$234</definedName>
    <definedName name="_xlnm.Print_Area" localSheetId="17">'SO404.1 - TERENNÉ A SADOV...'!$C$4:$J$76,'SO404.1 - TERENNÉ A SADOV...'!$C$125:$J$234</definedName>
    <definedName name="_xlnm.Print_Titles" localSheetId="17">'SO404.1 - TERENNÉ A SADOV...'!$137:$137</definedName>
    <definedName name="_xlnm._FilterDatabase" localSheetId="18" hidden="1">'SO405.1.1 - PRELOŽKY TRAK...'!$C$134:$K$174</definedName>
    <definedName name="_xlnm.Print_Area" localSheetId="18">'SO405.1.1 - PRELOŽKY TRAK...'!$C$4:$J$76,'SO405.1.1 - PRELOŽKY TRAK...'!$C$120:$J$174</definedName>
    <definedName name="_xlnm.Print_Titles" localSheetId="18">'SO405.1.1 - PRELOŽKY TRAK...'!$134:$134</definedName>
    <definedName name="_xlnm._FilterDatabase" localSheetId="19" hidden="1">'SO405.1.2 - PRELOŽKY TRAK...'!$C$132:$K$170</definedName>
    <definedName name="_xlnm.Print_Area" localSheetId="19">'SO405.1.2 - PRELOŽKY TRAK...'!$C$4:$J$76,'SO405.1.2 - PRELOŽKY TRAK...'!$C$118:$J$170</definedName>
    <definedName name="_xlnm.Print_Titles" localSheetId="19">'SO405.1.2 - PRELOŽKY TRAK...'!$132:$132</definedName>
    <definedName name="_xlnm._FilterDatabase" localSheetId="20" hidden="1">'SO406.1 - CESTNÁ SVETELNÁ...'!$C$139:$K$297</definedName>
    <definedName name="_xlnm.Print_Area" localSheetId="20">'SO406.1 - CESTNÁ SVETELNÁ...'!$C$4:$J$76,'SO406.1 - CESTNÁ SVETELNÁ...'!$C$127:$J$297</definedName>
    <definedName name="_xlnm.Print_Titles" localSheetId="20">'SO406.1 - CESTNÁ SVETELNÁ...'!$139:$139</definedName>
    <definedName name="_xlnm._FilterDatabase" localSheetId="21" hidden="1">'SO407.1 - PRÍPOJKA NN – CSS'!$C$128:$K$147</definedName>
    <definedName name="_xlnm.Print_Area" localSheetId="21">'SO407.1 - PRÍPOJKA NN – CSS'!$C$4:$J$76,'SO407.1 - PRÍPOJKA NN – CSS'!$C$116:$J$147</definedName>
    <definedName name="_xlnm.Print_Titles" localSheetId="21">'SO407.1 - PRÍPOJKA NN – CSS'!$128:$128</definedName>
    <definedName name="_xlnm._FilterDatabase" localSheetId="22" hidden="1">'SO408.1 - PRÍSTREŠKY MHD'!$C$127:$K$131</definedName>
    <definedName name="_xlnm.Print_Area" localSheetId="22">'SO408.1 - PRÍSTREŠKY MHD'!$C$4:$J$76,'SO408.1 - PRÍSTREŠKY MHD'!$C$115:$J$131</definedName>
    <definedName name="_xlnm.Print_Titles" localSheetId="22">'SO408.1 - PRÍSTREŠKY MHD'!$127:$127</definedName>
    <definedName name="_xlnm._FilterDatabase" localSheetId="23" hidden="1">'SO409.1 - PRÍPOJKA NN – P...'!$C$128:$K$153</definedName>
    <definedName name="_xlnm.Print_Area" localSheetId="23">'SO409.1 - PRÍPOJKA NN – P...'!$C$4:$J$76,'SO409.1 - PRÍPOJKA NN – P...'!$C$116:$J$153</definedName>
    <definedName name="_xlnm.Print_Titles" localSheetId="23">'SO409.1 - PRÍPOJKA NN – P...'!$128:$128</definedName>
    <definedName name="_xlnm._FilterDatabase" localSheetId="24" hidden="1">'SO410.1 - INFORMAČNÝ A KA...'!$C$128:$K$157</definedName>
    <definedName name="_xlnm.Print_Area" localSheetId="24">'SO410.1 - INFORMAČNÝ A KA...'!$C$4:$J$76,'SO410.1 - INFORMAČNÝ A KA...'!$C$116:$J$157</definedName>
    <definedName name="_xlnm.Print_Titles" localSheetId="24">'SO410.1 - INFORMAČNÝ A KA...'!$128:$128</definedName>
    <definedName name="_xlnm._FilterDatabase" localSheetId="25" hidden="1">'SO411.1 - PRELOŽKY VEREJN...'!$C$134:$K$211</definedName>
    <definedName name="_xlnm.Print_Area" localSheetId="25">'SO411.1 - PRELOŽKY VEREJN...'!$C$4:$J$76,'SO411.1 - PRELOŽKY VEREJN...'!$C$122:$J$211</definedName>
    <definedName name="_xlnm.Print_Titles" localSheetId="25">'SO411.1 - PRELOŽKY VEREJN...'!$134:$134</definedName>
  </definedNames>
  <calcPr/>
</workbook>
</file>

<file path=xl/calcChain.xml><?xml version="1.0" encoding="utf-8"?>
<calcChain xmlns="http://schemas.openxmlformats.org/spreadsheetml/2006/main">
  <c i="26" l="1" r="J39"/>
  <c r="J38"/>
  <c i="1" r="AY122"/>
  <c i="26" r="J37"/>
  <c i="1" r="AX122"/>
  <c i="26"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2"/>
  <c r="BH202"/>
  <c r="BG202"/>
  <c r="BE202"/>
  <c r="T202"/>
  <c r="T201"/>
  <c r="R202"/>
  <c r="R201"/>
  <c r="P202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T156"/>
  <c r="R157"/>
  <c r="R156"/>
  <c r="P157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J131"/>
  <c r="F131"/>
  <c r="F129"/>
  <c r="E127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1"/>
  <c r="F91"/>
  <c r="F89"/>
  <c r="E87"/>
  <c r="J24"/>
  <c r="E24"/>
  <c r="J132"/>
  <c r="J23"/>
  <c r="J18"/>
  <c r="E18"/>
  <c r="F132"/>
  <c r="J17"/>
  <c r="J12"/>
  <c r="J89"/>
  <c r="E7"/>
  <c r="E85"/>
  <c i="25" r="J39"/>
  <c r="J38"/>
  <c i="1" r="AY121"/>
  <c i="25" r="J37"/>
  <c i="1" r="AX121"/>
  <c i="25"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5"/>
  <c r="F125"/>
  <c r="F123"/>
  <c r="E121"/>
  <c r="BI108"/>
  <c r="BH108"/>
  <c r="BG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J91"/>
  <c r="F91"/>
  <c r="F89"/>
  <c r="E87"/>
  <c r="J24"/>
  <c r="E24"/>
  <c r="J92"/>
  <c r="J23"/>
  <c r="J18"/>
  <c r="E18"/>
  <c r="F92"/>
  <c r="J17"/>
  <c r="J12"/>
  <c r="J89"/>
  <c r="E7"/>
  <c r="E119"/>
  <c i="24" r="J39"/>
  <c r="J38"/>
  <c i="1" r="AY120"/>
  <c i="24" r="J37"/>
  <c i="1" r="AX120"/>
  <c i="24"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5"/>
  <c r="F125"/>
  <c r="F123"/>
  <c r="E121"/>
  <c r="BI108"/>
  <c r="BH108"/>
  <c r="BG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J91"/>
  <c r="F91"/>
  <c r="F89"/>
  <c r="E87"/>
  <c r="J24"/>
  <c r="E24"/>
  <c r="J92"/>
  <c r="J23"/>
  <c r="J18"/>
  <c r="E18"/>
  <c r="F92"/>
  <c r="J17"/>
  <c r="J12"/>
  <c r="J123"/>
  <c r="E7"/>
  <c r="E119"/>
  <c i="23" r="J39"/>
  <c r="J38"/>
  <c i="1" r="AY119"/>
  <c i="23" r="J37"/>
  <c i="1" r="AX119"/>
  <c i="23" r="BI131"/>
  <c r="BH131"/>
  <c r="BG131"/>
  <c r="BE131"/>
  <c r="T131"/>
  <c r="T130"/>
  <c r="T129"/>
  <c r="T128"/>
  <c r="R131"/>
  <c r="R130"/>
  <c r="R129"/>
  <c r="R128"/>
  <c r="P131"/>
  <c r="P130"/>
  <c r="P129"/>
  <c r="P128"/>
  <c i="1" r="AU119"/>
  <c i="23" r="J124"/>
  <c r="F124"/>
  <c r="F122"/>
  <c r="E120"/>
  <c r="BI107"/>
  <c r="BH107"/>
  <c r="BG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J91"/>
  <c r="F91"/>
  <c r="F89"/>
  <c r="E87"/>
  <c r="J24"/>
  <c r="E24"/>
  <c r="J92"/>
  <c r="J23"/>
  <c r="J18"/>
  <c r="E18"/>
  <c r="F125"/>
  <c r="J17"/>
  <c r="J12"/>
  <c r="J89"/>
  <c r="E7"/>
  <c r="E85"/>
  <c i="22" r="J39"/>
  <c r="J38"/>
  <c i="1" r="AY118"/>
  <c i="22" r="J37"/>
  <c i="1" r="AX118"/>
  <c i="22"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5"/>
  <c r="F125"/>
  <c r="F123"/>
  <c r="E121"/>
  <c r="BI108"/>
  <c r="BH108"/>
  <c r="BG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J91"/>
  <c r="F91"/>
  <c r="F89"/>
  <c r="E87"/>
  <c r="J24"/>
  <c r="E24"/>
  <c r="J92"/>
  <c r="J23"/>
  <c r="J18"/>
  <c r="E18"/>
  <c r="F126"/>
  <c r="J17"/>
  <c r="J12"/>
  <c r="J89"/>
  <c r="E7"/>
  <c r="E85"/>
  <c i="21" r="J164"/>
  <c r="J150"/>
  <c r="J39"/>
  <c r="J38"/>
  <c i="1" r="AY117"/>
  <c i="21" r="J37"/>
  <c i="1" r="AX117"/>
  <c i="21"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7"/>
  <c r="BH167"/>
  <c r="BG167"/>
  <c r="BE167"/>
  <c r="T167"/>
  <c r="R167"/>
  <c r="P167"/>
  <c r="BI166"/>
  <c r="BH166"/>
  <c r="BG166"/>
  <c r="BE166"/>
  <c r="T166"/>
  <c r="R166"/>
  <c r="P166"/>
  <c r="J102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J99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J136"/>
  <c r="F136"/>
  <c r="F134"/>
  <c r="E132"/>
  <c r="BI119"/>
  <c r="BH119"/>
  <c r="BG119"/>
  <c r="BE119"/>
  <c r="BI118"/>
  <c r="BH118"/>
  <c r="BG118"/>
  <c r="BF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J91"/>
  <c r="F91"/>
  <c r="F89"/>
  <c r="E87"/>
  <c r="J24"/>
  <c r="E24"/>
  <c r="J137"/>
  <c r="J23"/>
  <c r="J18"/>
  <c r="E18"/>
  <c r="F137"/>
  <c r="J17"/>
  <c r="J12"/>
  <c r="J134"/>
  <c r="E7"/>
  <c r="E130"/>
  <c i="20" r="J41"/>
  <c r="J40"/>
  <c i="1" r="AY116"/>
  <c i="20" r="J39"/>
  <c i="1" r="AX116"/>
  <c i="20" r="BI170"/>
  <c r="BH170"/>
  <c r="BG170"/>
  <c r="BE170"/>
  <c r="T170"/>
  <c r="T169"/>
  <c r="R170"/>
  <c r="R169"/>
  <c r="P170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9"/>
  <c r="F129"/>
  <c r="F127"/>
  <c r="E125"/>
  <c r="BI110"/>
  <c r="BH110"/>
  <c r="BG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J93"/>
  <c r="F93"/>
  <c r="F91"/>
  <c r="E89"/>
  <c r="J26"/>
  <c r="E26"/>
  <c r="J130"/>
  <c r="J25"/>
  <c r="J20"/>
  <c r="E20"/>
  <c r="F130"/>
  <c r="J19"/>
  <c r="J14"/>
  <c r="J127"/>
  <c r="E7"/>
  <c r="E121"/>
  <c i="19" r="J41"/>
  <c r="J40"/>
  <c i="1" r="AY115"/>
  <c i="19" r="J39"/>
  <c i="1" r="AX115"/>
  <c i="19"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J131"/>
  <c r="F131"/>
  <c r="F129"/>
  <c r="E127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J93"/>
  <c r="F93"/>
  <c r="F91"/>
  <c r="E89"/>
  <c r="J26"/>
  <c r="E26"/>
  <c r="J94"/>
  <c r="J25"/>
  <c r="J20"/>
  <c r="E20"/>
  <c r="F132"/>
  <c r="J19"/>
  <c r="J14"/>
  <c r="J91"/>
  <c r="E7"/>
  <c r="E123"/>
  <c i="18" r="J39"/>
  <c r="J38"/>
  <c i="1" r="AY113"/>
  <c i="18" r="J37"/>
  <c i="1" r="AX113"/>
  <c i="18"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J134"/>
  <c r="F134"/>
  <c r="F132"/>
  <c r="E130"/>
  <c r="BI117"/>
  <c r="BH117"/>
  <c r="BG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J91"/>
  <c r="F91"/>
  <c r="F89"/>
  <c r="E87"/>
  <c r="J24"/>
  <c r="E24"/>
  <c r="J135"/>
  <c r="J23"/>
  <c r="J18"/>
  <c r="E18"/>
  <c r="F92"/>
  <c r="J17"/>
  <c r="J12"/>
  <c r="J132"/>
  <c r="E7"/>
  <c r="E85"/>
  <c i="17" r="J41"/>
  <c r="J40"/>
  <c i="1" r="AY112"/>
  <c i="17" r="J39"/>
  <c i="1" r="AX112"/>
  <c i="17"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0"/>
  <c r="F130"/>
  <c r="F128"/>
  <c r="E126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3"/>
  <c r="F93"/>
  <c r="F91"/>
  <c r="E89"/>
  <c r="J26"/>
  <c r="E26"/>
  <c r="J131"/>
  <c r="J25"/>
  <c r="J20"/>
  <c r="E20"/>
  <c r="F131"/>
  <c r="J19"/>
  <c r="J14"/>
  <c r="J128"/>
  <c r="E7"/>
  <c r="E122"/>
  <c i="16" r="J41"/>
  <c r="J40"/>
  <c i="1" r="AY111"/>
  <c i="16" r="J39"/>
  <c i="1" r="AX111"/>
  <c i="16"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J130"/>
  <c r="F130"/>
  <c r="F128"/>
  <c r="E126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3"/>
  <c r="F93"/>
  <c r="F91"/>
  <c r="E89"/>
  <c r="J26"/>
  <c r="E26"/>
  <c r="J94"/>
  <c r="J25"/>
  <c r="J20"/>
  <c r="E20"/>
  <c r="F131"/>
  <c r="J19"/>
  <c r="J14"/>
  <c r="J91"/>
  <c r="E7"/>
  <c r="E85"/>
  <c i="15" r="J41"/>
  <c r="J40"/>
  <c i="1" r="AY110"/>
  <c i="15" r="J39"/>
  <c i="1" r="AX110"/>
  <c i="15" r="BI182"/>
  <c r="BH182"/>
  <c r="BG182"/>
  <c r="BE182"/>
  <c r="T182"/>
  <c r="T181"/>
  <c r="R182"/>
  <c r="R181"/>
  <c r="P182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J133"/>
  <c r="F133"/>
  <c r="F131"/>
  <c r="E129"/>
  <c r="BI114"/>
  <c r="BH114"/>
  <c r="BG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J93"/>
  <c r="F93"/>
  <c r="F91"/>
  <c r="E89"/>
  <c r="J26"/>
  <c r="E26"/>
  <c r="J134"/>
  <c r="J25"/>
  <c r="J20"/>
  <c r="E20"/>
  <c r="F134"/>
  <c r="J19"/>
  <c r="J14"/>
  <c r="J131"/>
  <c r="E7"/>
  <c r="E85"/>
  <c i="14" r="J41"/>
  <c r="J40"/>
  <c i="1" r="AY109"/>
  <c i="14" r="J39"/>
  <c i="1" r="AX109"/>
  <c i="14"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5"/>
  <c r="BH145"/>
  <c r="BG145"/>
  <c r="BE145"/>
  <c r="T145"/>
  <c r="T144"/>
  <c r="R145"/>
  <c r="R144"/>
  <c r="P145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J131"/>
  <c r="F131"/>
  <c r="F129"/>
  <c r="E127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J93"/>
  <c r="F93"/>
  <c r="F91"/>
  <c r="E89"/>
  <c r="J26"/>
  <c r="E26"/>
  <c r="J132"/>
  <c r="J25"/>
  <c r="J20"/>
  <c r="E20"/>
  <c r="F132"/>
  <c r="J19"/>
  <c r="J14"/>
  <c r="J129"/>
  <c r="E7"/>
  <c r="E85"/>
  <c i="13" r="J39"/>
  <c r="J38"/>
  <c i="1" r="AY107"/>
  <c i="13" r="J37"/>
  <c i="1" r="AX107"/>
  <c i="13" r="BI181"/>
  <c r="BH181"/>
  <c r="BG181"/>
  <c r="BE181"/>
  <c r="T181"/>
  <c r="T180"/>
  <c r="R181"/>
  <c r="R180"/>
  <c r="P181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1"/>
  <c r="BH151"/>
  <c r="BG151"/>
  <c r="BE151"/>
  <c r="T151"/>
  <c r="T150"/>
  <c r="R151"/>
  <c r="R150"/>
  <c r="P151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J128"/>
  <c r="F128"/>
  <c r="F126"/>
  <c r="E124"/>
  <c r="BI111"/>
  <c r="BH111"/>
  <c r="BG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J91"/>
  <c r="F91"/>
  <c r="F89"/>
  <c r="E87"/>
  <c r="J24"/>
  <c r="E24"/>
  <c r="J129"/>
  <c r="J23"/>
  <c r="J18"/>
  <c r="E18"/>
  <c r="F129"/>
  <c r="J17"/>
  <c r="J12"/>
  <c r="J126"/>
  <c r="E7"/>
  <c r="E85"/>
  <c i="12" r="J41"/>
  <c r="J40"/>
  <c i="1" r="AY106"/>
  <c i="12" r="J39"/>
  <c i="1" r="AX106"/>
  <c i="12"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29"/>
  <c r="F129"/>
  <c r="F127"/>
  <c r="E125"/>
  <c r="BI110"/>
  <c r="BH110"/>
  <c r="BG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J93"/>
  <c r="F93"/>
  <c r="F91"/>
  <c r="E89"/>
  <c r="J26"/>
  <c r="E26"/>
  <c r="J130"/>
  <c r="J25"/>
  <c r="J20"/>
  <c r="E20"/>
  <c r="F130"/>
  <c r="J19"/>
  <c r="J14"/>
  <c r="J127"/>
  <c r="E7"/>
  <c r="E85"/>
  <c i="11" r="J41"/>
  <c r="J40"/>
  <c i="1" r="AY105"/>
  <c i="11" r="J39"/>
  <c i="1" r="AX105"/>
  <c i="11"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29"/>
  <c r="F129"/>
  <c r="F127"/>
  <c r="E125"/>
  <c r="BI110"/>
  <c r="BH110"/>
  <c r="BG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J93"/>
  <c r="F93"/>
  <c r="F91"/>
  <c r="E89"/>
  <c r="J26"/>
  <c r="E26"/>
  <c r="J130"/>
  <c r="J25"/>
  <c r="J20"/>
  <c r="E20"/>
  <c r="F130"/>
  <c r="J19"/>
  <c r="J14"/>
  <c r="J91"/>
  <c r="E7"/>
  <c r="E121"/>
  <c i="10" r="J39"/>
  <c r="J38"/>
  <c i="1" r="AY103"/>
  <c i="10" r="J37"/>
  <c i="1" r="AX103"/>
  <c i="10" r="BI203"/>
  <c r="BH203"/>
  <c r="BG203"/>
  <c r="BE203"/>
  <c r="T203"/>
  <c r="R203"/>
  <c r="P203"/>
  <c r="BI202"/>
  <c r="BH202"/>
  <c r="BG202"/>
  <c r="BE202"/>
  <c r="T202"/>
  <c r="R202"/>
  <c r="P202"/>
  <c r="BI199"/>
  <c r="BH199"/>
  <c r="BG199"/>
  <c r="BE199"/>
  <c r="T199"/>
  <c r="T198"/>
  <c r="R199"/>
  <c r="R198"/>
  <c r="P199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132"/>
  <c r="F132"/>
  <c r="F130"/>
  <c r="E128"/>
  <c r="BI115"/>
  <c r="BH115"/>
  <c r="BG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J91"/>
  <c r="F91"/>
  <c r="F89"/>
  <c r="E87"/>
  <c r="J24"/>
  <c r="E24"/>
  <c r="J92"/>
  <c r="J23"/>
  <c r="J18"/>
  <c r="E18"/>
  <c r="F92"/>
  <c r="J17"/>
  <c r="J12"/>
  <c r="J130"/>
  <c r="E7"/>
  <c r="E126"/>
  <c i="9" r="J39"/>
  <c r="J38"/>
  <c i="1" r="AY102"/>
  <c i="9" r="J37"/>
  <c i="1" r="AX102"/>
  <c i="9" r="BI197"/>
  <c r="BH197"/>
  <c r="BG197"/>
  <c r="BE197"/>
  <c r="T197"/>
  <c r="R197"/>
  <c r="P197"/>
  <c r="BI196"/>
  <c r="BH196"/>
  <c r="BG196"/>
  <c r="BE196"/>
  <c r="T196"/>
  <c r="R196"/>
  <c r="P196"/>
  <c r="BI193"/>
  <c r="BH193"/>
  <c r="BG193"/>
  <c r="BE193"/>
  <c r="T193"/>
  <c r="T192"/>
  <c r="R193"/>
  <c r="R192"/>
  <c r="P193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T158"/>
  <c r="R159"/>
  <c r="R158"/>
  <c r="P159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132"/>
  <c r="F132"/>
  <c r="F130"/>
  <c r="E128"/>
  <c r="BI115"/>
  <c r="BH115"/>
  <c r="BG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J91"/>
  <c r="F91"/>
  <c r="F89"/>
  <c r="E87"/>
  <c r="J24"/>
  <c r="E24"/>
  <c r="J92"/>
  <c r="J23"/>
  <c r="J18"/>
  <c r="E18"/>
  <c r="F133"/>
  <c r="J17"/>
  <c r="J12"/>
  <c r="J130"/>
  <c r="E7"/>
  <c r="E126"/>
  <c i="8" r="J39"/>
  <c r="J38"/>
  <c i="1" r="AY101"/>
  <c i="8" r="J37"/>
  <c i="1" r="AX101"/>
  <c i="8" r="BI205"/>
  <c r="BH205"/>
  <c r="BG205"/>
  <c r="BE205"/>
  <c r="T205"/>
  <c r="R205"/>
  <c r="P205"/>
  <c r="BI204"/>
  <c r="BH204"/>
  <c r="BG204"/>
  <c r="BE204"/>
  <c r="T204"/>
  <c r="R204"/>
  <c r="P204"/>
  <c r="BI201"/>
  <c r="BH201"/>
  <c r="BG201"/>
  <c r="BE201"/>
  <c r="T201"/>
  <c r="T200"/>
  <c r="R201"/>
  <c r="R200"/>
  <c r="P201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132"/>
  <c r="F132"/>
  <c r="F130"/>
  <c r="E128"/>
  <c r="BI115"/>
  <c r="BH115"/>
  <c r="BG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J91"/>
  <c r="F91"/>
  <c r="F89"/>
  <c r="E87"/>
  <c r="J24"/>
  <c r="E24"/>
  <c r="J92"/>
  <c r="J23"/>
  <c r="J18"/>
  <c r="E18"/>
  <c r="F133"/>
  <c r="J17"/>
  <c r="J12"/>
  <c r="J130"/>
  <c r="E7"/>
  <c r="E126"/>
  <c i="7" r="J184"/>
  <c r="J39"/>
  <c r="J38"/>
  <c i="1" r="AY100"/>
  <c i="7" r="J37"/>
  <c i="1" r="AX100"/>
  <c i="7" r="BI213"/>
  <c r="BH213"/>
  <c r="BG213"/>
  <c r="BE213"/>
  <c r="T213"/>
  <c r="R213"/>
  <c r="P213"/>
  <c r="BI212"/>
  <c r="BH212"/>
  <c r="BG212"/>
  <c r="BE212"/>
  <c r="T212"/>
  <c r="R212"/>
  <c r="P212"/>
  <c r="BI209"/>
  <c r="BH209"/>
  <c r="BG209"/>
  <c r="BE209"/>
  <c r="T209"/>
  <c r="T208"/>
  <c r="T207"/>
  <c r="R209"/>
  <c r="R208"/>
  <c r="R207"/>
  <c r="P209"/>
  <c r="P208"/>
  <c r="P207"/>
  <c r="BI206"/>
  <c r="BH206"/>
  <c r="BG206"/>
  <c r="BE206"/>
  <c r="T206"/>
  <c r="T205"/>
  <c r="R206"/>
  <c r="R205"/>
  <c r="P206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J103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2"/>
  <c r="BH172"/>
  <c r="BG172"/>
  <c r="BE172"/>
  <c r="T172"/>
  <c r="R172"/>
  <c r="P172"/>
  <c r="BI171"/>
  <c r="BH171"/>
  <c r="BG171"/>
  <c r="BE171"/>
  <c r="T171"/>
  <c r="R171"/>
  <c r="P171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J135"/>
  <c r="F135"/>
  <c r="F133"/>
  <c r="E131"/>
  <c r="BI118"/>
  <c r="BH118"/>
  <c r="BG118"/>
  <c r="BE118"/>
  <c r="BI117"/>
  <c r="BH117"/>
  <c r="BG117"/>
  <c r="BF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J91"/>
  <c r="F91"/>
  <c r="F89"/>
  <c r="E87"/>
  <c r="J24"/>
  <c r="E24"/>
  <c r="J92"/>
  <c r="J23"/>
  <c r="J18"/>
  <c r="E18"/>
  <c r="F136"/>
  <c r="J17"/>
  <c r="J12"/>
  <c r="J89"/>
  <c r="E7"/>
  <c r="E129"/>
  <c i="6" r="J39"/>
  <c r="J38"/>
  <c i="1" r="AY99"/>
  <c i="6" r="J37"/>
  <c i="1" r="AX99"/>
  <c i="6" r="BI218"/>
  <c r="BH218"/>
  <c r="BG218"/>
  <c r="BE218"/>
  <c r="T218"/>
  <c r="R218"/>
  <c r="P218"/>
  <c r="BI217"/>
  <c r="BH217"/>
  <c r="BG217"/>
  <c r="BE217"/>
  <c r="T217"/>
  <c r="R217"/>
  <c r="P217"/>
  <c r="BI214"/>
  <c r="BH214"/>
  <c r="BG214"/>
  <c r="BE214"/>
  <c r="T214"/>
  <c r="T213"/>
  <c r="T212"/>
  <c r="R214"/>
  <c r="R213"/>
  <c r="R212"/>
  <c r="P214"/>
  <c r="P213"/>
  <c r="P212"/>
  <c r="BI211"/>
  <c r="BH211"/>
  <c r="BG211"/>
  <c r="BE211"/>
  <c r="T211"/>
  <c r="T210"/>
  <c r="R211"/>
  <c r="R210"/>
  <c r="P211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7"/>
  <c r="BH187"/>
  <c r="BG187"/>
  <c r="BE187"/>
  <c r="T187"/>
  <c r="R187"/>
  <c r="P187"/>
  <c r="BI186"/>
  <c r="BH186"/>
  <c r="BG186"/>
  <c r="BE186"/>
  <c r="T186"/>
  <c r="R186"/>
  <c r="P186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J134"/>
  <c r="F134"/>
  <c r="F132"/>
  <c r="E130"/>
  <c r="BI117"/>
  <c r="BH117"/>
  <c r="BG117"/>
  <c r="BE117"/>
  <c r="BI116"/>
  <c r="BH116"/>
  <c r="BG116"/>
  <c r="BF116"/>
  <c r="BE116"/>
  <c r="BI115"/>
  <c r="BH115"/>
  <c r="BG115"/>
  <c r="BF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J91"/>
  <c r="F91"/>
  <c r="F89"/>
  <c r="E87"/>
  <c r="J24"/>
  <c r="E24"/>
  <c r="J135"/>
  <c r="J23"/>
  <c r="J18"/>
  <c r="E18"/>
  <c r="F135"/>
  <c r="J17"/>
  <c r="J12"/>
  <c r="J89"/>
  <c r="E7"/>
  <c r="E85"/>
  <c i="5" r="J39"/>
  <c r="J38"/>
  <c i="1" r="AY98"/>
  <c i="5" r="J37"/>
  <c i="1" r="AX98"/>
  <c i="5" r="BI193"/>
  <c r="BH193"/>
  <c r="BG193"/>
  <c r="BE193"/>
  <c r="T193"/>
  <c r="R193"/>
  <c r="P193"/>
  <c r="BI192"/>
  <c r="BH192"/>
  <c r="BG192"/>
  <c r="BE192"/>
  <c r="T192"/>
  <c r="R192"/>
  <c r="P192"/>
  <c r="BI189"/>
  <c r="BH189"/>
  <c r="BG189"/>
  <c r="BE189"/>
  <c r="T189"/>
  <c r="T188"/>
  <c r="R189"/>
  <c r="R188"/>
  <c r="P189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4"/>
  <c r="BH174"/>
  <c r="BG174"/>
  <c r="BE174"/>
  <c r="T174"/>
  <c r="R174"/>
  <c r="P174"/>
  <c r="BI173"/>
  <c r="BH173"/>
  <c r="BG173"/>
  <c r="BE173"/>
  <c r="T173"/>
  <c r="R173"/>
  <c r="P173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J132"/>
  <c r="F132"/>
  <c r="F130"/>
  <c r="E128"/>
  <c r="BI115"/>
  <c r="BH115"/>
  <c r="BG115"/>
  <c r="BE115"/>
  <c r="BI114"/>
  <c r="BH114"/>
  <c r="BG114"/>
  <c r="BF114"/>
  <c r="BE114"/>
  <c r="BI113"/>
  <c r="BH113"/>
  <c r="BG113"/>
  <c r="BF113"/>
  <c r="BE113"/>
  <c r="BI112"/>
  <c r="BH112"/>
  <c r="BG112"/>
  <c r="BF112"/>
  <c r="BE112"/>
  <c r="BI111"/>
  <c r="BH111"/>
  <c r="BG111"/>
  <c r="BF111"/>
  <c r="BE111"/>
  <c r="BI110"/>
  <c r="BH110"/>
  <c r="BG110"/>
  <c r="BF110"/>
  <c r="BE110"/>
  <c r="J91"/>
  <c r="F91"/>
  <c r="F89"/>
  <c r="E87"/>
  <c r="J24"/>
  <c r="E24"/>
  <c r="J133"/>
  <c r="J23"/>
  <c r="J18"/>
  <c r="E18"/>
  <c r="F133"/>
  <c r="J17"/>
  <c r="J12"/>
  <c r="J130"/>
  <c r="E7"/>
  <c r="E126"/>
  <c i="4" r="J39"/>
  <c r="J38"/>
  <c i="1" r="AY97"/>
  <c i="4" r="J37"/>
  <c i="1" r="AX97"/>
  <c i="4" r="BI200"/>
  <c r="BH200"/>
  <c r="BG200"/>
  <c r="BE200"/>
  <c r="T200"/>
  <c r="R200"/>
  <c r="P200"/>
  <c r="BI199"/>
  <c r="BH199"/>
  <c r="BG199"/>
  <c r="BE199"/>
  <c r="T199"/>
  <c r="R199"/>
  <c r="P199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29"/>
  <c r="F129"/>
  <c r="F127"/>
  <c r="E125"/>
  <c r="BI112"/>
  <c r="BH112"/>
  <c r="BG112"/>
  <c r="BE112"/>
  <c r="BI111"/>
  <c r="BH111"/>
  <c r="BG111"/>
  <c r="BF111"/>
  <c r="BE111"/>
  <c r="BI110"/>
  <c r="BH110"/>
  <c r="BG110"/>
  <c r="BF110"/>
  <c r="BE110"/>
  <c r="BI109"/>
  <c r="BH109"/>
  <c r="BG109"/>
  <c r="BF109"/>
  <c r="BE109"/>
  <c r="BI108"/>
  <c r="BH108"/>
  <c r="BG108"/>
  <c r="BF108"/>
  <c r="BE108"/>
  <c r="BI107"/>
  <c r="BH107"/>
  <c r="BG107"/>
  <c r="BF107"/>
  <c r="BE107"/>
  <c r="J91"/>
  <c r="F91"/>
  <c r="F89"/>
  <c r="E87"/>
  <c r="J24"/>
  <c r="E24"/>
  <c r="J130"/>
  <c r="J23"/>
  <c r="J18"/>
  <c r="E18"/>
  <c r="F130"/>
  <c r="J17"/>
  <c r="J12"/>
  <c r="J127"/>
  <c r="E7"/>
  <c r="E123"/>
  <c i="3" r="J39"/>
  <c r="J38"/>
  <c i="1" r="AY96"/>
  <c i="3" r="J37"/>
  <c i="1" r="AX96"/>
  <c i="3"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J126"/>
  <c r="F126"/>
  <c r="F124"/>
  <c r="E122"/>
  <c r="BI109"/>
  <c r="BH109"/>
  <c r="BG109"/>
  <c r="BE109"/>
  <c r="BI108"/>
  <c r="BH108"/>
  <c r="BG108"/>
  <c r="BF108"/>
  <c r="BE108"/>
  <c r="BI107"/>
  <c r="BH107"/>
  <c r="BG107"/>
  <c r="BF107"/>
  <c r="BE107"/>
  <c r="BI106"/>
  <c r="BH106"/>
  <c r="BG106"/>
  <c r="BF106"/>
  <c r="BE106"/>
  <c r="BI105"/>
  <c r="BH105"/>
  <c r="BG105"/>
  <c r="BF105"/>
  <c r="BE105"/>
  <c r="BI104"/>
  <c r="BH104"/>
  <c r="BG104"/>
  <c r="BF104"/>
  <c r="BE104"/>
  <c r="J91"/>
  <c r="F91"/>
  <c r="F89"/>
  <c r="E87"/>
  <c r="J24"/>
  <c r="E24"/>
  <c r="J127"/>
  <c r="J23"/>
  <c r="J18"/>
  <c r="E18"/>
  <c r="F127"/>
  <c r="J17"/>
  <c r="J12"/>
  <c r="J124"/>
  <c r="E7"/>
  <c r="E85"/>
  <c i="2" r="J39"/>
  <c r="J38"/>
  <c i="1" r="AY95"/>
  <c i="2" r="J37"/>
  <c i="1" r="AX95"/>
  <c i="2"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F123"/>
  <c r="F121"/>
  <c r="E119"/>
  <c r="BI106"/>
  <c r="BH106"/>
  <c r="BG106"/>
  <c r="BE106"/>
  <c r="BI105"/>
  <c r="BH105"/>
  <c r="BG105"/>
  <c r="BF105"/>
  <c r="BE105"/>
  <c r="BI104"/>
  <c r="BH104"/>
  <c r="BG104"/>
  <c r="BF104"/>
  <c r="BE104"/>
  <c r="BI103"/>
  <c r="BH103"/>
  <c r="BG103"/>
  <c r="BF103"/>
  <c r="BE103"/>
  <c r="BI102"/>
  <c r="BH102"/>
  <c r="BG102"/>
  <c r="BF102"/>
  <c r="BE102"/>
  <c r="BI101"/>
  <c r="BH101"/>
  <c r="BG101"/>
  <c r="BF101"/>
  <c r="BE101"/>
  <c r="J91"/>
  <c r="F91"/>
  <c r="F89"/>
  <c r="E87"/>
  <c r="J24"/>
  <c r="E24"/>
  <c r="J124"/>
  <c r="J23"/>
  <c r="J18"/>
  <c r="E18"/>
  <c r="F124"/>
  <c r="J17"/>
  <c r="J12"/>
  <c r="J89"/>
  <c r="E7"/>
  <c r="E117"/>
  <c i="1" r="L90"/>
  <c r="AM90"/>
  <c r="AM89"/>
  <c r="L89"/>
  <c r="AM87"/>
  <c r="L87"/>
  <c r="L85"/>
  <c r="L84"/>
  <c i="2" r="J132"/>
  <c r="BK131"/>
  <c i="3" r="BK154"/>
  <c r="J145"/>
  <c r="BK148"/>
  <c r="BK144"/>
  <c r="J138"/>
  <c r="J144"/>
  <c r="BK135"/>
  <c r="J153"/>
  <c r="BK149"/>
  <c r="BK141"/>
  <c i="4" r="BK169"/>
  <c r="BK160"/>
  <c r="J160"/>
  <c r="BK147"/>
  <c r="J142"/>
  <c r="J138"/>
  <c r="BK138"/>
  <c i="5" r="BK189"/>
  <c r="BK176"/>
  <c r="J167"/>
  <c r="J156"/>
  <c r="BK150"/>
  <c r="J141"/>
  <c r="BK186"/>
  <c r="BK177"/>
  <c r="BK165"/>
  <c r="J150"/>
  <c r="J140"/>
  <c r="J180"/>
  <c r="BK161"/>
  <c r="BK154"/>
  <c r="BK148"/>
  <c r="J144"/>
  <c r="J193"/>
  <c r="BK183"/>
  <c r="BK166"/>
  <c r="J164"/>
  <c r="J148"/>
  <c r="J169"/>
  <c i="6" r="J209"/>
  <c r="BK205"/>
  <c r="J198"/>
  <c r="J186"/>
  <c r="BK178"/>
  <c r="J155"/>
  <c r="BK143"/>
  <c r="J205"/>
  <c r="J200"/>
  <c r="J191"/>
  <c r="J178"/>
  <c r="J218"/>
  <c r="J207"/>
  <c r="J196"/>
  <c r="J181"/>
  <c r="BK172"/>
  <c r="BK169"/>
  <c r="J214"/>
  <c r="J194"/>
  <c r="BK186"/>
  <c r="J190"/>
  <c r="BK141"/>
  <c r="BK160"/>
  <c r="BK150"/>
  <c r="BK176"/>
  <c r="J175"/>
  <c r="J163"/>
  <c r="J157"/>
  <c r="BK155"/>
  <c r="J145"/>
  <c r="J148"/>
  <c i="7" r="BK206"/>
  <c r="BK200"/>
  <c r="BK186"/>
  <c r="J177"/>
  <c r="J163"/>
  <c r="BK157"/>
  <c r="J152"/>
  <c r="BK209"/>
  <c r="J202"/>
  <c r="BK193"/>
  <c r="BK189"/>
  <c r="J175"/>
  <c r="BK163"/>
  <c r="BK158"/>
  <c r="J148"/>
  <c r="BK212"/>
  <c r="BK197"/>
  <c r="J189"/>
  <c r="BK172"/>
  <c r="J164"/>
  <c r="BK152"/>
  <c r="J145"/>
  <c r="BK196"/>
  <c r="J154"/>
  <c i="8" r="BK201"/>
  <c r="BK197"/>
  <c r="BK192"/>
  <c r="J185"/>
  <c r="J176"/>
  <c r="J169"/>
  <c r="BK160"/>
  <c r="BK155"/>
  <c r="BK149"/>
  <c r="J145"/>
  <c r="BK204"/>
  <c r="J192"/>
  <c r="BK186"/>
  <c r="BK179"/>
  <c r="J173"/>
  <c r="J163"/>
  <c r="J160"/>
  <c r="J151"/>
  <c r="BK145"/>
  <c r="J140"/>
  <c r="J188"/>
  <c r="BK173"/>
  <c r="J155"/>
  <c i="9" r="J196"/>
  <c r="J171"/>
  <c r="J159"/>
  <c r="BK152"/>
  <c r="J148"/>
  <c r="J188"/>
  <c r="BK184"/>
  <c r="BK176"/>
  <c r="BK166"/>
  <c r="BK141"/>
  <c r="J190"/>
  <c r="BK196"/>
  <c r="BK190"/>
  <c r="BK183"/>
  <c r="J180"/>
  <c r="J172"/>
  <c r="J162"/>
  <c r="BK154"/>
  <c r="J146"/>
  <c r="J142"/>
  <c i="10" r="BK203"/>
  <c r="BK191"/>
  <c r="J196"/>
  <c r="BK194"/>
  <c r="J185"/>
  <c r="BK161"/>
  <c r="J151"/>
  <c r="BK145"/>
  <c r="J190"/>
  <c r="J187"/>
  <c r="J177"/>
  <c r="J169"/>
  <c r="BK159"/>
  <c r="J148"/>
  <c r="BK175"/>
  <c r="J157"/>
  <c r="BK180"/>
  <c r="J189"/>
  <c r="BK185"/>
  <c r="BK179"/>
  <c r="BK187"/>
  <c r="BK172"/>
  <c r="J173"/>
  <c r="BK157"/>
  <c r="BK150"/>
  <c r="BK143"/>
  <c r="J161"/>
  <c r="BK142"/>
  <c i="11" r="BK187"/>
  <c r="J177"/>
  <c r="BK162"/>
  <c r="BK184"/>
  <c r="J168"/>
  <c r="J157"/>
  <c r="BK152"/>
  <c r="BK148"/>
  <c r="BK177"/>
  <c r="BK174"/>
  <c r="J178"/>
  <c r="J165"/>
  <c r="BK158"/>
  <c r="J146"/>
  <c r="J170"/>
  <c r="J167"/>
  <c r="J162"/>
  <c r="BK146"/>
  <c r="J141"/>
  <c r="BK141"/>
  <c r="J143"/>
  <c r="J140"/>
  <c r="BK136"/>
  <c i="12" r="BK173"/>
  <c r="BK165"/>
  <c r="BK159"/>
  <c r="J145"/>
  <c r="BK141"/>
  <c r="BK172"/>
  <c r="J159"/>
  <c r="J153"/>
  <c r="J148"/>
  <c r="J139"/>
  <c r="J173"/>
  <c r="BK160"/>
  <c r="J149"/>
  <c r="BK154"/>
  <c i="13" r="BK176"/>
  <c r="J167"/>
  <c r="BK155"/>
  <c r="J141"/>
  <c r="J177"/>
  <c r="J168"/>
  <c r="BK162"/>
  <c r="BK172"/>
  <c r="J149"/>
  <c r="BK141"/>
  <c r="J176"/>
  <c r="BK168"/>
  <c r="J159"/>
  <c r="J148"/>
  <c r="J144"/>
  <c r="J137"/>
  <c i="14" r="BK155"/>
  <c r="J145"/>
  <c r="J154"/>
  <c i="15" r="BK146"/>
  <c r="J150"/>
  <c r="J160"/>
  <c r="BK143"/>
  <c i="16" r="BK161"/>
  <c r="BK159"/>
  <c r="J158"/>
  <c r="J147"/>
  <c r="J151"/>
  <c r="BK160"/>
  <c r="BK149"/>
  <c r="J143"/>
  <c r="J139"/>
  <c i="17" r="J161"/>
  <c r="J148"/>
  <c r="BK166"/>
  <c r="BK160"/>
  <c r="J139"/>
  <c r="J152"/>
  <c r="BK141"/>
  <c r="J160"/>
  <c r="J151"/>
  <c r="BK158"/>
  <c r="J137"/>
  <c r="J140"/>
  <c i="18" r="BK226"/>
  <c r="BK220"/>
  <c r="BK208"/>
  <c r="J191"/>
  <c r="J180"/>
  <c r="BK168"/>
  <c r="J162"/>
  <c r="BK146"/>
  <c r="J226"/>
  <c r="BK218"/>
  <c r="J212"/>
  <c r="J207"/>
  <c r="J193"/>
  <c r="BK179"/>
  <c r="BK169"/>
  <c r="J159"/>
  <c r="BK143"/>
  <c r="J223"/>
  <c r="J216"/>
  <c r="BK205"/>
  <c r="BK198"/>
  <c r="J182"/>
  <c r="BK165"/>
  <c r="J150"/>
  <c r="BK142"/>
  <c r="J230"/>
  <c r="BK219"/>
  <c r="J209"/>
  <c r="J195"/>
  <c r="J185"/>
  <c r="BK178"/>
  <c r="J167"/>
  <c r="BK156"/>
  <c r="J143"/>
  <c i="19" r="BK166"/>
  <c r="BK167"/>
  <c r="BK164"/>
  <c r="J153"/>
  <c r="J173"/>
  <c r="J160"/>
  <c r="J151"/>
  <c r="J141"/>
  <c r="BK161"/>
  <c r="BK157"/>
  <c r="BK148"/>
  <c r="BK155"/>
  <c r="J142"/>
  <c r="J139"/>
  <c i="20" r="J163"/>
  <c r="J144"/>
  <c r="BK163"/>
  <c r="J148"/>
  <c r="BK134"/>
  <c r="J137"/>
  <c r="J160"/>
  <c r="BK147"/>
  <c r="J140"/>
  <c r="J158"/>
  <c r="BK161"/>
  <c r="J145"/>
  <c r="BK140"/>
  <c i="21" r="J293"/>
  <c r="BK287"/>
  <c r="J281"/>
  <c r="BK277"/>
  <c r="BK272"/>
  <c r="BK268"/>
  <c r="BK262"/>
  <c r="J256"/>
  <c r="BK250"/>
  <c r="BK244"/>
  <c r="J239"/>
  <c r="J235"/>
  <c r="J230"/>
  <c r="J224"/>
  <c r="BK219"/>
  <c r="BK214"/>
  <c r="J207"/>
  <c r="BK201"/>
  <c r="BK194"/>
  <c r="J185"/>
  <c r="J180"/>
  <c r="J173"/>
  <c r="J160"/>
  <c r="BK145"/>
  <c r="BK293"/>
  <c r="J287"/>
  <c r="J284"/>
  <c r="BK278"/>
  <c r="J273"/>
  <c r="J269"/>
  <c r="BK264"/>
  <c r="BK258"/>
  <c r="BK254"/>
  <c r="BK249"/>
  <c r="BK246"/>
  <c r="BK241"/>
  <c r="J237"/>
  <c r="J232"/>
  <c r="BK227"/>
  <c r="J222"/>
  <c r="J219"/>
  <c r="BK213"/>
  <c r="BK205"/>
  <c r="BK195"/>
  <c r="BK190"/>
  <c r="J183"/>
  <c r="BK176"/>
  <c r="J171"/>
  <c r="BK160"/>
  <c r="BK153"/>
  <c r="BK143"/>
  <c r="J213"/>
  <c r="BK206"/>
  <c r="J202"/>
  <c r="J199"/>
  <c r="J193"/>
  <c r="BK188"/>
  <c r="J177"/>
  <c r="BK167"/>
  <c r="BK161"/>
  <c r="J153"/>
  <c r="BK146"/>
  <c i="22" r="BK141"/>
  <c r="BK145"/>
  <c r="BK142"/>
  <c r="J145"/>
  <c r="J138"/>
  <c r="BK132"/>
  <c i="24" r="J149"/>
  <c r="J150"/>
  <c r="J138"/>
  <c r="J139"/>
  <c r="BK138"/>
  <c r="J151"/>
  <c r="BK134"/>
  <c r="J147"/>
  <c r="BK146"/>
  <c r="BK137"/>
  <c r="BK141"/>
  <c i="25" r="BK137"/>
  <c r="J157"/>
  <c r="BK151"/>
  <c r="BK145"/>
  <c r="BK132"/>
  <c r="J156"/>
  <c r="BK152"/>
  <c r="J145"/>
  <c r="BK136"/>
  <c r="J147"/>
  <c r="J143"/>
  <c r="J138"/>
  <c i="26" r="J200"/>
  <c r="J188"/>
  <c r="BK171"/>
  <c r="J207"/>
  <c r="BK193"/>
  <c r="J183"/>
  <c r="J170"/>
  <c r="J161"/>
  <c r="BK138"/>
  <c r="J205"/>
  <c r="J195"/>
  <c r="BK190"/>
  <c r="BK178"/>
  <c r="BK192"/>
  <c r="J184"/>
  <c r="J175"/>
  <c r="J162"/>
  <c r="BK164"/>
  <c i="1" r="AS104"/>
  <c r="AS108"/>
  <c i="3" r="J137"/>
  <c i="2" r="J35"/>
  <c i="1" r="AV95"/>
  <c i="3" r="BK145"/>
  <c r="BK137"/>
  <c r="BK133"/>
  <c r="BK152"/>
  <c r="BK138"/>
  <c i="4" r="BK197"/>
  <c r="J193"/>
  <c r="BK189"/>
  <c r="J183"/>
  <c r="J177"/>
  <c r="J168"/>
  <c r="J161"/>
  <c r="J197"/>
  <c r="J192"/>
  <c r="BK185"/>
  <c r="BK179"/>
  <c r="BK167"/>
  <c r="J149"/>
  <c r="BK190"/>
  <c r="BK177"/>
  <c r="J170"/>
  <c r="BK182"/>
  <c r="BK168"/>
  <c r="J163"/>
  <c r="BK153"/>
  <c r="J146"/>
  <c r="J162"/>
  <c r="J154"/>
  <c r="BK149"/>
  <c r="BK144"/>
  <c r="BK143"/>
  <c r="J143"/>
  <c r="J137"/>
  <c i="5" r="J187"/>
  <c r="J174"/>
  <c r="J165"/>
  <c r="BK153"/>
  <c r="J149"/>
  <c r="BK140"/>
  <c r="BK185"/>
  <c r="BK173"/>
  <c r="J161"/>
  <c r="BK157"/>
  <c r="J189"/>
  <c r="J179"/>
  <c r="BK164"/>
  <c r="J153"/>
  <c r="BK145"/>
  <c r="BK142"/>
  <c r="BK192"/>
  <c r="J182"/>
  <c r="BK178"/>
  <c r="BK162"/>
  <c r="BK151"/>
  <c r="J143"/>
  <c i="6" r="BK217"/>
  <c r="J206"/>
  <c r="BK199"/>
  <c r="J193"/>
  <c r="J183"/>
  <c r="BK171"/>
  <c r="BK156"/>
  <c r="BK147"/>
  <c r="J208"/>
  <c r="J199"/>
  <c r="BK184"/>
  <c r="J177"/>
  <c r="J171"/>
  <c r="BK211"/>
  <c r="BK200"/>
  <c r="J189"/>
  <c r="BK175"/>
  <c r="J152"/>
  <c r="BK197"/>
  <c r="BK193"/>
  <c r="J182"/>
  <c r="BK154"/>
  <c r="J176"/>
  <c r="J156"/>
  <c r="BK146"/>
  <c r="J165"/>
  <c r="BK166"/>
  <c r="J150"/>
  <c r="BK161"/>
  <c r="J146"/>
  <c r="J149"/>
  <c i="7" r="J209"/>
  <c r="J201"/>
  <c r="J197"/>
  <c r="J193"/>
  <c r="J180"/>
  <c r="BK175"/>
  <c r="J165"/>
  <c r="BK155"/>
  <c r="J149"/>
  <c r="J212"/>
  <c r="J200"/>
  <c r="BK192"/>
  <c r="J188"/>
  <c r="J172"/>
  <c r="J162"/>
  <c r="BK160"/>
  <c r="J146"/>
  <c r="BK201"/>
  <c r="BK191"/>
  <c r="BK181"/>
  <c r="BK169"/>
  <c r="BK154"/>
  <c r="BK148"/>
  <c r="J142"/>
  <c r="J190"/>
  <c r="J155"/>
  <c r="BK142"/>
  <c i="8" r="J201"/>
  <c r="J194"/>
  <c r="BK189"/>
  <c r="J186"/>
  <c r="J177"/>
  <c r="BK172"/>
  <c r="BK164"/>
  <c r="BK159"/>
  <c r="J154"/>
  <c r="J148"/>
  <c r="J144"/>
  <c r="J139"/>
  <c r="BK194"/>
  <c r="J189"/>
  <c r="BK180"/>
  <c r="BK174"/>
  <c r="BK167"/>
  <c r="BK152"/>
  <c r="J146"/>
  <c r="J142"/>
  <c r="J197"/>
  <c r="BK190"/>
  <c r="BK169"/>
  <c r="BK148"/>
  <c i="9" r="J182"/>
  <c r="BK168"/>
  <c r="J153"/>
  <c r="J150"/>
  <c r="BK147"/>
  <c r="J186"/>
  <c r="J179"/>
  <c r="J168"/>
  <c r="J165"/>
  <c r="BK146"/>
  <c r="BK172"/>
  <c r="J189"/>
  <c r="J193"/>
  <c r="BK189"/>
  <c r="J184"/>
  <c r="BK179"/>
  <c r="BK170"/>
  <c r="J166"/>
  <c r="BK155"/>
  <c r="BK148"/>
  <c r="BK144"/>
  <c i="10" r="BK196"/>
  <c r="J197"/>
  <c r="J191"/>
  <c r="BK184"/>
  <c r="BK152"/>
  <c r="J150"/>
  <c r="BK141"/>
  <c r="BK193"/>
  <c r="BK182"/>
  <c r="J175"/>
  <c r="J167"/>
  <c r="J152"/>
  <c r="J168"/>
  <c r="J139"/>
  <c r="BK169"/>
  <c r="BK183"/>
  <c r="J183"/>
  <c r="BK151"/>
  <c r="BK176"/>
  <c r="BK168"/>
  <c r="J156"/>
  <c r="J147"/>
  <c r="BK140"/>
  <c r="BK155"/>
  <c r="J145"/>
  <c i="11" r="J183"/>
  <c r="BK167"/>
  <c r="BK186"/>
  <c r="BK179"/>
  <c r="J164"/>
  <c r="BK154"/>
  <c r="J155"/>
  <c r="BK178"/>
  <c r="J169"/>
  <c r="BK171"/>
  <c r="J159"/>
  <c r="J148"/>
  <c r="J171"/>
  <c r="J158"/>
  <c r="J160"/>
  <c r="BK143"/>
  <c r="BK147"/>
  <c r="BK138"/>
  <c r="J144"/>
  <c i="12" r="BK150"/>
  <c r="BK171"/>
  <c r="J164"/>
  <c r="J155"/>
  <c r="BK139"/>
  <c r="J167"/>
  <c r="J160"/>
  <c r="J152"/>
  <c r="J147"/>
  <c r="J138"/>
  <c r="J168"/>
  <c r="J162"/>
  <c r="J150"/>
  <c r="J137"/>
  <c r="BK148"/>
  <c i="13" r="BK173"/>
  <c r="BK151"/>
  <c r="BK142"/>
  <c r="BK179"/>
  <c r="J170"/>
  <c r="BK161"/>
  <c r="BK177"/>
  <c r="J166"/>
  <c r="BK158"/>
  <c r="J153"/>
  <c r="J142"/>
  <c r="BK137"/>
  <c r="BK167"/>
  <c r="J158"/>
  <c r="BK147"/>
  <c r="BK140"/>
  <c r="J135"/>
  <c i="14" r="J149"/>
  <c r="J155"/>
  <c r="BK154"/>
  <c r="J148"/>
  <c r="J142"/>
  <c r="J152"/>
  <c r="J141"/>
  <c r="BK141"/>
  <c i="15" r="BK178"/>
  <c r="BK166"/>
  <c r="BK156"/>
  <c r="BK150"/>
  <c r="J142"/>
  <c r="BK148"/>
  <c r="J164"/>
  <c r="BK153"/>
  <c r="J170"/>
  <c r="BK163"/>
  <c r="J178"/>
  <c r="J168"/>
  <c r="J152"/>
  <c r="BK173"/>
  <c r="J145"/>
  <c r="BK142"/>
  <c r="J154"/>
  <c r="BK145"/>
  <c i="16" r="J160"/>
  <c r="BK158"/>
  <c r="J146"/>
  <c r="J153"/>
  <c r="J144"/>
  <c r="J149"/>
  <c r="BK140"/>
  <c r="BK147"/>
  <c r="BK150"/>
  <c r="J137"/>
  <c i="17" r="J156"/>
  <c r="BK155"/>
  <c r="BK142"/>
  <c r="BK139"/>
  <c r="BK152"/>
  <c r="BK167"/>
  <c r="BK149"/>
  <c r="J138"/>
  <c r="J155"/>
  <c r="J163"/>
  <c r="BK146"/>
  <c r="J146"/>
  <c r="BK138"/>
  <c i="18" r="J225"/>
  <c r="J210"/>
  <c r="J204"/>
  <c r="J189"/>
  <c r="J169"/>
  <c r="J165"/>
  <c r="J158"/>
  <c r="J141"/>
  <c r="BK230"/>
  <c r="J221"/>
  <c r="J214"/>
  <c r="BK204"/>
  <c r="BK196"/>
  <c r="BK189"/>
  <c r="J168"/>
  <c r="BK160"/>
  <c r="J153"/>
  <c r="J227"/>
  <c r="J218"/>
  <c r="BK206"/>
  <c r="BK193"/>
  <c r="BK185"/>
  <c r="J160"/>
  <c r="J151"/>
  <c r="J145"/>
  <c r="BK228"/>
  <c r="BK217"/>
  <c r="BK201"/>
  <c r="J188"/>
  <c r="BK181"/>
  <c r="BK174"/>
  <c r="BK163"/>
  <c r="BK150"/>
  <c i="19" r="BK173"/>
  <c r="BK165"/>
  <c r="J174"/>
  <c r="BK160"/>
  <c r="J143"/>
  <c r="J167"/>
  <c r="J155"/>
  <c r="J148"/>
  <c r="J158"/>
  <c r="J149"/>
  <c r="BK158"/>
  <c r="BK147"/>
  <c r="J138"/>
  <c i="20" r="BK155"/>
  <c r="BK167"/>
  <c r="BK153"/>
  <c r="BK136"/>
  <c r="J155"/>
  <c r="BK141"/>
  <c r="BK166"/>
  <c r="BK151"/>
  <c r="J141"/>
  <c r="J135"/>
  <c r="J147"/>
  <c r="BK148"/>
  <c r="J142"/>
  <c i="21" r="BK292"/>
  <c r="BK289"/>
  <c r="J283"/>
  <c r="J279"/>
  <c r="J275"/>
  <c r="BK270"/>
  <c r="J266"/>
  <c r="BK261"/>
  <c r="J253"/>
  <c r="J247"/>
  <c r="J242"/>
  <c r="J238"/>
  <c r="J233"/>
  <c r="J229"/>
  <c r="BK223"/>
  <c r="J220"/>
  <c r="J205"/>
  <c r="J200"/>
  <c r="BK193"/>
  <c r="J184"/>
  <c r="BK177"/>
  <c r="BK172"/>
  <c r="J157"/>
  <c r="J296"/>
  <c r="J292"/>
  <c r="J288"/>
  <c r="BK283"/>
  <c r="BK279"/>
  <c r="BK275"/>
  <c r="J270"/>
  <c r="BK266"/>
  <c r="J262"/>
  <c r="BK255"/>
  <c r="J250"/>
  <c r="BK247"/>
  <c r="BK242"/>
  <c r="BK239"/>
  <c r="J234"/>
  <c r="BK230"/>
  <c r="J226"/>
  <c r="J223"/>
  <c r="BK217"/>
  <c r="J211"/>
  <c r="BK207"/>
  <c r="J197"/>
  <c r="J191"/>
  <c r="BK185"/>
  <c r="J178"/>
  <c r="J172"/>
  <c r="J161"/>
  <c r="BK156"/>
  <c r="J147"/>
  <c r="J218"/>
  <c r="J210"/>
  <c r="BK203"/>
  <c r="J201"/>
  <c r="J196"/>
  <c r="BK191"/>
  <c r="BK182"/>
  <c r="J174"/>
  <c r="BK166"/>
  <c r="J156"/>
  <c r="BK152"/>
  <c r="J145"/>
  <c i="22" r="J140"/>
  <c r="J143"/>
  <c r="J147"/>
  <c r="J139"/>
  <c r="J141"/>
  <c r="J135"/>
  <c i="23" r="J131"/>
  <c i="24" r="J132"/>
  <c r="BK145"/>
  <c r="J135"/>
  <c i="26" r="BK209"/>
  <c r="BK181"/>
  <c r="BK175"/>
  <c r="J211"/>
  <c r="BK199"/>
  <c r="J190"/>
  <c r="J179"/>
  <c r="J171"/>
  <c r="J157"/>
  <c r="BK210"/>
  <c r="J198"/>
  <c r="J180"/>
  <c r="J186"/>
  <c r="BK179"/>
  <c r="BK174"/>
  <c r="J149"/>
  <c r="BK208"/>
  <c r="BK186"/>
  <c r="BK184"/>
  <c r="BK183"/>
  <c r="J181"/>
  <c r="BK172"/>
  <c r="J167"/>
  <c r="BK152"/>
  <c r="BK148"/>
  <c r="J145"/>
  <c r="J139"/>
  <c r="J138"/>
  <c r="J160"/>
  <c r="J155"/>
  <c r="BK160"/>
  <c r="BK155"/>
  <c r="BK151"/>
  <c r="BK149"/>
  <c r="J148"/>
  <c r="BK159"/>
  <c r="BK143"/>
  <c r="J143"/>
  <c i="1" r="AS114"/>
  <c i="2" r="J130"/>
  <c i="3" r="J148"/>
  <c r="BK134"/>
  <c r="BK147"/>
  <c r="J143"/>
  <c r="J152"/>
  <c r="J142"/>
  <c r="J136"/>
  <c r="J154"/>
  <c r="BK150"/>
  <c r="BK143"/>
  <c i="4" r="J199"/>
  <c r="J194"/>
  <c r="J190"/>
  <c r="J185"/>
  <c r="BK180"/>
  <c r="BK173"/>
  <c r="J167"/>
  <c r="J156"/>
  <c r="BK193"/>
  <c r="BK186"/>
  <c r="J180"/>
  <c r="BK170"/>
  <c r="BK158"/>
  <c r="J195"/>
  <c r="J188"/>
  <c r="BK175"/>
  <c r="BK172"/>
  <c r="BK176"/>
  <c r="BK164"/>
  <c r="J150"/>
  <c r="J155"/>
  <c r="BK155"/>
  <c r="J139"/>
  <c r="J148"/>
  <c r="J141"/>
  <c r="J147"/>
  <c r="BK139"/>
  <c i="5" r="BK193"/>
  <c r="BK179"/>
  <c r="J168"/>
  <c r="J162"/>
  <c r="J151"/>
  <c r="J142"/>
  <c r="J192"/>
  <c r="BK184"/>
  <c r="BK169"/>
  <c r="J159"/>
  <c r="BK146"/>
  <c r="J183"/>
  <c r="J173"/>
  <c r="J157"/>
  <c r="J152"/>
  <c r="BK141"/>
  <c r="J184"/>
  <c r="J176"/>
  <c r="BK174"/>
  <c r="BK167"/>
  <c r="BK156"/>
  <c r="J139"/>
  <c i="6" r="BK207"/>
  <c r="J202"/>
  <c r="BK196"/>
  <c r="J184"/>
  <c r="BK158"/>
  <c r="J217"/>
  <c r="BK204"/>
  <c r="BK198"/>
  <c r="BK181"/>
  <c r="BK174"/>
  <c r="BK162"/>
  <c r="BK206"/>
  <c r="BK195"/>
  <c r="BK177"/>
  <c r="BK170"/>
  <c r="BK149"/>
  <c r="J195"/>
  <c r="BK183"/>
  <c r="J187"/>
  <c r="J180"/>
  <c r="BK163"/>
  <c r="BK153"/>
  <c r="J142"/>
  <c r="J166"/>
  <c r="BK173"/>
  <c r="J162"/>
  <c r="J143"/>
  <c r="BK151"/>
  <c r="BK144"/>
  <c i="7" r="J213"/>
  <c r="BK203"/>
  <c r="BK198"/>
  <c r="J181"/>
  <c r="BK176"/>
  <c r="BK164"/>
  <c r="J158"/>
  <c r="BK145"/>
  <c r="J204"/>
  <c r="BK199"/>
  <c r="J191"/>
  <c r="J183"/>
  <c r="BK171"/>
  <c r="BK161"/>
  <c r="BK151"/>
  <c r="BK213"/>
  <c r="J199"/>
  <c r="J194"/>
  <c r="BK183"/>
  <c r="BK165"/>
  <c r="BK149"/>
  <c r="BK144"/>
  <c r="BK168"/>
  <c r="BK146"/>
  <c i="8" r="BK199"/>
  <c r="BK196"/>
  <c r="BK188"/>
  <c r="J183"/>
  <c r="J175"/>
  <c r="J168"/>
  <c r="J161"/>
  <c r="J153"/>
  <c r="BK146"/>
  <c r="BK141"/>
  <c r="BK191"/>
  <c r="BK183"/>
  <c r="BK177"/>
  <c r="J172"/>
  <c r="J164"/>
  <c r="BK153"/>
  <c r="BK150"/>
  <c r="BK143"/>
  <c r="J205"/>
  <c r="J179"/>
  <c r="J159"/>
  <c r="BK140"/>
  <c i="9" r="BK180"/>
  <c r="BK165"/>
  <c r="J155"/>
  <c r="BK149"/>
  <c r="BK142"/>
  <c r="BK187"/>
  <c r="J183"/>
  <c r="BK173"/>
  <c r="BK156"/>
  <c r="BK145"/>
  <c r="J157"/>
  <c r="J187"/>
  <c r="BK191"/>
  <c r="J185"/>
  <c r="J178"/>
  <c r="BK171"/>
  <c r="J156"/>
  <c r="BK151"/>
  <c r="J147"/>
  <c r="J141"/>
  <c i="10" r="BK202"/>
  <c r="J192"/>
  <c r="BK195"/>
  <c r="J186"/>
  <c r="J171"/>
  <c r="J149"/>
  <c r="BK139"/>
  <c r="BK188"/>
  <c r="J180"/>
  <c r="J170"/>
  <c r="BK160"/>
  <c r="BK149"/>
  <c r="J143"/>
  <c r="J164"/>
  <c r="J195"/>
  <c r="J172"/>
  <c r="J184"/>
  <c r="J159"/>
  <c r="J176"/>
  <c r="BK167"/>
  <c r="J155"/>
  <c r="BK144"/>
  <c r="BK170"/>
  <c r="BK156"/>
  <c i="11" r="J186"/>
  <c r="BK182"/>
  <c r="J166"/>
  <c r="BK155"/>
  <c r="J181"/>
  <c r="BK159"/>
  <c r="J153"/>
  <c r="J180"/>
  <c r="BK170"/>
  <c r="BK175"/>
  <c r="BK161"/>
  <c r="BK151"/>
  <c r="BK176"/>
  <c r="BK164"/>
  <c r="BK166"/>
  <c r="J150"/>
  <c r="BK137"/>
  <c r="BK145"/>
  <c r="J142"/>
  <c r="BK139"/>
  <c i="12" r="J146"/>
  <c r="J172"/>
  <c r="BK168"/>
  <c r="J158"/>
  <c r="BK138"/>
  <c r="J169"/>
  <c r="BK164"/>
  <c r="BK158"/>
  <c r="BK149"/>
  <c r="BK145"/>
  <c r="BK137"/>
  <c r="J170"/>
  <c r="J161"/>
  <c r="BK155"/>
  <c r="BK140"/>
  <c i="13" r="J181"/>
  <c r="BK165"/>
  <c r="J156"/>
  <c r="J143"/>
  <c r="BK178"/>
  <c r="J169"/>
  <c r="J163"/>
  <c r="J178"/>
  <c r="BK171"/>
  <c r="BK159"/>
  <c r="J154"/>
  <c r="BK145"/>
  <c r="BK136"/>
  <c r="J173"/>
  <c r="BK160"/>
  <c r="BK149"/>
  <c r="J145"/>
  <c r="J138"/>
  <c i="14" r="BK153"/>
  <c r="BK138"/>
  <c r="J150"/>
  <c r="BK143"/>
  <c r="BK149"/>
  <c r="BK139"/>
  <c i="15" r="BK182"/>
  <c r="J177"/>
  <c r="BK169"/>
  <c r="BK155"/>
  <c r="J148"/>
  <c r="J140"/>
  <c r="J182"/>
  <c r="BK176"/>
  <c r="J180"/>
  <c r="J166"/>
  <c r="J158"/>
  <c r="BK170"/>
  <c r="J161"/>
  <c r="BK158"/>
  <c r="J144"/>
  <c r="J156"/>
  <c r="J151"/>
  <c r="BK140"/>
  <c i="16" r="J161"/>
  <c r="BK151"/>
  <c r="BK155"/>
  <c r="BK145"/>
  <c r="J154"/>
  <c r="BK139"/>
  <c r="J155"/>
  <c r="BK144"/>
  <c r="BK146"/>
  <c i="17" r="BK165"/>
  <c r="BK156"/>
  <c r="BK137"/>
  <c r="J162"/>
  <c r="J141"/>
  <c r="BK154"/>
  <c r="J145"/>
  <c r="BK162"/>
  <c r="J154"/>
  <c r="BK159"/>
  <c r="J143"/>
  <c r="J144"/>
  <c i="18" r="BK234"/>
  <c r="J222"/>
  <c r="J206"/>
  <c r="J196"/>
  <c r="J181"/>
  <c r="BK172"/>
  <c r="BK164"/>
  <c r="BK152"/>
  <c r="J234"/>
  <c r="J228"/>
  <c r="J220"/>
  <c r="BK216"/>
  <c r="BK203"/>
  <c r="BK195"/>
  <c r="BK180"/>
  <c r="J170"/>
  <c r="BK161"/>
  <c r="J156"/>
  <c r="J142"/>
  <c r="BK222"/>
  <c r="BK212"/>
  <c r="BK199"/>
  <c r="BK187"/>
  <c r="J172"/>
  <c r="BK159"/>
  <c r="J149"/>
  <c r="BK141"/>
  <c r="BK225"/>
  <c r="J213"/>
  <c r="J199"/>
  <c r="BK192"/>
  <c r="BK184"/>
  <c r="J175"/>
  <c r="BK166"/>
  <c r="BK151"/>
  <c i="19" r="J171"/>
  <c r="J164"/>
  <c r="J170"/>
  <c r="J162"/>
  <c r="BK141"/>
  <c r="BK168"/>
  <c r="BK154"/>
  <c r="BK143"/>
  <c r="BK162"/>
  <c r="BK150"/>
  <c r="J146"/>
  <c r="BK152"/>
  <c r="J144"/>
  <c r="J140"/>
  <c i="20" r="J164"/>
  <c r="BK154"/>
  <c r="J154"/>
  <c r="BK145"/>
  <c r="J167"/>
  <c r="BK143"/>
  <c r="J168"/>
  <c r="BK162"/>
  <c r="BK150"/>
  <c r="J143"/>
  <c r="BK137"/>
  <c r="BK146"/>
  <c r="J150"/>
  <c r="J134"/>
  <c i="21" r="BK295"/>
  <c r="BK288"/>
  <c r="BK284"/>
  <c r="BK280"/>
  <c r="BK274"/>
  <c r="BK269"/>
  <c r="J264"/>
  <c r="J257"/>
  <c r="J252"/>
  <c r="J246"/>
  <c r="J241"/>
  <c r="BK237"/>
  <c r="BK232"/>
  <c r="J227"/>
  <c r="BK221"/>
  <c r="BK216"/>
  <c r="J208"/>
  <c r="J203"/>
  <c r="BK196"/>
  <c r="BK187"/>
  <c r="J176"/>
  <c r="J166"/>
  <c r="J148"/>
  <c r="J295"/>
  <c r="J289"/>
  <c r="BK281"/>
  <c r="J274"/>
  <c r="J268"/>
  <c r="J263"/>
  <c r="BK256"/>
  <c r="BK252"/>
  <c r="J244"/>
  <c r="BK238"/>
  <c r="BK235"/>
  <c r="BK229"/>
  <c r="BK224"/>
  <c r="J221"/>
  <c r="J216"/>
  <c r="BK210"/>
  <c r="BK199"/>
  <c r="BK192"/>
  <c r="J188"/>
  <c r="J181"/>
  <c r="J175"/>
  <c r="BK163"/>
  <c r="BK158"/>
  <c r="J152"/>
  <c r="BK211"/>
  <c r="J198"/>
  <c r="BK189"/>
  <c r="BK183"/>
  <c r="J179"/>
  <c r="BK171"/>
  <c r="BK162"/>
  <c r="BK157"/>
  <c r="J149"/>
  <c i="22" r="BK143"/>
  <c r="BK144"/>
  <c r="J133"/>
  <c r="J132"/>
  <c r="BK135"/>
  <c r="BK133"/>
  <c i="24" r="BK132"/>
  <c r="J146"/>
  <c r="J133"/>
  <c r="BK147"/>
  <c r="J152"/>
  <c r="J143"/>
  <c r="J148"/>
  <c r="BK135"/>
  <c r="J134"/>
  <c i="25" r="J142"/>
  <c r="J155"/>
  <c r="J152"/>
  <c r="BK146"/>
  <c r="J137"/>
  <c r="BK156"/>
  <c r="BK154"/>
  <c r="J151"/>
  <c r="BK142"/>
  <c r="BK138"/>
  <c r="BK148"/>
  <c r="J146"/>
  <c r="BK140"/>
  <c r="J134"/>
  <c i="26" r="BK202"/>
  <c r="BK196"/>
  <c r="BK173"/>
  <c r="J209"/>
  <c r="J176"/>
  <c r="J166"/>
  <c r="BK207"/>
  <c r="BK200"/>
  <c r="J193"/>
  <c r="BK188"/>
  <c r="BK205"/>
  <c r="BK189"/>
  <c r="J178"/>
  <c r="J172"/>
  <c r="BK146"/>
  <c r="J147"/>
  <c r="BK144"/>
  <c r="J153"/>
  <c r="J150"/>
  <c r="J140"/>
  <c i="2" r="BK132"/>
  <c r="BK130"/>
  <c r="J131"/>
  <c i="3" r="BK151"/>
  <c r="J135"/>
  <c r="BK153"/>
  <c r="BK142"/>
  <c i="2" r="F37"/>
  <c i="1" r="BB95"/>
  <c i="3" r="BK155"/>
  <c r="J147"/>
  <c i="2" r="F35"/>
  <c i="4" r="J191"/>
  <c r="J186"/>
  <c r="J178"/>
  <c r="J172"/>
  <c r="BK166"/>
  <c r="BK157"/>
  <c r="BK196"/>
  <c r="BK191"/>
  <c r="J182"/>
  <c r="J173"/>
  <c r="BK161"/>
  <c r="BK151"/>
  <c r="BK194"/>
  <c r="BK184"/>
  <c r="BK187"/>
  <c r="J179"/>
  <c r="BK171"/>
  <c r="BK154"/>
  <c r="BK148"/>
  <c r="BK150"/>
  <c r="BK152"/>
  <c r="J144"/>
  <c r="J153"/>
  <c r="J145"/>
  <c r="BK140"/>
  <c r="BK146"/>
  <c r="BK142"/>
  <c r="BK136"/>
  <c i="5" r="BK182"/>
  <c r="BK170"/>
  <c r="BK160"/>
  <c r="BK147"/>
  <c r="BK187"/>
  <c r="BK180"/>
  <c i="6" r="BK194"/>
  <c r="J179"/>
  <c r="J161"/>
  <c r="BK152"/>
  <c r="J141"/>
  <c r="J203"/>
  <c r="BK192"/>
  <c r="BK180"/>
  <c r="J170"/>
  <c r="BK209"/>
  <c r="BK203"/>
  <c r="BK191"/>
  <c i="7" r="BK187"/>
  <c r="BK178"/>
  <c r="BK167"/>
  <c r="J160"/>
  <c r="J151"/>
  <c r="J143"/>
  <c r="J203"/>
  <c r="BK194"/>
  <c r="BK182"/>
  <c r="J176"/>
  <c r="J168"/>
  <c r="J156"/>
  <c r="J150"/>
  <c r="BK204"/>
  <c r="J196"/>
  <c r="J187"/>
  <c r="BK177"/>
  <c r="BK156"/>
  <c r="BK147"/>
  <c r="BK143"/>
  <c r="BK162"/>
  <c r="J153"/>
  <c i="8" r="J204"/>
  <c r="J198"/>
  <c r="BK193"/>
  <c r="J187"/>
  <c r="J180"/>
  <c r="J174"/>
  <c r="J170"/>
  <c r="BK163"/>
  <c r="BK156"/>
  <c r="J150"/>
  <c r="J143"/>
  <c r="BK198"/>
  <c r="BK187"/>
  <c r="BK182"/>
  <c r="BK176"/>
  <c r="BK170"/>
  <c r="J156"/>
  <c r="BK147"/>
  <c r="J141"/>
  <c r="J196"/>
  <c r="BK175"/>
  <c r="BK157"/>
  <c i="9" r="J197"/>
  <c r="BK175"/>
  <c r="BK162"/>
  <c r="J154"/>
  <c r="J151"/>
  <c r="J143"/>
  <c r="BK185"/>
  <c r="BK178"/>
  <c r="J170"/>
  <c r="J161"/>
  <c r="J140"/>
  <c r="J144"/>
  <c r="BK188"/>
  <c r="BK182"/>
  <c r="J176"/>
  <c r="J167"/>
  <c r="BK157"/>
  <c r="BK150"/>
  <c r="J145"/>
  <c r="BK139"/>
  <c i="10" r="J194"/>
  <c r="BK199"/>
  <c r="BK190"/>
  <c r="J174"/>
  <c r="J141"/>
  <c r="J160"/>
  <c r="J140"/>
  <c i="11" r="J185"/>
  <c r="J179"/>
  <c r="BK156"/>
  <c r="BK183"/>
  <c r="BK165"/>
  <c r="BK153"/>
  <c r="BK150"/>
  <c r="BK181"/>
  <c r="J176"/>
  <c r="J182"/>
  <c r="BK168"/>
  <c r="J154"/>
  <c r="J147"/>
  <c r="J163"/>
  <c r="BK163"/>
  <c r="BK149"/>
  <c r="J137"/>
  <c r="BK140"/>
  <c r="J139"/>
  <c r="J136"/>
  <c i="12" r="J140"/>
  <c r="BK167"/>
  <c r="J156"/>
  <c r="BK151"/>
  <c r="BK166"/>
  <c r="J154"/>
  <c r="BK146"/>
  <c r="J141"/>
  <c r="J171"/>
  <c r="J165"/>
  <c r="BK156"/>
  <c r="J143"/>
  <c r="BK143"/>
  <c i="13" r="BK169"/>
  <c r="J160"/>
  <c r="BK144"/>
  <c r="BK135"/>
  <c r="J172"/>
  <c r="J165"/>
  <c r="J179"/>
  <c r="BK175"/>
  <c r="J164"/>
  <c r="J155"/>
  <c r="BK148"/>
  <c r="J139"/>
  <c r="BK174"/>
  <c r="BK166"/>
  <c r="BK154"/>
  <c r="BK143"/>
  <c r="J140"/>
  <c i="14" r="BK148"/>
  <c r="BK140"/>
  <c r="J151"/>
  <c r="BK150"/>
  <c r="J153"/>
  <c r="J143"/>
  <c r="J140"/>
  <c i="15" r="BK180"/>
  <c r="J173"/>
  <c r="BK160"/>
  <c r="J153"/>
  <c r="BK147"/>
  <c r="BK149"/>
  <c r="BK165"/>
  <c r="J172"/>
  <c r="J169"/>
  <c r="BK161"/>
  <c r="BK177"/>
  <c r="BK164"/>
  <c r="J146"/>
  <c r="J165"/>
  <c r="BK154"/>
  <c r="BK151"/>
  <c r="BK144"/>
  <c i="16" r="J156"/>
  <c r="BK156"/>
  <c r="J142"/>
  <c r="J152"/>
  <c r="BK138"/>
  <c r="J150"/>
  <c r="BK153"/>
  <c r="J145"/>
  <c r="BK143"/>
  <c i="17" r="BK168"/>
  <c r="J158"/>
  <c r="BK151"/>
  <c r="J168"/>
  <c r="BK157"/>
  <c r="BK145"/>
  <c r="J150"/>
  <c r="J166"/>
  <c r="BK161"/>
  <c r="BK148"/>
  <c r="J157"/>
  <c r="BK140"/>
  <c r="J149"/>
  <c i="18" r="J224"/>
  <c r="BK209"/>
  <c r="J203"/>
  <c r="J184"/>
  <c r="J178"/>
  <c r="BK167"/>
  <c r="J157"/>
  <c r="BK144"/>
  <c r="J233"/>
  <c r="BK224"/>
  <c r="J217"/>
  <c r="J208"/>
  <c r="J201"/>
  <c r="J192"/>
  <c r="BK188"/>
  <c r="BK175"/>
  <c r="J164"/>
  <c r="BK158"/>
  <c r="BK202"/>
  <c r="BK171"/>
  <c r="BK157"/>
  <c r="BK148"/>
  <c r="BK233"/>
  <c r="BK227"/>
  <c r="BK214"/>
  <c r="J198"/>
  <c r="J187"/>
  <c r="BK183"/>
  <c r="J179"/>
  <c r="BK170"/>
  <c r="BK153"/>
  <c r="J144"/>
  <c i="19" r="J168"/>
  <c r="J166"/>
  <c r="J154"/>
  <c r="BK174"/>
  <c r="BK159"/>
  <c r="J150"/>
  <c r="BK139"/>
  <c r="BK153"/>
  <c r="J152"/>
  <c r="J159"/>
  <c r="BK146"/>
  <c r="BK138"/>
  <c i="20" r="BK168"/>
  <c r="J136"/>
  <c r="J159"/>
  <c r="BK152"/>
  <c r="J139"/>
  <c r="BK144"/>
  <c r="BK135"/>
  <c r="J161"/>
  <c r="J149"/>
  <c r="J146"/>
  <c r="J166"/>
  <c r="J152"/>
  <c r="J153"/>
  <c r="BK164"/>
  <c r="BK138"/>
  <c i="21" r="BK296"/>
  <c r="BK290"/>
  <c r="BK286"/>
  <c r="J282"/>
  <c r="BK276"/>
  <c r="BK271"/>
  <c r="BK267"/>
  <c r="BK263"/>
  <c r="J254"/>
  <c r="BK248"/>
  <c r="BK243"/>
  <c r="BK234"/>
  <c r="J228"/>
  <c r="J225"/>
  <c r="BK218"/>
  <c r="J215"/>
  <c r="J206"/>
  <c r="J204"/>
  <c r="BK198"/>
  <c r="J190"/>
  <c r="J182"/>
  <c r="BK175"/>
  <c r="J170"/>
  <c r="J146"/>
  <c r="BK297"/>
  <c r="J290"/>
  <c r="J285"/>
  <c r="J280"/>
  <c r="J276"/>
  <c r="J271"/>
  <c r="BK265"/>
  <c r="BK257"/>
  <c r="J251"/>
  <c r="J248"/>
  <c r="BK245"/>
  <c r="BK233"/>
  <c r="BK225"/>
  <c r="BK220"/>
  <c r="BK215"/>
  <c r="BK208"/>
  <c r="BK200"/>
  <c r="J194"/>
  <c r="J187"/>
  <c r="BK179"/>
  <c r="J167"/>
  <c r="BK159"/>
  <c r="BK154"/>
  <c r="J144"/>
  <c r="J214"/>
  <c r="J212"/>
  <c r="BK204"/>
  <c r="BK197"/>
  <c r="J192"/>
  <c r="BK184"/>
  <c r="BK178"/>
  <c r="BK170"/>
  <c r="J159"/>
  <c r="J154"/>
  <c r="BK148"/>
  <c r="BK144"/>
  <c i="22" r="J137"/>
  <c r="BK138"/>
  <c r="BK139"/>
  <c r="BK134"/>
  <c r="J134"/>
  <c i="23" r="BK131"/>
  <c i="24" r="J153"/>
  <c r="BK152"/>
  <c r="BK142"/>
  <c r="BK151"/>
  <c r="BK139"/>
  <c r="J145"/>
  <c r="BK150"/>
  <c r="J140"/>
  <c r="BK140"/>
  <c i="25" r="BK144"/>
  <c r="J136"/>
  <c r="J154"/>
  <c r="BK149"/>
  <c r="BK143"/>
  <c r="BK135"/>
  <c r="BK155"/>
  <c r="BK147"/>
  <c r="BK139"/>
  <c r="BK134"/>
  <c r="J144"/>
  <c r="BK133"/>
  <c i="26" r="BK211"/>
  <c r="BK198"/>
  <c r="BK177"/>
  <c r="BK168"/>
  <c r="J202"/>
  <c r="J191"/>
  <c r="BK180"/>
  <c r="J174"/>
  <c r="J164"/>
  <c r="J144"/>
  <c r="J208"/>
  <c r="J196"/>
  <c r="BK185"/>
  <c r="J173"/>
  <c r="J165"/>
  <c r="J152"/>
  <c r="BK147"/>
  <c r="BK145"/>
  <c r="BK142"/>
  <c r="BK140"/>
  <c r="J189"/>
  <c r="J187"/>
  <c r="J185"/>
  <c r="J182"/>
  <c r="BK176"/>
  <c r="BK170"/>
  <c r="BK169"/>
  <c r="J159"/>
  <c r="J151"/>
  <c r="J141"/>
  <c r="BK195"/>
  <c r="J154"/>
  <c r="J168"/>
  <c r="BK162"/>
  <c r="BK157"/>
  <c r="BK154"/>
  <c r="BK150"/>
  <c r="J146"/>
  <c r="BK161"/>
  <c r="BK141"/>
  <c r="J142"/>
  <c i="2" r="BK129"/>
  <c r="J129"/>
  <c i="3" r="J155"/>
  <c r="J150"/>
  <c r="J133"/>
  <c r="BK146"/>
  <c r="BK136"/>
  <c r="J149"/>
  <c r="J141"/>
  <c r="J134"/>
  <c r="J151"/>
  <c r="J146"/>
  <c i="4" r="BK200"/>
  <c r="J196"/>
  <c r="BK192"/>
  <c r="BK188"/>
  <c r="J175"/>
  <c r="J169"/>
  <c r="J164"/>
  <c r="BK199"/>
  <c r="BK195"/>
  <c r="J184"/>
  <c r="J176"/>
  <c r="BK162"/>
  <c r="BK156"/>
  <c r="J200"/>
  <c r="J187"/>
  <c r="J171"/>
  <c r="J189"/>
  <c r="BK178"/>
  <c r="J166"/>
  <c r="J158"/>
  <c r="J152"/>
  <c r="BK183"/>
  <c r="BK163"/>
  <c r="BK141"/>
  <c r="J157"/>
  <c r="J151"/>
  <c r="BK137"/>
  <c r="BK145"/>
  <c r="J140"/>
  <c r="J136"/>
  <c i="5" r="J185"/>
  <c r="BK171"/>
  <c r="J166"/>
  <c r="BK152"/>
  <c r="J145"/>
  <c r="BK139"/>
  <c r="BK181"/>
  <c r="J171"/>
  <c r="J160"/>
  <c r="J147"/>
  <c r="BK144"/>
  <c r="J181"/>
  <c r="J178"/>
  <c r="BK159"/>
  <c r="BK149"/>
  <c r="BK143"/>
  <c r="J186"/>
  <c r="BK168"/>
  <c r="J177"/>
  <c r="J170"/>
  <c r="J154"/>
  <c r="J146"/>
  <c i="6" r="BK218"/>
  <c r="BK208"/>
  <c r="J201"/>
  <c r="J197"/>
  <c r="BK182"/>
  <c r="BK157"/>
  <c r="BK145"/>
  <c r="J211"/>
  <c r="BK201"/>
  <c r="BK189"/>
  <c r="J173"/>
  <c r="BK214"/>
  <c r="J204"/>
  <c r="BK202"/>
  <c r="BK187"/>
  <c r="J174"/>
  <c r="BK165"/>
  <c r="BK148"/>
  <c r="BK190"/>
  <c r="J192"/>
  <c r="J160"/>
  <c r="BK179"/>
  <c r="J154"/>
  <c r="J144"/>
  <c r="J169"/>
  <c r="J172"/>
  <c r="J158"/>
  <c r="BK142"/>
  <c r="J153"/>
  <c r="J151"/>
  <c r="J147"/>
  <c i="7" r="BK202"/>
  <c r="J195"/>
  <c r="J182"/>
  <c r="BK179"/>
  <c r="J171"/>
  <c r="J161"/>
  <c r="BK153"/>
  <c r="J144"/>
  <c r="J206"/>
  <c r="BK195"/>
  <c r="BK190"/>
  <c r="J179"/>
  <c r="J147"/>
  <c r="J198"/>
  <c r="J192"/>
  <c r="J186"/>
  <c r="BK180"/>
  <c r="J167"/>
  <c r="BK150"/>
  <c r="BK188"/>
  <c r="J178"/>
  <c r="J169"/>
  <c r="J157"/>
  <c i="8" r="BK205"/>
  <c r="J199"/>
  <c r="J195"/>
  <c r="J191"/>
  <c r="J182"/>
  <c r="J178"/>
  <c r="BK171"/>
  <c r="J167"/>
  <c r="J157"/>
  <c r="BK151"/>
  <c r="J147"/>
  <c r="BK142"/>
  <c r="BK195"/>
  <c r="J190"/>
  <c r="BK185"/>
  <c r="BK178"/>
  <c r="J171"/>
  <c r="BK161"/>
  <c r="BK154"/>
  <c r="J149"/>
  <c r="BK144"/>
  <c r="BK139"/>
  <c r="J193"/>
  <c r="BK168"/>
  <c r="J152"/>
  <c i="9" r="J191"/>
  <c r="BK169"/>
  <c r="BK161"/>
  <c r="BK140"/>
  <c r="J181"/>
  <c r="J175"/>
  <c r="BK167"/>
  <c r="J152"/>
  <c r="J139"/>
  <c r="BK193"/>
  <c r="BK197"/>
  <c r="BK186"/>
  <c r="BK181"/>
  <c r="J173"/>
  <c r="J169"/>
  <c r="BK159"/>
  <c r="BK153"/>
  <c r="J149"/>
  <c r="BK143"/>
  <c i="10" r="J199"/>
  <c r="J203"/>
  <c r="J202"/>
  <c r="BK189"/>
  <c r="BK173"/>
  <c r="J154"/>
  <c r="J146"/>
  <c r="BK197"/>
  <c r="BK192"/>
  <c r="BK186"/>
  <c r="BK171"/>
  <c r="J163"/>
  <c r="J153"/>
  <c r="BK146"/>
  <c r="J193"/>
  <c r="BK147"/>
  <c r="BK177"/>
  <c r="J188"/>
  <c r="J179"/>
  <c r="J182"/>
  <c r="BK154"/>
  <c r="BK174"/>
  <c r="BK164"/>
  <c r="BK153"/>
  <c r="J142"/>
  <c r="BK163"/>
  <c r="J144"/>
  <c r="BK148"/>
  <c i="11" r="J184"/>
  <c r="J173"/>
  <c r="BK157"/>
  <c r="BK185"/>
  <c r="BK173"/>
  <c r="J156"/>
  <c r="J149"/>
  <c r="J187"/>
  <c r="J175"/>
  <c r="BK180"/>
  <c r="BK169"/>
  <c r="BK160"/>
  <c r="J152"/>
  <c r="J174"/>
  <c r="J161"/>
  <c r="J151"/>
  <c r="BK144"/>
  <c r="BK142"/>
  <c r="J145"/>
  <c r="J138"/>
  <c i="12" r="BK147"/>
  <c r="BK142"/>
  <c r="BK169"/>
  <c r="BK161"/>
  <c r="BK153"/>
  <c r="J144"/>
  <c r="J136"/>
  <c r="BK170"/>
  <c r="BK162"/>
  <c r="J157"/>
  <c r="J151"/>
  <c r="J142"/>
  <c r="BK136"/>
  <c r="J166"/>
  <c r="BK157"/>
  <c r="BK144"/>
  <c r="BK152"/>
  <c i="13" r="J175"/>
  <c r="BK163"/>
  <c r="J147"/>
  <c r="J136"/>
  <c r="BK181"/>
  <c r="J171"/>
  <c r="BK164"/>
  <c r="J174"/>
  <c r="J161"/>
  <c r="BK156"/>
  <c r="J151"/>
  <c r="BK146"/>
  <c r="BK138"/>
  <c r="BK170"/>
  <c r="J162"/>
  <c r="BK153"/>
  <c r="J146"/>
  <c r="BK139"/>
  <c i="14" r="BK152"/>
  <c r="BK151"/>
  <c r="BK145"/>
  <c r="J139"/>
  <c r="BK142"/>
  <c r="J138"/>
  <c i="15" r="J179"/>
  <c r="BK171"/>
  <c r="BK157"/>
  <c r="BK152"/>
  <c r="J143"/>
  <c r="J155"/>
  <c r="J175"/>
  <c r="BK175"/>
  <c r="J176"/>
  <c r="BK168"/>
  <c r="BK179"/>
  <c r="BK172"/>
  <c r="J163"/>
  <c r="J149"/>
  <c r="J147"/>
  <c r="J171"/>
  <c r="BK141"/>
  <c r="J157"/>
  <c r="J141"/>
  <c i="16" r="J159"/>
  <c r="BK154"/>
  <c r="J138"/>
  <c r="BK148"/>
  <c r="BK137"/>
  <c r="J140"/>
  <c r="BK152"/>
  <c r="BK142"/>
  <c r="J148"/>
  <c i="17" r="BK163"/>
  <c r="J167"/>
  <c r="J165"/>
  <c r="J153"/>
  <c r="BK153"/>
  <c r="BK144"/>
  <c r="J159"/>
  <c r="BK143"/>
  <c r="BK150"/>
  <c r="J142"/>
  <c i="18" r="BK231"/>
  <c r="BK211"/>
  <c r="J205"/>
  <c r="J183"/>
  <c r="J163"/>
  <c r="BK149"/>
  <c r="BK232"/>
  <c r="BK223"/>
  <c r="BK213"/>
  <c r="J211"/>
  <c r="J202"/>
  <c r="BK191"/>
  <c r="J176"/>
  <c r="J174"/>
  <c r="BK162"/>
  <c r="BK145"/>
  <c r="J231"/>
  <c r="J219"/>
  <c r="BK207"/>
  <c r="J197"/>
  <c r="J186"/>
  <c r="J166"/>
  <c r="J152"/>
  <c r="J146"/>
  <c r="J232"/>
  <c r="BK221"/>
  <c r="BK210"/>
  <c r="BK197"/>
  <c r="BK186"/>
  <c r="BK182"/>
  <c r="BK176"/>
  <c r="J171"/>
  <c r="J161"/>
  <c r="J148"/>
  <c i="19" r="BK170"/>
  <c r="J161"/>
  <c r="J165"/>
  <c r="J156"/>
  <c r="BK144"/>
  <c r="BK171"/>
  <c r="BK156"/>
  <c r="BK145"/>
  <c r="J157"/>
  <c r="BK151"/>
  <c r="BK149"/>
  <c r="J145"/>
  <c r="J147"/>
  <c r="BK142"/>
  <c r="BK140"/>
  <c i="20" r="BK157"/>
  <c r="BK170"/>
  <c r="BK158"/>
  <c r="J138"/>
  <c r="J162"/>
  <c r="BK139"/>
  <c r="J170"/>
  <c r="BK160"/>
  <c r="BK142"/>
  <c r="J157"/>
  <c r="BK149"/>
  <c r="J151"/>
  <c r="BK159"/>
  <c i="21" r="J297"/>
  <c r="J291"/>
  <c r="BK285"/>
  <c r="J278"/>
  <c r="BK273"/>
  <c r="J265"/>
  <c r="J258"/>
  <c r="J255"/>
  <c r="BK251"/>
  <c r="J245"/>
  <c r="J240"/>
  <c r="BK236"/>
  <c r="J231"/>
  <c r="BK226"/>
  <c r="BK222"/>
  <c r="J217"/>
  <c r="BK212"/>
  <c r="BK202"/>
  <c r="J195"/>
  <c r="J189"/>
  <c r="BK181"/>
  <c r="BK174"/>
  <c r="J162"/>
  <c r="BK149"/>
  <c r="J143"/>
  <c r="BK291"/>
  <c r="J286"/>
  <c r="BK282"/>
  <c r="J277"/>
  <c r="J272"/>
  <c r="J267"/>
  <c r="J261"/>
  <c r="BK253"/>
  <c r="J249"/>
  <c r="J243"/>
  <c r="BK240"/>
  <c r="J236"/>
  <c r="BK231"/>
  <c r="BK228"/>
  <c r="BK180"/>
  <c r="BK173"/>
  <c r="J163"/>
  <c r="J158"/>
  <c r="BK147"/>
  <c i="22" r="BK146"/>
  <c r="BK147"/>
  <c r="BK140"/>
  <c r="J144"/>
  <c r="J146"/>
  <c r="J142"/>
  <c r="BK137"/>
  <c i="24" r="BK133"/>
  <c r="BK153"/>
  <c r="BK149"/>
  <c r="J137"/>
  <c r="J142"/>
  <c r="BK136"/>
  <c r="J136"/>
  <c r="BK148"/>
  <c r="J141"/>
  <c r="BK143"/>
  <c i="25" r="J132"/>
  <c r="J135"/>
  <c r="J153"/>
  <c r="J148"/>
  <c r="J140"/>
  <c r="BK157"/>
  <c r="BK153"/>
  <c r="J149"/>
  <c r="BK141"/>
  <c r="J133"/>
  <c r="J141"/>
  <c r="J139"/>
  <c i="26" r="J210"/>
  <c r="J197"/>
  <c r="J169"/>
  <c r="J206"/>
  <c r="J192"/>
  <c r="BK167"/>
  <c r="BK139"/>
  <c r="BK206"/>
  <c r="BK197"/>
  <c r="BK191"/>
  <c r="BK182"/>
  <c r="J199"/>
  <c r="BK187"/>
  <c r="J177"/>
  <c r="BK166"/>
  <c r="BK153"/>
  <c r="BK165"/>
  <c i="21" l="1" r="R151"/>
  <c r="T209"/>
  <c i="22" r="T131"/>
  <c i="21" r="BK151"/>
  <c r="J151"/>
  <c r="J100"/>
  <c r="R186"/>
  <c r="P294"/>
  <c r="BK165"/>
  <c r="J165"/>
  <c r="J103"/>
  <c r="P260"/>
  <c r="P259"/>
  <c i="2" r="R128"/>
  <c r="R127"/>
  <c i="3" r="P132"/>
  <c r="P131"/>
  <c r="T140"/>
  <c r="T139"/>
  <c i="4" r="R135"/>
  <c r="T159"/>
  <c r="BK174"/>
  <c r="J174"/>
  <c r="J101"/>
  <c r="T181"/>
  <c i="5" r="P138"/>
  <c r="R155"/>
  <c r="BK163"/>
  <c r="J163"/>
  <c r="J101"/>
  <c r="P172"/>
  <c r="P175"/>
  <c r="P191"/>
  <c r="P190"/>
  <c i="6" r="R140"/>
  <c r="BK164"/>
  <c r="J164"/>
  <c r="J100"/>
  <c r="R168"/>
  <c r="R188"/>
  <c r="P216"/>
  <c r="P215"/>
  <c i="7" r="BK141"/>
  <c r="J141"/>
  <c r="J98"/>
  <c r="R141"/>
  <c r="P159"/>
  <c r="R170"/>
  <c r="P174"/>
  <c r="R185"/>
  <c r="BK211"/>
  <c r="J211"/>
  <c r="J109"/>
  <c i="8" r="R138"/>
  <c r="R158"/>
  <c r="T166"/>
  <c r="BK184"/>
  <c r="J184"/>
  <c r="J103"/>
  <c r="P203"/>
  <c r="P202"/>
  <c i="9" r="P138"/>
  <c r="BK164"/>
  <c r="J164"/>
  <c r="J101"/>
  <c r="BK174"/>
  <c r="J174"/>
  <c r="J102"/>
  <c r="R177"/>
  <c r="P195"/>
  <c r="P194"/>
  <c i="10" r="T138"/>
  <c r="P162"/>
  <c r="T166"/>
  <c r="R178"/>
  <c r="P181"/>
  <c r="T201"/>
  <c r="T200"/>
  <c i="11" r="T135"/>
  <c r="T134"/>
  <c r="T133"/>
  <c r="T172"/>
  <c i="12" r="R135"/>
  <c r="P163"/>
  <c i="13" r="R134"/>
  <c r="T157"/>
  <c i="14" r="BK137"/>
  <c r="J137"/>
  <c r="J100"/>
  <c r="BK147"/>
  <c r="J147"/>
  <c r="J103"/>
  <c i="15" r="BK139"/>
  <c r="J139"/>
  <c r="J100"/>
  <c r="BK159"/>
  <c r="J159"/>
  <c r="J101"/>
  <c r="T159"/>
  <c r="R167"/>
  <c r="T174"/>
  <c i="16" r="P136"/>
  <c r="T141"/>
  <c i="17" r="T136"/>
  <c r="T135"/>
  <c r="BK164"/>
  <c r="J164"/>
  <c r="J102"/>
  <c i="18" r="R140"/>
  <c r="BK147"/>
  <c r="J147"/>
  <c r="J99"/>
  <c r="BK190"/>
  <c r="J190"/>
  <c r="J104"/>
  <c r="BK194"/>
  <c r="J194"/>
  <c r="J105"/>
  <c r="T194"/>
  <c r="BK215"/>
  <c r="J215"/>
  <c r="J107"/>
  <c r="BK229"/>
  <c r="J229"/>
  <c r="J108"/>
  <c i="19" r="P163"/>
  <c r="P169"/>
  <c r="R172"/>
  <c i="20" r="P165"/>
  <c r="P156"/>
  <c r="P133"/>
  <c i="1" r="AU116"/>
  <c i="21" r="P151"/>
  <c r="BK169"/>
  <c i="22" r="BK136"/>
  <c r="J136"/>
  <c r="J99"/>
  <c i="24" r="R144"/>
  <c i="21" r="P155"/>
  <c r="T165"/>
  <c r="P186"/>
  <c i="22" r="T136"/>
  <c i="21" r="BK142"/>
  <c r="J142"/>
  <c r="J98"/>
  <c r="T151"/>
  <c r="R209"/>
  <c r="BK294"/>
  <c r="J294"/>
  <c r="J110"/>
  <c i="22" r="P131"/>
  <c i="24" r="T131"/>
  <c r="P144"/>
  <c i="2" r="T128"/>
  <c r="T127"/>
  <c i="3" r="P140"/>
  <c r="P139"/>
  <c i="4" r="BK135"/>
  <c r="J135"/>
  <c r="J98"/>
  <c r="BK159"/>
  <c r="J159"/>
  <c r="J99"/>
  <c r="R165"/>
  <c r="R181"/>
  <c r="R198"/>
  <c i="5" r="BK138"/>
  <c r="P155"/>
  <c r="P158"/>
  <c r="R163"/>
  <c r="R172"/>
  <c r="T172"/>
  <c r="BK191"/>
  <c r="J191"/>
  <c r="J106"/>
  <c i="6" r="T140"/>
  <c r="R159"/>
  <c r="P164"/>
  <c r="P168"/>
  <c r="BK185"/>
  <c r="J185"/>
  <c r="J102"/>
  <c r="P185"/>
  <c r="R185"/>
  <c r="T185"/>
  <c r="T216"/>
  <c r="T215"/>
  <c i="7" r="T141"/>
  <c r="R159"/>
  <c r="BK166"/>
  <c r="J166"/>
  <c r="J100"/>
  <c r="T166"/>
  <c r="BK170"/>
  <c r="J170"/>
  <c r="J101"/>
  <c r="P170"/>
  <c r="T174"/>
  <c r="P185"/>
  <c r="T211"/>
  <c r="T210"/>
  <c i="8" r="P138"/>
  <c r="T158"/>
  <c r="P166"/>
  <c r="T184"/>
  <c r="T203"/>
  <c r="T202"/>
  <c i="9" r="R138"/>
  <c r="BK160"/>
  <c r="J160"/>
  <c r="J100"/>
  <c r="T164"/>
  <c r="R174"/>
  <c r="T174"/>
  <c i="10" r="BK138"/>
  <c r="P158"/>
  <c r="R162"/>
  <c r="R166"/>
  <c r="P178"/>
  <c r="R181"/>
  <c r="P201"/>
  <c r="P200"/>
  <c i="11" r="R135"/>
  <c r="R134"/>
  <c r="R133"/>
  <c r="R172"/>
  <c i="12" r="T135"/>
  <c r="T134"/>
  <c r="T133"/>
  <c i="13" r="T134"/>
  <c r="P157"/>
  <c i="15" r="T139"/>
  <c r="BK162"/>
  <c r="J162"/>
  <c r="J102"/>
  <c r="BK167"/>
  <c r="J167"/>
  <c r="J103"/>
  <c r="BK174"/>
  <c r="J174"/>
  <c r="J104"/>
  <c i="16" r="R136"/>
  <c r="T136"/>
  <c r="BK157"/>
  <c r="J157"/>
  <c r="J102"/>
  <c i="17" r="BK147"/>
  <c r="J147"/>
  <c r="J101"/>
  <c r="P164"/>
  <c i="18" r="R173"/>
  <c r="R155"/>
  <c r="P190"/>
  <c r="P177"/>
  <c r="P194"/>
  <c r="R200"/>
  <c r="T215"/>
  <c i="19" r="P137"/>
  <c r="P136"/>
  <c r="P135"/>
  <c i="1" r="AU115"/>
  <c i="19" r="R163"/>
  <c r="P172"/>
  <c i="21" r="BK186"/>
  <c r="J186"/>
  <c r="J106"/>
  <c r="T294"/>
  <c i="25" r="BK150"/>
  <c r="J150"/>
  <c r="J99"/>
  <c r="P131"/>
  <c i="21" r="BK209"/>
  <c r="J209"/>
  <c r="J107"/>
  <c i="25" r="R150"/>
  <c i="21" r="P209"/>
  <c i="22" r="R136"/>
  <c i="25" r="T150"/>
  <c i="3" r="BK140"/>
  <c r="J140"/>
  <c r="J100"/>
  <c i="4" r="T135"/>
  <c r="BK165"/>
  <c r="J165"/>
  <c r="J100"/>
  <c r="P174"/>
  <c r="P181"/>
  <c r="P198"/>
  <c i="5" r="BK155"/>
  <c r="J155"/>
  <c r="J99"/>
  <c r="T155"/>
  <c r="T158"/>
  <c r="BK172"/>
  <c r="J172"/>
  <c r="J102"/>
  <c r="R175"/>
  <c r="T191"/>
  <c r="T190"/>
  <c i="6" r="P140"/>
  <c r="P159"/>
  <c r="R164"/>
  <c r="T168"/>
  <c r="T188"/>
  <c r="BK216"/>
  <c r="J216"/>
  <c r="J108"/>
  <c i="7" r="BK174"/>
  <c r="J174"/>
  <c r="J102"/>
  <c r="R174"/>
  <c r="BK185"/>
  <c r="J185"/>
  <c r="J104"/>
  <c r="R211"/>
  <c r="R210"/>
  <c i="8" r="BK158"/>
  <c r="J158"/>
  <c r="J99"/>
  <c r="P162"/>
  <c r="R162"/>
  <c r="T162"/>
  <c r="P184"/>
  <c r="BK203"/>
  <c r="J203"/>
  <c r="J106"/>
  <c i="9" r="T138"/>
  <c r="P164"/>
  <c r="BK177"/>
  <c r="J177"/>
  <c r="J103"/>
  <c r="BK195"/>
  <c r="J195"/>
  <c r="J106"/>
  <c i="10" r="BK158"/>
  <c r="J158"/>
  <c r="J99"/>
  <c r="BK162"/>
  <c r="J162"/>
  <c r="J100"/>
  <c r="P166"/>
  <c r="T178"/>
  <c r="T181"/>
  <c r="BK201"/>
  <c r="BK200"/>
  <c r="J200"/>
  <c r="J105"/>
  <c i="11" r="BK135"/>
  <c r="BK134"/>
  <c r="J134"/>
  <c r="J99"/>
  <c r="BK172"/>
  <c r="J172"/>
  <c r="J101"/>
  <c i="12" r="P135"/>
  <c r="P134"/>
  <c r="P133"/>
  <c i="1" r="AU106"/>
  <c i="12" r="T163"/>
  <c i="13" r="P134"/>
  <c r="R157"/>
  <c i="14" r="P137"/>
  <c r="P136"/>
  <c r="R147"/>
  <c r="R146"/>
  <c i="15" r="P159"/>
  <c r="R162"/>
  <c r="T167"/>
  <c r="P174"/>
  <c i="16" r="P141"/>
  <c r="R157"/>
  <c i="17" r="P136"/>
  <c r="P135"/>
  <c r="R147"/>
  <c r="R164"/>
  <c i="18" r="P140"/>
  <c r="R147"/>
  <c r="P173"/>
  <c r="P155"/>
  <c r="P154"/>
  <c r="BK200"/>
  <c r="J200"/>
  <c r="J106"/>
  <c r="R215"/>
  <c r="P229"/>
  <c i="19" r="R137"/>
  <c r="R136"/>
  <c r="BK169"/>
  <c r="J169"/>
  <c r="J102"/>
  <c r="T169"/>
  <c i="20" r="R165"/>
  <c r="R156"/>
  <c r="R133"/>
  <c i="21" r="P142"/>
  <c r="P141"/>
  <c r="BK155"/>
  <c r="J155"/>
  <c r="J101"/>
  <c r="P165"/>
  <c r="R169"/>
  <c r="R168"/>
  <c r="BK260"/>
  <c r="J260"/>
  <c r="J109"/>
  <c r="R294"/>
  <c i="22" r="P136"/>
  <c i="24" r="BK131"/>
  <c r="BK130"/>
  <c r="J130"/>
  <c r="J97"/>
  <c r="BK144"/>
  <c r="J144"/>
  <c r="J99"/>
  <c i="25" r="P150"/>
  <c r="T131"/>
  <c r="T130"/>
  <c r="T129"/>
  <c i="2" r="BK128"/>
  <c r="J128"/>
  <c r="J97"/>
  <c i="3" r="R132"/>
  <c r="R131"/>
  <c r="T132"/>
  <c r="T131"/>
  <c i="4" r="P135"/>
  <c r="R159"/>
  <c r="P165"/>
  <c r="R174"/>
  <c r="T174"/>
  <c r="BK198"/>
  <c r="J198"/>
  <c r="J103"/>
  <c i="5" r="R138"/>
  <c r="R137"/>
  <c r="R136"/>
  <c r="R158"/>
  <c r="T163"/>
  <c r="BK175"/>
  <c r="J175"/>
  <c r="J103"/>
  <c r="R191"/>
  <c r="R190"/>
  <c i="6" r="BK140"/>
  <c r="J140"/>
  <c r="J98"/>
  <c r="BK159"/>
  <c r="J159"/>
  <c r="J99"/>
  <c r="T159"/>
  <c r="T164"/>
  <c r="P188"/>
  <c i="7" r="P141"/>
  <c r="P140"/>
  <c r="P139"/>
  <c i="1" r="AU100"/>
  <c i="7" r="BK159"/>
  <c r="J159"/>
  <c r="J99"/>
  <c r="T159"/>
  <c r="P166"/>
  <c r="R166"/>
  <c r="T170"/>
  <c r="T185"/>
  <c r="P211"/>
  <c r="P210"/>
  <c i="8" r="T138"/>
  <c r="BK162"/>
  <c r="J162"/>
  <c r="J100"/>
  <c r="BK166"/>
  <c r="J166"/>
  <c r="J101"/>
  <c r="R184"/>
  <c i="9" r="P160"/>
  <c r="T160"/>
  <c r="P174"/>
  <c r="P177"/>
  <c r="R195"/>
  <c r="R194"/>
  <c i="10" r="P138"/>
  <c r="P137"/>
  <c r="P136"/>
  <c i="1" r="AU103"/>
  <c i="10" r="R158"/>
  <c r="T162"/>
  <c i="11" r="P135"/>
  <c r="P134"/>
  <c r="P133"/>
  <c i="1" r="AU105"/>
  <c i="11" r="P172"/>
  <c i="12" r="BK135"/>
  <c r="R163"/>
  <c i="13" r="BK134"/>
  <c r="BK157"/>
  <c r="J157"/>
  <c r="J101"/>
  <c i="14" r="R137"/>
  <c r="R136"/>
  <c r="R135"/>
  <c r="P147"/>
  <c r="P146"/>
  <c i="15" r="R139"/>
  <c r="P162"/>
  <c r="P167"/>
  <c r="R174"/>
  <c i="16" r="BK141"/>
  <c r="J141"/>
  <c r="J101"/>
  <c r="T157"/>
  <c i="17" r="BK136"/>
  <c r="J136"/>
  <c r="J100"/>
  <c r="P147"/>
  <c r="T164"/>
  <c i="18" r="T140"/>
  <c r="T147"/>
  <c r="T173"/>
  <c r="T155"/>
  <c r="T190"/>
  <c r="T177"/>
  <c r="R194"/>
  <c r="T200"/>
  <c r="T229"/>
  <c i="19" r="T137"/>
  <c r="T136"/>
  <c r="T163"/>
  <c r="BK172"/>
  <c r="J172"/>
  <c r="J103"/>
  <c i="20" r="BK165"/>
  <c r="J165"/>
  <c r="J100"/>
  <c i="21" r="T142"/>
  <c r="R165"/>
  <c r="T260"/>
  <c r="T259"/>
  <c i="22" r="BK131"/>
  <c r="J131"/>
  <c r="J98"/>
  <c i="24" r="P131"/>
  <c r="P130"/>
  <c r="P129"/>
  <c i="1" r="AU120"/>
  <c i="2" r="P128"/>
  <c r="P127"/>
  <c i="1" r="AU95"/>
  <c i="3" r="BK132"/>
  <c r="BK131"/>
  <c r="J131"/>
  <c r="J97"/>
  <c r="R140"/>
  <c r="R139"/>
  <c i="4" r="P159"/>
  <c r="T165"/>
  <c r="BK181"/>
  <c r="J181"/>
  <c r="J102"/>
  <c r="T198"/>
  <c i="5" r="T138"/>
  <c r="BK158"/>
  <c r="J158"/>
  <c r="J100"/>
  <c r="P163"/>
  <c r="T175"/>
  <c i="6" r="BK168"/>
  <c r="J168"/>
  <c r="J101"/>
  <c r="BK188"/>
  <c r="J188"/>
  <c r="J103"/>
  <c r="R216"/>
  <c r="R215"/>
  <c i="8" r="BK138"/>
  <c r="P158"/>
  <c r="R166"/>
  <c r="BK181"/>
  <c r="J181"/>
  <c r="J102"/>
  <c r="P181"/>
  <c r="R181"/>
  <c r="T181"/>
  <c r="R203"/>
  <c r="R202"/>
  <c i="9" r="BK138"/>
  <c r="J138"/>
  <c r="J98"/>
  <c r="R160"/>
  <c r="R164"/>
  <c r="T177"/>
  <c r="T195"/>
  <c r="T194"/>
  <c i="10" r="R138"/>
  <c r="R137"/>
  <c r="R136"/>
  <c r="T158"/>
  <c r="BK166"/>
  <c r="J166"/>
  <c r="J101"/>
  <c r="BK178"/>
  <c r="J178"/>
  <c r="J102"/>
  <c r="BK181"/>
  <c r="J181"/>
  <c r="J103"/>
  <c r="R201"/>
  <c r="R200"/>
  <c i="12" r="BK163"/>
  <c r="J163"/>
  <c r="J101"/>
  <c i="13" r="BK152"/>
  <c r="J152"/>
  <c r="J100"/>
  <c r="P152"/>
  <c r="R152"/>
  <c r="T152"/>
  <c i="14" r="T137"/>
  <c r="T136"/>
  <c r="T135"/>
  <c r="T147"/>
  <c r="T146"/>
  <c i="15" r="P139"/>
  <c r="P138"/>
  <c r="P137"/>
  <c i="1" r="AU110"/>
  <c i="15" r="R159"/>
  <c r="T162"/>
  <c i="16" r="BK136"/>
  <c r="J136"/>
  <c r="J100"/>
  <c r="R141"/>
  <c r="R135"/>
  <c r="R134"/>
  <c r="P157"/>
  <c i="17" r="R136"/>
  <c r="R135"/>
  <c r="R134"/>
  <c r="T147"/>
  <c i="18" r="BK140"/>
  <c r="J140"/>
  <c r="J98"/>
  <c r="P147"/>
  <c r="BK173"/>
  <c r="J173"/>
  <c r="J102"/>
  <c r="R190"/>
  <c r="R177"/>
  <c r="P200"/>
  <c r="P215"/>
  <c r="R229"/>
  <c i="19" r="BK137"/>
  <c r="J137"/>
  <c r="J100"/>
  <c r="BK163"/>
  <c r="J163"/>
  <c r="J101"/>
  <c r="R169"/>
  <c r="T172"/>
  <c i="20" r="T165"/>
  <c r="T156"/>
  <c r="T133"/>
  <c i="21" r="R142"/>
  <c r="R155"/>
  <c r="P169"/>
  <c r="P168"/>
  <c r="R260"/>
  <c r="R259"/>
  <c i="22" r="R131"/>
  <c r="R130"/>
  <c r="R129"/>
  <c i="24" r="T144"/>
  <c i="25" r="BK131"/>
  <c r="J131"/>
  <c r="J98"/>
  <c i="26" r="P137"/>
  <c r="BK158"/>
  <c r="J158"/>
  <c r="J100"/>
  <c r="P158"/>
  <c r="R158"/>
  <c r="T158"/>
  <c r="T194"/>
  <c i="21" r="T186"/>
  <c i="24" r="R131"/>
  <c r="R130"/>
  <c r="R129"/>
  <c i="26" r="P163"/>
  <c r="BK137"/>
  <c r="J137"/>
  <c r="J98"/>
  <c r="T137"/>
  <c r="R163"/>
  <c i="21" r="T155"/>
  <c r="T169"/>
  <c r="T168"/>
  <c i="25" r="R131"/>
  <c i="26" r="R137"/>
  <c r="BK163"/>
  <c r="J163"/>
  <c r="J101"/>
  <c r="T163"/>
  <c r="BK194"/>
  <c r="J194"/>
  <c r="J102"/>
  <c r="P194"/>
  <c r="R194"/>
  <c r="BK204"/>
  <c r="J204"/>
  <c r="J105"/>
  <c r="P204"/>
  <c r="P203"/>
  <c r="R204"/>
  <c r="R203"/>
  <c r="T204"/>
  <c r="T203"/>
  <c i="5" r="BK188"/>
  <c r="J188"/>
  <c r="J104"/>
  <c i="7" r="BK205"/>
  <c r="J205"/>
  <c r="J105"/>
  <c i="10" r="BK198"/>
  <c r="J198"/>
  <c r="J104"/>
  <c i="18" r="BK155"/>
  <c r="J155"/>
  <c r="J101"/>
  <c i="20" r="BK169"/>
  <c r="J169"/>
  <c r="J101"/>
  <c i="23" r="BK130"/>
  <c r="J130"/>
  <c r="J98"/>
  <c i="6" r="BK210"/>
  <c r="J210"/>
  <c r="J104"/>
  <c i="9" r="BK192"/>
  <c r="J192"/>
  <c r="J104"/>
  <c i="14" r="BK144"/>
  <c r="J144"/>
  <c r="J101"/>
  <c i="15" r="BK181"/>
  <c r="J181"/>
  <c r="J105"/>
  <c i="7" r="BK208"/>
  <c r="J208"/>
  <c r="J107"/>
  <c i="13" r="BK150"/>
  <c r="J150"/>
  <c r="J99"/>
  <c i="8" r="BK200"/>
  <c r="J200"/>
  <c r="J104"/>
  <c i="9" r="BK158"/>
  <c r="J158"/>
  <c r="J99"/>
  <c i="6" r="BK213"/>
  <c r="J213"/>
  <c r="J106"/>
  <c i="13" r="BK180"/>
  <c r="J180"/>
  <c r="J102"/>
  <c i="26" r="BK156"/>
  <c r="J156"/>
  <c r="J99"/>
  <c r="BK201"/>
  <c r="J201"/>
  <c r="J103"/>
  <c r="J129"/>
  <c r="F92"/>
  <c r="BF157"/>
  <c r="J92"/>
  <c r="E125"/>
  <c r="BF139"/>
  <c r="BF140"/>
  <c r="BF155"/>
  <c r="BF160"/>
  <c i="25" r="BK130"/>
  <c r="BK129"/>
  <c r="J129"/>
  <c r="J96"/>
  <c r="J30"/>
  <c i="26" r="BF165"/>
  <c r="BF143"/>
  <c r="BF144"/>
  <c r="BF146"/>
  <c r="BF148"/>
  <c r="BF149"/>
  <c r="BF153"/>
  <c r="BF159"/>
  <c r="BF164"/>
  <c r="BF167"/>
  <c r="BF151"/>
  <c r="BF162"/>
  <c r="BF176"/>
  <c r="BF173"/>
  <c r="BF138"/>
  <c r="BF147"/>
  <c r="BF150"/>
  <c r="BF161"/>
  <c r="BF171"/>
  <c r="BF174"/>
  <c r="BF178"/>
  <c r="BF181"/>
  <c r="BF184"/>
  <c r="BF185"/>
  <c r="BF193"/>
  <c r="BF205"/>
  <c r="BF141"/>
  <c r="BF152"/>
  <c r="BF166"/>
  <c r="BF169"/>
  <c r="BF170"/>
  <c r="BF183"/>
  <c r="BF186"/>
  <c r="BF191"/>
  <c r="BF202"/>
  <c r="BF211"/>
  <c r="BF172"/>
  <c r="BF188"/>
  <c r="BF189"/>
  <c r="BF190"/>
  <c r="BF199"/>
  <c r="BF209"/>
  <c r="BF154"/>
  <c r="BF168"/>
  <c r="BF175"/>
  <c r="BF179"/>
  <c r="BF182"/>
  <c r="BF192"/>
  <c r="BF196"/>
  <c r="BF198"/>
  <c r="BF200"/>
  <c r="BF206"/>
  <c r="BF207"/>
  <c r="BF208"/>
  <c r="BF210"/>
  <c r="BF142"/>
  <c r="BF145"/>
  <c r="BF177"/>
  <c r="BF180"/>
  <c r="BF187"/>
  <c r="BF195"/>
  <c r="BF197"/>
  <c i="25" r="J123"/>
  <c r="BF133"/>
  <c r="F126"/>
  <c r="BF132"/>
  <c r="BF136"/>
  <c r="BF140"/>
  <c r="BF146"/>
  <c r="BF147"/>
  <c r="BF148"/>
  <c r="BF157"/>
  <c i="24" r="BK129"/>
  <c r="J129"/>
  <c r="J96"/>
  <c r="J30"/>
  <c i="25" r="J126"/>
  <c r="BF135"/>
  <c r="BF138"/>
  <c r="BF141"/>
  <c r="BF143"/>
  <c r="BF144"/>
  <c r="BF149"/>
  <c r="BF151"/>
  <c r="BF155"/>
  <c r="E85"/>
  <c r="BF134"/>
  <c r="BF139"/>
  <c r="BF142"/>
  <c r="BF152"/>
  <c r="BF153"/>
  <c r="BF154"/>
  <c r="BF156"/>
  <c r="BF137"/>
  <c r="BF145"/>
  <c i="24" r="BF132"/>
  <c r="BF136"/>
  <c r="BF139"/>
  <c r="BF146"/>
  <c r="BF147"/>
  <c r="BF149"/>
  <c r="BF150"/>
  <c r="J126"/>
  <c r="BF134"/>
  <c r="BF140"/>
  <c r="BF135"/>
  <c r="BF137"/>
  <c r="BF138"/>
  <c r="BF142"/>
  <c r="BF152"/>
  <c r="J89"/>
  <c r="BF133"/>
  <c r="BF141"/>
  <c r="BF148"/>
  <c r="BF151"/>
  <c r="BF153"/>
  <c r="F126"/>
  <c r="BF143"/>
  <c r="BF145"/>
  <c r="E85"/>
  <c i="23" r="F92"/>
  <c r="E118"/>
  <c r="J122"/>
  <c r="J125"/>
  <c r="BF131"/>
  <c i="21" r="J169"/>
  <c r="J105"/>
  <c i="22" r="BF132"/>
  <c i="21" r="BK259"/>
  <c r="J259"/>
  <c r="J108"/>
  <c i="22" r="F92"/>
  <c r="J123"/>
  <c r="J126"/>
  <c r="BF133"/>
  <c r="BF138"/>
  <c r="BF141"/>
  <c r="BF143"/>
  <c r="BF144"/>
  <c r="BF145"/>
  <c r="E119"/>
  <c r="BF134"/>
  <c r="BF140"/>
  <c r="BF146"/>
  <c r="BF139"/>
  <c r="BF142"/>
  <c r="BF147"/>
  <c r="BF135"/>
  <c r="BF137"/>
  <c i="21" r="E85"/>
  <c r="J89"/>
  <c r="F92"/>
  <c r="BF147"/>
  <c r="BF152"/>
  <c r="BF154"/>
  <c r="BF156"/>
  <c r="BF159"/>
  <c r="BF171"/>
  <c r="BF173"/>
  <c r="BF174"/>
  <c r="BF175"/>
  <c r="BF180"/>
  <c r="BF184"/>
  <c r="BF189"/>
  <c r="BF193"/>
  <c r="BF194"/>
  <c r="BF195"/>
  <c r="BF201"/>
  <c r="BF206"/>
  <c r="BF214"/>
  <c r="BF215"/>
  <c r="BF216"/>
  <c r="BF217"/>
  <c r="J92"/>
  <c r="BF146"/>
  <c r="BF148"/>
  <c r="BF149"/>
  <c r="BF163"/>
  <c r="BF167"/>
  <c r="BF172"/>
  <c r="BF176"/>
  <c r="BF179"/>
  <c r="BF181"/>
  <c r="BF182"/>
  <c r="BF183"/>
  <c r="BF188"/>
  <c r="BF192"/>
  <c r="BF197"/>
  <c r="BF199"/>
  <c r="BF200"/>
  <c r="BF202"/>
  <c r="BF203"/>
  <c r="BF204"/>
  <c r="BF205"/>
  <c r="BF207"/>
  <c r="BF213"/>
  <c r="BF220"/>
  <c r="BF221"/>
  <c r="BF222"/>
  <c r="BF231"/>
  <c r="BF233"/>
  <c r="BF234"/>
  <c r="BF235"/>
  <c r="BF236"/>
  <c r="BF237"/>
  <c r="BF239"/>
  <c r="BF241"/>
  <c r="BF243"/>
  <c r="BF247"/>
  <c r="BF249"/>
  <c r="BF250"/>
  <c r="BF251"/>
  <c r="BF258"/>
  <c r="BF261"/>
  <c r="BF262"/>
  <c r="BF269"/>
  <c r="BF270"/>
  <c r="BF272"/>
  <c r="BF273"/>
  <c r="BF275"/>
  <c r="BF276"/>
  <c r="BF279"/>
  <c r="BF280"/>
  <c r="BF283"/>
  <c r="BF284"/>
  <c r="BF285"/>
  <c r="BF286"/>
  <c r="BF287"/>
  <c r="BF288"/>
  <c r="BF289"/>
  <c r="BF291"/>
  <c r="BF292"/>
  <c r="BF295"/>
  <c r="BF297"/>
  <c r="BF143"/>
  <c r="BF144"/>
  <c r="BF145"/>
  <c r="BF153"/>
  <c r="BF157"/>
  <c r="BF158"/>
  <c r="BF160"/>
  <c r="BF161"/>
  <c r="BF162"/>
  <c r="BF166"/>
  <c r="BF170"/>
  <c r="BF177"/>
  <c r="BF178"/>
  <c r="BF185"/>
  <c r="BF187"/>
  <c r="BF190"/>
  <c r="BF191"/>
  <c r="BF196"/>
  <c r="BF198"/>
  <c r="BF208"/>
  <c r="BF210"/>
  <c r="BF211"/>
  <c r="BF212"/>
  <c r="BF218"/>
  <c r="BF219"/>
  <c r="BF223"/>
  <c r="BF224"/>
  <c r="BF225"/>
  <c r="BF226"/>
  <c r="BF227"/>
  <c r="BF228"/>
  <c r="BF229"/>
  <c r="BF230"/>
  <c r="BF232"/>
  <c r="BF238"/>
  <c r="BF240"/>
  <c r="BF242"/>
  <c r="BF244"/>
  <c r="BF245"/>
  <c r="BF246"/>
  <c r="BF248"/>
  <c r="BF252"/>
  <c r="BF253"/>
  <c r="BF254"/>
  <c r="BF255"/>
  <c r="BF256"/>
  <c r="BF257"/>
  <c r="BF263"/>
  <c r="BF264"/>
  <c r="BF265"/>
  <c r="BF266"/>
  <c r="BF267"/>
  <c r="BF268"/>
  <c r="BF271"/>
  <c r="BF274"/>
  <c r="BF277"/>
  <c r="BF278"/>
  <c r="BF281"/>
  <c r="BF282"/>
  <c r="BF290"/>
  <c r="BF293"/>
  <c r="BF296"/>
  <c i="19" r="BK136"/>
  <c r="J136"/>
  <c r="J99"/>
  <c i="20" r="F94"/>
  <c r="BF135"/>
  <c r="BF139"/>
  <c r="J91"/>
  <c r="J94"/>
  <c r="BF140"/>
  <c r="BF148"/>
  <c r="BF153"/>
  <c r="BF155"/>
  <c r="BF163"/>
  <c r="BF141"/>
  <c r="BF142"/>
  <c r="BF143"/>
  <c r="BF149"/>
  <c r="BF152"/>
  <c r="BF154"/>
  <c r="BF164"/>
  <c r="BF146"/>
  <c r="BF158"/>
  <c r="BF166"/>
  <c r="BF168"/>
  <c r="BF170"/>
  <c r="BF137"/>
  <c r="BF144"/>
  <c r="BF145"/>
  <c r="BF147"/>
  <c r="BF150"/>
  <c r="BF157"/>
  <c r="BF160"/>
  <c r="E85"/>
  <c r="BF134"/>
  <c r="BF136"/>
  <c r="BF138"/>
  <c r="BF151"/>
  <c r="BF159"/>
  <c r="BF161"/>
  <c r="BF162"/>
  <c r="BF167"/>
  <c i="19" r="F94"/>
  <c i="18" r="BK177"/>
  <c r="J177"/>
  <c r="J103"/>
  <c i="19" r="E85"/>
  <c r="J132"/>
  <c r="BF139"/>
  <c r="BF143"/>
  <c r="BF142"/>
  <c r="BF141"/>
  <c r="BF151"/>
  <c r="BF155"/>
  <c r="BF156"/>
  <c r="BF157"/>
  <c r="BF147"/>
  <c r="BF146"/>
  <c r="BF150"/>
  <c r="BF154"/>
  <c r="BF158"/>
  <c r="BF168"/>
  <c r="BF160"/>
  <c r="BF161"/>
  <c r="BF165"/>
  <c r="BF167"/>
  <c r="BF171"/>
  <c r="J129"/>
  <c r="BF138"/>
  <c r="BF140"/>
  <c r="BF144"/>
  <c r="BF145"/>
  <c r="BF149"/>
  <c r="BF159"/>
  <c r="BF166"/>
  <c r="BF148"/>
  <c r="BF152"/>
  <c r="BF153"/>
  <c r="BF170"/>
  <c r="BF162"/>
  <c r="BF164"/>
  <c r="BF173"/>
  <c r="BF174"/>
  <c i="18" r="J89"/>
  <c r="J92"/>
  <c r="BF141"/>
  <c r="BF142"/>
  <c r="BF146"/>
  <c r="BF156"/>
  <c r="BF165"/>
  <c r="BF171"/>
  <c r="BF174"/>
  <c r="BF178"/>
  <c r="BF184"/>
  <c r="BF193"/>
  <c r="BF197"/>
  <c r="BF202"/>
  <c r="BF214"/>
  <c r="BF217"/>
  <c r="BF226"/>
  <c r="BF230"/>
  <c r="BF233"/>
  <c r="F135"/>
  <c r="BF143"/>
  <c r="BF144"/>
  <c r="BF145"/>
  <c r="BF148"/>
  <c r="BF149"/>
  <c r="BF150"/>
  <c r="BF153"/>
  <c r="BF159"/>
  <c r="BF166"/>
  <c r="BF170"/>
  <c r="BF172"/>
  <c r="BF176"/>
  <c r="BF181"/>
  <c r="BF185"/>
  <c r="BF187"/>
  <c r="BF188"/>
  <c r="BF192"/>
  <c r="BF195"/>
  <c r="BF196"/>
  <c r="BF201"/>
  <c r="BF205"/>
  <c r="BF212"/>
  <c r="BF218"/>
  <c r="BF221"/>
  <c r="BF224"/>
  <c r="BF231"/>
  <c r="E128"/>
  <c r="BF151"/>
  <c r="BF152"/>
  <c r="BF158"/>
  <c r="BF163"/>
  <c r="BF167"/>
  <c r="BF168"/>
  <c r="BF175"/>
  <c r="BF179"/>
  <c r="BF186"/>
  <c r="BF191"/>
  <c r="BF198"/>
  <c r="BF207"/>
  <c r="BF208"/>
  <c r="BF213"/>
  <c r="BF216"/>
  <c r="BF219"/>
  <c r="BF220"/>
  <c r="BF225"/>
  <c r="BF227"/>
  <c r="BF228"/>
  <c r="BF157"/>
  <c r="BF160"/>
  <c r="BF161"/>
  <c r="BF162"/>
  <c r="BF164"/>
  <c r="BF169"/>
  <c r="BF180"/>
  <c r="BF182"/>
  <c r="BF183"/>
  <c r="BF189"/>
  <c r="BF199"/>
  <c r="BF203"/>
  <c r="BF204"/>
  <c r="BF206"/>
  <c r="BF209"/>
  <c r="BF210"/>
  <c r="BF211"/>
  <c r="BF222"/>
  <c r="BF223"/>
  <c r="BF232"/>
  <c r="BF234"/>
  <c i="17" r="E85"/>
  <c r="J94"/>
  <c r="BF138"/>
  <c r="F94"/>
  <c r="BF140"/>
  <c r="BF150"/>
  <c r="BF151"/>
  <c r="J91"/>
  <c r="BF145"/>
  <c r="BF149"/>
  <c r="BF153"/>
  <c r="BF160"/>
  <c r="BF139"/>
  <c r="BF142"/>
  <c r="BF146"/>
  <c r="BF148"/>
  <c r="BF156"/>
  <c r="BF158"/>
  <c r="BF143"/>
  <c r="BF155"/>
  <c r="BF157"/>
  <c r="BF159"/>
  <c r="BF163"/>
  <c r="BF166"/>
  <c r="BF137"/>
  <c r="BF141"/>
  <c r="BF167"/>
  <c r="BF168"/>
  <c r="BF144"/>
  <c r="BF152"/>
  <c r="BF161"/>
  <c r="BF165"/>
  <c r="BF154"/>
  <c r="BF162"/>
  <c i="16" r="J131"/>
  <c r="BF142"/>
  <c r="BF144"/>
  <c i="15" r="BK138"/>
  <c r="BK137"/>
  <c r="J137"/>
  <c r="J98"/>
  <c r="J32"/>
  <c i="16" r="BF155"/>
  <c r="BF139"/>
  <c r="BF151"/>
  <c r="F94"/>
  <c r="J128"/>
  <c r="BF147"/>
  <c r="BF158"/>
  <c r="E122"/>
  <c r="BF145"/>
  <c r="BF152"/>
  <c r="BF140"/>
  <c r="BF143"/>
  <c r="BF148"/>
  <c r="BF153"/>
  <c r="BF154"/>
  <c r="BF137"/>
  <c r="BF138"/>
  <c r="BF146"/>
  <c r="BF149"/>
  <c r="BF150"/>
  <c r="BF159"/>
  <c r="BF160"/>
  <c r="BF156"/>
  <c r="BF161"/>
  <c i="15" r="E125"/>
  <c r="J91"/>
  <c r="BF144"/>
  <c r="BF146"/>
  <c r="J94"/>
  <c r="BF143"/>
  <c i="14" r="BK146"/>
  <c r="J146"/>
  <c r="J102"/>
  <c i="15" r="BF140"/>
  <c r="BF147"/>
  <c r="BF141"/>
  <c r="BF149"/>
  <c r="BF152"/>
  <c r="BF150"/>
  <c r="BF165"/>
  <c i="14" r="BK136"/>
  <c r="J136"/>
  <c r="J99"/>
  <c i="15" r="BF145"/>
  <c r="BF151"/>
  <c r="BF148"/>
  <c r="BF157"/>
  <c r="BF170"/>
  <c r="BF171"/>
  <c r="BF158"/>
  <c r="BF166"/>
  <c r="BF173"/>
  <c r="BF164"/>
  <c r="BF168"/>
  <c r="BF169"/>
  <c r="BF175"/>
  <c r="F94"/>
  <c r="BF153"/>
  <c r="BF160"/>
  <c r="BF161"/>
  <c r="BF178"/>
  <c r="BF179"/>
  <c r="BF176"/>
  <c r="BF177"/>
  <c r="BF182"/>
  <c r="BF156"/>
  <c r="BF142"/>
  <c r="BF154"/>
  <c r="BF155"/>
  <c r="BF163"/>
  <c r="BF172"/>
  <c r="BF180"/>
  <c i="14" r="J91"/>
  <c i="13" r="J134"/>
  <c r="J98"/>
  <c i="14" r="J94"/>
  <c r="F94"/>
  <c r="E123"/>
  <c r="BF141"/>
  <c r="BF139"/>
  <c r="BF149"/>
  <c r="BF151"/>
  <c r="BF138"/>
  <c r="BF145"/>
  <c r="BF153"/>
  <c r="BF140"/>
  <c r="BF142"/>
  <c r="BF143"/>
  <c r="BF148"/>
  <c r="BF150"/>
  <c r="BF152"/>
  <c r="BF154"/>
  <c r="BF155"/>
  <c i="13" r="J92"/>
  <c i="12" r="J135"/>
  <c r="J100"/>
  <c i="13" r="E122"/>
  <c r="BF135"/>
  <c r="J89"/>
  <c r="BF136"/>
  <c r="BF161"/>
  <c r="BF169"/>
  <c r="BF178"/>
  <c r="BF181"/>
  <c r="BF137"/>
  <c r="BF138"/>
  <c r="BF140"/>
  <c r="BF144"/>
  <c r="BF163"/>
  <c r="BF165"/>
  <c r="BF166"/>
  <c r="BF173"/>
  <c r="BF175"/>
  <c r="BF177"/>
  <c r="BF179"/>
  <c r="BF162"/>
  <c r="BF167"/>
  <c r="BF168"/>
  <c r="BF170"/>
  <c r="BF172"/>
  <c r="BF176"/>
  <c r="F92"/>
  <c r="BF139"/>
  <c r="BF141"/>
  <c r="BF142"/>
  <c r="BF143"/>
  <c r="BF145"/>
  <c r="BF146"/>
  <c r="BF147"/>
  <c r="BF148"/>
  <c r="BF149"/>
  <c r="BF151"/>
  <c r="BF153"/>
  <c r="BF154"/>
  <c r="BF155"/>
  <c r="BF156"/>
  <c r="BF158"/>
  <c r="BF159"/>
  <c r="BF160"/>
  <c r="BF164"/>
  <c r="BF171"/>
  <c r="BF174"/>
  <c i="12" r="BF146"/>
  <c r="BF156"/>
  <c r="F94"/>
  <c r="BF148"/>
  <c r="BF154"/>
  <c r="BF158"/>
  <c r="BF161"/>
  <c r="BF164"/>
  <c r="BF166"/>
  <c r="BF168"/>
  <c i="11" r="J135"/>
  <c r="J100"/>
  <c i="12" r="J91"/>
  <c r="J94"/>
  <c r="E121"/>
  <c r="BF137"/>
  <c r="BF138"/>
  <c r="BF139"/>
  <c r="BF140"/>
  <c r="BF141"/>
  <c r="BF145"/>
  <c r="BF147"/>
  <c r="BF150"/>
  <c r="BF151"/>
  <c r="BF152"/>
  <c r="BF153"/>
  <c r="BF159"/>
  <c r="BF160"/>
  <c r="BF167"/>
  <c r="BF170"/>
  <c r="BF171"/>
  <c r="BF172"/>
  <c r="BF142"/>
  <c r="BF143"/>
  <c r="BF144"/>
  <c r="BF149"/>
  <c r="BF157"/>
  <c r="BF162"/>
  <c r="BF165"/>
  <c r="BF169"/>
  <c r="BF173"/>
  <c i="11" r="BK133"/>
  <c r="J133"/>
  <c r="J98"/>
  <c r="J32"/>
  <c i="12" r="BF136"/>
  <c r="BF155"/>
  <c i="10" r="J138"/>
  <c r="J98"/>
  <c r="J201"/>
  <c r="J106"/>
  <c i="11" r="F94"/>
  <c r="J94"/>
  <c r="J127"/>
  <c r="BF138"/>
  <c r="BF137"/>
  <c r="BF140"/>
  <c r="BF141"/>
  <c r="E85"/>
  <c r="BF136"/>
  <c r="BF139"/>
  <c r="BF148"/>
  <c r="BF150"/>
  <c r="BF149"/>
  <c r="BF145"/>
  <c r="BF157"/>
  <c r="BF169"/>
  <c r="BF162"/>
  <c r="BF165"/>
  <c r="BF167"/>
  <c r="BF173"/>
  <c r="BF142"/>
  <c r="BF144"/>
  <c r="BF153"/>
  <c r="BF155"/>
  <c r="BF159"/>
  <c r="BF166"/>
  <c r="BF170"/>
  <c r="BF179"/>
  <c r="BF182"/>
  <c r="BF143"/>
  <c r="BF146"/>
  <c r="BF147"/>
  <c r="BF160"/>
  <c r="BF152"/>
  <c r="BF156"/>
  <c r="BF158"/>
  <c r="BF161"/>
  <c r="BF164"/>
  <c r="BF177"/>
  <c r="BF181"/>
  <c r="BF183"/>
  <c r="BF185"/>
  <c r="BF151"/>
  <c r="BF154"/>
  <c r="BF163"/>
  <c r="BF168"/>
  <c r="BF171"/>
  <c r="BF174"/>
  <c r="BF175"/>
  <c r="BF176"/>
  <c r="BF178"/>
  <c r="BF180"/>
  <c r="BF184"/>
  <c r="BF186"/>
  <c r="BF187"/>
  <c i="10" r="E85"/>
  <c r="F133"/>
  <c r="BF164"/>
  <c i="9" r="BK137"/>
  <c r="J137"/>
  <c r="J97"/>
  <c i="10" r="J133"/>
  <c r="BF139"/>
  <c r="BF142"/>
  <c r="BF143"/>
  <c r="BF144"/>
  <c r="BF148"/>
  <c r="BF150"/>
  <c r="BF157"/>
  <c r="BF168"/>
  <c r="BF169"/>
  <c r="BF151"/>
  <c r="J89"/>
  <c r="BF140"/>
  <c r="BF146"/>
  <c r="BF159"/>
  <c r="BF163"/>
  <c r="BF172"/>
  <c r="BF152"/>
  <c r="BF156"/>
  <c r="BF160"/>
  <c r="BF182"/>
  <c r="BF186"/>
  <c r="BF170"/>
  <c r="BF173"/>
  <c r="BF192"/>
  <c r="BF161"/>
  <c r="BF175"/>
  <c r="BF179"/>
  <c r="BF149"/>
  <c r="BF154"/>
  <c r="BF171"/>
  <c r="BF174"/>
  <c r="BF176"/>
  <c r="BF185"/>
  <c r="BF195"/>
  <c r="BF196"/>
  <c r="BF199"/>
  <c r="BF187"/>
  <c r="BF193"/>
  <c r="BF197"/>
  <c r="BF141"/>
  <c r="BF145"/>
  <c r="BF147"/>
  <c r="BF153"/>
  <c r="BF155"/>
  <c r="BF167"/>
  <c r="BF177"/>
  <c r="BF180"/>
  <c r="BF183"/>
  <c r="BF184"/>
  <c r="BF188"/>
  <c r="BF189"/>
  <c r="BF190"/>
  <c r="BF194"/>
  <c r="BF203"/>
  <c r="BF191"/>
  <c r="BF202"/>
  <c i="9" r="J89"/>
  <c r="F92"/>
  <c r="J133"/>
  <c r="BF149"/>
  <c r="BF156"/>
  <c r="BF157"/>
  <c r="BF166"/>
  <c r="BF167"/>
  <c r="BF169"/>
  <c r="BF171"/>
  <c r="BF175"/>
  <c r="BF181"/>
  <c r="BF186"/>
  <c r="BF187"/>
  <c r="BF193"/>
  <c r="BF196"/>
  <c r="BF197"/>
  <c i="8" r="J138"/>
  <c r="J98"/>
  <c i="9" r="BF146"/>
  <c r="E85"/>
  <c r="BF139"/>
  <c r="BF141"/>
  <c r="BF143"/>
  <c r="BF144"/>
  <c r="BF147"/>
  <c r="BF148"/>
  <c r="BF151"/>
  <c r="BF152"/>
  <c r="BF153"/>
  <c r="BF154"/>
  <c r="BF159"/>
  <c r="BF161"/>
  <c r="BF168"/>
  <c r="BF170"/>
  <c r="BF179"/>
  <c r="BF182"/>
  <c r="BF183"/>
  <c r="BF184"/>
  <c r="BF185"/>
  <c r="BF188"/>
  <c r="BF191"/>
  <c r="BF140"/>
  <c r="BF142"/>
  <c r="BF145"/>
  <c r="BF150"/>
  <c r="BF155"/>
  <c r="BF162"/>
  <c r="BF165"/>
  <c r="BF172"/>
  <c r="BF173"/>
  <c r="BF176"/>
  <c r="BF178"/>
  <c r="BF180"/>
  <c r="BF189"/>
  <c r="BF190"/>
  <c i="8" r="J89"/>
  <c r="J133"/>
  <c r="BF139"/>
  <c r="BF145"/>
  <c r="BF147"/>
  <c r="BF151"/>
  <c r="BF154"/>
  <c r="BF170"/>
  <c r="BF172"/>
  <c r="BF192"/>
  <c r="E85"/>
  <c r="F92"/>
  <c r="BF142"/>
  <c r="BF146"/>
  <c r="BF149"/>
  <c r="BF152"/>
  <c r="BF153"/>
  <c r="BF156"/>
  <c r="BF157"/>
  <c r="BF159"/>
  <c r="BF161"/>
  <c r="BF168"/>
  <c r="BF169"/>
  <c r="BF173"/>
  <c r="BF174"/>
  <c r="BF175"/>
  <c r="BF178"/>
  <c r="BF179"/>
  <c r="BF180"/>
  <c r="BF182"/>
  <c r="BF183"/>
  <c r="BF185"/>
  <c r="BF186"/>
  <c r="BF187"/>
  <c r="BF188"/>
  <c r="BF189"/>
  <c r="BF190"/>
  <c r="BF191"/>
  <c r="BF193"/>
  <c r="BF194"/>
  <c r="BF197"/>
  <c r="BF199"/>
  <c r="BF140"/>
  <c r="BF141"/>
  <c r="BF143"/>
  <c r="BF144"/>
  <c r="BF148"/>
  <c r="BF150"/>
  <c r="BF155"/>
  <c r="BF160"/>
  <c r="BF163"/>
  <c r="BF164"/>
  <c r="BF167"/>
  <c r="BF171"/>
  <c r="BF176"/>
  <c r="BF177"/>
  <c r="BF195"/>
  <c r="BF196"/>
  <c r="BF198"/>
  <c r="BF201"/>
  <c r="BF204"/>
  <c r="BF205"/>
  <c i="7" r="E85"/>
  <c r="BF144"/>
  <c r="BF160"/>
  <c r="BF161"/>
  <c r="BF163"/>
  <c r="BF164"/>
  <c r="BF176"/>
  <c r="BF179"/>
  <c r="BF187"/>
  <c r="BF192"/>
  <c r="BF213"/>
  <c r="J133"/>
  <c r="J136"/>
  <c r="BF147"/>
  <c r="BF148"/>
  <c r="BF154"/>
  <c r="BF165"/>
  <c r="BF169"/>
  <c r="BF172"/>
  <c r="BF181"/>
  <c r="BF186"/>
  <c r="BF188"/>
  <c r="BF191"/>
  <c r="BF195"/>
  <c r="BF199"/>
  <c r="BF201"/>
  <c r="BF204"/>
  <c r="BF209"/>
  <c r="BF146"/>
  <c r="BF149"/>
  <c r="BF150"/>
  <c r="BF152"/>
  <c r="BF156"/>
  <c r="BF168"/>
  <c r="BF171"/>
  <c r="BF175"/>
  <c r="BF177"/>
  <c r="BF178"/>
  <c r="BF180"/>
  <c r="BF182"/>
  <c r="BF183"/>
  <c r="BF190"/>
  <c r="BF193"/>
  <c r="BF194"/>
  <c r="BF197"/>
  <c r="BF202"/>
  <c r="BF203"/>
  <c r="BF206"/>
  <c r="BF212"/>
  <c r="F92"/>
  <c r="BF142"/>
  <c r="BF143"/>
  <c r="BF145"/>
  <c r="BF151"/>
  <c r="BF153"/>
  <c r="BF155"/>
  <c r="BF157"/>
  <c r="BF158"/>
  <c r="BF162"/>
  <c r="BF167"/>
  <c r="BF189"/>
  <c r="BF196"/>
  <c r="BF198"/>
  <c r="BF200"/>
  <c i="6" r="J92"/>
  <c i="5" r="J138"/>
  <c r="J98"/>
  <c i="6" r="F92"/>
  <c r="E128"/>
  <c r="J132"/>
  <c r="BF142"/>
  <c r="BF143"/>
  <c r="BF147"/>
  <c r="BF158"/>
  <c r="BF160"/>
  <c r="BF169"/>
  <c r="BF163"/>
  <c r="BF174"/>
  <c r="BF177"/>
  <c r="BF141"/>
  <c r="BF148"/>
  <c r="BF151"/>
  <c r="BF154"/>
  <c r="BF156"/>
  <c r="BF161"/>
  <c r="BF162"/>
  <c r="BF166"/>
  <c r="BF144"/>
  <c r="BF146"/>
  <c r="BF157"/>
  <c r="BF172"/>
  <c r="BF189"/>
  <c r="BF201"/>
  <c r="BF192"/>
  <c r="BF193"/>
  <c r="BF149"/>
  <c r="BF153"/>
  <c r="BF150"/>
  <c r="BF170"/>
  <c r="BF173"/>
  <c r="BF180"/>
  <c r="BF182"/>
  <c r="BF183"/>
  <c r="BF186"/>
  <c r="BF187"/>
  <c r="BF191"/>
  <c r="BF194"/>
  <c r="BF196"/>
  <c r="BF197"/>
  <c r="BF199"/>
  <c r="BF200"/>
  <c r="BF204"/>
  <c r="BF207"/>
  <c r="BF214"/>
  <c r="BF179"/>
  <c r="BF181"/>
  <c r="BF184"/>
  <c r="BF190"/>
  <c r="BF198"/>
  <c r="BF202"/>
  <c r="BF203"/>
  <c r="BF217"/>
  <c r="BF145"/>
  <c r="BF152"/>
  <c r="BF155"/>
  <c r="BF165"/>
  <c r="BF171"/>
  <c r="BF175"/>
  <c r="BF176"/>
  <c r="BF178"/>
  <c r="BF195"/>
  <c r="BF205"/>
  <c r="BF206"/>
  <c r="BF208"/>
  <c r="BF209"/>
  <c r="BF211"/>
  <c r="BF218"/>
  <c i="4" r="BK134"/>
  <c r="BK133"/>
  <c r="J133"/>
  <c r="J96"/>
  <c r="J30"/>
  <c i="5" r="E85"/>
  <c r="J89"/>
  <c r="F92"/>
  <c r="BF140"/>
  <c r="BF141"/>
  <c r="BF147"/>
  <c r="BF153"/>
  <c r="BF154"/>
  <c r="BF156"/>
  <c r="BF169"/>
  <c r="BF173"/>
  <c r="BF176"/>
  <c r="BF180"/>
  <c r="BF192"/>
  <c r="BF183"/>
  <c r="BF184"/>
  <c r="BF185"/>
  <c r="BF143"/>
  <c r="BF144"/>
  <c r="BF149"/>
  <c r="BF151"/>
  <c r="BF152"/>
  <c r="BF166"/>
  <c r="BF178"/>
  <c r="BF181"/>
  <c r="BF182"/>
  <c r="BF139"/>
  <c r="BF142"/>
  <c r="BF146"/>
  <c r="BF150"/>
  <c r="BF157"/>
  <c r="BF159"/>
  <c r="BF160"/>
  <c r="BF161"/>
  <c r="BF162"/>
  <c r="BF165"/>
  <c r="BF171"/>
  <c r="BF177"/>
  <c r="BF186"/>
  <c r="J92"/>
  <c r="BF145"/>
  <c r="BF148"/>
  <c r="BF164"/>
  <c r="BF167"/>
  <c r="BF168"/>
  <c r="BF170"/>
  <c r="BF174"/>
  <c r="BF179"/>
  <c r="BF187"/>
  <c r="BF189"/>
  <c r="BF193"/>
  <c i="3" r="T130"/>
  <c i="4" r="J92"/>
  <c r="BF144"/>
  <c r="BF146"/>
  <c r="BF147"/>
  <c r="BF148"/>
  <c r="BF141"/>
  <c r="BF136"/>
  <c r="BF139"/>
  <c r="BF140"/>
  <c r="E85"/>
  <c r="J89"/>
  <c r="F92"/>
  <c r="BF137"/>
  <c r="BF142"/>
  <c r="BF143"/>
  <c i="3" r="J132"/>
  <c r="J98"/>
  <c i="4" r="BF138"/>
  <c r="BF149"/>
  <c r="BF145"/>
  <c r="BF158"/>
  <c r="BF168"/>
  <c r="BF152"/>
  <c r="BF154"/>
  <c r="BF162"/>
  <c r="BF163"/>
  <c r="BF170"/>
  <c r="BF180"/>
  <c r="BF184"/>
  <c r="BF185"/>
  <c r="BF175"/>
  <c r="BF178"/>
  <c r="BF177"/>
  <c r="BF183"/>
  <c r="BF186"/>
  <c r="BF187"/>
  <c r="BF193"/>
  <c r="BF192"/>
  <c r="BF150"/>
  <c r="BF153"/>
  <c r="BF156"/>
  <c r="BF157"/>
  <c r="BF160"/>
  <c r="BF164"/>
  <c r="BF169"/>
  <c r="BF172"/>
  <c r="BF173"/>
  <c r="BF190"/>
  <c r="BF191"/>
  <c r="BF194"/>
  <c r="BF195"/>
  <c r="BF196"/>
  <c r="BF151"/>
  <c r="BF155"/>
  <c r="BF161"/>
  <c r="BF166"/>
  <c r="BF167"/>
  <c r="BF171"/>
  <c r="BF176"/>
  <c r="BF179"/>
  <c r="BF182"/>
  <c r="BF188"/>
  <c r="BF189"/>
  <c r="BF197"/>
  <c r="BF199"/>
  <c r="BF200"/>
  <c i="3" r="J89"/>
  <c r="E120"/>
  <c r="BF135"/>
  <c r="BF145"/>
  <c r="BF154"/>
  <c r="J92"/>
  <c r="BF133"/>
  <c r="BF144"/>
  <c r="BF146"/>
  <c r="BF148"/>
  <c r="F92"/>
  <c r="BF137"/>
  <c r="BF138"/>
  <c r="BF141"/>
  <c r="BF142"/>
  <c r="BF143"/>
  <c r="BF152"/>
  <c r="BF153"/>
  <c r="BF134"/>
  <c r="BF136"/>
  <c r="BF147"/>
  <c r="BF149"/>
  <c r="BF150"/>
  <c r="BF151"/>
  <c r="BF155"/>
  <c i="2" r="J121"/>
  <c r="BF130"/>
  <c r="E85"/>
  <c r="J92"/>
  <c r="F92"/>
  <c r="BF131"/>
  <c r="BF129"/>
  <c r="BF132"/>
  <c i="1" r="AZ95"/>
  <c i="2" r="F38"/>
  <c i="1" r="BC95"/>
  <c i="4" r="F39"/>
  <c i="1" r="BD97"/>
  <c i="6" r="F38"/>
  <c i="1" r="BC99"/>
  <c i="8" r="F37"/>
  <c i="1" r="BB101"/>
  <c i="10" r="F35"/>
  <c i="1" r="AZ103"/>
  <c i="12" r="F39"/>
  <c i="1" r="BB106"/>
  <c i="15" r="F41"/>
  <c i="1" r="BD110"/>
  <c i="17" r="F41"/>
  <c i="1" r="BD112"/>
  <c i="19" r="J37"/>
  <c i="1" r="AV115"/>
  <c i="21" r="F39"/>
  <c i="1" r="BD117"/>
  <c i="26" r="F39"/>
  <c i="1" r="BD122"/>
  <c i="3" r="F35"/>
  <c i="1" r="AZ96"/>
  <c i="5" r="J35"/>
  <c i="1" r="AV98"/>
  <c i="7" r="F39"/>
  <c i="1" r="BD100"/>
  <c i="8" r="F35"/>
  <c i="1" r="AZ101"/>
  <c i="11" r="F41"/>
  <c i="1" r="BD105"/>
  <c i="12" r="J37"/>
  <c i="1" r="AV106"/>
  <c i="13" r="F35"/>
  <c i="1" r="AZ107"/>
  <c i="16" r="F40"/>
  <c i="1" r="BC111"/>
  <c i="18" r="F35"/>
  <c i="1" r="AZ113"/>
  <c i="21" r="F35"/>
  <c i="1" r="AZ117"/>
  <c i="25" r="F37"/>
  <c i="1" r="BB121"/>
  <c i="3" r="F37"/>
  <c i="1" r="BB96"/>
  <c i="5" r="F35"/>
  <c i="1" r="AZ98"/>
  <c i="7" r="F38"/>
  <c i="1" r="BC100"/>
  <c i="9" r="F37"/>
  <c i="1" r="BB102"/>
  <c i="11" r="F40"/>
  <c i="1" r="BC105"/>
  <c i="13" r="J35"/>
  <c i="1" r="AV107"/>
  <c i="16" r="F37"/>
  <c i="1" r="AZ111"/>
  <c i="18" r="F39"/>
  <c i="1" r="BD113"/>
  <c i="22" r="F35"/>
  <c i="1" r="AZ118"/>
  <c i="23" r="F37"/>
  <c i="1" r="BB119"/>
  <c i="26" r="F38"/>
  <c i="1" r="BC122"/>
  <c i="2" r="F39"/>
  <c i="1" r="BD95"/>
  <c i="4" r="J112"/>
  <c r="BF112"/>
  <c r="J36"/>
  <c i="1" r="AW97"/>
  <c i="4" r="J35"/>
  <c i="1" r="AV97"/>
  <c i="6" r="F39"/>
  <c i="1" r="BD99"/>
  <c i="8" r="F39"/>
  <c i="1" r="BD101"/>
  <c i="10" r="J35"/>
  <c i="1" r="AV103"/>
  <c i="13" r="F39"/>
  <c i="1" r="BD107"/>
  <c i="17" r="F37"/>
  <c i="1" r="AZ112"/>
  <c i="18" r="F38"/>
  <c i="1" r="BC113"/>
  <c i="21" r="F37"/>
  <c i="1" r="BB117"/>
  <c i="25" r="J108"/>
  <c r="BF108"/>
  <c r="J36"/>
  <c i="1" r="AW121"/>
  <c i="5" r="F38"/>
  <c i="1" r="BC98"/>
  <c i="10" r="F39"/>
  <c i="1" r="BD103"/>
  <c i="14" r="F37"/>
  <c i="1" r="AZ109"/>
  <c i="15" r="F37"/>
  <c i="1" r="AZ110"/>
  <c i="20" r="F41"/>
  <c i="1" r="BD116"/>
  <c i="23" r="J35"/>
  <c i="1" r="AV119"/>
  <c i="25" r="J35"/>
  <c i="1" r="AV121"/>
  <c i="3" r="F39"/>
  <c i="1" r="BD96"/>
  <c i="5" r="F39"/>
  <c i="1" r="BD98"/>
  <c i="6" r="F37"/>
  <c i="1" r="BB99"/>
  <c i="9" r="F39"/>
  <c i="1" r="BD102"/>
  <c i="11" r="J110"/>
  <c r="BF110"/>
  <c r="F38"/>
  <c i="1" r="BA105"/>
  <c i="12" r="F41"/>
  <c i="1" r="BD106"/>
  <c i="14" r="J37"/>
  <c i="1" r="AV109"/>
  <c i="15" r="J114"/>
  <c r="J108"/>
  <c r="J116"/>
  <c r="F39"/>
  <c i="1" r="BB110"/>
  <c i="18" r="F37"/>
  <c i="1" r="BB113"/>
  <c i="21" r="J35"/>
  <c i="1" r="AV117"/>
  <c i="25" r="F38"/>
  <c i="1" r="BC121"/>
  <c i="4" r="F35"/>
  <c i="1" r="AZ97"/>
  <c i="7" r="F37"/>
  <c i="1" r="BB100"/>
  <c i="10" r="F38"/>
  <c i="1" r="BC103"/>
  <c i="15" r="J37"/>
  <c i="1" r="AV110"/>
  <c i="20" r="F39"/>
  <c i="1" r="BB116"/>
  <c i="23" r="F38"/>
  <c i="1" r="BC119"/>
  <c i="25" r="F35"/>
  <c i="1" r="AZ121"/>
  <c i="7" r="F35"/>
  <c i="1" r="AZ100"/>
  <c i="9" r="F38"/>
  <c i="1" r="BC102"/>
  <c i="11" r="F39"/>
  <c i="1" r="BB105"/>
  <c i="13" r="F37"/>
  <c i="1" r="BB107"/>
  <c i="17" r="F40"/>
  <c i="1" r="BC112"/>
  <c i="19" r="F41"/>
  <c i="1" r="BD115"/>
  <c i="20" r="F37"/>
  <c i="1" r="AZ116"/>
  <c i="22" r="F39"/>
  <c i="1" r="BD118"/>
  <c i="23" r="F35"/>
  <c i="1" r="AZ119"/>
  <c i="24" r="F38"/>
  <c i="1" r="BC120"/>
  <c i="26" r="F37"/>
  <c i="1" r="BB122"/>
  <c r="AS94"/>
  <c i="4" r="F37"/>
  <c i="1" r="BB97"/>
  <c i="7" r="J35"/>
  <c i="1" r="AV100"/>
  <c i="9" r="J35"/>
  <c i="1" r="AV102"/>
  <c i="11" r="J37"/>
  <c i="1" r="AV105"/>
  <c i="14" r="F39"/>
  <c i="1" r="BB109"/>
  <c i="15" r="F40"/>
  <c i="1" r="BC110"/>
  <c i="17" r="F39"/>
  <c i="1" r="BB112"/>
  <c i="19" r="F37"/>
  <c i="1" r="AZ115"/>
  <c i="20" r="J37"/>
  <c i="1" r="AV116"/>
  <c i="22" r="F38"/>
  <c i="1" r="BC118"/>
  <c i="24" r="F35"/>
  <c i="1" r="AZ120"/>
  <c i="26" r="J35"/>
  <c i="1" r="AV122"/>
  <c i="4" r="F38"/>
  <c i="1" r="BC97"/>
  <c i="8" r="J35"/>
  <c i="1" r="AV101"/>
  <c i="11" r="F37"/>
  <c i="1" r="AZ105"/>
  <c i="14" r="F40"/>
  <c i="1" r="BC109"/>
  <c i="17" r="J37"/>
  <c i="1" r="AV112"/>
  <c i="19" r="F39"/>
  <c i="1" r="BB115"/>
  <c i="22" r="J35"/>
  <c i="1" r="AV118"/>
  <c i="24" r="F39"/>
  <c i="1" r="BD120"/>
  <c i="6" r="J35"/>
  <c i="1" r="AV99"/>
  <c i="9" r="F35"/>
  <c i="1" r="AZ102"/>
  <c i="12" r="F37"/>
  <c i="1" r="AZ106"/>
  <c i="13" r="F38"/>
  <c i="1" r="BC107"/>
  <c i="16" r="J37"/>
  <c i="1" r="AV111"/>
  <c i="18" r="J35"/>
  <c i="1" r="AV113"/>
  <c i="22" r="F37"/>
  <c i="1" r="BB118"/>
  <c i="23" r="F39"/>
  <c i="1" r="BD119"/>
  <c i="24" r="J35"/>
  <c i="1" r="AV120"/>
  <c i="26" r="F35"/>
  <c i="1" r="AZ122"/>
  <c i="3" r="F38"/>
  <c i="1" r="BC96"/>
  <c i="6" r="F35"/>
  <c i="1" r="AZ99"/>
  <c i="10" r="F37"/>
  <c i="1" r="BB103"/>
  <c i="14" r="F41"/>
  <c i="1" r="BD109"/>
  <c i="16" r="F41"/>
  <c i="1" r="BD111"/>
  <c i="19" r="F40"/>
  <c i="1" r="BC115"/>
  <c i="21" r="F38"/>
  <c i="1" r="BC117"/>
  <c i="3" r="J35"/>
  <c i="1" r="AV96"/>
  <c i="5" r="F37"/>
  <c i="1" r="BB98"/>
  <c i="8" r="F38"/>
  <c i="1" r="BC101"/>
  <c i="12" r="F40"/>
  <c i="1" r="BC106"/>
  <c i="16" r="F39"/>
  <c i="1" r="BB111"/>
  <c i="20" r="F40"/>
  <c i="1" r="BC116"/>
  <c i="24" r="F37"/>
  <c i="1" r="BB120"/>
  <c i="25" r="F39"/>
  <c i="1" r="BD121"/>
  <c i="24" r="J108"/>
  <c r="J102"/>
  <c r="J31"/>
  <c r="J32"/>
  <c i="1" r="AG120"/>
  <c i="18" l="1" r="R154"/>
  <c r="T154"/>
  <c i="12" r="BK134"/>
  <c r="J134"/>
  <c r="J99"/>
  <c i="21" r="T141"/>
  <c r="T140"/>
  <c i="8" r="T137"/>
  <c r="T136"/>
  <c i="17" r="P134"/>
  <c i="1" r="AU112"/>
  <c i="3" r="R130"/>
  <c i="26" r="P136"/>
  <c r="P135"/>
  <c i="1" r="AU122"/>
  <c i="16" r="P135"/>
  <c r="P134"/>
  <c i="1" r="AU111"/>
  <c i="26" r="R136"/>
  <c r="R135"/>
  <c i="13" r="BK133"/>
  <c r="J133"/>
  <c r="J97"/>
  <c i="4" r="P134"/>
  <c r="P133"/>
  <c i="1" r="AU97"/>
  <c i="13" r="P133"/>
  <c r="P132"/>
  <c i="1" r="AU107"/>
  <c i="6" r="P139"/>
  <c r="P138"/>
  <c i="1" r="AU99"/>
  <c i="19" r="T135"/>
  <c i="9" r="R137"/>
  <c r="R136"/>
  <c i="15" r="R138"/>
  <c r="R137"/>
  <c i="17" r="T134"/>
  <c i="7" r="T140"/>
  <c r="T139"/>
  <c i="9" r="P137"/>
  <c r="P136"/>
  <c i="1" r="AU102"/>
  <c i="4" r="T134"/>
  <c r="T133"/>
  <c i="22" r="P130"/>
  <c r="P129"/>
  <c i="1" r="AU118"/>
  <c i="21" r="P140"/>
  <c i="1" r="AU117"/>
  <c i="25" r="P130"/>
  <c r="P129"/>
  <c i="1" r="AU121"/>
  <c i="25" r="R130"/>
  <c r="R129"/>
  <c i="5" r="T137"/>
  <c r="T136"/>
  <c i="6" r="R139"/>
  <c r="R138"/>
  <c i="26" r="T136"/>
  <c r="T135"/>
  <c i="18" r="P139"/>
  <c r="P138"/>
  <c i="1" r="AU113"/>
  <c i="9" r="T137"/>
  <c r="T136"/>
  <c i="10" r="BK137"/>
  <c r="J137"/>
  <c r="J97"/>
  <c i="12" r="R134"/>
  <c r="R133"/>
  <c i="7" r="R140"/>
  <c r="R139"/>
  <c i="24" r="T130"/>
  <c r="T129"/>
  <c i="16" r="T135"/>
  <c r="T134"/>
  <c i="15" r="T138"/>
  <c r="T137"/>
  <c i="6" r="T139"/>
  <c r="T138"/>
  <c i="13" r="R133"/>
  <c r="R132"/>
  <c i="10" r="T137"/>
  <c r="T136"/>
  <c i="5" r="P137"/>
  <c r="P136"/>
  <c i="1" r="AU98"/>
  <c i="14" r="P135"/>
  <c i="1" r="AU109"/>
  <c i="13" r="T133"/>
  <c r="T132"/>
  <c i="5" r="BK137"/>
  <c r="J137"/>
  <c r="J97"/>
  <c i="21" r="BK168"/>
  <c r="J168"/>
  <c r="J104"/>
  <c i="3" r="P130"/>
  <c i="1" r="AU96"/>
  <c i="22" r="T130"/>
  <c r="T129"/>
  <c i="21" r="R141"/>
  <c r="R140"/>
  <c i="8" r="BK137"/>
  <c r="J137"/>
  <c r="J97"/>
  <c i="18" r="T139"/>
  <c r="T138"/>
  <c i="8" r="P137"/>
  <c r="P136"/>
  <c i="1" r="AU101"/>
  <c i="19" r="R135"/>
  <c i="18" r="R139"/>
  <c r="R138"/>
  <c i="8" r="R137"/>
  <c r="R136"/>
  <c i="4" r="R134"/>
  <c r="R133"/>
  <c i="20" r="BK156"/>
  <c r="J156"/>
  <c r="J99"/>
  <c i="18" r="BK154"/>
  <c r="J154"/>
  <c r="J100"/>
  <c i="6" r="BK212"/>
  <c r="J212"/>
  <c r="J105"/>
  <c i="17" r="BK135"/>
  <c r="J135"/>
  <c r="J99"/>
  <c i="18" r="BK139"/>
  <c r="J139"/>
  <c r="J97"/>
  <c i="24" r="J131"/>
  <c r="J98"/>
  <c i="2" r="BK127"/>
  <c r="J127"/>
  <c r="J96"/>
  <c r="J30"/>
  <c i="6" r="BK215"/>
  <c r="J215"/>
  <c r="J107"/>
  <c i="7" r="BK210"/>
  <c r="J210"/>
  <c r="J108"/>
  <c i="8" r="BK202"/>
  <c r="J202"/>
  <c r="J105"/>
  <c i="9" r="BK194"/>
  <c r="J194"/>
  <c r="J105"/>
  <c i="16" r="BK135"/>
  <c r="BK134"/>
  <c r="J134"/>
  <c r="J98"/>
  <c r="J32"/>
  <c i="23" r="BK129"/>
  <c r="J129"/>
  <c r="J97"/>
  <c i="6" r="BK139"/>
  <c r="J139"/>
  <c r="J97"/>
  <c i="3" r="BK139"/>
  <c r="J139"/>
  <c r="J99"/>
  <c i="7" r="BK140"/>
  <c r="BK207"/>
  <c r="J207"/>
  <c r="J106"/>
  <c i="5" r="BK190"/>
  <c r="J190"/>
  <c r="J105"/>
  <c i="26" r="BK136"/>
  <c r="J136"/>
  <c r="J97"/>
  <c i="22" r="BK130"/>
  <c r="J130"/>
  <c r="J97"/>
  <c i="21" r="BK141"/>
  <c r="J141"/>
  <c r="J97"/>
  <c i="26" r="BK203"/>
  <c r="J203"/>
  <c r="J104"/>
  <c i="25" r="J130"/>
  <c r="J97"/>
  <c i="24" r="BF108"/>
  <c i="21" r="BK140"/>
  <c r="J140"/>
  <c r="J96"/>
  <c r="J30"/>
  <c i="19" r="BK135"/>
  <c r="J135"/>
  <c r="J98"/>
  <c r="J32"/>
  <c i="15" r="J138"/>
  <c r="J99"/>
  <c r="J33"/>
  <c i="14" r="BK135"/>
  <c r="J135"/>
  <c r="J98"/>
  <c r="J32"/>
  <c i="15" r="BF114"/>
  <c i="9" r="BK136"/>
  <c r="J136"/>
  <c r="J96"/>
  <c r="J30"/>
  <c i="4" r="J134"/>
  <c r="J97"/>
  <c i="1" r="BB104"/>
  <c r="AX104"/>
  <c r="BD108"/>
  <c i="25" r="J102"/>
  <c r="J110"/>
  <c i="1" r="AU104"/>
  <c i="11" r="J38"/>
  <c i="1" r="AW105"/>
  <c r="AT105"/>
  <c i="2" r="J106"/>
  <c r="BF106"/>
  <c r="F36"/>
  <c i="1" r="BA95"/>
  <c i="16" r="J111"/>
  <c r="BF111"/>
  <c r="F38"/>
  <c i="1" r="BA111"/>
  <c r="AT97"/>
  <c r="AZ104"/>
  <c r="AV104"/>
  <c r="BB108"/>
  <c r="AX108"/>
  <c r="BC114"/>
  <c r="AY114"/>
  <c i="11" r="J104"/>
  <c r="J112"/>
  <c i="14" r="J112"/>
  <c r="J106"/>
  <c r="J114"/>
  <c i="1" r="AU114"/>
  <c i="19" r="J112"/>
  <c r="BF112"/>
  <c r="F38"/>
  <c i="1" r="BA115"/>
  <c i="25" r="F36"/>
  <c i="1" r="BA121"/>
  <c r="AZ114"/>
  <c r="AV114"/>
  <c i="15" r="J34"/>
  <c i="1" r="AG110"/>
  <c r="BC108"/>
  <c r="AY108"/>
  <c r="BD114"/>
  <c i="21" r="J119"/>
  <c r="J113"/>
  <c r="J31"/>
  <c r="J32"/>
  <c i="1" r="AG117"/>
  <c i="4" r="F36"/>
  <c i="1" r="BA97"/>
  <c i="4" r="J106"/>
  <c r="J31"/>
  <c r="J32"/>
  <c i="1" r="AG97"/>
  <c r="BC104"/>
  <c r="AY104"/>
  <c r="BB114"/>
  <c r="AX114"/>
  <c i="24" r="F36"/>
  <c i="1" r="BA120"/>
  <c r="AZ108"/>
  <c r="AV108"/>
  <c i="24" r="J110"/>
  <c i="1" r="BD104"/>
  <c r="AT121"/>
  <c i="15" r="J38"/>
  <c i="1" r="AW110"/>
  <c r="AT110"/>
  <c i="9" r="J115"/>
  <c r="J109"/>
  <c r="J31"/>
  <c r="J32"/>
  <c i="1" r="AG102"/>
  <c i="7" l="1" r="BK139"/>
  <c r="J139"/>
  <c r="J96"/>
  <c r="J30"/>
  <c i="18" r="BK138"/>
  <c r="J138"/>
  <c r="J96"/>
  <c r="J30"/>
  <c i="12" r="BK133"/>
  <c r="J133"/>
  <c r="J98"/>
  <c r="J32"/>
  <c i="3" r="BK130"/>
  <c r="J130"/>
  <c r="J96"/>
  <c r="J30"/>
  <c i="22" r="BK129"/>
  <c r="J129"/>
  <c r="J96"/>
  <c r="J30"/>
  <c i="6" r="BK138"/>
  <c r="J138"/>
  <c r="J96"/>
  <c r="J30"/>
  <c i="7" r="J140"/>
  <c r="J97"/>
  <c i="13" r="BK132"/>
  <c r="J132"/>
  <c r="J96"/>
  <c r="J30"/>
  <c i="20" r="BK133"/>
  <c r="J133"/>
  <c r="J98"/>
  <c r="J32"/>
  <c i="10" r="BK136"/>
  <c r="J136"/>
  <c r="J96"/>
  <c r="J30"/>
  <c i="5" r="BK136"/>
  <c r="J136"/>
  <c r="J96"/>
  <c r="J30"/>
  <c i="17" r="BK134"/>
  <c r="J134"/>
  <c r="J98"/>
  <c r="J32"/>
  <c i="8" r="BK136"/>
  <c r="J136"/>
  <c r="J96"/>
  <c r="J30"/>
  <c i="16" r="J135"/>
  <c r="J99"/>
  <c i="26" r="BK135"/>
  <c r="J135"/>
  <c r="J96"/>
  <c r="J30"/>
  <c i="23" r="BK128"/>
  <c r="J128"/>
  <c r="J96"/>
  <c r="J30"/>
  <c i="25" r="J31"/>
  <c i="21" r="BF119"/>
  <c i="15" r="J43"/>
  <c i="14" r="BF112"/>
  <c r="J33"/>
  <c i="11" r="J33"/>
  <c i="9" r="BF115"/>
  <c i="4" r="J41"/>
  <c i="1" r="AN97"/>
  <c r="AN110"/>
  <c i="7" r="J118"/>
  <c r="BF118"/>
  <c r="F36"/>
  <c i="1" r="BA100"/>
  <c i="18" r="J117"/>
  <c r="J111"/>
  <c r="J31"/>
  <c r="J32"/>
  <c i="1" r="AG113"/>
  <c i="2" r="J36"/>
  <c i="1" r="AW95"/>
  <c r="AT95"/>
  <c i="22" r="J108"/>
  <c r="J102"/>
  <c r="J110"/>
  <c i="17" r="J111"/>
  <c r="J105"/>
  <c r="J113"/>
  <c i="23" r="J107"/>
  <c r="J101"/>
  <c r="J109"/>
  <c i="9" r="J36"/>
  <c i="1" r="AW102"/>
  <c r="AT102"/>
  <c i="25" r="J32"/>
  <c i="1" r="AG121"/>
  <c r="AN121"/>
  <c r="AU108"/>
  <c i="16" r="J105"/>
  <c r="J113"/>
  <c i="2" r="J100"/>
  <c r="J31"/>
  <c r="J32"/>
  <c i="1" r="AG95"/>
  <c r="AN95"/>
  <c i="12" r="J110"/>
  <c r="J104"/>
  <c r="J33"/>
  <c r="J34"/>
  <c i="1" r="AG106"/>
  <c i="6" r="J117"/>
  <c r="J111"/>
  <c r="J119"/>
  <c i="5" r="J115"/>
  <c r="BF115"/>
  <c r="F36"/>
  <c i="1" r="BA98"/>
  <c i="9" r="J117"/>
  <c i="14" r="F38"/>
  <c i="1" r="BA109"/>
  <c i="21" r="J36"/>
  <c i="1" r="AW117"/>
  <c r="AT117"/>
  <c i="16" r="J38"/>
  <c i="1" r="AW111"/>
  <c r="AT111"/>
  <c i="14" r="J38"/>
  <c i="1" r="AW109"/>
  <c r="AT109"/>
  <c i="3" r="J109"/>
  <c r="J103"/>
  <c r="J111"/>
  <c i="10" r="J115"/>
  <c r="J109"/>
  <c r="J117"/>
  <c i="9" r="F36"/>
  <c i="1" r="BA102"/>
  <c r="BB94"/>
  <c r="W31"/>
  <c i="20" r="J110"/>
  <c r="BF110"/>
  <c r="F38"/>
  <c i="1" r="BA116"/>
  <c r="BA114"/>
  <c r="AW114"/>
  <c r="AT114"/>
  <c i="13" r="J111"/>
  <c r="BF111"/>
  <c r="F36"/>
  <c i="1" r="BA107"/>
  <c i="26" r="J114"/>
  <c r="J108"/>
  <c r="J116"/>
  <c i="4" r="J114"/>
  <c i="14" r="J34"/>
  <c i="1" r="AG109"/>
  <c i="15" r="F38"/>
  <c i="1" r="BA110"/>
  <c i="19" r="J38"/>
  <c i="1" r="AW115"/>
  <c r="AT115"/>
  <c i="24" r="J36"/>
  <c i="1" r="AW120"/>
  <c r="AT120"/>
  <c i="8" r="J115"/>
  <c r="J109"/>
  <c r="J31"/>
  <c r="J32"/>
  <c i="1" r="AG101"/>
  <c i="11" r="J34"/>
  <c i="1" r="AG105"/>
  <c i="19" r="J106"/>
  <c r="J114"/>
  <c i="1" r="BD94"/>
  <c r="W33"/>
  <c r="BC94"/>
  <c r="AY94"/>
  <c i="21" r="F36"/>
  <c i="1" r="BA117"/>
  <c i="21" r="J121"/>
  <c i="1" r="AZ94"/>
  <c r="AV94"/>
  <c r="AK29"/>
  <c i="2" l="1" r="J41"/>
  <c i="18" r="BF117"/>
  <c i="16" r="J33"/>
  <c i="10" r="J31"/>
  <c i="23" r="J31"/>
  <c i="10" r="BF115"/>
  <c i="8" r="BF115"/>
  <c i="6" r="J31"/>
  <c i="12" r="BF110"/>
  <c i="3" r="BF109"/>
  <c i="6" r="BF117"/>
  <c i="17" r="J33"/>
  <c r="BF111"/>
  <c i="26" r="J31"/>
  <c i="23" r="BF107"/>
  <c i="3" r="J31"/>
  <c i="26" r="BF114"/>
  <c i="22" r="J31"/>
  <c r="BF108"/>
  <c i="25" r="J41"/>
  <c i="24" r="J41"/>
  <c i="21" r="J41"/>
  <c i="19" r="J33"/>
  <c i="14" r="J43"/>
  <c i="1" r="AN109"/>
  <c r="AN105"/>
  <c i="11" r="J43"/>
  <c i="9" r="J41"/>
  <c i="1" r="AN102"/>
  <c r="AN117"/>
  <c r="AN120"/>
  <c i="2" r="J108"/>
  <c i="1" r="AU94"/>
  <c i="18" r="J119"/>
  <c i="10" r="F36"/>
  <c i="1" r="BA103"/>
  <c r="AG104"/>
  <c i="18" r="F36"/>
  <c i="1" r="BA113"/>
  <c i="26" r="J32"/>
  <c i="1" r="AG122"/>
  <c i="8" r="J117"/>
  <c i="7" r="J36"/>
  <c i="1" r="AW100"/>
  <c r="AT100"/>
  <c i="5" r="J109"/>
  <c r="J117"/>
  <c i="20" r="J38"/>
  <c i="1" r="AW116"/>
  <c r="AT116"/>
  <c r="W29"/>
  <c i="16" r="J34"/>
  <c i="1" r="AG111"/>
  <c r="AN111"/>
  <c i="8" r="J36"/>
  <c i="1" r="AW101"/>
  <c r="AT101"/>
  <c i="13" r="J105"/>
  <c r="J113"/>
  <c i="7" r="J112"/>
  <c r="J120"/>
  <c i="22" r="J32"/>
  <c i="1" r="AG118"/>
  <c i="20" r="J104"/>
  <c r="J33"/>
  <c r="J34"/>
  <c i="1" r="AG116"/>
  <c r="AN116"/>
  <c i="13" r="J36"/>
  <c i="1" r="AW107"/>
  <c r="AT107"/>
  <c i="19" r="J34"/>
  <c i="1" r="AG115"/>
  <c i="17" r="J38"/>
  <c i="1" r="AW112"/>
  <c r="AT112"/>
  <c i="12" r="J112"/>
  <c i="1" r="AX94"/>
  <c i="12" r="J38"/>
  <c i="1" r="AW106"/>
  <c r="AT106"/>
  <c i="10" r="J32"/>
  <c i="1" r="AG103"/>
  <c i="3" r="J36"/>
  <c i="1" r="AW96"/>
  <c r="AT96"/>
  <c i="6" r="J36"/>
  <c i="1" r="AW99"/>
  <c r="AT99"/>
  <c i="5" r="J36"/>
  <c i="1" r="AW98"/>
  <c r="AT98"/>
  <c i="23" r="J36"/>
  <c i="1" r="AW119"/>
  <c r="AT119"/>
  <c i="26" r="F36"/>
  <c i="1" r="BA122"/>
  <c r="W32"/>
  <c i="22" r="J36"/>
  <c i="1" r="AW118"/>
  <c r="AT118"/>
  <c i="23" r="J32"/>
  <c i="1" r="AG119"/>
  <c r="AN119"/>
  <c i="6" r="J32"/>
  <c i="1" r="AG99"/>
  <c r="AN99"/>
  <c i="17" r="J34"/>
  <c i="1" r="AG112"/>
  <c r="AN112"/>
  <c i="3" r="J32"/>
  <c i="1" r="AG96"/>
  <c r="AN96"/>
  <c i="16" l="1" r="J43"/>
  <c i="5" r="J31"/>
  <c i="8" r="J41"/>
  <c i="12" r="J43"/>
  <c i="7" r="J31"/>
  <c i="13" r="J31"/>
  <c i="17" r="J43"/>
  <c i="22" r="J41"/>
  <c i="20" r="J43"/>
  <c i="6" r="J41"/>
  <c i="23" r="J41"/>
  <c i="3" r="J41"/>
  <c i="1" r="AN115"/>
  <c i="19" r="J43"/>
  <c i="1" r="AN106"/>
  <c r="AN101"/>
  <c r="AN118"/>
  <c r="AG114"/>
  <c r="AN114"/>
  <c i="20" r="J112"/>
  <c i="22" r="F36"/>
  <c i="1" r="BA118"/>
  <c r="AG108"/>
  <c i="12" r="F38"/>
  <c i="1" r="BA106"/>
  <c r="BA104"/>
  <c r="AW104"/>
  <c r="AT104"/>
  <c r="AN104"/>
  <c i="17" r="F38"/>
  <c i="1" r="BA112"/>
  <c r="BA108"/>
  <c r="AW108"/>
  <c r="AT108"/>
  <c i="8" r="F36"/>
  <c i="1" r="BA101"/>
  <c i="5" r="J32"/>
  <c i="1" r="AG98"/>
  <c r="AN98"/>
  <c i="6" r="F36"/>
  <c i="1" r="BA99"/>
  <c i="18" r="J36"/>
  <c i="1" r="AW113"/>
  <c r="AT113"/>
  <c r="AN113"/>
  <c i="3" r="F36"/>
  <c i="1" r="BA96"/>
  <c i="10" r="J36"/>
  <c i="1" r="AW103"/>
  <c r="AT103"/>
  <c i="13" r="J32"/>
  <c i="1" r="AG107"/>
  <c r="AN107"/>
  <c i="23" r="F36"/>
  <c i="1" r="BA119"/>
  <c i="7" r="J32"/>
  <c i="1" r="AG100"/>
  <c r="AN100"/>
  <c i="26" r="J36"/>
  <c i="1" r="AW122"/>
  <c r="AT122"/>
  <c l="1" r="AN108"/>
  <c i="26" r="J41"/>
  <c i="10" r="J41"/>
  <c i="18" r="J41"/>
  <c i="5" r="J41"/>
  <c i="13" r="J41"/>
  <c i="7" r="J41"/>
  <c i="1" r="AN122"/>
  <c r="AN103"/>
  <c r="AG94"/>
  <c r="AK26"/>
  <c r="BA94"/>
  <c r="W30"/>
  <c l="1" r="AW94"/>
  <c r="AK30"/>
  <c r="AK35"/>
  <c l="1"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<sst xmlns="http://schemas.openxmlformats.org/spreadsheetml/2006/main">
  <si>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</si>
  <si>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</si>
  <si>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</si>
  <si>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False</t>
  </si>
  <si>
    <t>{5a910683-a2b2-407c-b78b-9d723127c98c}</t>
  </si>
  <si>
    <t xml:space="preserve">&gt;&gt;  skryté stĺpce  &lt;&lt;</t>
  </si>
  <si>
    <t>0,01</t>
  </si>
  <si>
    <t>23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</si>
  <si>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</si>
  <si>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</si>
  <si>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</si>
  <si>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</si>
  <si>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</si>
  <si>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03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</si>
  <si>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</si>
  <si>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</si>
  <si>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Tlačiarne – úprava dopravnej infraštruktúry - Mesto Košice</t>
  </si>
  <si>
    <t>JKSO:</t>
  </si>
  <si>
    <t>ČS:</t>
  </si>
  <si>
    <t>Miesto:</t>
  </si>
  <si>
    <t>ul. Letná, Košice</t>
  </si>
  <si>
    <t>Dátum:</t>
  </si>
  <si>
    <t>9. 8. 2026</t>
  </si>
  <si>
    <t>Objednávateľ:</t>
  </si>
  <si>
    <t>IČO:</t>
  </si>
  <si>
    <t>Mesto Košice, Trieda SNP 48/A, 04011 Košice</t>
  </si>
  <si>
    <t>IČ DPH:</t>
  </si>
  <si>
    <t>Zhotoviteľ:</t>
  </si>
  <si>
    <t>Vyplň údaj</t>
  </si>
  <si>
    <t>Projektant:</t>
  </si>
  <si>
    <t>d.g.A design graphic architecture s.r.o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</si>
  <si>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</si>
  <si>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</si>
  <si>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</si>
  <si>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</si>
  <si>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</si>
  <si>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</si>
  <si>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</si>
  <si>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</si>
  <si>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</si>
  <si>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</si>
  <si>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</si>
  <si>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</si>
  <si>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</si>
  <si>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</si>
  <si>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</si>
  <si>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</si>
  <si>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</si>
  <si>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</si>
  <si>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</si>
  <si>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</si>
  <si>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</si>
  <si>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</si>
  <si>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</si>
  <si>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</si>
  <si>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</si>
  <si>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</si>
  <si>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</si>
  <si>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</si>
  <si>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</si>
  <si>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</si>
  <si>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</si>
  <si>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</si>
  <si>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</si>
  <si>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</si>
  <si>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</si>
  <si>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</si>
  <si>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</si>
  <si>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</si>
  <si>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</si>
  <si>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</si>
  <si>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</si>
  <si>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</si>
  <si>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</si>
  <si>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</si>
  <si>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</si>
  <si>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</si>
  <si>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</si>
  <si>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</si>
  <si>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</si>
  <si>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SO000</t>
  </si>
  <si>
    <t>INVESTIČNÉ NÁKLADY NEOBSIAHNUTÉ V CENÁCH</t>
  </si>
  <si>
    <t>STA</t>
  </si>
  <si>
    <t>1</t>
  </si>
  <si>
    <t>{bb392d97-baa8-4067-956f-57a30a3b506a}</t>
  </si>
  <si>
    <t>SO011</t>
  </si>
  <si>
    <t>DOPRAVNÉ ZNAČENIE</t>
  </si>
  <si>
    <t>{e96ed0cb-05b6-4849-b67c-55b215be93b3}</t>
  </si>
  <si>
    <t>SO101</t>
  </si>
  <si>
    <t>WATSONOVA ULICA – STAVEBNÉ ÚPRAVY</t>
  </si>
  <si>
    <t>{de6ee5ad-ac67-45d0-9651-60139137d9bf}</t>
  </si>
  <si>
    <t>SO102</t>
  </si>
  <si>
    <t>LETNÁ ULICA – STAVEBNÉ ÚPRAVY NAPOJENIE NA WATSONOVU U.L</t>
  </si>
  <si>
    <t>{93fae4cd-d51b-4b7e-91a5-4c7b6bf84a37}</t>
  </si>
  <si>
    <t>SO103</t>
  </si>
  <si>
    <t>FESTIVALOVÉ NÁMESTIE ZÁPAD – STAVEBNÉ UPRAVY</t>
  </si>
  <si>
    <t>{37fa45f3-764a-4e69-86b9-3ebc3babb6e6}</t>
  </si>
  <si>
    <t>SO104</t>
  </si>
  <si>
    <t>ZASTÁVKA AMFITEÁTER (SMER LETNÁ)-STAV. ÚPRAVY</t>
  </si>
  <si>
    <t>{227efb05-87ed-4710-88b6-a527611b86f4}</t>
  </si>
  <si>
    <t>SO105</t>
  </si>
  <si>
    <t>STARÁ SPIŚSKÁ CESTA – SLÁDKOVIČOVA – STAVEBNÉ ÚPRAVY KRIŽOVATKY</t>
  </si>
  <si>
    <t>{11f994b4-fee0-4cd3-80ee-061c22ea7919}</t>
  </si>
  <si>
    <t>SO106</t>
  </si>
  <si>
    <t>PRESTAVBA ZASTÁVKY NA PARKOVACIE PLOCHY -WATSONOVA U.L</t>
  </si>
  <si>
    <t>{202d7731-b371-42e9-8653-a0284aabf803}</t>
  </si>
  <si>
    <t>SO107</t>
  </si>
  <si>
    <t>PRIECHOD PRE CHODCOV - WATSONOVA ULICA</t>
  </si>
  <si>
    <t>{e8371ae3-c7d3-4b1a-b5e4-339a4fd9a6a9}</t>
  </si>
  <si>
    <t>SO401</t>
  </si>
  <si>
    <t>VEREJNÉ OSVETLENIE</t>
  </si>
  <si>
    <t>{e8a73bc2-02da-4b2b-971d-b7d7478bf8b0}</t>
  </si>
  <si>
    <t>SO 401.11</t>
  </si>
  <si>
    <t>VEREJNÉ OSVETLENIE – VYVOLANÉ ÚPRAVY</t>
  </si>
  <si>
    <t>Časť</t>
  </si>
  <si>
    <t>2</t>
  </si>
  <si>
    <t>{7343753e-34fc-4a56-8538-bdfec3152295}</t>
  </si>
  <si>
    <t>SO 401.12</t>
  </si>
  <si>
    <t>{f63b345d-f8c4-4eed-a238-6b463462b3d4}</t>
  </si>
  <si>
    <t>SO402.1</t>
  </si>
  <si>
    <t>PRÍPOJKY CESTNEJ KANALIZÁCIE</t>
  </si>
  <si>
    <t>{41f82845-311c-4c25-9398-0df403698aea}</t>
  </si>
  <si>
    <t>SO403</t>
  </si>
  <si>
    <t>PRELOŽKY A OCHRANA IS</t>
  </si>
  <si>
    <t>{54c99eff-1318-4e06-9dce-0524f322517b}</t>
  </si>
  <si>
    <t>SO403.1.1</t>
  </si>
  <si>
    <t>PRELOŽKY A OCHRANA IS – PRELOŽKA PLYNOVODU</t>
  </si>
  <si>
    <t>{e46506fe-19a2-4543-a4a2-b616de123b67}</t>
  </si>
  <si>
    <t>SO403.1.2</t>
  </si>
  <si>
    <t>PRELOŽKY A OCHRANA IS – REK. VEREJNEJ KANALIZÁCIE</t>
  </si>
  <si>
    <t>{06773bd0-2228-4055-8e2f-638b16b77ab8}</t>
  </si>
  <si>
    <t>SO403.1.3</t>
  </si>
  <si>
    <t>PRELOŽKY A OCHRANA IS – OCHRANA IS</t>
  </si>
  <si>
    <t>{59a5ce2b-0954-4c65-b949-647159e83672}</t>
  </si>
  <si>
    <t>SO403.1.4</t>
  </si>
  <si>
    <t>PRELOŽKY A OCHRANA IS – VSD</t>
  </si>
  <si>
    <t>{94d21110-6ffe-45d9-82cc-33b95ed0dea7}</t>
  </si>
  <si>
    <t>SO404.1</t>
  </si>
  <si>
    <t>TERENNÉ A SADOVÉ ÚPRAVY</t>
  </si>
  <si>
    <t>{10436c53-ac62-41d1-851d-7ebab13da9fe}</t>
  </si>
  <si>
    <t>SO405</t>
  </si>
  <si>
    <t>PRELOŽKY TRAKČNÉHO VEDENIA</t>
  </si>
  <si>
    <t>{9d768ad0-d228-4ce2-b23f-d6a760aae24f}</t>
  </si>
  <si>
    <t>SO405.1.1</t>
  </si>
  <si>
    <t>PRELOŽKY TRAKČNÉHO VEDENIA – TROLEJOVÉ VEDENIE</t>
  </si>
  <si>
    <t>{c59008fc-d326-4b28-995d-98bfbf76e0b0}</t>
  </si>
  <si>
    <t>SO405.1.2</t>
  </si>
  <si>
    <t>PRELOŽKY TRAKČNÉHO VEDENIA – VEREJNÉ OSVETLENIE</t>
  </si>
  <si>
    <t>{c2792942-721c-464b-a39b-b5f409ddd7cd}</t>
  </si>
  <si>
    <t>SO406.1</t>
  </si>
  <si>
    <t>CESTNÁ SVETELNÁ SIGNALIZÁCIA</t>
  </si>
  <si>
    <t>{cfe8b9b9-23cd-4339-a502-5402a9c9cd05}</t>
  </si>
  <si>
    <t>SO407.1</t>
  </si>
  <si>
    <t>PRÍPOJKA NN – CSS</t>
  </si>
  <si>
    <t>{a97a163c-4449-4b26-95da-85abac12330d}</t>
  </si>
  <si>
    <t>SO408.1</t>
  </si>
  <si>
    <t>PRÍSTREŠKY MHD</t>
  </si>
  <si>
    <t>{73b871c8-fde7-4d8e-a70a-985864b578ee}</t>
  </si>
  <si>
    <t>SO409.1</t>
  </si>
  <si>
    <t>PRÍPOJKA NN – PRÍSTREŠKY MHD</t>
  </si>
  <si>
    <t>{658800cd-a4f6-407b-a627-e4ab82e2a46b}</t>
  </si>
  <si>
    <t>SO410.1</t>
  </si>
  <si>
    <t>INFORMAČNÝ A KAMEROVÝ SYSTÉM</t>
  </si>
  <si>
    <t>{97c275bd-c803-429f-8cd1-905881e668dc}</t>
  </si>
  <si>
    <t>SO411.1</t>
  </si>
  <si>
    <t>PRELOŽKY VEREJNÉHO VODOVODU, 105 - VYVOLANÉ ÚPRAVY</t>
  </si>
  <si>
    <t>{6ed30320-49a5-4f9c-b22a-6c30c34ab5f1}</t>
  </si>
  <si>
    <t>KRYCÍ LIST ROZPOČTU</t>
  </si>
  <si>
    <t>Objekt:</t>
  </si>
  <si>
    <t>SO000 - INVESTIČNÉ NÁKLADY NEOBSIAHNUTÉ V CENÁCH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</si>
  <si>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</si>
  <si>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</si>
  <si>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</si>
  <si>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</si>
  <si>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</si>
  <si>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</si>
  <si>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</si>
  <si>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</si>
  <si>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</si>
  <si>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</si>
  <si>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</si>
  <si>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</si>
  <si>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</si>
  <si>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</si>
  <si>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</si>
  <si>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</si>
  <si>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</si>
  <si>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</si>
  <si>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</si>
  <si>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</si>
  <si>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</si>
  <si>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</si>
  <si>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</si>
  <si>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</si>
  <si>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</si>
  <si>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</si>
  <si>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</si>
  <si>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</si>
  <si>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</si>
  <si>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</si>
  <si>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</si>
  <si>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</si>
  <si>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</si>
  <si>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K</t>
  </si>
  <si>
    <t>1003 IS</t>
  </si>
  <si>
    <t>Vytýčenie inžinierskych sietí</t>
  </si>
  <si>
    <t>súbor</t>
  </si>
  <si>
    <t>64</t>
  </si>
  <si>
    <t>-1482809777</t>
  </si>
  <si>
    <t>1004 IS</t>
  </si>
  <si>
    <t xml:space="preserve">Geodetické práce </t>
  </si>
  <si>
    <t>hod</t>
  </si>
  <si>
    <t>850334280</t>
  </si>
  <si>
    <t>3</t>
  </si>
  <si>
    <t>HZS-004.1</t>
  </si>
  <si>
    <t>Technický a autorský dozor</t>
  </si>
  <si>
    <t>512</t>
  </si>
  <si>
    <t>1064264966</t>
  </si>
  <si>
    <t>4</t>
  </si>
  <si>
    <t>HZS-005.1</t>
  </si>
  <si>
    <t>Projekt skutočného vyhotovenia</t>
  </si>
  <si>
    <t>sada</t>
  </si>
  <si>
    <t>357024376</t>
  </si>
  <si>
    <t>SO011 - DOPRAVNÉ ZNAČENIE</t>
  </si>
  <si>
    <t>2112</t>
  </si>
  <si>
    <t>22 - Práce na pozemných komunikáciach a letiskách</t>
  </si>
  <si>
    <t xml:space="preserve">    22250671 - Doplňujúce konštrukcie zvislé dopravné značky normálny alebo zväčšený rozmer</t>
  </si>
  <si>
    <t xml:space="preserve">    9 - Ostatné konštrukcie a práce-búranie</t>
  </si>
  <si>
    <t>Zariad. staveniska</t>
  </si>
  <si>
    <t>Mimostav. doprava</t>
  </si>
  <si>
    <t>Územné vplyvy</t>
  </si>
  <si>
    <t>Prevádzkové vplyvy</t>
  </si>
  <si>
    <t>Ostatné</t>
  </si>
  <si>
    <t>22</t>
  </si>
  <si>
    <t>Práce na pozemných komunikáciach a letiskách</t>
  </si>
  <si>
    <t>22250671</t>
  </si>
  <si>
    <t>Doplňujúce konštrukcie zvislé dopravné značky normálny alebo zväčšený rozmer</t>
  </si>
  <si>
    <t>M</t>
  </si>
  <si>
    <t>404410033930.S</t>
  </si>
  <si>
    <t>Regulačná značka všeobecná, rozmer 750 mm, retroreflexia RA2, pozinkovaná</t>
  </si>
  <si>
    <t>ks</t>
  </si>
  <si>
    <t>8</t>
  </si>
  <si>
    <t>140547551</t>
  </si>
  <si>
    <t>404410011300.S</t>
  </si>
  <si>
    <t>Výstražná značka, rozmer 900 mm, retroreflexia RA2, pozinkovaná</t>
  </si>
  <si>
    <t>174773928</t>
  </si>
  <si>
    <t>404410112315.S</t>
  </si>
  <si>
    <t>Informatívna značka, rozmer 1260 mm, retroreflexia RA2, pozinkovaná</t>
  </si>
  <si>
    <t>875760910</t>
  </si>
  <si>
    <t>404410176198</t>
  </si>
  <si>
    <t>Návesť ZDZ 344 "Varovná tabuľa", Zn lisovaná, V2 - 1600x1200 mm, RA3, P3, E2, SP1</t>
  </si>
  <si>
    <t>1223586264</t>
  </si>
  <si>
    <t>5</t>
  </si>
  <si>
    <t>404410177544.S</t>
  </si>
  <si>
    <t>Pruhová značka, rozmer 1600x1200 mm, retroreflexia RA2, pozinkovaná</t>
  </si>
  <si>
    <t>1660656588</t>
  </si>
  <si>
    <t>6</t>
  </si>
  <si>
    <t>404450006000.S</t>
  </si>
  <si>
    <t>Zariadenie dopravné - Smerová alebo vodiaca doska, rozmer 300x1225 mm, obojstranná, plastová</t>
  </si>
  <si>
    <t>-1870454715</t>
  </si>
  <si>
    <t>9</t>
  </si>
  <si>
    <t>Ostatné konštrukcie a práce-búranie</t>
  </si>
  <si>
    <t>7</t>
  </si>
  <si>
    <t>914812211.S</t>
  </si>
  <si>
    <t>Montáž zvislej dopravnej značky kompletnej základnej</t>
  </si>
  <si>
    <t>-580541764</t>
  </si>
  <si>
    <t>915709111</t>
  </si>
  <si>
    <t>Príplatok k cene za reflexnú úpravu balotinovú</t>
  </si>
  <si>
    <t>m2</t>
  </si>
  <si>
    <t>-1914883713</t>
  </si>
  <si>
    <t>915716122.S</t>
  </si>
  <si>
    <t>Vodorovné dopravné značenie striekané farbou čiar tenkých súvislých, farba biela retroreflexná šírky 120 mm</t>
  </si>
  <si>
    <t>m</t>
  </si>
  <si>
    <t>2047782255</t>
  </si>
  <si>
    <t>10</t>
  </si>
  <si>
    <t>915716142.S</t>
  </si>
  <si>
    <t>Vodorovné dopravné značenie striekané farbou čiar tenkých prerušovaných, farba biela retroreflexná šírky 120 mm</t>
  </si>
  <si>
    <t>1507743461</t>
  </si>
  <si>
    <t>11</t>
  </si>
  <si>
    <t>915716222.S</t>
  </si>
  <si>
    <t>Vodorovné dopravné značenie dvojzložkovým studeným plastom čiar tenkých súvislých, farba biela retroreflexná šírky 120 mm</t>
  </si>
  <si>
    <t>1080604115</t>
  </si>
  <si>
    <t>12</t>
  </si>
  <si>
    <t>915716224.S</t>
  </si>
  <si>
    <t>Vodorovné dopravné značenie dvojzložkovým studeným plastom čiar hrubých súvislých, farba biela retroreflexná šírky 250 mm</t>
  </si>
  <si>
    <t>524612379</t>
  </si>
  <si>
    <t>13</t>
  </si>
  <si>
    <t>915716242.S</t>
  </si>
  <si>
    <t>Vodorovné dopravné značenie dvojzložkovým studeným plastom čiar tenkých prerušovaných, farba biela retroreflexná šírky 120 mm</t>
  </si>
  <si>
    <t>-1295230219</t>
  </si>
  <si>
    <t>14</t>
  </si>
  <si>
    <t>915716244.S</t>
  </si>
  <si>
    <t>Vodorovné dopravné značenie dvojzložkovým studeným plastom čiar hrubých prerušovaných, farba biela retroreflexná šírky 250 mm</t>
  </si>
  <si>
    <t>34095706</t>
  </si>
  <si>
    <t>15</t>
  </si>
  <si>
    <t>915719111</t>
  </si>
  <si>
    <t>Príplatok k cene za reflexnú úpravu balotinovú deliacich čiar šírky 120 mm</t>
  </si>
  <si>
    <t>1938469331</t>
  </si>
  <si>
    <t>16</t>
  </si>
  <si>
    <t>915719211</t>
  </si>
  <si>
    <t>Príplatok k cene za reflexnú úpravu balotinovú vodiacich prúžkov šírky 250 mm</t>
  </si>
  <si>
    <t>202323004</t>
  </si>
  <si>
    <t>17</t>
  </si>
  <si>
    <t>915721312.S</t>
  </si>
  <si>
    <t>Vodorovné dopravné značenie dvojzložkovým studeným plastom prechodov pre chodcov, šípky, symboly a pod., biela retroreflexná</t>
  </si>
  <si>
    <t>211279260</t>
  </si>
  <si>
    <t>18</t>
  </si>
  <si>
    <t>915721322.S</t>
  </si>
  <si>
    <t>Vodorovné dopravné značenie dvojzložkovým studeným plastom - podfarbenie plochy - červená retroreflexná</t>
  </si>
  <si>
    <t>123186003</t>
  </si>
  <si>
    <t>19</t>
  </si>
  <si>
    <t>915791111</t>
  </si>
  <si>
    <t>Predznačenie pre značenie striekané farbou z náterových hmôt deliace čiary, vodiace prúžky</t>
  </si>
  <si>
    <t>213397504</t>
  </si>
  <si>
    <t>20</t>
  </si>
  <si>
    <t>915791112</t>
  </si>
  <si>
    <t>Predznačenie pre vodorovné značenie striekané farbou alebo vykonávané z náterových hmôt</t>
  </si>
  <si>
    <t>-1882462006</t>
  </si>
  <si>
    <t>21</t>
  </si>
  <si>
    <t>4044633000</t>
  </si>
  <si>
    <t>Nosič DZ - stĺpik oceľ 4m</t>
  </si>
  <si>
    <t>-204648652</t>
  </si>
  <si>
    <t>SO101 - WATSONOVA ULICA – STAVEBNÉ ÚPRAVY</t>
  </si>
  <si>
    <t xml:space="preserve">    1 - Zemné práce</t>
  </si>
  <si>
    <t xml:space="preserve">    2 - Zakladanie</t>
  </si>
  <si>
    <t xml:space="preserve">    5 - Komunikácie</t>
  </si>
  <si>
    <t xml:space="preserve">    8 - Rúrové vedenie</t>
  </si>
  <si>
    <t xml:space="preserve">    99 - Presun hmôt HSV</t>
  </si>
  <si>
    <t>Klimatické vplyvy</t>
  </si>
  <si>
    <t>Zemné práce</t>
  </si>
  <si>
    <t>113106612.S</t>
  </si>
  <si>
    <t xml:space="preserve">Rozoberanie zámkovej dlažby všetkých druhov v ploche nad 20 m2,  -0,26000t</t>
  </si>
  <si>
    <t>-199907966</t>
  </si>
  <si>
    <t>113107142.S</t>
  </si>
  <si>
    <t xml:space="preserve">Odstránenie krytu asfaltového v ploche do 200 m2, hr. nad 50 do 100 mm,  -0,25000t</t>
  </si>
  <si>
    <t>492123473</t>
  </si>
  <si>
    <t>113152540.S</t>
  </si>
  <si>
    <t xml:space="preserve">Frézovanie asf. podkladu alebo krytu bez prek., plochy cez 1000 do 10000 m2, pruh š. do 1 m, hr. 100 mm  0,250 t</t>
  </si>
  <si>
    <t>-1274435626</t>
  </si>
  <si>
    <t>113157222.S</t>
  </si>
  <si>
    <t xml:space="preserve">Odstránenie podkladu alebo krytu z kameniva hrubého drveného v ploche do 200 m2 strojne, hr. vrstvy nad 100 do 200 mm,  -0,23500t</t>
  </si>
  <si>
    <t>-287347076</t>
  </si>
  <si>
    <t>113157231.S</t>
  </si>
  <si>
    <t xml:space="preserve">Odstránenie podkladu alebo krytu z betónu prostého v ploche do 200 m2 strojne, hr. vrstvy nad 100 do 150 mm,  -0,32500t</t>
  </si>
  <si>
    <t>-238008961</t>
  </si>
  <si>
    <t>113157322.S</t>
  </si>
  <si>
    <t xml:space="preserve">Odstránenie podkladu alebo krytu z kameniva hrubého drveného v ploche nad 200 m2 strojne, hr. vrstvy nad 100 do 200 mm,  -0,23500t</t>
  </si>
  <si>
    <t>-1071310441</t>
  </si>
  <si>
    <t>113157323.S</t>
  </si>
  <si>
    <t xml:space="preserve">Odstránenie podkladu alebo krytu z kameniva hrubého drveného v ploche nad 200 m2 strojne, hr. vrstvy nad 200 do 300 mm,  -0,40000t</t>
  </si>
  <si>
    <t>-1630659882</t>
  </si>
  <si>
    <t>113157331.S</t>
  </si>
  <si>
    <t xml:space="preserve">Odstránenie podkladu alebo krytu z betónu prostého v ploche nad 200 m2 strojne, hr. vrstvy nad 100 do 150 mm,  -0,32500t</t>
  </si>
  <si>
    <t>550120752</t>
  </si>
  <si>
    <t>113157341.S</t>
  </si>
  <si>
    <t xml:space="preserve">Odstránenie podkladu alebo krytu asfaltového v ploche nad 200 m2 strojne, hr. vrstvy do 50 mm,  -0,11000t</t>
  </si>
  <si>
    <t>1348431146</t>
  </si>
  <si>
    <t>113206111.S</t>
  </si>
  <si>
    <t xml:space="preserve">Vytrhanie obrúb betónových, z krajníkov alebo obrubníkov stojatých,  -0,06500t</t>
  </si>
  <si>
    <t>1847084615</t>
  </si>
  <si>
    <t>122101402.S</t>
  </si>
  <si>
    <t>Výkop v zemníku na suchu v horninách 1-2, nad 100 do 1000 m3</t>
  </si>
  <si>
    <t>m3</t>
  </si>
  <si>
    <t>854914140</t>
  </si>
  <si>
    <t>122302201.S</t>
  </si>
  <si>
    <t>Odkopávka a prekopávka nezapažená pre cesty, v hornine 4 do 100 m3</t>
  </si>
  <si>
    <t>-1126314694</t>
  </si>
  <si>
    <t>122302209.S</t>
  </si>
  <si>
    <t>Odkopávky a prekopávky nezapažené pre cesty. Príplatok za lepivosť horniny 4</t>
  </si>
  <si>
    <t>889771826</t>
  </si>
  <si>
    <t>132301102.S</t>
  </si>
  <si>
    <t>Výkop ryhy do šírky 600 mm v horn.4 nad 100 m3</t>
  </si>
  <si>
    <t>-1113730364</t>
  </si>
  <si>
    <t>132301109.S</t>
  </si>
  <si>
    <t>Príplatok za lepivosť pri hĺbení rýh šírky do 600 mm zapažených i nezapažených s urovnaním dna v hornine 4</t>
  </si>
  <si>
    <t>100175784</t>
  </si>
  <si>
    <t>162501122.S</t>
  </si>
  <si>
    <t>Vodorovné premiestnenie výkopku po spevnenej ceste z horniny tr.1-4, nad 100 do 1000 m3 na vzdialenosť do 3000 m</t>
  </si>
  <si>
    <t>-1286024368</t>
  </si>
  <si>
    <t>162501123.S</t>
  </si>
  <si>
    <t>Vodorovné premiestnenie výkopku po spevnenej ceste z horniny tr.1-4, nad 100 do 1000 m3, príplatok k cene za každých ďalšich a začatých 1000 m</t>
  </si>
  <si>
    <t>-1356519749</t>
  </si>
  <si>
    <t>171209002.S</t>
  </si>
  <si>
    <t>Poplatok za skládku - zemina a kamenivo (17 05), ostatné</t>
  </si>
  <si>
    <t>t</t>
  </si>
  <si>
    <t>29848770</t>
  </si>
  <si>
    <t>180402111.S</t>
  </si>
  <si>
    <t>Založenie trávnika parkového výsevom v rovine do 1:5</t>
  </si>
  <si>
    <t>437889864</t>
  </si>
  <si>
    <t>005720001400.S</t>
  </si>
  <si>
    <t>Osivá tráv - semená parkovej zmesi</t>
  </si>
  <si>
    <t>kg</t>
  </si>
  <si>
    <t>-707774101</t>
  </si>
  <si>
    <t>181101101.S</t>
  </si>
  <si>
    <t>Úprava pláne v zárezoch v hornine 1-4 bez zhutnenia</t>
  </si>
  <si>
    <t>-1535721210</t>
  </si>
  <si>
    <t>181101102.S</t>
  </si>
  <si>
    <t>Úprava pláne v zárezoch v hornine 1-4 so zhutnením</t>
  </si>
  <si>
    <t>-414143683</t>
  </si>
  <si>
    <t>181301112.S</t>
  </si>
  <si>
    <t>Rozprestretie ornice v rovine, plocha nad 500 m2, hr.do 150 mm</t>
  </si>
  <si>
    <t>-595666460</t>
  </si>
  <si>
    <t>Zakladanie</t>
  </si>
  <si>
    <t>24</t>
  </si>
  <si>
    <t>211971110.S</t>
  </si>
  <si>
    <t>Zhotovenie opláštenia výplne z geotextílie, v ryhe alebo v záreze so stenami šikmými o skl. do 1:2,5</t>
  </si>
  <si>
    <t>1565721518</t>
  </si>
  <si>
    <t>25</t>
  </si>
  <si>
    <t>286110016490.S</t>
  </si>
  <si>
    <t>Flexibilná drenážna PVC-U rúra DN 200, SN4, s geotextíliou</t>
  </si>
  <si>
    <t>1003902988</t>
  </si>
  <si>
    <t>26</t>
  </si>
  <si>
    <t>212755118.S</t>
  </si>
  <si>
    <t>Trativod z drenážnych rúrok bez lôžka, vnútorného priem. rúrok 200 mm</t>
  </si>
  <si>
    <t>1618050136</t>
  </si>
  <si>
    <t>27</t>
  </si>
  <si>
    <t>215901101.S</t>
  </si>
  <si>
    <t>Zhutnenie podložia z rastlej horniny 1 až 4 pod násypy, z hornina súdržných do 92 % PS a nesúdržných</t>
  </si>
  <si>
    <t>1794370964</t>
  </si>
  <si>
    <t>28</t>
  </si>
  <si>
    <t>289971801.S</t>
  </si>
  <si>
    <t xml:space="preserve">Geomreža pre stabilizáciu podkladu, Tensar  pevnosť v ťahu do 200 kN/m sklon do 1 : 5</t>
  </si>
  <si>
    <t>-1745445483</t>
  </si>
  <si>
    <t>Komunikácie</t>
  </si>
  <si>
    <t>29</t>
  </si>
  <si>
    <t>564782111.S</t>
  </si>
  <si>
    <t xml:space="preserve">Podklad alebo kryt z kameniva hrubého drveného veľ. 32-63 mm  po zhut.hr. 300 mm</t>
  </si>
  <si>
    <t>-133284903</t>
  </si>
  <si>
    <t>30</t>
  </si>
  <si>
    <t>564871111.S</t>
  </si>
  <si>
    <t>Podklad zo štrkodrviny s rozprestretím a zhutnením, po zhutnení hr. 250 mm-0-63mm</t>
  </si>
  <si>
    <t>-72987056</t>
  </si>
  <si>
    <t>31</t>
  </si>
  <si>
    <t>567122114.S</t>
  </si>
  <si>
    <t>Podklad z kameniva stmeleného cementom s rozprestretím a zhutnením, CBGM C 8/10 (C 6/8), po zhutnení hr. 150 mm</t>
  </si>
  <si>
    <t>-2052147413</t>
  </si>
  <si>
    <t>32</t>
  </si>
  <si>
    <t>573131102.S</t>
  </si>
  <si>
    <t>Postrek asfaltový infiltračný s posypom kamenivom z cestnej emulzie v množstve 0,70 kg/m2</t>
  </si>
  <si>
    <t>1191019524</t>
  </si>
  <si>
    <t>33</t>
  </si>
  <si>
    <t>573231107.S</t>
  </si>
  <si>
    <t>Postrek asfaltový spojovací bez posypu kamenivom z cestnej emulzie v množstve 0,50 kg/m2</t>
  </si>
  <si>
    <t>1440227333</t>
  </si>
  <si>
    <t>34</t>
  </si>
  <si>
    <t>577134261.S</t>
  </si>
  <si>
    <t>Asfaltový betón vrstva obrusná AC 11 O v pruhu š. nad 3 m z modifik. asfaltu tr. I, po zhutnení hr. 40 mm</t>
  </si>
  <si>
    <t>1443755533</t>
  </si>
  <si>
    <t>35</t>
  </si>
  <si>
    <t>577154361.S</t>
  </si>
  <si>
    <t>Asfaltový betón vrstva obrusná alebo ložná AC 16 v pruhu š. nad 3 m z modifik. asfaltu tr. I, po zhutnení hr. 60 mm</t>
  </si>
  <si>
    <t>773275075</t>
  </si>
  <si>
    <t>36</t>
  </si>
  <si>
    <t>577164461.S</t>
  </si>
  <si>
    <t>Asfaltový betón vrstva ložná AC 22 L v pruhu š. nad 3 m z modifik. asfaltu tr. I, po zhutnení hr. 70 mm</t>
  </si>
  <si>
    <t>-13730165</t>
  </si>
  <si>
    <t>Rúrové vedenie</t>
  </si>
  <si>
    <t>37</t>
  </si>
  <si>
    <t>895991113.S</t>
  </si>
  <si>
    <t>Osadenie PVC uličnej vpuste DN 315, vývod do DN 200</t>
  </si>
  <si>
    <t>-59858882</t>
  </si>
  <si>
    <t>38</t>
  </si>
  <si>
    <t>VK101031</t>
  </si>
  <si>
    <t>Uličná vpusť s horným alebo dolným odtokom DN 300 priemer odtoku/výška vpuste 200/1500,</t>
  </si>
  <si>
    <t>-2070415547</t>
  </si>
  <si>
    <t>39</t>
  </si>
  <si>
    <t>895991121.S</t>
  </si>
  <si>
    <t>Montáž lapača nečistôt pre PVC uličné vpuste</t>
  </si>
  <si>
    <t>1526900920</t>
  </si>
  <si>
    <t>40</t>
  </si>
  <si>
    <t>286630055900.S</t>
  </si>
  <si>
    <t>Univerzálny lapač strešných splavenín DN 125/110, PP, priamy</t>
  </si>
  <si>
    <t>1460937086</t>
  </si>
  <si>
    <t>41</t>
  </si>
  <si>
    <t>895991131.S</t>
  </si>
  <si>
    <t>Osadenie liatinovej mreže pre PVC uličné vpuste, nosnosť 12,5 t</t>
  </si>
  <si>
    <t>510785421</t>
  </si>
  <si>
    <t>42</t>
  </si>
  <si>
    <t>552410003600.S</t>
  </si>
  <si>
    <t>Mreža liatinová pre PVC vpuste, nosnosť 12,5 t</t>
  </si>
  <si>
    <t>1075430454</t>
  </si>
  <si>
    <t>43</t>
  </si>
  <si>
    <t>916361111.S</t>
  </si>
  <si>
    <t>Osadenie cestného obrubníka betónového ležatého do lôžka z betónu prostého tr. C 12/15 s bočnou oporou</t>
  </si>
  <si>
    <t>1306849180</t>
  </si>
  <si>
    <t>44</t>
  </si>
  <si>
    <t>592170001000.S</t>
  </si>
  <si>
    <t>Obrubník cestný, lxšxv 1000x150x300 mm</t>
  </si>
  <si>
    <t>-188767894</t>
  </si>
  <si>
    <t>45</t>
  </si>
  <si>
    <t>916561211.S</t>
  </si>
  <si>
    <t>Osadenie záhonového alebo parkového obrubníka betónového, do lôžka zo suchého betónu tr. C 12/15 s bočnou oporou</t>
  </si>
  <si>
    <t>2128180391</t>
  </si>
  <si>
    <t>46</t>
  </si>
  <si>
    <t>592170001800.S</t>
  </si>
  <si>
    <t>Obrubník parkový, lxšxv 1000x50x200 mm, prírodný</t>
  </si>
  <si>
    <t>-1765697183</t>
  </si>
  <si>
    <t>47</t>
  </si>
  <si>
    <t>918101112.S</t>
  </si>
  <si>
    <t>Lôžko pod obrubníky, krajníky alebo obruby z dlažobných kociek z betónu prostého tr. C 16/20</t>
  </si>
  <si>
    <t>-1864987149</t>
  </si>
  <si>
    <t>48</t>
  </si>
  <si>
    <t>919716321.S</t>
  </si>
  <si>
    <t xml:space="preserve">Vystuženie  krytu  kryte výstuž  priem. 12 mm dĺ. 1200 mm</t>
  </si>
  <si>
    <t>1239482280</t>
  </si>
  <si>
    <t>49</t>
  </si>
  <si>
    <t>933902091.S0</t>
  </si>
  <si>
    <t xml:space="preserve">Zaťažovacie skúšky statické zaťažovacie prostriedky </t>
  </si>
  <si>
    <t>-1386712496</t>
  </si>
  <si>
    <t>50</t>
  </si>
  <si>
    <t>960111221.S</t>
  </si>
  <si>
    <t xml:space="preserve">Búranie konštrukcií z dielcov prefabrikovaných betónových a železobetónových-vpustov  -2,44700t</t>
  </si>
  <si>
    <t>-118588724</t>
  </si>
  <si>
    <t>51</t>
  </si>
  <si>
    <t>966006132.S</t>
  </si>
  <si>
    <t xml:space="preserve">Odstránenie  pätky bilbordov i,  -0,08200t</t>
  </si>
  <si>
    <t>2051947005</t>
  </si>
  <si>
    <t>52</t>
  </si>
  <si>
    <t>976011211.S1</t>
  </si>
  <si>
    <t xml:space="preserve">Demontáž  bilbordov</t>
  </si>
  <si>
    <t>-795466754</t>
  </si>
  <si>
    <t>53</t>
  </si>
  <si>
    <t>979082213.S</t>
  </si>
  <si>
    <t>Vodorovná doprava sutiny so zložením a hrubým urovnaním na vzdialenosť do 1 km</t>
  </si>
  <si>
    <t>2087506671</t>
  </si>
  <si>
    <t>54</t>
  </si>
  <si>
    <t>979082219.S</t>
  </si>
  <si>
    <t>Príplatok k cene za každý ďalší aj začatý 1 km nad 1 km pre vodorovnú dopravu sutiny</t>
  </si>
  <si>
    <t>607025121</t>
  </si>
  <si>
    <t>55</t>
  </si>
  <si>
    <t>979087212.S</t>
  </si>
  <si>
    <t>Nakladanie na dopravné prostriedky pre vodorovnú dopravu sutiny</t>
  </si>
  <si>
    <t>-1009745483</t>
  </si>
  <si>
    <t>56</t>
  </si>
  <si>
    <t>979089012.S</t>
  </si>
  <si>
    <t xml:space="preserve">Poplatok za skládku - betón, tehly, dlaždice, obkladačky a keramika  (17 01), ostatné</t>
  </si>
  <si>
    <t>-631343970</t>
  </si>
  <si>
    <t>57</t>
  </si>
  <si>
    <t>979089212.S</t>
  </si>
  <si>
    <t>Poplatok za skládku - bitúmenové zmesi, uholný decht, dechtové výrobky (17 03), ostatné</t>
  </si>
  <si>
    <t>603543335</t>
  </si>
  <si>
    <t>58</t>
  </si>
  <si>
    <t>979089961.S</t>
  </si>
  <si>
    <t>Poplatok za zneškodňovanie stavebného odpadu - iné materiály-štrk</t>
  </si>
  <si>
    <t>646546432</t>
  </si>
  <si>
    <t>99</t>
  </si>
  <si>
    <t>Presun hmôt HSV</t>
  </si>
  <si>
    <t>59</t>
  </si>
  <si>
    <t>998225111.S</t>
  </si>
  <si>
    <t>Presun hmôt pre pozemnú komunikáciu a letisko s krytom asfaltovým akejkoľvek dĺžky objektu</t>
  </si>
  <si>
    <t>-1468218341</t>
  </si>
  <si>
    <t>60</t>
  </si>
  <si>
    <t>998225194.S</t>
  </si>
  <si>
    <t>Príplatok za zväčšený presun pre pozemnú komunikáciu a letisko s krytom asfaltovým nad vymedzenú najväčšiu dopravnú vzdialenosť do 5000 m</t>
  </si>
  <si>
    <t>1595879065</t>
  </si>
  <si>
    <t>SO102 - LETNÁ ULICA – STAVEBNÉ ÚPRAVY NAPOJENIE NA WATSONOVU U.L</t>
  </si>
  <si>
    <t>2111</t>
  </si>
  <si>
    <t xml:space="preserve">    4 - Vodorovné konštrukcie</t>
  </si>
  <si>
    <t>Ostatné - Ostatné</t>
  </si>
  <si>
    <t xml:space="preserve">    VRN - VEDĽAJŠIE ROZPOČTOVÉ NÁKLADY</t>
  </si>
  <si>
    <t>113107243</t>
  </si>
  <si>
    <t>Odstránenie podkladu alebo krytu asfaltového nad 200 m2,hr.nad 100 do 150 mm 0,316 t</t>
  </si>
  <si>
    <t>-967624948</t>
  </si>
  <si>
    <t>113152112</t>
  </si>
  <si>
    <t>Odstránenie podkladu spevnenej plochy z kameniva drveného -1,300t</t>
  </si>
  <si>
    <t>-611153569</t>
  </si>
  <si>
    <t>113153220.S</t>
  </si>
  <si>
    <t xml:space="preserve">Frézovanie asf. podkladu alebo krytu s prek., plochy cez 500 do 1000 m2, pruh š. cez 1 m do 2 m, hr. 100 mm  0,250 t</t>
  </si>
  <si>
    <t>25125395</t>
  </si>
  <si>
    <t>113202111</t>
  </si>
  <si>
    <t>Vytrhanie obrúb, s vybúraním lôžka, z krajníkov alebo obrubníkov stojatých 0,145 t</t>
  </si>
  <si>
    <t>197666633</t>
  </si>
  <si>
    <t>113108442</t>
  </si>
  <si>
    <t>Rozrytie vrstvy krytu alebo podkladu z kameniva, bez zhutnenia, s asfaltovým spojivom</t>
  </si>
  <si>
    <t>1335936967</t>
  </si>
  <si>
    <t>122302202</t>
  </si>
  <si>
    <t>Odkopávka a prekopávka nezapazená pre cesty a letiská v hornine 4 nad 100 do 1000 m3</t>
  </si>
  <si>
    <t>-1724976296</t>
  </si>
  <si>
    <t>122302209</t>
  </si>
  <si>
    <t>Príplatok za lepivosť horniny 4</t>
  </si>
  <si>
    <t>-1620589129</t>
  </si>
  <si>
    <t>161101501</t>
  </si>
  <si>
    <t>Zvislé premiestnenie výkopku z horniny I až IV,nosením za každé 3 m výšky</t>
  </si>
  <si>
    <t>M3</t>
  </si>
  <si>
    <t>955273632</t>
  </si>
  <si>
    <t>162201102</t>
  </si>
  <si>
    <t>Vodorovné premiestnenie výkopku z horniny 1-4 nad 20-50m</t>
  </si>
  <si>
    <t>2091267120</t>
  </si>
  <si>
    <t>171201201.S</t>
  </si>
  <si>
    <t>Uloženie sypaniny na skládky do 100 m3</t>
  </si>
  <si>
    <t>-871595120</t>
  </si>
  <si>
    <t>-418175701</t>
  </si>
  <si>
    <t>180402111</t>
  </si>
  <si>
    <t>Založenie trávnika parkového výsevom v rovine alebo na svahu do 1:5</t>
  </si>
  <si>
    <t>-2112114678</t>
  </si>
  <si>
    <t>0057211200</t>
  </si>
  <si>
    <t>Trávové semeno parková zmes</t>
  </si>
  <si>
    <t>1042718795</t>
  </si>
  <si>
    <t>181301102</t>
  </si>
  <si>
    <t>Rozprestretie ornice na rovine alebo na svahu do sklonu 1:5,plocha do 500 m2,hr.150 mm</t>
  </si>
  <si>
    <t>-1545518151</t>
  </si>
  <si>
    <t>182001111</t>
  </si>
  <si>
    <t>Plošná úprava terénu pri nerovnostiach terénu nad 50-100mm v rovine alebo na svahu do 1:5</t>
  </si>
  <si>
    <t>-944848674</t>
  </si>
  <si>
    <t>182303111</t>
  </si>
  <si>
    <t>Doplnenie ornice hrúbky do 50 mm, v rovine alebo na svahu do 1:5</t>
  </si>
  <si>
    <t>858388605</t>
  </si>
  <si>
    <t>215901101</t>
  </si>
  <si>
    <t>Zhutnenie podložia z rastlej horniny 1 až 4 pod násypy, z hor. súdržných do 92 % PS a nesúdržných</t>
  </si>
  <si>
    <t>1656617836</t>
  </si>
  <si>
    <t>289971212</t>
  </si>
  <si>
    <t>Zhotovenie vrstvy z geotextílie na upravenom povrchu v sklone do 1 : 5 , šírky nad 3 do 6 m</t>
  </si>
  <si>
    <t>-1430473636</t>
  </si>
  <si>
    <t>Vodorovné konštrukcie</t>
  </si>
  <si>
    <t>451457777</t>
  </si>
  <si>
    <t>Podklad pod dlažbu v ploche vodorovnej alebo v sklone do 1:5 hr.30-50 mm z cementovej malty</t>
  </si>
  <si>
    <t>573232432</t>
  </si>
  <si>
    <t>592460019800</t>
  </si>
  <si>
    <t>Dlažba betónová SEMMELROCK CITYTOP PLUS hrúbka 100 mm, rozmery 100x200 mm, sivá</t>
  </si>
  <si>
    <t>-618063541</t>
  </si>
  <si>
    <t>283230002000.S</t>
  </si>
  <si>
    <t>Profilovaná fólia z HDPE, výška nopov 4 mm, pevnosť v tlaku 300 kN/m2, s nakašírovanou geotextíliou z PP, pre spodnú stavbu</t>
  </si>
  <si>
    <t>818319694</t>
  </si>
  <si>
    <t>564831111</t>
  </si>
  <si>
    <t>Podklad zo štrkodrviny fr.0-16 s rozprestrením a zhutnením, hr.po zhutnení 100 mm</t>
  </si>
  <si>
    <t>-888150532</t>
  </si>
  <si>
    <t>564762113</t>
  </si>
  <si>
    <t>Podklad alebo kryt z kameniva hrubého drveného veľ. 0-63 mm(vibr.štrk) po zhut.hr. 250 mm</t>
  </si>
  <si>
    <t>353983352</t>
  </si>
  <si>
    <t>564861111.S</t>
  </si>
  <si>
    <t>Podklad zo štrkodrviny fr.0-45 mm s rozprestretím a zhutnením, po zhutnení hr. 200 mm</t>
  </si>
  <si>
    <t>1684231205</t>
  </si>
  <si>
    <t>-653273004</t>
  </si>
  <si>
    <t>573211111</t>
  </si>
  <si>
    <t>Postrek asfaltový spojovací bez posypu kamenivom z asfaltu cestného v množstve od 0,50 do 0,70 kg/m2</t>
  </si>
  <si>
    <t>384366</t>
  </si>
  <si>
    <t>Asfaltový betón vrstva obrusná AC 11 O v pruhu š. nad 3 m z modifikovaného asfaltu tr. I, po zhutnení hr. 40 mm</t>
  </si>
  <si>
    <t>-275388847</t>
  </si>
  <si>
    <t>-2019282842</t>
  </si>
  <si>
    <t>Asfaltový betón vrstva ložná AC 22 P v pruhu š. nad 3 m z modifik. asfaltu tr. I, po zhutnení hr. 70 mm</t>
  </si>
  <si>
    <t>-1785090062</t>
  </si>
  <si>
    <t>596841111</t>
  </si>
  <si>
    <t>Kladenie dlažby komunikácií do lôžka z cementovej malty</t>
  </si>
  <si>
    <t>624085706</t>
  </si>
  <si>
    <t>899231111.S</t>
  </si>
  <si>
    <t>Výšková úprava uličného vstupu alebo vpuste do 200 mm zvýšením mreže</t>
  </si>
  <si>
    <t>-1566977892</t>
  </si>
  <si>
    <t>899331111.S</t>
  </si>
  <si>
    <t>Výšková úprava uličného vstupu alebo vpuste do 200 mm zvýšením poklopu</t>
  </si>
  <si>
    <t>165534044</t>
  </si>
  <si>
    <t>916561111</t>
  </si>
  <si>
    <t>Osadenie cestného obrubníka betónového, s bočnou oporou</t>
  </si>
  <si>
    <t>-744292590</t>
  </si>
  <si>
    <t>5921745000</t>
  </si>
  <si>
    <t>Obrubník betónový cestný ABO 1-15 100x15x30</t>
  </si>
  <si>
    <t>1972811816</t>
  </si>
  <si>
    <t>5921745200</t>
  </si>
  <si>
    <t>Obrubník chodníkový ABO 4-5 dl.50 cm</t>
  </si>
  <si>
    <t>1217602481</t>
  </si>
  <si>
    <t>917762111</t>
  </si>
  <si>
    <t>Osadenie chodník. obrubníka betónového s oporou z betónu prostého tr. B12,5 do lôžka</t>
  </si>
  <si>
    <t>-655529452</t>
  </si>
  <si>
    <t>918101121.S</t>
  </si>
  <si>
    <t>Betónové lôžko pod obrubníky zo suchého betónu min. C 16/20, zrnitosti 0/8-0/16</t>
  </si>
  <si>
    <t>-569820821</t>
  </si>
  <si>
    <t>919735113</t>
  </si>
  <si>
    <t>Rezanie existujúceho asfaltového krytu alebo podkladu hľbky nad 100 do 150 mm</t>
  </si>
  <si>
    <t>-1718188050</t>
  </si>
  <si>
    <t>1116253000</t>
  </si>
  <si>
    <t xml:space="preserve">Emulzia asfaltová </t>
  </si>
  <si>
    <t>-1625383437</t>
  </si>
  <si>
    <t>Búranie konštrukcií vpustov dažďovej kanalizácie z prefabrikovaných dielov betónových a železobetónových -2,44700t</t>
  </si>
  <si>
    <t>-109646517</t>
  </si>
  <si>
    <t>979083513</t>
  </si>
  <si>
    <t>Vodorovné premiestnenie sutiny a vybúraných hmôt po suchu, bez naloženia, so zložením do 1000 m</t>
  </si>
  <si>
    <t>-64365664</t>
  </si>
  <si>
    <t>979083519</t>
  </si>
  <si>
    <t>Príplatok k cene za každých ďalších i začatých 1000 m nad 1000 m</t>
  </si>
  <si>
    <t>-1263243003</t>
  </si>
  <si>
    <t>979093111</t>
  </si>
  <si>
    <t>Uloženie sutiny na skládku s hrubým urovnaním bez zhutnenia</t>
  </si>
  <si>
    <t>1013684144</t>
  </si>
  <si>
    <t>337626490</t>
  </si>
  <si>
    <t>998225111</t>
  </si>
  <si>
    <t>Presun hmôt pre pozemnú komunikáciu s krytom asfaltovým akejkoľvek dĺžky objektu</t>
  </si>
  <si>
    <t>1044468</t>
  </si>
  <si>
    <t>VEDĽAJŠIE ROZPOČTOVÉ NÁKLADY</t>
  </si>
  <si>
    <t>VRN0001</t>
  </si>
  <si>
    <t>Poplatok za skládku</t>
  </si>
  <si>
    <t>-1597491608</t>
  </si>
  <si>
    <t>ZR</t>
  </si>
  <si>
    <t>Zariadenie staveniska</t>
  </si>
  <si>
    <t>694041520</t>
  </si>
  <si>
    <t>SO103 - FESTIVALOVÉ NÁMESTIE ZÁPAD – STAVEBNÉ UPRAVY</t>
  </si>
  <si>
    <t>OST - Ostatné</t>
  </si>
  <si>
    <t xml:space="preserve">    A - DODÁVKY</t>
  </si>
  <si>
    <t>-1602658018</t>
  </si>
  <si>
    <t>113152640.S</t>
  </si>
  <si>
    <t xml:space="preserve">Frézovanie asf. podkladu alebo krytu bez prek., plochy cez 1000 do 10000 m2, pruh š. cez 1 m do 2 m, hr. 100 mm  0,250 t</t>
  </si>
  <si>
    <t>2121751261</t>
  </si>
  <si>
    <t>121101112</t>
  </si>
  <si>
    <t xml:space="preserve">Odstránenie ornice s  premiestn. na hromady, so zložením na vzdialenosť do 100 m a  do 1000 m3</t>
  </si>
  <si>
    <t>-1075950744</t>
  </si>
  <si>
    <t>Odkopávka a prekopávka nezapažená pre cesty a letiská v hornine 4 nad 100 do 1000 m3</t>
  </si>
  <si>
    <t>130901123</t>
  </si>
  <si>
    <t>Búranie konštrukcií zo betónu železového alebo predpätého vo vykopávkach - pätky stožiarov VO a reklamného pylónu</t>
  </si>
  <si>
    <t>-1226788000</t>
  </si>
  <si>
    <t>171201202</t>
  </si>
  <si>
    <t>Uloženie sypaniny na skládky nad 100 do 1000 m3</t>
  </si>
  <si>
    <t>102619885</t>
  </si>
  <si>
    <t>272313711.1</t>
  </si>
  <si>
    <t>Betón základových dosiek, pásov, pätiek, blokov, a základových múrov - prístrešok MHD , prostý tr.B30(C 25/30)</t>
  </si>
  <si>
    <t>1726107702</t>
  </si>
  <si>
    <t>-1935058999</t>
  </si>
  <si>
    <t>6932002000.1</t>
  </si>
  <si>
    <t>_x000d_
Geotextília filtračná</t>
  </si>
  <si>
    <t>336659054</t>
  </si>
  <si>
    <t>328665256</t>
  </si>
  <si>
    <t>592460002500</t>
  </si>
  <si>
    <t>Dlažba betónová PREMAC GRANIKO, rozmer 140x140x60 mm, grafit</t>
  </si>
  <si>
    <t>384301509</t>
  </si>
  <si>
    <t>P</t>
  </si>
  <si>
    <t>Poznámka k položke:_x000d_
Spotreba 51 ks/m2</t>
  </si>
  <si>
    <t>564831111.S</t>
  </si>
  <si>
    <t>Podklad zo štrkodrviny fr.0-16 mm s rozprestretím a zhutnením, po zhutnení hr. 100 mm</t>
  </si>
  <si>
    <t>916183686</t>
  </si>
  <si>
    <t>1094120830</t>
  </si>
  <si>
    <t>Podklad zo štrkodrviny fr.0-63 s rozprestretím a zhutnením, po zhutnení hr. 350 mm</t>
  </si>
  <si>
    <t>432982076</t>
  </si>
  <si>
    <t>565141121.S</t>
  </si>
  <si>
    <t>Podklad z asfaltového betónu AC 16 L s rozprestretím a zhutnením v pruhu š. nad 3 m, po zhutnení hr. 50 mm</t>
  </si>
  <si>
    <t>568695499</t>
  </si>
  <si>
    <t>567132113.S</t>
  </si>
  <si>
    <t>Podklad z kameniva stmeleného cementom s rozprestretím a zhutnením, CBGM C 8/10 (C 6/8), po zhutnení hr. 180 mm</t>
  </si>
  <si>
    <t>1148599903</t>
  </si>
  <si>
    <t>572953121.S</t>
  </si>
  <si>
    <t xml:space="preserve">Chodník s krytom z asfaltového betónu ABO8  hr.40 mm</t>
  </si>
  <si>
    <t>1686394387</t>
  </si>
  <si>
    <t>Postrek asfaltový infiltračný s posypom kamenivom z cestnej emulzie v množstve 0,80 kg/m2</t>
  </si>
  <si>
    <t>817572378</t>
  </si>
  <si>
    <t>581140212.S</t>
  </si>
  <si>
    <t>Kryt cementobetónový cestných komunikácií skupiny CB II pre TDZ II, III a IV, hr. 220 mm</t>
  </si>
  <si>
    <t>-1010616284</t>
  </si>
  <si>
    <t>-1809504492</t>
  </si>
  <si>
    <t>5922902690</t>
  </si>
  <si>
    <t xml:space="preserve">Semmelrock ECKWELLE dlažba slepecká 6 cm, červená </t>
  </si>
  <si>
    <t>-768253310</t>
  </si>
  <si>
    <t>-1550095714</t>
  </si>
  <si>
    <t>916932114.S</t>
  </si>
  <si>
    <t>Osadenie kasselského obrubníka do lôžka z betónu prostého tr. C 20/25 s bočnou oporou</t>
  </si>
  <si>
    <t>1625929481</t>
  </si>
  <si>
    <t>5921850000</t>
  </si>
  <si>
    <t>Krajník betónový kasselovského typu výšky 25 cm</t>
  </si>
  <si>
    <t>1512015432</t>
  </si>
  <si>
    <t>917862111</t>
  </si>
  <si>
    <t>Osadenie obrubníka betónového zapusteného s bočnou oporou z betónu prostého</t>
  </si>
  <si>
    <t>-917179366</t>
  </si>
  <si>
    <t>918101113.S</t>
  </si>
  <si>
    <t>Lôžko pod obrubníky, krajníky alebo obruby z betónu prostého tr. C 20/25</t>
  </si>
  <si>
    <t>-1500390366</t>
  </si>
  <si>
    <t>919720232.S</t>
  </si>
  <si>
    <t>Geomreža pre vystuženie vrstiev exist. krytu komunikácií Tensar TX160, pozdĺžna pevnosť v ťahu nad 50 do 100 kN/m</t>
  </si>
  <si>
    <t>1962246086</t>
  </si>
  <si>
    <t>693210000200</t>
  </si>
  <si>
    <t>Geomreža polypropylenová TENSAR TriAx TX160, šxl 4x75 m, TENSAR</t>
  </si>
  <si>
    <t>193829602</t>
  </si>
  <si>
    <t>966001222.S</t>
  </si>
  <si>
    <t xml:space="preserve">Demontáž zastávkového prístrešku so strechou z polykarbonátu 2 polia s bočnými stenami,  -0,44100 t</t>
  </si>
  <si>
    <t>121989459</t>
  </si>
  <si>
    <t>966005111.S</t>
  </si>
  <si>
    <t>Demontáž zábranných tyčiek s vybúraním betónových pätiek</t>
  </si>
  <si>
    <t>-136424382</t>
  </si>
  <si>
    <t>61</t>
  </si>
  <si>
    <t>62</t>
  </si>
  <si>
    <t>-1946453920</t>
  </si>
  <si>
    <t>63</t>
  </si>
  <si>
    <t>5921745300</t>
  </si>
  <si>
    <t>Obrubník betónový ABO 1-15 zapustený</t>
  </si>
  <si>
    <t>366396196</t>
  </si>
  <si>
    <t>OST</t>
  </si>
  <si>
    <t>A</t>
  </si>
  <si>
    <t>DODÁVKY</t>
  </si>
  <si>
    <t>65</t>
  </si>
  <si>
    <t>2831000000R</t>
  </si>
  <si>
    <t>Prístrešok MHD 1-modulový, dl.4,0 m, s bočnými stenami, lavička</t>
  </si>
  <si>
    <t>256</t>
  </si>
  <si>
    <t>-485774245</t>
  </si>
  <si>
    <t>66</t>
  </si>
  <si>
    <t>67</t>
  </si>
  <si>
    <t>SO104 - ZASTÁVKA AMFITEÁTER (SMER LETNÁ)-STAV. ÚPRAVY</t>
  </si>
  <si>
    <t xml:space="preserve">    3 - Zvislé a kompletné konštrukcie</t>
  </si>
  <si>
    <t>Búranie konštrukcií zo betónu železového alebo predpätého vo vykopávkach</t>
  </si>
  <si>
    <t>817380421</t>
  </si>
  <si>
    <t>Travové semeno parková zmes</t>
  </si>
  <si>
    <t>182301122</t>
  </si>
  <si>
    <t>Rozprestretie ornice na svahu so sklonom nad 1:5,plocha do 500 m2,hr.nad 100 do 150 mm</t>
  </si>
  <si>
    <t>36778339</t>
  </si>
  <si>
    <t>216311111</t>
  </si>
  <si>
    <t>Ochranná vrstva z prostého vodostavebného betónu na základovej škáre, hr. do 150mm tr.V8-B20(C 16/20</t>
  </si>
  <si>
    <t>-1555186128</t>
  </si>
  <si>
    <t>915386608</t>
  </si>
  <si>
    <t>272313711.2</t>
  </si>
  <si>
    <t>Betón základových pätiek zábradlia, prostý tr.B30(C 25/30)</t>
  </si>
  <si>
    <t>221900075</t>
  </si>
  <si>
    <t>660552730</t>
  </si>
  <si>
    <t>-908586593</t>
  </si>
  <si>
    <t>Zvislé a kompletné konštrukcie</t>
  </si>
  <si>
    <t>348941112.1</t>
  </si>
  <si>
    <t>Montáž zábradlia výška 120 cm</t>
  </si>
  <si>
    <t>-582185961</t>
  </si>
  <si>
    <t>5533190000.1</t>
  </si>
  <si>
    <t>Zábradlie výška 120 cm</t>
  </si>
  <si>
    <t>-1088012483</t>
  </si>
  <si>
    <t>3133105000.1</t>
  </si>
  <si>
    <t xml:space="preserve">Stĺpik pre zábradlie oceľový eloxovaný hliník  1,5 m   </t>
  </si>
  <si>
    <t>677726753</t>
  </si>
  <si>
    <t>515055175</t>
  </si>
  <si>
    <t>-1881413827</t>
  </si>
  <si>
    <t>Podklad zo štrkodrviny s rozprestretím a zhutnením, po zhutnení hr. 100 mm</t>
  </si>
  <si>
    <t>-1345849586</t>
  </si>
  <si>
    <t>Podklad zo štrkodrviny s rozprestretím a zhutnením, po zhutnení hr. 200 mm</t>
  </si>
  <si>
    <t>1869140407</t>
  </si>
  <si>
    <t>933856927</t>
  </si>
  <si>
    <t>Podklad z asfaltového betónu AC 16 P s rozprestretím a zhutnením v pruhu š. nad 3 m, po zhutnení hr. 50 mm</t>
  </si>
  <si>
    <t>-182408706</t>
  </si>
  <si>
    <t>-1379829576</t>
  </si>
  <si>
    <t>-910189695</t>
  </si>
  <si>
    <t>-1652364931</t>
  </si>
  <si>
    <t>1430732442</t>
  </si>
  <si>
    <t>Obrubník betónový ABO 4-15 zapustený</t>
  </si>
  <si>
    <t>-1569691954</t>
  </si>
  <si>
    <t>Obrubník chodníkový ABO 4-5 dl.0,5 m</t>
  </si>
  <si>
    <t>-786055664</t>
  </si>
  <si>
    <t>763067196</t>
  </si>
  <si>
    <t>1639262048</t>
  </si>
  <si>
    <t>916991115.S</t>
  </si>
  <si>
    <t>schodiskový monolit 1000x400x150</t>
  </si>
  <si>
    <t>22779660</t>
  </si>
  <si>
    <t>592170000.2</t>
  </si>
  <si>
    <t>schodiskový panel 100x40x15 farba melír meď</t>
  </si>
  <si>
    <t>-931769226</t>
  </si>
  <si>
    <t>1386006652</t>
  </si>
  <si>
    <t>-1968101597</t>
  </si>
  <si>
    <t>Lôžko pod obrubníky, krajníky alebo obruby zo suchého betónu tr. C 12/15</t>
  </si>
  <si>
    <t>-472116626</t>
  </si>
  <si>
    <t>667383926</t>
  </si>
  <si>
    <t>-680071652</t>
  </si>
  <si>
    <t>-2085507293</t>
  </si>
  <si>
    <t>Prístrešok MHD 1-modulový, dl.4,0 m, bez bočných stien, lavička</t>
  </si>
  <si>
    <t>625050651</t>
  </si>
  <si>
    <t>SO105 - STARÁ SPIŚSKÁ CESTA – SLÁDKOVIČOVA – STAVEBNÉ ÚPRAVY KRIŽOVATKY</t>
  </si>
  <si>
    <t>471719367</t>
  </si>
  <si>
    <t>171201101.S</t>
  </si>
  <si>
    <t>Uloženie zmesi hlina 70%-piesok 30% do stredového ostrovčeka pre výsadbu rozchodníka</t>
  </si>
  <si>
    <t>-890227798</t>
  </si>
  <si>
    <t>581530000700.S</t>
  </si>
  <si>
    <t>Piesok kremičitý ST 10/40, frakcia 1,0-4,0 mm</t>
  </si>
  <si>
    <t>137645659</t>
  </si>
  <si>
    <t>1998983813</t>
  </si>
  <si>
    <t>005740000110.S</t>
  </si>
  <si>
    <t>Rezky rozchodníkov viac druhov, výdatnosť 100 g/m2</t>
  </si>
  <si>
    <t>933765048</t>
  </si>
  <si>
    <t>183205505.S</t>
  </si>
  <si>
    <t>Vykonanie suchého výsevu rezkov rozchodníkov v ostrovčeku</t>
  </si>
  <si>
    <t>-723142691</t>
  </si>
  <si>
    <t>390771304</t>
  </si>
  <si>
    <t>-889168436</t>
  </si>
  <si>
    <t>-116173594</t>
  </si>
  <si>
    <t>-105199802</t>
  </si>
  <si>
    <t>1249629318</t>
  </si>
  <si>
    <t>451719451</t>
  </si>
  <si>
    <t>564861114.S</t>
  </si>
  <si>
    <t>Podklad zo štrkodrviny fr.0-45 mm s rozprestretím a zhutnením, po zhutnení hr. 230 mm</t>
  </si>
  <si>
    <t>-1989679386</t>
  </si>
  <si>
    <t>592460019400</t>
  </si>
  <si>
    <t>Dlažba betónová SEMMELROCK BEHATON extra základný prvok s fázou, rozmer 200x165x100 mm, sivá</t>
  </si>
  <si>
    <t>-151157348</t>
  </si>
  <si>
    <t>1633859925</t>
  </si>
  <si>
    <t>-1855950690</t>
  </si>
  <si>
    <t>310126759</t>
  </si>
  <si>
    <t>-2008916915</t>
  </si>
  <si>
    <t>916331113.S</t>
  </si>
  <si>
    <t>Osadenie cestného obrubníka betónového zapusteného do lôžka z betónu prostého tr. C 20/25 bez bočnej opory</t>
  </si>
  <si>
    <t>725307145</t>
  </si>
  <si>
    <t>2061742535</t>
  </si>
  <si>
    <t>-796014848</t>
  </si>
  <si>
    <t>248791964</t>
  </si>
  <si>
    <t>1582402667</t>
  </si>
  <si>
    <t>SO106 - PRESTAVBA ZASTÁVKY NA PARKOVACIE PLOCHY -WATSONOVA U.L</t>
  </si>
  <si>
    <t xml:space="preserve">Rozoberanie chodníkovej zámkovej dlažby všetkých druhov v ploche nad 20 m2,  -0,26000t</t>
  </si>
  <si>
    <t>113152240.S</t>
  </si>
  <si>
    <t xml:space="preserve">Frézovanie asf. podkladu alebo krytu bez prek., plochy do 500 m2, pruh š. cez 0,5 m do 1 m, hr. 100 mm  0,250 t</t>
  </si>
  <si>
    <t>1376414081</t>
  </si>
  <si>
    <t>113157244.S</t>
  </si>
  <si>
    <t xml:space="preserve">Odstránenie podkladu alebo krytu asfaltového v ploche do 200 m2 strojne, hr.  vrstvy nad 150 do 200 mm,  -0,44000t</t>
  </si>
  <si>
    <t>677814040</t>
  </si>
  <si>
    <t>113208213.S</t>
  </si>
  <si>
    <t xml:space="preserve">Vybúranie a demontáž odvodňovacieho žľabu betónového šírky 200 mm,  -0,08800t</t>
  </si>
  <si>
    <t>-1265174185</t>
  </si>
  <si>
    <t>114203103.S</t>
  </si>
  <si>
    <t>Rozobratie cestnej dlažby z lomového kameňa alebo betónových tvárnic do cementovej malty</t>
  </si>
  <si>
    <t>-1999025572</t>
  </si>
  <si>
    <t>-66772491</t>
  </si>
  <si>
    <t>-2055037685</t>
  </si>
  <si>
    <t>-333230540</t>
  </si>
  <si>
    <t>-2124565539</t>
  </si>
  <si>
    <t>2079729011</t>
  </si>
  <si>
    <t>553027480</t>
  </si>
  <si>
    <t>2011073756</t>
  </si>
  <si>
    <t xml:space="preserve">Rozobratie cestného zábradlia s betónovými pätkami,  -0,03500t</t>
  </si>
  <si>
    <t>-1956389175</t>
  </si>
  <si>
    <t>-2115936964</t>
  </si>
  <si>
    <t>SO107 - PRIECHOD PRE CHODCOV - WATSONOVA ULICA</t>
  </si>
  <si>
    <t>113157242.S</t>
  </si>
  <si>
    <t xml:space="preserve">Odstránenie podkladu alebo krytu asfaltového v ploche do 200 m2 strojne, hr. vrstvy nad 50 do 100 mm,  -0,22000t</t>
  </si>
  <si>
    <t>-501220178</t>
  </si>
  <si>
    <t>Odstránenie betonovej pätky bilboardu</t>
  </si>
  <si>
    <t>-1618025710</t>
  </si>
  <si>
    <t>976011211.S</t>
  </si>
  <si>
    <t>Demontáž bilboardu</t>
  </si>
  <si>
    <t>1686355845</t>
  </si>
  <si>
    <t>SO401 - VEREJNÉ OSVETLENIE</t>
  </si>
  <si>
    <t>Časť:</t>
  </si>
  <si>
    <t>SO 401.11 - VEREJNÉ OSVETLENIE – VYVOLANÉ ÚPRAVY</t>
  </si>
  <si>
    <t>M - Práce a dodávky M</t>
  </si>
  <si>
    <t xml:space="preserve">    21-M - Elektromontáže</t>
  </si>
  <si>
    <t xml:space="preserve">    46-M - Zemné práce vykonávané pri externých montážnych prácach</t>
  </si>
  <si>
    <t>Mimostaven. doprava</t>
  </si>
  <si>
    <t>Práce a dodávky M</t>
  </si>
  <si>
    <t>21-M</t>
  </si>
  <si>
    <t>Elektromontáže</t>
  </si>
  <si>
    <t>210010080.S</t>
  </si>
  <si>
    <t>Rúrka ohybná elektroinštalačná z HDPE, D 40 uložená voľne</t>
  </si>
  <si>
    <t>1042287507</t>
  </si>
  <si>
    <t>345710005500.S</t>
  </si>
  <si>
    <t>Rúrka ohybná 09040 dvojplášťová korugovaná z HDPE, bezhalogénová, D 40 mm</t>
  </si>
  <si>
    <t>128</t>
  </si>
  <si>
    <t>1937992492</t>
  </si>
  <si>
    <t>210010091.S</t>
  </si>
  <si>
    <t>Rúrka ohybná elektroinštalačná z HDPE, D 63 uložená voľne</t>
  </si>
  <si>
    <t>-1999865068</t>
  </si>
  <si>
    <t>286130073500</t>
  </si>
  <si>
    <t>Chránička dvojplášťová DN 63, HDPE</t>
  </si>
  <si>
    <t>130194631</t>
  </si>
  <si>
    <t>210010093.S</t>
  </si>
  <si>
    <t>Rúrka ohybná elektroinštalačná z HDPE, D 90 uložená voľne</t>
  </si>
  <si>
    <t>-2010249752</t>
  </si>
  <si>
    <t>345710005900</t>
  </si>
  <si>
    <t>Rúrka ohybná dvojplášťová HDPE, D 90,</t>
  </si>
  <si>
    <t>-1214237984</t>
  </si>
  <si>
    <t>210010094.S</t>
  </si>
  <si>
    <t>Rúrka ohybná elektroinštalačná z HDPE, D 110 uložená voľne</t>
  </si>
  <si>
    <t>1698667583</t>
  </si>
  <si>
    <t>286530130100.S</t>
  </si>
  <si>
    <t>Spojka nasúvacia 02110 pre korudované elektroinštal. rúrky z HDPE, D 110 mm</t>
  </si>
  <si>
    <t>1908642984</t>
  </si>
  <si>
    <t>345710006000.S</t>
  </si>
  <si>
    <t>Rúrka ohybná 09110 dvojplášťová korugovaná z HDPE, bezhalogénová, D 110 mm</t>
  </si>
  <si>
    <t>-401014786</t>
  </si>
  <si>
    <t>210194024.S</t>
  </si>
  <si>
    <t>Skriňa rozpájacia a istiaca, plastová, zapustená SR 4 Z532 VV S/2x400A/3x160A P2</t>
  </si>
  <si>
    <t>-1483344580</t>
  </si>
  <si>
    <t>357110011900.S</t>
  </si>
  <si>
    <t>-615925306</t>
  </si>
  <si>
    <t>210194024.S1</t>
  </si>
  <si>
    <t>Rozvádzačová skriňa F402</t>
  </si>
  <si>
    <t>-1825399836</t>
  </si>
  <si>
    <t>357110011900.S1</t>
  </si>
  <si>
    <t>1830023519</t>
  </si>
  <si>
    <t>210194024.S2</t>
  </si>
  <si>
    <t>Rozvádzačová skriňa RE F402</t>
  </si>
  <si>
    <t>-115058101</t>
  </si>
  <si>
    <t>357110011900.S2</t>
  </si>
  <si>
    <t>2078135318</t>
  </si>
  <si>
    <t>345290007400.S</t>
  </si>
  <si>
    <t>Poistková vložka nožová PNA2 160A gG, veľkosť 2</t>
  </si>
  <si>
    <t>1680682606</t>
  </si>
  <si>
    <t>345290006300.S</t>
  </si>
  <si>
    <t>Poistková vložka nožová PNA1 125A gG, veľkosť 1</t>
  </si>
  <si>
    <t>-1523654065</t>
  </si>
  <si>
    <t>345290005900.S</t>
  </si>
  <si>
    <t>Poistková vložka nožová PNA1 50A gG, veľkosť 1</t>
  </si>
  <si>
    <t>-361037398</t>
  </si>
  <si>
    <t>345290005695.S</t>
  </si>
  <si>
    <t>Poistková vložka nožová PNA1 32A gG, veľkosť 1</t>
  </si>
  <si>
    <t>77726078</t>
  </si>
  <si>
    <t>345290006000.S</t>
  </si>
  <si>
    <t>Poistková vložka nožová PNA1 63A gG, veľkosť 1</t>
  </si>
  <si>
    <t>-640015567</t>
  </si>
  <si>
    <t>210201810.S</t>
  </si>
  <si>
    <t>Montáž a zapojenie svietidla 1x svetelný zdroj, uličného, LED</t>
  </si>
  <si>
    <t>-1840623036</t>
  </si>
  <si>
    <t>04-SV</t>
  </si>
  <si>
    <t>Svetelný zdroj (svietidlo 1) s parametrami:_x000d_
P=89W; Φžiarovka=14930 lm; Φsvietidlo=12426 lm; CRI 70; 3000K_x000d_
svetelný výťažok 139,6 lm/W_x000d_
programovateľné s DALI</t>
  </si>
  <si>
    <t>1208786886</t>
  </si>
  <si>
    <t>210201880.S</t>
  </si>
  <si>
    <t xml:space="preserve">Montáž stožiarovej svorkovnice </t>
  </si>
  <si>
    <t>-1567888657</t>
  </si>
  <si>
    <t>Rosa TB1</t>
  </si>
  <si>
    <t>Strožiarový rozvádzač ROSA</t>
  </si>
  <si>
    <t>239168335</t>
  </si>
  <si>
    <t>210204032.S</t>
  </si>
  <si>
    <t>Osadenie stožiara hliníkového osvetľovacieho výšky nad 6 m s prírubou</t>
  </si>
  <si>
    <t>-993863725</t>
  </si>
  <si>
    <t>01</t>
  </si>
  <si>
    <t>Nový stožiar VO s povrchovou úpravou žiarovým zinkovaním a s jedným pozdĺžnym zvarom Stožiar o výške 10 m</t>
  </si>
  <si>
    <t>-1367387927</t>
  </si>
  <si>
    <t>210204032.SD</t>
  </si>
  <si>
    <t>Demontáž stožiara hliníkového osvetľovacieho výšky nad 6 m s prírubou</t>
  </si>
  <si>
    <t>1519349654</t>
  </si>
  <si>
    <t>RD-OS</t>
  </si>
  <si>
    <t>Demontáž reklamnej tabule z osvetľovacieho stožiara</t>
  </si>
  <si>
    <t>777407219</t>
  </si>
  <si>
    <t>210204103.S</t>
  </si>
  <si>
    <t>Výložník oceľový jednoramenný - do hmotn. 35 kg</t>
  </si>
  <si>
    <t>-109983188</t>
  </si>
  <si>
    <t>316770002900.S</t>
  </si>
  <si>
    <t>Výložník jednoramenný oceľový zinkový, vyloženie 2,0 m, d 114 mm</t>
  </si>
  <si>
    <t>-497445394</t>
  </si>
  <si>
    <t>210204105.S</t>
  </si>
  <si>
    <t>Výložník oceľový dvojramenný - do hmotn.70 kg</t>
  </si>
  <si>
    <t>-307933419</t>
  </si>
  <si>
    <t>316770002200.S</t>
  </si>
  <si>
    <t>Výložník dvojramenný oceľový zaoblený, vyloženie 2 m, d 76 mm</t>
  </si>
  <si>
    <t>341814968</t>
  </si>
  <si>
    <t>210902116.S</t>
  </si>
  <si>
    <t>Kábel hliníkový silový uložený pevne 1-AYKY 0,6/1 kV 4x50</t>
  </si>
  <si>
    <t>-412372810</t>
  </si>
  <si>
    <t>341110030700.S</t>
  </si>
  <si>
    <t>Kábel hliníkový 1-AYKY 4x50 mm2</t>
  </si>
  <si>
    <t>1847250405</t>
  </si>
  <si>
    <t>210902381.S</t>
  </si>
  <si>
    <t>Kábel hliníkový silový, uložený v rúrke NAYY 0,6/1 kV 4x25</t>
  </si>
  <si>
    <t>794851746</t>
  </si>
  <si>
    <t>341110030500.S</t>
  </si>
  <si>
    <t>Kábel hliníkový 1-AYKY 4x25 mm2</t>
  </si>
  <si>
    <t>971774337</t>
  </si>
  <si>
    <t>46-M</t>
  </si>
  <si>
    <t>Zemné práce vykonávané pri externých montážnych prácach</t>
  </si>
  <si>
    <t>271533001.S</t>
  </si>
  <si>
    <t xml:space="preserve">Násyp pod základové konštrukcie so zhutnením z  kameniva hrubého drveného fr.32-63 mm</t>
  </si>
  <si>
    <t>-1334511430</t>
  </si>
  <si>
    <t>275313311.S</t>
  </si>
  <si>
    <t>Betón, prostý tr. C 8/10 do výkopu</t>
  </si>
  <si>
    <t>749221571</t>
  </si>
  <si>
    <t>BZPS</t>
  </si>
  <si>
    <t xml:space="preserve">Uloženie betónového prefabrikátu </t>
  </si>
  <si>
    <t>1243411664</t>
  </si>
  <si>
    <t>BZPS10</t>
  </si>
  <si>
    <t>Základ pre oceľ.stĺpy 10 m</t>
  </si>
  <si>
    <t>1418242387</t>
  </si>
  <si>
    <t>460050713</t>
  </si>
  <si>
    <t>Výkop jamy pre stožiar verejného osvetlenia do 2 m3 vrátane, strojový výkop v zemina triedy 3</t>
  </si>
  <si>
    <t>-1975738271</t>
  </si>
  <si>
    <t>460200303.S</t>
  </si>
  <si>
    <t>Hĺbenie káblovej ryhy ručne 50 cm širokej a 120 cm hlbokej, v zemine triedy 3</t>
  </si>
  <si>
    <t>-693912593</t>
  </si>
  <si>
    <t>275313612.S</t>
  </si>
  <si>
    <t>Betón základových pätiek, prostý tr. C 20/25</t>
  </si>
  <si>
    <t>-1249018732</t>
  </si>
  <si>
    <t>460200163.S</t>
  </si>
  <si>
    <t>Hĺbenie káblovej ryhy ručne 35 cm širokej a 75 cm hlbokej, v zemine triedy 3</t>
  </si>
  <si>
    <t>-1171807605</t>
  </si>
  <si>
    <t>460420372.S</t>
  </si>
  <si>
    <t>Zriad. káblového lôžka z piesku vrstvy 10 cm,</t>
  </si>
  <si>
    <t>65265204</t>
  </si>
  <si>
    <t>583310000100.S</t>
  </si>
  <si>
    <t>Kamenivo ťažené drobné frakcia 0-1 mm</t>
  </si>
  <si>
    <t>449335489</t>
  </si>
  <si>
    <t>035430</t>
  </si>
  <si>
    <t>Platňa kábl. 250x2 PVC červená</t>
  </si>
  <si>
    <t>11938715</t>
  </si>
  <si>
    <t>460490012.S</t>
  </si>
  <si>
    <t>Rozvinutie a uloženie výstražnej fólie z PE do ryhy, šírka do 33 cm</t>
  </si>
  <si>
    <t>-1566055961</t>
  </si>
  <si>
    <t>283230008000</t>
  </si>
  <si>
    <t>Výstražná fóla PE, šxhr 300x0,08 mm, dĺ. 250 m, farba červená</t>
  </si>
  <si>
    <t>1569845495</t>
  </si>
  <si>
    <t>460560163.S</t>
  </si>
  <si>
    <t>Ručný zásyp nezap. káblovej ryhy bez zhutn. zeminy, 35 cm širokej, 75 cm hlbokej v zemine tr. 3</t>
  </si>
  <si>
    <t>1630166939</t>
  </si>
  <si>
    <t>460620013.S</t>
  </si>
  <si>
    <t>Proviz. úprava terénu v zemine tr. 3, aby nerovnosti terénu neboli väčšie ako 2 cm od vodor.hladiny</t>
  </si>
  <si>
    <t>-707049724</t>
  </si>
  <si>
    <t>SO 401.12 - VEREJNÉ OSVETLENIE</t>
  </si>
  <si>
    <t xml:space="preserve">M - Práce a dodávky M   </t>
  </si>
  <si>
    <t xml:space="preserve">    21-M - Elektromontáže   </t>
  </si>
  <si>
    <t xml:space="preserve">    46-M - Zemné práce vykonávané pri externých montážnych prácach   </t>
  </si>
  <si>
    <t xml:space="preserve">Práce a dodávky M   </t>
  </si>
  <si>
    <t xml:space="preserve">Elektromontáže   </t>
  </si>
  <si>
    <t>345710005700</t>
  </si>
  <si>
    <t>Rúrka ohybná dvojplášťová HDPE, KOPOFLEX BA KF 09063 BA, D 63, KOPOS</t>
  </si>
  <si>
    <t>01-SV</t>
  </si>
  <si>
    <t>Svetelený zdroj (svietidlo 1) s parametrami: P=74W; Ra?70; L90; 3000K programovateľné s DALI ? ? 0,95; min. IP65; min. IK08</t>
  </si>
  <si>
    <t>01-SV.1</t>
  </si>
  <si>
    <t>Svetelený zdroj (svietidlo 2) s parametrami: P=16W; Ra?70; L90; 3000K programovateľné s DALI ? ? 0,95; min. IP65; min. IK08</t>
  </si>
  <si>
    <t>Montáž stožiarovej svorkovnice</t>
  </si>
  <si>
    <t>210204031.S</t>
  </si>
  <si>
    <t>Osadenie stožiara hliníkového osvetľovacieho výšky nad 3 do 6 m s prírubou so zapojením LED svietidla</t>
  </si>
  <si>
    <t>0.1</t>
  </si>
  <si>
    <t>Nový stožiar VO s povrchovou úpravou žiarovým zinkovaním a s jedným pozdĺžnym zvarom Stožiar o výške 6 m</t>
  </si>
  <si>
    <t>210204107.S</t>
  </si>
  <si>
    <t>Výložník oceľový trojramenný - do hmotn. 70 kg</t>
  </si>
  <si>
    <t>316770002500.S</t>
  </si>
  <si>
    <t>Výložník trojramenný oceľový, vyloženie 2 m, d 76 mm</t>
  </si>
  <si>
    <t>210220020.S</t>
  </si>
  <si>
    <t>Uzemňovacie vedenie v zemi FeZn do 120 mm2</t>
  </si>
  <si>
    <t>354410058800.S</t>
  </si>
  <si>
    <t>Pásovina uzemňovacia FeZn 30 x 4 mm</t>
  </si>
  <si>
    <t>210220021.S</t>
  </si>
  <si>
    <t>Uzemňovacie vedenie v zemi FeZn vrátane izolácie spojov O 10 mm</t>
  </si>
  <si>
    <t>354410054800.S</t>
  </si>
  <si>
    <t>Drôt bleskozvodový FeZn, d 10 mm</t>
  </si>
  <si>
    <t>210220245.S</t>
  </si>
  <si>
    <t>Svorka FeZn pripojovacia SP</t>
  </si>
  <si>
    <t>354410004000.S</t>
  </si>
  <si>
    <t>Svorka FeZn pripájaca označenie SP 1</t>
  </si>
  <si>
    <t>210220253.S</t>
  </si>
  <si>
    <t>Svorka FeZn uzemňovacia SR03</t>
  </si>
  <si>
    <t>354410000900.S</t>
  </si>
  <si>
    <t>Svorka FeZn uzemňovacia označenie SR 03 A</t>
  </si>
  <si>
    <t>210812019.S</t>
  </si>
  <si>
    <t>Kábel medený silový uložený voľne NYY 0,6/1 kV 3x1,5</t>
  </si>
  <si>
    <t>341110000750.S</t>
  </si>
  <si>
    <t>Kábel medený CYKY-J 3x1,5 mm2</t>
  </si>
  <si>
    <t xml:space="preserve">Zemné práce vykonávané pri externých montážnych prácach   </t>
  </si>
  <si>
    <t>Uloženie betónového prefabrikátu</t>
  </si>
  <si>
    <t>68</t>
  </si>
  <si>
    <t>70</t>
  </si>
  <si>
    <t>72</t>
  </si>
  <si>
    <t>74</t>
  </si>
  <si>
    <t>SO402.1 - PRÍPOJKY CESTNEJ KANALIZÁCIE</t>
  </si>
  <si>
    <t>131201102.S</t>
  </si>
  <si>
    <t>Výkop nezapaženej jamy v hornine 3, nad 100 do 1000 m3</t>
  </si>
  <si>
    <t>938447293</t>
  </si>
  <si>
    <t>131201109.S</t>
  </si>
  <si>
    <t>Hĺbenie nezapažených jám a zárezov. Príplatok za lepivosť horniny 3</t>
  </si>
  <si>
    <t>577171191</t>
  </si>
  <si>
    <t>132201203.S</t>
  </si>
  <si>
    <t>Výkop ryhy šírky 600-2000mm horn.3 nad 1000 do 10000m3</t>
  </si>
  <si>
    <t>-727930183</t>
  </si>
  <si>
    <t>132201209.S</t>
  </si>
  <si>
    <t>Príplatok k cenám za lepivosť pri hĺbení rýh š. nad 600 do 2 000 mm zapaž. i nezapažených, s urovnaním dna v hornine 3</t>
  </si>
  <si>
    <t>-934341875</t>
  </si>
  <si>
    <t>151101101.S</t>
  </si>
  <si>
    <t>Paženie a rozopretie stien rýh pre podzemné vedenie, príložné do 2 m</t>
  </si>
  <si>
    <t>-379721452</t>
  </si>
  <si>
    <t>151101102.S</t>
  </si>
  <si>
    <t>Paženie a rozopretie stien rýh pre podzemné vedenie, príložné do 4 m</t>
  </si>
  <si>
    <t>1515302008</t>
  </si>
  <si>
    <t>151101111.S</t>
  </si>
  <si>
    <t>Odstránenie paženia rýh pre podzemné vedenie, príložné hĺbky do 2 m</t>
  </si>
  <si>
    <t>1275487180</t>
  </si>
  <si>
    <t>151101112.S</t>
  </si>
  <si>
    <t>Odstránenie paženia rýh pre podzemné vedenie, príložné hĺbky do 4 m</t>
  </si>
  <si>
    <t>448656297</t>
  </si>
  <si>
    <t>2011859722</t>
  </si>
  <si>
    <t>-426102380</t>
  </si>
  <si>
    <t>171201202.S</t>
  </si>
  <si>
    <t>508291877</t>
  </si>
  <si>
    <t>298626272</t>
  </si>
  <si>
    <t>174101002.S</t>
  </si>
  <si>
    <t>Zásyp sypaninou so zhutnením jám, šachiet, rýh, zárezov alebo okolo objektov nad 100 do 1000 m3</t>
  </si>
  <si>
    <t>-73047507</t>
  </si>
  <si>
    <t>175101101.S</t>
  </si>
  <si>
    <t>Obsyp potrubia sypaninou z vhodných hornín 1 až 4 bez prehodenia sypaniny</t>
  </si>
  <si>
    <t>1430193050</t>
  </si>
  <si>
    <t>583410001000.S</t>
  </si>
  <si>
    <t>Kamenivo drvené drobné frakcia 2-4 mm</t>
  </si>
  <si>
    <t>-406833299</t>
  </si>
  <si>
    <t>212752128.S</t>
  </si>
  <si>
    <t>Trativody z flexodrenážnych rúr DN 200</t>
  </si>
  <si>
    <t>-1255021954</t>
  </si>
  <si>
    <t>451541121.S</t>
  </si>
  <si>
    <t>Lôžko pod potrubie, stoky a drobné objekty, v otvorenom výkope zo štrkodrvy 0-32 mm</t>
  </si>
  <si>
    <t>-1788478948</t>
  </si>
  <si>
    <t>451573121.S</t>
  </si>
  <si>
    <t>Lôžko pod potrubie, stoky a drobné objekty, v otvorenom výkope z piesku a štrkopiesku 4-8 mm</t>
  </si>
  <si>
    <t>-1075448417</t>
  </si>
  <si>
    <t>452311131.S</t>
  </si>
  <si>
    <t>Dosky, bloky, sedlá z betónu v otvorenom výkope tr. C 12/15</t>
  </si>
  <si>
    <t>-828692553</t>
  </si>
  <si>
    <t>452351101.S</t>
  </si>
  <si>
    <t>Debnenie v otvorenom výkope dosiek, sedlových lôžok a blokov pod potrubie,stoky a drobné objekty</t>
  </si>
  <si>
    <t>1259607310</t>
  </si>
  <si>
    <t>817364111.Sp</t>
  </si>
  <si>
    <t>Montáž-napojenie do jestv. kanalizácie DN 250</t>
  </si>
  <si>
    <t>-1557385505</t>
  </si>
  <si>
    <t>871354206.S</t>
  </si>
  <si>
    <t>Potrubie kanalizačné hladké plnostenné PP SN 10 DN 200</t>
  </si>
  <si>
    <t>1341695524</t>
  </si>
  <si>
    <t>871364208.S</t>
  </si>
  <si>
    <t>Potrubie kanalizačné hladké plnostenné PP SN 10 DN 250</t>
  </si>
  <si>
    <t>248946555</t>
  </si>
  <si>
    <t>892351000.S</t>
  </si>
  <si>
    <t>Skúška tesnosti kanalizácie D 200 mm</t>
  </si>
  <si>
    <t>1868029464</t>
  </si>
  <si>
    <t>892361000.S</t>
  </si>
  <si>
    <t>Skúška tesnosti kanalizácie D 250 mm</t>
  </si>
  <si>
    <t>-399605901</t>
  </si>
  <si>
    <t>894810009.S</t>
  </si>
  <si>
    <t>Montáž PP revíznej kanalizačnej šachty priemeru 600 mm do výšky šachty 2 m s roznášacím prstencom a poklopom</t>
  </si>
  <si>
    <t>-99058013</t>
  </si>
  <si>
    <t>286610037600.S</t>
  </si>
  <si>
    <t>Šachtové dno zberné DN 315, ku kanalizačnej revíznej šachte 600 mm, PP</t>
  </si>
  <si>
    <t>-1808835355</t>
  </si>
  <si>
    <t>286610045100.S</t>
  </si>
  <si>
    <t>Vlnovcová šachtová rúra s hrdlom kanalizačná 600 mm, dĺžka 3,65 m, PP</t>
  </si>
  <si>
    <t>-1167123251</t>
  </si>
  <si>
    <t>286710035900.S</t>
  </si>
  <si>
    <t>Gumové tesnenie šachtovej rúry 600 mm ku kanalizačnej revíznej šachte 600 mm</t>
  </si>
  <si>
    <t>1747758603</t>
  </si>
  <si>
    <t>552410002200.S</t>
  </si>
  <si>
    <t>Poklop liatinový C250 priemer 600 mm</t>
  </si>
  <si>
    <t>-2056617359</t>
  </si>
  <si>
    <t>592240009400.S</t>
  </si>
  <si>
    <t>Betónový roznášací prstenec pre revízne šachty DN 600 až 1000</t>
  </si>
  <si>
    <t>374928625</t>
  </si>
  <si>
    <t>895941111.S</t>
  </si>
  <si>
    <t>Zriadenie kanalizačného vpustu uličného z betónových dielcov typ UV-50, UVB-50</t>
  </si>
  <si>
    <t>16676110</t>
  </si>
  <si>
    <t>592230002300.S</t>
  </si>
  <si>
    <t>Uličný vpust betónový TBV 5-66, rozmer 180x660x100 mm</t>
  </si>
  <si>
    <t>-319631992</t>
  </si>
  <si>
    <t>592230001700.S</t>
  </si>
  <si>
    <t>Uličný vpust betónový TBV 10-50, rozmer 300x500x50 mm</t>
  </si>
  <si>
    <t>781197610</t>
  </si>
  <si>
    <t>592230001800.S</t>
  </si>
  <si>
    <t>Uličný vpust betónový TBV 11-50, rozmer 600x500x90 mm</t>
  </si>
  <si>
    <t>153898840</t>
  </si>
  <si>
    <t>592230001600.S</t>
  </si>
  <si>
    <t>Uličný vpust betónový TBV 9-50, rozmer 600x500x50 mm</t>
  </si>
  <si>
    <t>-1321031999</t>
  </si>
  <si>
    <t>592230001500.S</t>
  </si>
  <si>
    <t>Uličný vpust betónový TBV 6-50, rozmer 600x500x50 mm</t>
  </si>
  <si>
    <t>-892796370</t>
  </si>
  <si>
    <t>592270008800.S</t>
  </si>
  <si>
    <t>Kalový kôš k zachytávaniu nečistôt pre vpust betónový svetlej šírky 300 mm</t>
  </si>
  <si>
    <t>58209545</t>
  </si>
  <si>
    <t>895941111.Spp</t>
  </si>
  <si>
    <t xml:space="preserve">Preloženie  kanalizačného vpustu uličného </t>
  </si>
  <si>
    <t>830441409</t>
  </si>
  <si>
    <t>899204111.S</t>
  </si>
  <si>
    <t>Osadenie liatinovej mreže vrátane rámu a koša na bahno hmotnosti jednotlivo nad 150 kg</t>
  </si>
  <si>
    <t>641918833</t>
  </si>
  <si>
    <t>P31250D</t>
  </si>
  <si>
    <t>Mreža liatinová kruhová DN600mm, D400kN s nálevkou</t>
  </si>
  <si>
    <t>-615704852</t>
  </si>
  <si>
    <t>899721132.S</t>
  </si>
  <si>
    <t>Označenie kanalizačného potrubia hnedou výstražnou fóliou</t>
  </si>
  <si>
    <t>568269569</t>
  </si>
  <si>
    <t>998276101.S</t>
  </si>
  <si>
    <t>Presun hmôt pre rúrové vedenie hĺbené z rúr z plast., hmôt alebo sklolamin. v otvorenom výkope</t>
  </si>
  <si>
    <t>-121612805</t>
  </si>
  <si>
    <t>SO403 - PRELOŽKY A OCHRANA IS</t>
  </si>
  <si>
    <t>SO403.1.1 - PRELOŽKY A OCHRANA IS – PRELOŽKA PLYNOVODU</t>
  </si>
  <si>
    <t>D1 - PRÁCE A DODÁVKY HSV</t>
  </si>
  <si>
    <t xml:space="preserve">    1 - ZEMNE PRÁCE</t>
  </si>
  <si>
    <t xml:space="preserve">    5 - KOMUNIKÁCIE</t>
  </si>
  <si>
    <t>D2 - PRÁCE A DODÁVKY M</t>
  </si>
  <si>
    <t xml:space="preserve">    272 - Vedenia rúrové vonkajšie - plynovody</t>
  </si>
  <si>
    <t>D1</t>
  </si>
  <si>
    <t>PRÁCE A DODÁVKY HSV</t>
  </si>
  <si>
    <t>ZEMNE PRÁCE</t>
  </si>
  <si>
    <t>105151121</t>
  </si>
  <si>
    <t>Odstránenie živičného krytu, chodník</t>
  </si>
  <si>
    <t>105211132</t>
  </si>
  <si>
    <t>Ryha v rastlom teréne pre plynovod nad D 160</t>
  </si>
  <si>
    <t>105212132</t>
  </si>
  <si>
    <t>Povrchová úprava v rastlom teréne pre plynovod nad D 160</t>
  </si>
  <si>
    <t>105320230</t>
  </si>
  <si>
    <t>Montážna jama do 2m2 - rastlý terén</t>
  </si>
  <si>
    <t>komplet</t>
  </si>
  <si>
    <t>105320930</t>
  </si>
  <si>
    <t>Montážna jama nad 5m2 - rastlý terén</t>
  </si>
  <si>
    <t>105321920</t>
  </si>
  <si>
    <t>Montážna jama bez povrchu nad 5m2 - v asfaltovom chodníku</t>
  </si>
  <si>
    <t>KOMUNIKÁCIE</t>
  </si>
  <si>
    <t>567401121</t>
  </si>
  <si>
    <t>Spätná úprava živičného krytu, chodník</t>
  </si>
  <si>
    <t>D2</t>
  </si>
  <si>
    <t>PRÁCE A DODÁVKY M</t>
  </si>
  <si>
    <t>272</t>
  </si>
  <si>
    <t>Vedenia rúrové vonkajšie - plynovody</t>
  </si>
  <si>
    <t>802001315</t>
  </si>
  <si>
    <t>Plynovod PE 100 RC, d 315</t>
  </si>
  <si>
    <t>802059160</t>
  </si>
  <si>
    <t>Uzatvorenie plynovodu uzatváracou hlavicou do DN300/d315</t>
  </si>
  <si>
    <t>802058315</t>
  </si>
  <si>
    <t>Uzatvorenie plynovodu do DN300/d315 poistným balónom</t>
  </si>
  <si>
    <t>802000531</t>
  </si>
  <si>
    <t>Zaslepenie znefunkčneného PE pylnovodu do d315</t>
  </si>
  <si>
    <t>kus</t>
  </si>
  <si>
    <t>802011315</t>
  </si>
  <si>
    <t>Chránička pre plynovod do d 315</t>
  </si>
  <si>
    <t>802016900</t>
  </si>
  <si>
    <t>Obtok nad DN50/d63</t>
  </si>
  <si>
    <t>802053315</t>
  </si>
  <si>
    <t>Uzáver DN 300/d315</t>
  </si>
  <si>
    <t>802082010</t>
  </si>
  <si>
    <t>Čuchačka</t>
  </si>
  <si>
    <t>SO403.1.2 - PRELOŽKY A OCHRANA IS – REK. VEREJNEJ KANALIZÁCIE</t>
  </si>
  <si>
    <t>154908962</t>
  </si>
  <si>
    <t>113152140.S</t>
  </si>
  <si>
    <t xml:space="preserve">Frézovanie asf. podkladu alebo krytu bez prek., plochy do 500 m2, pruh š. do 0,5 m, hr. 100 mm  0,250 t</t>
  </si>
  <si>
    <t>113307132.S</t>
  </si>
  <si>
    <t xml:space="preserve">Odstránenie podkladu v ploche do 200 m2 z betónu prostého, hr. vrstvy 150 do 300 mm,  -0,50000t</t>
  </si>
  <si>
    <t>-2091970335</t>
  </si>
  <si>
    <t>119001411.S</t>
  </si>
  <si>
    <t>Dočasné zaistenie podzemného potrubia DN do 200</t>
  </si>
  <si>
    <t>641664835</t>
  </si>
  <si>
    <t>119001412.S.</t>
  </si>
  <si>
    <t>Dočasné zaistenie podzemného potrubia DN 200-500</t>
  </si>
  <si>
    <t>1021133646</t>
  </si>
  <si>
    <t>130001101.S</t>
  </si>
  <si>
    <t>Príplatok k cenám za sťaženie výkopu v blízkosti podzemného vedenia alebo výbušbnín - pre všetky triedy</t>
  </si>
  <si>
    <t>-568986402</t>
  </si>
  <si>
    <t>132201202.S</t>
  </si>
  <si>
    <t>Výkop ryhy šírky 600-2000mm horn.3 od 100 do 1000 m3</t>
  </si>
  <si>
    <t>-1262669801</t>
  </si>
  <si>
    <t>422543338</t>
  </si>
  <si>
    <t>68119515</t>
  </si>
  <si>
    <t>1982551480</t>
  </si>
  <si>
    <t>839312415</t>
  </si>
  <si>
    <t>-332245063</t>
  </si>
  <si>
    <t>-1762409267</t>
  </si>
  <si>
    <t>-742637458</t>
  </si>
  <si>
    <t>583410004400.S</t>
  </si>
  <si>
    <t>Štrkodrva frakcia 0-63 mm</t>
  </si>
  <si>
    <t>431284010</t>
  </si>
  <si>
    <t>-2120098272</t>
  </si>
  <si>
    <t>583310000600.S</t>
  </si>
  <si>
    <t>Kamenivo ťažené drobné frakcia 0-4 mm</t>
  </si>
  <si>
    <t>-798025783</t>
  </si>
  <si>
    <t>-516577773</t>
  </si>
  <si>
    <t>1164698600</t>
  </si>
  <si>
    <t>451573111.S</t>
  </si>
  <si>
    <t>Lôžko pod potrubie, stoky a drobné objekty, v otvorenom výkope z piesku a štrkopiesku do 63 mm</t>
  </si>
  <si>
    <t>-831962367</t>
  </si>
  <si>
    <t>567144112.S1</t>
  </si>
  <si>
    <t>Podklad z podkladového betónu PB I tr. C 20/25 hr. 230 mm-250mm</t>
  </si>
  <si>
    <t>-606285697</t>
  </si>
  <si>
    <t>573231108.S</t>
  </si>
  <si>
    <t>Postrek asfaltový spojovací bez posypu kamenivom z cestnej emulzie v množstve 0,60 kg/m2</t>
  </si>
  <si>
    <t>1482022755</t>
  </si>
  <si>
    <t>577134111.S</t>
  </si>
  <si>
    <t>Asfaltový betón vrstva obrusná AC 8 O v pruhu š. do 3 m z nemodifik. asfaltu tr. II, po zhutnení hr. 40 mm</t>
  </si>
  <si>
    <t>507812089</t>
  </si>
  <si>
    <t>577154261.S</t>
  </si>
  <si>
    <t>Asfaltový betón vrstva obrusná AC 11 O v pruhu š. nad 3 m z modifik. asfaltu tr. I, po zhutnení hr. 60 mm</t>
  </si>
  <si>
    <t>-1985512030</t>
  </si>
  <si>
    <t>831392121.S</t>
  </si>
  <si>
    <t>Montáž potrubia z rúr kamenin. tesnených gumovými krúžkami v sklone do 20 % DN 400</t>
  </si>
  <si>
    <t>255333097</t>
  </si>
  <si>
    <t>597110001800.S</t>
  </si>
  <si>
    <t>Kameninová hrdlová rúra, DN 400, spoj K, trieda pevnosti 200</t>
  </si>
  <si>
    <t>-917142065</t>
  </si>
  <si>
    <t>831422121.S</t>
  </si>
  <si>
    <t>Montáž potrubia z rúr kamenin. tesnených gumovými krúžkami v sklone do 20 % DN 500</t>
  </si>
  <si>
    <t>132524064</t>
  </si>
  <si>
    <t>597110002000.S</t>
  </si>
  <si>
    <t>Kameninová hrdlová rúra, DN 500, spoj K, trieda pevnosti 160</t>
  </si>
  <si>
    <t>-843411752</t>
  </si>
  <si>
    <t>892391000.S</t>
  </si>
  <si>
    <t>Skúška tesnosti kanalizácie D 400 mm</t>
  </si>
  <si>
    <t>369047058</t>
  </si>
  <si>
    <t>892421000.S</t>
  </si>
  <si>
    <t>Skúška tesnosti kanalizácie D 500 mm</t>
  </si>
  <si>
    <t>1460179468</t>
  </si>
  <si>
    <t>931994171.S</t>
  </si>
  <si>
    <t>Tesnenie pracovnej škáry betónovej konštrukcie asfaltovým izolačným pásom š. do 500 mm</t>
  </si>
  <si>
    <t>-1310201875</t>
  </si>
  <si>
    <t>-797844082</t>
  </si>
  <si>
    <t>-2115208529</t>
  </si>
  <si>
    <t>1298643135</t>
  </si>
  <si>
    <t>-594250188</t>
  </si>
  <si>
    <t>470196618</t>
  </si>
  <si>
    <t>-629420911</t>
  </si>
  <si>
    <t>SO403.1.3 - PRELOŽKY A OCHRANA IS – OCHRANA IS</t>
  </si>
  <si>
    <t>SO 403.1.3 - Preložky a ochrana inžinierskych sieti – 101-107 – vyvolané úpravy – ochrana inžinierskych sietí</t>
  </si>
  <si>
    <t xml:space="preserve">    OST - Ostatné</t>
  </si>
  <si>
    <t>SO 403.1.3</t>
  </si>
  <si>
    <t>Preložky a ochrana inžinierskych sieti – 101-107 – vyvolané úpravy – ochrana inžinierskych sietí</t>
  </si>
  <si>
    <t>-171945244</t>
  </si>
  <si>
    <t>Rúrka ohybná dvojplášťová korugovaná z HDPE, bezhalogénová, D 40 mm</t>
  </si>
  <si>
    <t>-1313460523</t>
  </si>
  <si>
    <t>210010602.S</t>
  </si>
  <si>
    <t xml:space="preserve">Chránička delená elektroinštalačná bezhalogénová z HDPE, D 160 uložená voľne + preloženie inžinierských sietí </t>
  </si>
  <si>
    <t>-100599686</t>
  </si>
  <si>
    <t>8595057651791</t>
  </si>
  <si>
    <t>Chránička delená elektroinštalačná HDPE bezhalogenová KOPOHALF pr. 160 mm, 750N/20cm, červená</t>
  </si>
  <si>
    <t>-1946125176</t>
  </si>
  <si>
    <t>1526989601</t>
  </si>
  <si>
    <t>-887290425</t>
  </si>
  <si>
    <t>460200323.S65</t>
  </si>
  <si>
    <t xml:space="preserve">Hĺbenie káblovej ryhy ručne 65 cm širokej a 150 cm hlbokej, v zemine triedy 3 + Výkop existujúcich vedení </t>
  </si>
  <si>
    <t>1236565631</t>
  </si>
  <si>
    <t>460560323.S165</t>
  </si>
  <si>
    <t>Ručný zásyp nezap. káblovej ryhy bez zhutn. zeminy, 65 cm širokej, 150 cm hlbokej v zemine tr. 3</t>
  </si>
  <si>
    <t>-66058606</t>
  </si>
  <si>
    <t>460200323.S150</t>
  </si>
  <si>
    <t xml:space="preserve">Hĺbenie káblovej ryhy ručne 150 cm širokej a 120 cm hlbokej, v zemine triedy 3 + Výkop existujúcich vedení </t>
  </si>
  <si>
    <t>1575330213</t>
  </si>
  <si>
    <t>460560323.S150</t>
  </si>
  <si>
    <t>Ručný zásyp nezap. káblovej ryhy bez zhutn. zeminy, 120 cm širokej, 150 cm hlbokej v zemine tr. 3</t>
  </si>
  <si>
    <t>1755923998</t>
  </si>
  <si>
    <t>271573031.S</t>
  </si>
  <si>
    <t>Násyp pod základové konštrukcie so zhutnením zo štrkopiesku fr. 0 - 22 mm</t>
  </si>
  <si>
    <t>-1387335910</t>
  </si>
  <si>
    <t>583310003000.S</t>
  </si>
  <si>
    <t>Štrkopiesok frakcia 0-22 mm</t>
  </si>
  <si>
    <t>-101615542</t>
  </si>
  <si>
    <t>275313611.S</t>
  </si>
  <si>
    <t>Betón základový, prostý tr. C 16/20</t>
  </si>
  <si>
    <t>1127001067</t>
  </si>
  <si>
    <t>460600001.S</t>
  </si>
  <si>
    <t>Naloženie zeminy, odvoz do 1 km a zloženie na skládke a jazda späť</t>
  </si>
  <si>
    <t>-234860038</t>
  </si>
  <si>
    <t>460600002.S</t>
  </si>
  <si>
    <t>Príplatok za odvoz zeminy za každý ďalší km a jazda späť</t>
  </si>
  <si>
    <t>833258641</t>
  </si>
  <si>
    <t>460300006.S</t>
  </si>
  <si>
    <t>Zhutnenie zeminy po vrstvách pri zahrnutí rýh, vrstva zeminy 20 cm</t>
  </si>
  <si>
    <t>-840986335</t>
  </si>
  <si>
    <t>MD</t>
  </si>
  <si>
    <t>Mimostavenisková doprava</t>
  </si>
  <si>
    <t>%</t>
  </si>
  <si>
    <t>366168569</t>
  </si>
  <si>
    <t>PD</t>
  </si>
  <si>
    <t>Presun dodávok</t>
  </si>
  <si>
    <t>885557394</t>
  </si>
  <si>
    <t>PPV</t>
  </si>
  <si>
    <t>Podiel pridružených výkonov</t>
  </si>
  <si>
    <t>-1452577673</t>
  </si>
  <si>
    <t>000300031.S</t>
  </si>
  <si>
    <t>Geodetické práce - vykonávané po výstavbe zameranie skutočného vyhotovenia stavby</t>
  </si>
  <si>
    <t>kpl</t>
  </si>
  <si>
    <t>469625085</t>
  </si>
  <si>
    <t>000400022.S</t>
  </si>
  <si>
    <t>Projektové práce - stavebná časť (stavebné objekty vrátane ich technického vybavenia). náklady na dokumentáciu skutočného zhotovenia stavby</t>
  </si>
  <si>
    <t>-117949937</t>
  </si>
  <si>
    <t>001000011.S</t>
  </si>
  <si>
    <t>Inžinierska činnosť</t>
  </si>
  <si>
    <t>87288250</t>
  </si>
  <si>
    <t>REV01</t>
  </si>
  <si>
    <t>Prvá odborná prehliadka a odborná skúška</t>
  </si>
  <si>
    <t>-323701619</t>
  </si>
  <si>
    <t>SO403.1.4 - PRELOŽKY A OCHRANA IS – VSD</t>
  </si>
  <si>
    <t>SO 403.2.1 - Preložky a ochrany inžinierskych sietí - 201-206 - vyvolané úpravy - VSD</t>
  </si>
  <si>
    <t xml:space="preserve">    02 - Preložka VSD VN 4 káble</t>
  </si>
  <si>
    <t>46-M - Zemné práce vykonávané pri externých montážnych prácach</t>
  </si>
  <si>
    <t>SO 403.2.1</t>
  </si>
  <si>
    <t>Preložky a ochrany inžinierskych sietí - 201-206 - vyvolané úpravy - VSD</t>
  </si>
  <si>
    <t>02</t>
  </si>
  <si>
    <t>Preložka VSD VN 4 káble</t>
  </si>
  <si>
    <t>210101350.S</t>
  </si>
  <si>
    <t>VN spojky pre jednožilové káble s plastovou izoláciou a polovodivou vrstvou pre 10 kV, 22 kV a 35 kV (240-630 mm2)</t>
  </si>
  <si>
    <t>-1468317518</t>
  </si>
  <si>
    <t>345820031800.S</t>
  </si>
  <si>
    <t>Spojka POLJ-24/1x120-240</t>
  </si>
  <si>
    <t>1244721201</t>
  </si>
  <si>
    <t>210930204.S-D</t>
  </si>
  <si>
    <t>Demontáž - Vodič hliníkový silový uložený voľne 22-AXEKVCE 12,7/22 kV 1x150/25</t>
  </si>
  <si>
    <t>1757405752</t>
  </si>
  <si>
    <t>210930206.S-D</t>
  </si>
  <si>
    <t>Demontáž - Vodič hliníkový silový uložený voľne 22-AXEKVCE 12,7/22 kV 1x240/25</t>
  </si>
  <si>
    <t>-1123385262</t>
  </si>
  <si>
    <t>210930226.S</t>
  </si>
  <si>
    <t xml:space="preserve">Vodič hliníkový silový uložený voľne NA2XS(F)2Y 1x240 RM/25 </t>
  </si>
  <si>
    <t>-351942237</t>
  </si>
  <si>
    <t>341130009600.S</t>
  </si>
  <si>
    <t>VN kábel hliníkový NA2XS(F)2Y 1x240/25 mm2</t>
  </si>
  <si>
    <t>1092410297</t>
  </si>
  <si>
    <t>210950202.S</t>
  </si>
  <si>
    <t>Príplatok na zaťahovanie káblov, váha kábla do 2 kg</t>
  </si>
  <si>
    <t>-1572039354</t>
  </si>
  <si>
    <t>Doprava</t>
  </si>
  <si>
    <t>2096204348</t>
  </si>
  <si>
    <t>PM</t>
  </si>
  <si>
    <t>Podružný materiál</t>
  </si>
  <si>
    <t>1588077098</t>
  </si>
  <si>
    <t>-1359020823</t>
  </si>
  <si>
    <t xml:space="preserve">Hĺbenie káblovej ryhy ručne 150 cm širokej a 150 cm hlbokej, v zemine triedy 3 + Výkop existujúcich vedení </t>
  </si>
  <si>
    <t>796465925</t>
  </si>
  <si>
    <t>Ručný zásyp nezap. káblovej ryhy bez zhutn. zeminy, 150 cm širokej, 150 cm hlbokej v zemine tr. 3</t>
  </si>
  <si>
    <t>28095489</t>
  </si>
  <si>
    <t>460200313.S</t>
  </si>
  <si>
    <t>Hĺbenie káblovej ryhy ručne 50 cm širokej a 130 cm hlbokej, v zemine triedy 3</t>
  </si>
  <si>
    <t>-728024864</t>
  </si>
  <si>
    <t>460560303.S</t>
  </si>
  <si>
    <t>Ručný zásyp nezap. káblovej ryhy bez zhutn. zeminy, 50 cm širokej, 120 cm hlbokej v zemine tr. 3</t>
  </si>
  <si>
    <t>1845053415</t>
  </si>
  <si>
    <t>-541171338</t>
  </si>
  <si>
    <t>-1398306804</t>
  </si>
  <si>
    <t>-479563484</t>
  </si>
  <si>
    <t>-226113371</t>
  </si>
  <si>
    <t>Betón prostý</t>
  </si>
  <si>
    <t>-1969673840</t>
  </si>
  <si>
    <t>1588763817</t>
  </si>
  <si>
    <t>460510221.S</t>
  </si>
  <si>
    <t>Káblový kanál z prefabrikovaných betónových žľabov asfaltovaný TK1(17x14cm/10,5 mm x 10 cm</t>
  </si>
  <si>
    <t>-2023938864</t>
  </si>
  <si>
    <t>592650000600</t>
  </si>
  <si>
    <t>Káblový žľab BG-TK1, pre položený kryt, lxšxv vnútorný 1000x112x105 mm, vonkajší 1000x170x140 mm, betónový, BG-GRASPOINTNER (HYDRO BG)</t>
  </si>
  <si>
    <t>592650001800</t>
  </si>
  <si>
    <t>Betónový kryt BG-TK1, lxšxv 500x170x30 mm, pre káblové žľaby, BG-GRASPOINTNER (HYDRO BG)</t>
  </si>
  <si>
    <t>-1751271538</t>
  </si>
  <si>
    <t>-1746038085</t>
  </si>
  <si>
    <t>617649774</t>
  </si>
  <si>
    <t>PPV.1</t>
  </si>
  <si>
    <t>1228836668</t>
  </si>
  <si>
    <t>-1960138242</t>
  </si>
  <si>
    <t>-1014708706</t>
  </si>
  <si>
    <t>483632322</t>
  </si>
  <si>
    <t>-488649848</t>
  </si>
  <si>
    <t>SO404.1 - TERENNÉ A SADOVÉ ÚPRAVY</t>
  </si>
  <si>
    <t>D.01 - Prípravné práce</t>
  </si>
  <si>
    <t xml:space="preserve">    D.01.1 - Výruby</t>
  </si>
  <si>
    <t xml:space="preserve">    D.01.3 - Koreňové bariéry - Tree Root Guiding </t>
  </si>
  <si>
    <t>D.02 - Sadové úpravy</t>
  </si>
  <si>
    <t xml:space="preserve">    D.02.2 - Výsadba stromov - listnaté</t>
  </si>
  <si>
    <t xml:space="preserve">      D1 - Rastlinný materiál - STROMY LISTNATÉ</t>
  </si>
  <si>
    <t xml:space="preserve">    D.02.3 - Výsadba záhonov</t>
  </si>
  <si>
    <t xml:space="preserve">      D2 - Kry</t>
  </si>
  <si>
    <t xml:space="preserve">      D3 - Trvalky</t>
  </si>
  <si>
    <t xml:space="preserve">    D.02.6 - Založenie trávnika s doplnením zeminy (10 cm)-rovina </t>
  </si>
  <si>
    <t xml:space="preserve">    D.02.7 - Rozchodníkové výsadby</t>
  </si>
  <si>
    <t xml:space="preserve">    D.02.9 - Ostatné práce pre sadové úpravy</t>
  </si>
  <si>
    <t>D.01</t>
  </si>
  <si>
    <t>Prípravné práce</t>
  </si>
  <si>
    <t>D.01.1</t>
  </si>
  <si>
    <t>Výruby</t>
  </si>
  <si>
    <t>112 10 3121</t>
  </si>
  <si>
    <t>Výrub stromov v sťažených podmienkach s premiestnením a uložením vetví na hromady, odvozom a so zložením pri ø konára alebo kmeňa – do 20 cm</t>
  </si>
  <si>
    <t>112 10 3122</t>
  </si>
  <si>
    <t>Bez plošiny – do 30 cm</t>
  </si>
  <si>
    <t>111 21 2121</t>
  </si>
  <si>
    <t>Odstraňovanie nevhodných drevín,ø kmeňa do 10 cm, s odprataním vyťaženej hmoty do 50 m, so zložením na hromady alebo naložením na dopravným prostriedok – výšky nad 1 m bez odstránenia pňa</t>
  </si>
  <si>
    <t>-</t>
  </si>
  <si>
    <t>Čistiace práce (naloženie, vodorovné premiestnenie,  zloženie a likvidácia konárov nad 7 m3) na vzdialenosť do 5 km</t>
  </si>
  <si>
    <t>m³</t>
  </si>
  <si>
    <t>-.1</t>
  </si>
  <si>
    <t>Príplatok za každý začatý 1 km</t>
  </si>
  <si>
    <t>111 25 1111</t>
  </si>
  <si>
    <t xml:space="preserve">Drvenie konárov strojovo – s 1  zamestnancom-strojníkom (mimo miesta výrubu)</t>
  </si>
  <si>
    <t>hod.</t>
  </si>
  <si>
    <t>D.01.3</t>
  </si>
  <si>
    <t xml:space="preserve">Koreňové bariéry - Tree Root Guiding </t>
  </si>
  <si>
    <t>460200141.S</t>
  </si>
  <si>
    <t>Hĺbenie nezapaženej alebo zapaženej ryhy ručne vrátane urovnania dna, s premiestnením výkopku na vzdialenosť 3 m za okraj ryhy, 35 cm širokej, 60 cm hlbokej, v zemine triedy 3</t>
  </si>
  <si>
    <t>MONT:</t>
  </si>
  <si>
    <t>montáž vodiaceho panelu Tree Root Guiding 0,6 m (panel 60x60cm)</t>
  </si>
  <si>
    <t>460560143.S</t>
  </si>
  <si>
    <t>Ručný zásyp nezapaženej káblovej ryhy s prípadným rozpájaním výkopu. Bez zhutnenia zeminy, 35 cm širokej, 60 cm hlbokej, v zemine triedy 3</t>
  </si>
  <si>
    <t>Úprava pláne vyrovnaním výškových rozdielov v zárezoch v hornine 1 až 4 so zhutnením</t>
  </si>
  <si>
    <t>m²</t>
  </si>
  <si>
    <t>998 22 2012</t>
  </si>
  <si>
    <t>Presun hmôt (vnútrostaveniskový)</t>
  </si>
  <si>
    <t>MAT</t>
  </si>
  <si>
    <t>Tree Root Guiding, 0,6m (bal. 20ks/12m, rozmer 60x60 cm)</t>
  </si>
  <si>
    <t>bal.</t>
  </si>
  <si>
    <t>D.02</t>
  </si>
  <si>
    <t>Sadové úpravy</t>
  </si>
  <si>
    <t>D.02.2</t>
  </si>
  <si>
    <t>Výsadba stromov - listnaté</t>
  </si>
  <si>
    <t>183 10 1215</t>
  </si>
  <si>
    <t>Hĺbenie jám s 50% VP – do 0,4 m3</t>
  </si>
  <si>
    <t>184 10 2116</t>
  </si>
  <si>
    <t>Výsadba drevín s balom so zaliatím pri ø balu – do 800 mm</t>
  </si>
  <si>
    <t>184 90 1112</t>
  </si>
  <si>
    <t>Osadenie kolov pri dĺžke – do 3 m</t>
  </si>
  <si>
    <t>184 91 1111</t>
  </si>
  <si>
    <t>Uviazanie dreviny ku kolom</t>
  </si>
  <si>
    <t>184 50 1111</t>
  </si>
  <si>
    <t>Obalenie kmeňa stromčeka prírodnou jutovinou vmieste uviazania kotvenia</t>
  </si>
  <si>
    <t>HZS 1</t>
  </si>
  <si>
    <t>Osadenie zavlažovacieho vaku 85l</t>
  </si>
  <si>
    <t>h.</t>
  </si>
  <si>
    <t>HZS 1.1</t>
  </si>
  <si>
    <t>Osadenie chráničky</t>
  </si>
  <si>
    <t>184 92 1093</t>
  </si>
  <si>
    <t>Mulčovanie rastlín o hrúbke do 0,1 m v rovine</t>
  </si>
  <si>
    <t>MAT.1</t>
  </si>
  <si>
    <t>Zemina pre 50%VP (1m³=1,4t) KOMPOST</t>
  </si>
  <si>
    <t>MAT.2</t>
  </si>
  <si>
    <t xml:space="preserve">Drevené koly 2,5 m Ø 5 cm  (kotvenie)</t>
  </si>
  <si>
    <t>MAT.3</t>
  </si>
  <si>
    <t xml:space="preserve">Drevené koly 2,5m polov. 6 cm  (spojky - horné a spodné priečne laty 9x 0,7m =&gt;narezané z 2,5m kolov)</t>
  </si>
  <si>
    <t>MAT.4</t>
  </si>
  <si>
    <t>Jutový pás na ochranu kmeňa v mieste uviazania kotvenia (rolka š: 0,1m, 1 m/strom )</t>
  </si>
  <si>
    <t>bm</t>
  </si>
  <si>
    <t>MAT.5</t>
  </si>
  <si>
    <t>Popruh 30 mm (uviazanie stromu ku kotveniu)</t>
  </si>
  <si>
    <t>MAT.6</t>
  </si>
  <si>
    <t>Chránička kmeňa (proti mechanickému poškodeniu kosením)</t>
  </si>
  <si>
    <t>MAT.7</t>
  </si>
  <si>
    <t>Zavlažovací vak 85l</t>
  </si>
  <si>
    <t>MAT.8</t>
  </si>
  <si>
    <t>Mulčovacia kôra / 80l</t>
  </si>
  <si>
    <t>MAT.9</t>
  </si>
  <si>
    <t>Voda pre zálievku rastlín</t>
  </si>
  <si>
    <t>Rastlinný materiál - STROMY LISTNATÉ</t>
  </si>
  <si>
    <t>MAT.10</t>
  </si>
  <si>
    <t>Prunus avium´Plena´, obk. 14-16 cm</t>
  </si>
  <si>
    <t>MAT.11</t>
  </si>
  <si>
    <t>Tilia cordata, obk. 14-16 cm</t>
  </si>
  <si>
    <t>MAT.12</t>
  </si>
  <si>
    <t>Quercus rubra,obk. 16-18 cm</t>
  </si>
  <si>
    <t>D.02.3</t>
  </si>
  <si>
    <t>Výsadba záhonov</t>
  </si>
  <si>
    <t>-.2</t>
  </si>
  <si>
    <t>Uloženie záhonovej lišty</t>
  </si>
  <si>
    <t>183 10 1211</t>
  </si>
  <si>
    <t>Hĺbenie jám s 50% VP – do 0,01 m3</t>
  </si>
  <si>
    <t>184 10 2111</t>
  </si>
  <si>
    <t>Výsadba drevín s balom so zaliatím pri ø balu – do 200 mm</t>
  </si>
  <si>
    <t>183 20 5111</t>
  </si>
  <si>
    <t>Založenie záhonu s urovnaním, nalož.odpadu na dopr.prostriedok,odvoz do 20 km a zloženie – v hornine 1-2</t>
  </si>
  <si>
    <t>183 20 4112</t>
  </si>
  <si>
    <t>Výsadba trvaliek so zaliatím</t>
  </si>
  <si>
    <t>76</t>
  </si>
  <si>
    <t>78</t>
  </si>
  <si>
    <t>MAT.13</t>
  </si>
  <si>
    <t>Zemina pre 50%VP</t>
  </si>
  <si>
    <t>80</t>
  </si>
  <si>
    <t>82</t>
  </si>
  <si>
    <t>MAT.14</t>
  </si>
  <si>
    <t>Záhonová lišta EKO-BRIM (vrátane 10% stratného)</t>
  </si>
  <si>
    <t>84</t>
  </si>
  <si>
    <t>MAT.15</t>
  </si>
  <si>
    <t>Klince pre lištu EKO-BRIM (5ks/bm)</t>
  </si>
  <si>
    <t>86</t>
  </si>
  <si>
    <t>MAT.16</t>
  </si>
  <si>
    <t>Voda pre zálievku rastlín (5l /ker, 2l / trvalka)</t>
  </si>
  <si>
    <t>88</t>
  </si>
  <si>
    <t>Kry</t>
  </si>
  <si>
    <t>MAT.17</t>
  </si>
  <si>
    <t>Cornus alba ´Sibirica´, 20-40 cm</t>
  </si>
  <si>
    <t>90</t>
  </si>
  <si>
    <t>MAT.18</t>
  </si>
  <si>
    <t>Lonicera pileata, 20-40 cm</t>
  </si>
  <si>
    <t>92</t>
  </si>
  <si>
    <t>MAT.19</t>
  </si>
  <si>
    <t>Spiraea x cinerea ´Grefsheim´, 20-40 cm</t>
  </si>
  <si>
    <t>94</t>
  </si>
  <si>
    <t>D3</t>
  </si>
  <si>
    <t>Trvalky</t>
  </si>
  <si>
    <t>MAT.20</t>
  </si>
  <si>
    <t>Hemerocallis ´Chicago Sunrise´</t>
  </si>
  <si>
    <t>96</t>
  </si>
  <si>
    <t>MAT.21</t>
  </si>
  <si>
    <t>Miscanthus sinensis ´Gracillimus´</t>
  </si>
  <si>
    <t>98</t>
  </si>
  <si>
    <t>MAT.22</t>
  </si>
  <si>
    <t>Pennisetum alopecuroides (alternatívne kultivar s rovnakou / podobnou výškou)</t>
  </si>
  <si>
    <t>100</t>
  </si>
  <si>
    <t>MAT.23</t>
  </si>
  <si>
    <t>Perovskia atriplicifolia ´Blue Spire´</t>
  </si>
  <si>
    <t>102</t>
  </si>
  <si>
    <t>MAT.24</t>
  </si>
  <si>
    <t>Rudbeckia fulgida ´Goldsturm´</t>
  </si>
  <si>
    <t>104</t>
  </si>
  <si>
    <t>D.02.6</t>
  </si>
  <si>
    <t xml:space="preserve">Založenie trávnika s doplnením zeminy (10 cm)-rovina </t>
  </si>
  <si>
    <t>182 00 1111</t>
  </si>
  <si>
    <t>Plošná úprava terénu pri nerovnostiach ± 10 cm</t>
  </si>
  <si>
    <t>106</t>
  </si>
  <si>
    <t>183 40 3111</t>
  </si>
  <si>
    <t>Obrobenie pôdy prekopaním, hĺbky do 10 cm</t>
  </si>
  <si>
    <t>108</t>
  </si>
  <si>
    <t>162 70 1105</t>
  </si>
  <si>
    <t>Vodorovné premiestnením ornice (dovoz) do 10 000 m (0,1m³ / m²)</t>
  </si>
  <si>
    <t>110</t>
  </si>
  <si>
    <t>Pol1</t>
  </si>
  <si>
    <t>Príplatok za každých 1 000 m</t>
  </si>
  <si>
    <t>112</t>
  </si>
  <si>
    <t>181 30 1111</t>
  </si>
  <si>
    <t>Rozprestretie a urovnanie ornice nad 500 m², hrúbky vrstvy – do 100 mm</t>
  </si>
  <si>
    <t>114</t>
  </si>
  <si>
    <t>183 40 3113</t>
  </si>
  <si>
    <t>Obrobenie pôdy frézovaním</t>
  </si>
  <si>
    <t>116</t>
  </si>
  <si>
    <t>183 40 3153</t>
  </si>
  <si>
    <t>Obrobenie pôdy hrabaním 2x</t>
  </si>
  <si>
    <t>118</t>
  </si>
  <si>
    <t>180 40 2111</t>
  </si>
  <si>
    <t xml:space="preserve">Založenie trávnika výsevom  s 1 pokosením,zaliatím (bez dovozu vody),naložením, odvozom odpadu  do 20 km a zloženie – v hornine 1-2</t>
  </si>
  <si>
    <t>120</t>
  </si>
  <si>
    <t>183 40 3161</t>
  </si>
  <si>
    <t>Obrobenie pôdy valcovaním 2x</t>
  </si>
  <si>
    <t>122</t>
  </si>
  <si>
    <t>185 85 1111</t>
  </si>
  <si>
    <t xml:space="preserve">Dovoz vody pre zálievku rastlín  do 20 km (0,01m³/m²)</t>
  </si>
  <si>
    <t>124</t>
  </si>
  <si>
    <t>185 80 4312</t>
  </si>
  <si>
    <t xml:space="preserve">Zálievka rastlín - nad 20 m²  (0,01m³/m²)</t>
  </si>
  <si>
    <t>126</t>
  </si>
  <si>
    <t>MAT.25</t>
  </si>
  <si>
    <t>Zemina pre doplnenie</t>
  </si>
  <si>
    <t>MAT.26</t>
  </si>
  <si>
    <t>Trávne osivo (30g/m2 )</t>
  </si>
  <si>
    <t>130</t>
  </si>
  <si>
    <t>MAT.27</t>
  </si>
  <si>
    <t>Voda pre zálievku rastlín (trávnik)</t>
  </si>
  <si>
    <t>132</t>
  </si>
  <si>
    <t>D.02.7</t>
  </si>
  <si>
    <t>Rozchodníkové výsadby</t>
  </si>
  <si>
    <t>134</t>
  </si>
  <si>
    <t>69</t>
  </si>
  <si>
    <t>136</t>
  </si>
  <si>
    <t>138</t>
  </si>
  <si>
    <t>71</t>
  </si>
  <si>
    <t>140</t>
  </si>
  <si>
    <t>142</t>
  </si>
  <si>
    <t>73</t>
  </si>
  <si>
    <t>144</t>
  </si>
  <si>
    <t>146</t>
  </si>
  <si>
    <t>75</t>
  </si>
  <si>
    <t>180 40 6111</t>
  </si>
  <si>
    <t xml:space="preserve">Uloženie rozchodníkových predpestovaných  kobercov</t>
  </si>
  <si>
    <t>148</t>
  </si>
  <si>
    <t>150</t>
  </si>
  <si>
    <t>77</t>
  </si>
  <si>
    <t>152</t>
  </si>
  <si>
    <t>154</t>
  </si>
  <si>
    <t>79</t>
  </si>
  <si>
    <t>MAT.28</t>
  </si>
  <si>
    <t>Predpestovaný rozchodníkový koberec - MIX (6-8 druhov), 5% stratné, bez dovozu</t>
  </si>
  <si>
    <t>156</t>
  </si>
  <si>
    <t>158</t>
  </si>
  <si>
    <t>D.02.9</t>
  </si>
  <si>
    <t>Ostatné práce pre sadové úpravy</t>
  </si>
  <si>
    <t>81</t>
  </si>
  <si>
    <t>185 85 1111.1</t>
  </si>
  <si>
    <t xml:space="preserve">Dovoz vody pre zálievku rastlín  do 20 km (bez trávnika)</t>
  </si>
  <si>
    <t>160</t>
  </si>
  <si>
    <t>Pol2</t>
  </si>
  <si>
    <t>Vodorovné premiestnenie</t>
  </si>
  <si>
    <t>sub.</t>
  </si>
  <si>
    <t>162</t>
  </si>
  <si>
    <t>83</t>
  </si>
  <si>
    <t>162 70 1105.1</t>
  </si>
  <si>
    <t>Vodorovné premiest. ornice (dovoz) do 10 000 m (bez trávnika)</t>
  </si>
  <si>
    <t>164</t>
  </si>
  <si>
    <t>Pol3</t>
  </si>
  <si>
    <t>166</t>
  </si>
  <si>
    <t>85</t>
  </si>
  <si>
    <t>998 23 1311</t>
  </si>
  <si>
    <t>Presun hmôt pre sadové úpravy (vnútrostaveniskový)</t>
  </si>
  <si>
    <t>168</t>
  </si>
  <si>
    <t>SO405 - PRELOŽKY TRAKČNÉHO VEDENIA</t>
  </si>
  <si>
    <t>SO405.1.1 - PRELOŽKY TRAKČNÉHO VEDENIA – TROLEJOVÉ VEDENIE</t>
  </si>
  <si>
    <t xml:space="preserve">HZS - Hodinové zúčtovacie sadzby   </t>
  </si>
  <si>
    <t xml:space="preserve">VRN - Investičné náklady neobsiahnuté v cenách   </t>
  </si>
  <si>
    <t>210251367.S</t>
  </si>
  <si>
    <t>Základy TV - Kontrolné geodetické zameranie základu TV</t>
  </si>
  <si>
    <t>210251510.S</t>
  </si>
  <si>
    <t>Demontáž TV - Búranie betónového základu TV vr. rozdrvenia bet. sute</t>
  </si>
  <si>
    <t>210251512.S</t>
  </si>
  <si>
    <t>Demontáž TV - Stožiar TV jednoduchý - votknutý do základu</t>
  </si>
  <si>
    <t>210251572.S</t>
  </si>
  <si>
    <t>Revízie, skúšky a merania TV - Vystavenie protokolu spôsobilosti pre TV</t>
  </si>
  <si>
    <t>210251575.S</t>
  </si>
  <si>
    <t>Revízie, skúšky a merania TV - Vystavenie revíznej správy UTZ - Úradná skúška</t>
  </si>
  <si>
    <t>210252100.S</t>
  </si>
  <si>
    <t>Montáž rúrového trakčného stožiara do dutín - nadzemná výška 8,5m, TSRK-8,5-25</t>
  </si>
  <si>
    <t>369110009100.S</t>
  </si>
  <si>
    <t>Trakčný stožiar trubkový kombinovaný TSRK-8,5-25, žiarový pozink</t>
  </si>
  <si>
    <t>210252009.S</t>
  </si>
  <si>
    <t>Montáž rúrového trakčného stožiara do dutín - nadzemná výška 10,5m, TSR-10,5-20</t>
  </si>
  <si>
    <t>369110009600.S</t>
  </si>
  <si>
    <t>Trakčný stožiar trubkový kombinovaný TSRK-10,5-20, žiarový pozink</t>
  </si>
  <si>
    <t>210252255.S</t>
  </si>
  <si>
    <t>Trojsmerné spojenie lán</t>
  </si>
  <si>
    <t>369150009100.S</t>
  </si>
  <si>
    <t>210252260.S</t>
  </si>
  <si>
    <t>Montáž zostavy S1 na lano 35-50</t>
  </si>
  <si>
    <t>369120001200.S</t>
  </si>
  <si>
    <t>Zostava S1</t>
  </si>
  <si>
    <t>210252261.S</t>
  </si>
  <si>
    <t>Montáž zostavy S13 na lano 35-50</t>
  </si>
  <si>
    <t>369120001700.S</t>
  </si>
  <si>
    <t>Zostava S13</t>
  </si>
  <si>
    <t>210252270.S</t>
  </si>
  <si>
    <t>Montáž objímky na stožiar</t>
  </si>
  <si>
    <t>369160000400.S</t>
  </si>
  <si>
    <t>Objímka na stožiar</t>
  </si>
  <si>
    <t>210252389.S</t>
  </si>
  <si>
    <t>Montáž jednoduchého pevného závesu do oblúku s čapom 16mm</t>
  </si>
  <si>
    <t>369120003000.S</t>
  </si>
  <si>
    <t>Jednoduchý pevný záves do oblúku s čapom 16mm</t>
  </si>
  <si>
    <t>210252389.S.1</t>
  </si>
  <si>
    <t>Montáž bočného držiaku s hákom upevnený na lano 25-50 mm</t>
  </si>
  <si>
    <t>369120003000.S.1</t>
  </si>
  <si>
    <t>Bočný držiak s hákom upevnený na lano 25-50 mm2</t>
  </si>
  <si>
    <t>210252389.S.2</t>
  </si>
  <si>
    <t>Montáž dvojitého bočného držiaku s hákom upevnený na lano 25-50 mm2</t>
  </si>
  <si>
    <t>369120003000.S.2</t>
  </si>
  <si>
    <t>Dvojitý bočný držiak upevnený na lano 25-50 mm2</t>
  </si>
  <si>
    <t>210252414.S</t>
  </si>
  <si>
    <t>Montáž lana oceľového FeZn 50 mm2</t>
  </si>
  <si>
    <t>369320000200.S</t>
  </si>
  <si>
    <t>Lano oceľové FeZn 50 mm2</t>
  </si>
  <si>
    <t>460050602.S</t>
  </si>
  <si>
    <t>Výkop jamy pre stožiar, bet.základ, kotvu, príp. iné zar.,(vč.čerp.vody), ručný ,v zemine tr. 3 - 4</t>
  </si>
  <si>
    <t>589310005700.S</t>
  </si>
  <si>
    <t>Betón STN EN 206-1-C 25/30-XC3 (SK)-Cl 0,4-Dmax 22 - S1 z cementu portlandského</t>
  </si>
  <si>
    <t>460700101.S</t>
  </si>
  <si>
    <t>Stratené debnenie základu, betónovanie základu</t>
  </si>
  <si>
    <t>HZS</t>
  </si>
  <si>
    <t xml:space="preserve">Hodinové zúčtovacie sadzby   </t>
  </si>
  <si>
    <t>HZS000113.S</t>
  </si>
  <si>
    <t>Stavebno montážne práce náročné ucelené - montážna plošina</t>
  </si>
  <si>
    <t>262144</t>
  </si>
  <si>
    <t>HZS000113.S2</t>
  </si>
  <si>
    <t>Stavebno montážne práce náročné ucelené - žeriav</t>
  </si>
  <si>
    <t xml:space="preserve">Investičné náklady neobsiahnuté v cenách   </t>
  </si>
  <si>
    <t>000300013.S</t>
  </si>
  <si>
    <t>Geodetické práce - vykonávané pred výstavbou určenie súradníc stožiarov</t>
  </si>
  <si>
    <t>kpl.</t>
  </si>
  <si>
    <t>SO405.1.2 - PRELOŽKY TRAKČNÉHO VEDENIA – VEREJNÉ OSVETLENIE</t>
  </si>
  <si>
    <t xml:space="preserve">46-M - Zemné práce vykonávané pri externých montážnych prácach   </t>
  </si>
  <si>
    <t xml:space="preserve">    HZS - Hodinové zúčtovacie sadzby   </t>
  </si>
  <si>
    <t xml:space="preserve">    VRN - Investičné náklady neobsiahnuté v cenách   </t>
  </si>
  <si>
    <t>348370001618.S</t>
  </si>
  <si>
    <t>LED svietidlo uličné 1x84W, IP66, LED, 3000 K min.11760lm</t>
  </si>
  <si>
    <t>348370001618.S1</t>
  </si>
  <si>
    <t>LED svietidlo uličné 1x41,5W, IP66, LED, 3000 K min.5810lm</t>
  </si>
  <si>
    <t>Výložník oceľový dvojramenný - do hmotn. 70 kg</t>
  </si>
  <si>
    <t>316770001900.S</t>
  </si>
  <si>
    <t>Výložník dvojramenný oceľový zinkový na trakčný stožiar vyloženie 2,0 m 180°</t>
  </si>
  <si>
    <t>210201881.S</t>
  </si>
  <si>
    <t>Montáž stožiarovej svorkovnice pre 2 poistky</t>
  </si>
  <si>
    <t>348370005000.S</t>
  </si>
  <si>
    <t>Stožiarová svorkovnica NTB-2</t>
  </si>
  <si>
    <t>210220252.S</t>
  </si>
  <si>
    <t>Svorka FeZn odbočovacia spojovacia SR 01, SR 02 (pásovina do 120 mm2)</t>
  </si>
  <si>
    <t>354410000600.S</t>
  </si>
  <si>
    <t>Svorka FeZn odbočovacia spojovacia označenie SR 02 (M8)</t>
  </si>
  <si>
    <t>210222020.S</t>
  </si>
  <si>
    <t>Uzemňovacie vedenie v zemi FeZn do 120 mm2 vrátane izolácie spojov, pre vonkajšie práce</t>
  </si>
  <si>
    <t>Pásovina uzemňovacia FeZn d10 mm</t>
  </si>
  <si>
    <t>210800107.S</t>
  </si>
  <si>
    <t>Kábel medený uložený voľne CYKY 450/750 V 3x1,5</t>
  </si>
  <si>
    <t>210902115.S</t>
  </si>
  <si>
    <t>Kábel hliníkový silový uložený pevne 1-AYKY 0,6/1 kV 4x35</t>
  </si>
  <si>
    <t>341110030600.S</t>
  </si>
  <si>
    <t>Kábel hliníkový 1-AYKY 4x35 mm2</t>
  </si>
  <si>
    <t>210010151.S</t>
  </si>
  <si>
    <t>Rúrka ohybná dvojplášťová korugovaná d 63 uložená v zemi</t>
  </si>
  <si>
    <t>345710006230.S</t>
  </si>
  <si>
    <t>Rúrka ohybná dvojplášťová korugovaná d 63</t>
  </si>
  <si>
    <t>210962077.S</t>
  </si>
  <si>
    <t>Demontáž výložníka dvojramenného do 70 kg</t>
  </si>
  <si>
    <t>210962085.S</t>
  </si>
  <si>
    <t>Demontáž výzbroja stožiarov pre 2 okruhy</t>
  </si>
  <si>
    <t>210964423.S</t>
  </si>
  <si>
    <t xml:space="preserve">Demontáž do sute - svietidla zo stožiara do 2 kg vrátane odpojenia   -0,00200 t</t>
  </si>
  <si>
    <t>581530000300.S</t>
  </si>
  <si>
    <t>Piesok kopaný</t>
  </si>
  <si>
    <t>Hĺbenie káblovej ryhy ručne 35 cm širokej a 80 cm hlbokej, v zemine triedy 3</t>
  </si>
  <si>
    <t>460200173.S</t>
  </si>
  <si>
    <t>Hĺbenie káblovej ryhy ručne 35 cm širokej a 100 cm hlbokej, v zemine triedy 3</t>
  </si>
  <si>
    <t>460420022.S</t>
  </si>
  <si>
    <t>Zriadenie, rekonšt. káblového lôžka z piesku bez zakrytia, v ryhe šír. do 65 cm, hrúbky vrstvy 10 cm</t>
  </si>
  <si>
    <t>283230008000.S</t>
  </si>
  <si>
    <t>Výstražná fóla PE, š. 300, farba červená</t>
  </si>
  <si>
    <t>Ručný zásyp nezap. káblovej ryhy bez zhutn. zeminy, 35 cm širokej, 80 cm hlbokej v zemine tr. 3</t>
  </si>
  <si>
    <t>460560173.S</t>
  </si>
  <si>
    <t>Ručný zásyp nezap. káblovej ryhy bez zhutn. zeminy, 35 cm širokej, 100 cm hlbokej v zemine tr. 3</t>
  </si>
  <si>
    <t>HZS000114.S</t>
  </si>
  <si>
    <t>Stavebno montážne práce najnáročnejšie na odbornosť - prehliadky pracoviska a revízie (Tr. 4) v rozsahu viac ako 8 hodín</t>
  </si>
  <si>
    <t>HZS000125.S</t>
  </si>
  <si>
    <t>Stavebno montážne práce mimoriadne odborné (Tr. 5) v rozsahu viac ako 8 hodín</t>
  </si>
  <si>
    <t>SO406.1 - CESTNÁ SVETELNÁ SIGNALIZÁCIA</t>
  </si>
  <si>
    <t xml:space="preserve">    46-M - Zemné práce pri extr.mont.prácach</t>
  </si>
  <si>
    <t>22-M - Montáže oznam. a zabezp. zariadení</t>
  </si>
  <si>
    <t xml:space="preserve">    A - DODÁVKY CSS</t>
  </si>
  <si>
    <t>Prevádzk. vplyvy</t>
  </si>
  <si>
    <t>113107213</t>
  </si>
  <si>
    <t xml:space="preserve">Odstránenie krytu v ploche nad 200 m2 z kameniva ťaženého, hr. vrstvy 200 do 300 mm,  -0,50000t</t>
  </si>
  <si>
    <t>-926596749</t>
  </si>
  <si>
    <t>113107223</t>
  </si>
  <si>
    <t xml:space="preserve">Odstránenie krytu v ploche nad 200 m2 z kameniva hrubého drveného, hr. 200 do 300 m,  -0,40000t</t>
  </si>
  <si>
    <t>-2086287376</t>
  </si>
  <si>
    <t>113107231</t>
  </si>
  <si>
    <t xml:space="preserve">Odstránenie krytu v ploche nad 200 m2 z betónu prostého, hr. vrstvy do 150 mm,  -0,22500t</t>
  </si>
  <si>
    <t>1756343264</t>
  </si>
  <si>
    <t>113107242</t>
  </si>
  <si>
    <t xml:space="preserve">Odstránenie krytu asfaltového v ploche nad 200 m2, hr. nad 50 do 100 mm,  -0,18100t</t>
  </si>
  <si>
    <t>-1614294828</t>
  </si>
  <si>
    <t>-1168006311</t>
  </si>
  <si>
    <t>422457629</t>
  </si>
  <si>
    <t>-1121026355</t>
  </si>
  <si>
    <t>409535594</t>
  </si>
  <si>
    <t>451577877</t>
  </si>
  <si>
    <t>Podklad pod dlažbu v ploche vodorovnej alebo v sklone do 1:5 hr. od 30 do 100 mm zo štrkopiesku</t>
  </si>
  <si>
    <t>M2</t>
  </si>
  <si>
    <t>990551295</t>
  </si>
  <si>
    <t>451597777</t>
  </si>
  <si>
    <t>Podklad pod dlažbu v ploche vodorovnej alebo v sklone do 1:5 hr. 30-100 mm z prehodenej zeminy</t>
  </si>
  <si>
    <t>-766104710</t>
  </si>
  <si>
    <t>181301101</t>
  </si>
  <si>
    <t>Rozprestretie ornice na rovine alebo na svahu do sklonu 1:5,plocha do 500 m2,hr.do 100 mm</t>
  </si>
  <si>
    <t>-1645170313</t>
  </si>
  <si>
    <t>596141111</t>
  </si>
  <si>
    <t>Kladenie dlažby z mozaiky jednofareb.pre peších do lôžka z cementovej malty</t>
  </si>
  <si>
    <t>-1833481589</t>
  </si>
  <si>
    <t>979082213</t>
  </si>
  <si>
    <t>T</t>
  </si>
  <si>
    <t>1385558300</t>
  </si>
  <si>
    <t>979084219</t>
  </si>
  <si>
    <t>Príplatok k cene za každých ďalších aj začatých 5 km nad 5 km</t>
  </si>
  <si>
    <t>-1362643085</t>
  </si>
  <si>
    <t>979087213</t>
  </si>
  <si>
    <t>Nakladanie na dopravné prostriedky pre vodorovnú dopravu vybúraných hmôt</t>
  </si>
  <si>
    <t>-1167100797</t>
  </si>
  <si>
    <t>5922913200</t>
  </si>
  <si>
    <t>Dlažba zámková hr. 6 cm</t>
  </si>
  <si>
    <t>-1210125894</t>
  </si>
  <si>
    <t>5833714000</t>
  </si>
  <si>
    <t>Štrkopiesok 0-16 N</t>
  </si>
  <si>
    <t>2129840550</t>
  </si>
  <si>
    <t>700900285</t>
  </si>
  <si>
    <t>-1620131305</t>
  </si>
  <si>
    <t>998225194</t>
  </si>
  <si>
    <t>Príplatok k cene za zväčšený presun nad vymedzenú najväčšiu dopravnú vzdialenosť do 5000 m</t>
  </si>
  <si>
    <t>217382163</t>
  </si>
  <si>
    <t>210010046</t>
  </si>
  <si>
    <t>Rúrka elektroinštalačná ohybná kovová typ 2448 "Kopex", uložená pevne</t>
  </si>
  <si>
    <t>-1554232284</t>
  </si>
  <si>
    <t>KTR000002813</t>
  </si>
  <si>
    <t>Rúrka ohybná KOPEX 43,0mm 36,0mm 750N oceľ</t>
  </si>
  <si>
    <t>-387325077</t>
  </si>
  <si>
    <t>210100001</t>
  </si>
  <si>
    <t>Ukončenie vodičov v rozvádzač. vč. zapojenia a vodičovej koncovky do 2.5 mm2</t>
  </si>
  <si>
    <t>KUS</t>
  </si>
  <si>
    <t>-956699045</t>
  </si>
  <si>
    <t>210100101</t>
  </si>
  <si>
    <t>Ukončenie Cu a Al drôtov a lán včítane zapojenie, jedna žila, vodič s prierezom do 16 mm2</t>
  </si>
  <si>
    <t>-1868283642</t>
  </si>
  <si>
    <t>210100267</t>
  </si>
  <si>
    <t>Ukončenie celoplastových káblov zmrašť. záklopkou alebo páskou do 24 x 2.5 mm2</t>
  </si>
  <si>
    <t>-767830659</t>
  </si>
  <si>
    <t>210100301</t>
  </si>
  <si>
    <t>Príplatok za ukončenie tienenia kábla (v plášti) vrátane zapojenia</t>
  </si>
  <si>
    <t>16017248</t>
  </si>
  <si>
    <t>210220010</t>
  </si>
  <si>
    <t>Označenie zemniaceho pásku - štítok "blesk"</t>
  </si>
  <si>
    <t>1105051454</t>
  </si>
  <si>
    <t>210810026</t>
  </si>
  <si>
    <t>Silový kábel 750 - 1000 V /mm2/ voľne uložený CYKY-CYKYm 750 V 24x1.5</t>
  </si>
  <si>
    <t>-749084532</t>
  </si>
  <si>
    <t>220550112</t>
  </si>
  <si>
    <t>RE-1- Elektromerový rozvádzač KOO - montáž a zapojenie</t>
  </si>
  <si>
    <t>-298511387</t>
  </si>
  <si>
    <t>CSS1001PD</t>
  </si>
  <si>
    <t>Projektová dokumentácia skutočného vyhotovenia</t>
  </si>
  <si>
    <t>487118624</t>
  </si>
  <si>
    <t>CSS1002PD</t>
  </si>
  <si>
    <t>Porealizačné zameranie</t>
  </si>
  <si>
    <t>764651252</t>
  </si>
  <si>
    <t>HZS-001</t>
  </si>
  <si>
    <t>Revízie</t>
  </si>
  <si>
    <t>-974141691</t>
  </si>
  <si>
    <t>HZS-004</t>
  </si>
  <si>
    <t>345375878</t>
  </si>
  <si>
    <t>HZS-005</t>
  </si>
  <si>
    <t>Príprava ku kompletnému vyskúšaniu</t>
  </si>
  <si>
    <t>-2039244351</t>
  </si>
  <si>
    <t>HZS-006</t>
  </si>
  <si>
    <t>Kompletné vyskúšanie</t>
  </si>
  <si>
    <t>1085810227</t>
  </si>
  <si>
    <t>HZS-007</t>
  </si>
  <si>
    <t>Skúšobná prevádzka</t>
  </si>
  <si>
    <t>-107956507</t>
  </si>
  <si>
    <t>Zemné práce pri extr.mont.prácach</t>
  </si>
  <si>
    <t>1321013220</t>
  </si>
  <si>
    <t>Hĺbenie ryhy šírky do 600mm v betóne do 100 m3</t>
  </si>
  <si>
    <t>-2122238417</t>
  </si>
  <si>
    <t>460010022</t>
  </si>
  <si>
    <t>Vytýčenie trasy káblového vedenia,pozdĺž cesty</t>
  </si>
  <si>
    <t>KM</t>
  </si>
  <si>
    <t>-67055317</t>
  </si>
  <si>
    <t>460030006</t>
  </si>
  <si>
    <t>Sňatie ornice ručne s odhod. do 3m alebo nalož. na dopr. prost. zemina tr. 2 vrstva do 15 cm</t>
  </si>
  <si>
    <t>-1845516989</t>
  </si>
  <si>
    <t>460050602</t>
  </si>
  <si>
    <t>-1610124626</t>
  </si>
  <si>
    <t>460070553</t>
  </si>
  <si>
    <t>Jama pre stožiar signal.zariadenia cestnej križovatky pätkový na základovom ráme v zemine triedy 3</t>
  </si>
  <si>
    <t>477795869</t>
  </si>
  <si>
    <t>460080002</t>
  </si>
  <si>
    <t>Základ z prostého betónu s dopravou zmesi a betonážou do debnenia</t>
  </si>
  <si>
    <t>-2066287514</t>
  </si>
  <si>
    <t>460120082</t>
  </si>
  <si>
    <t>Násyp zeminy,zloženie a rozprestretie zeminy vrátane zhutnenia,zemina triedy 3 - 4</t>
  </si>
  <si>
    <t>1068828554</t>
  </si>
  <si>
    <t>460200133</t>
  </si>
  <si>
    <t>Hĺbenie káblovej ryhy 35 cm širokej a 50 cm hlbokej, v zemine triedy 3</t>
  </si>
  <si>
    <t>1479997941</t>
  </si>
  <si>
    <t>460200244</t>
  </si>
  <si>
    <t>Hĺbenie káblovej ryhy 50 cm širokej a 60 cm hlbokej, v zemine triedy 4</t>
  </si>
  <si>
    <t>-1909199941</t>
  </si>
  <si>
    <t>460200885</t>
  </si>
  <si>
    <t>Hĺbenie káblovej ryhy 80 cm širokej a 120 cm hlbokej, v zemine triedy 5</t>
  </si>
  <si>
    <t>-1836924104</t>
  </si>
  <si>
    <t>460510131</t>
  </si>
  <si>
    <t>Káblové priestupy v pretlačovaných otvoroch z PVC rúr do D 110 mm</t>
  </si>
  <si>
    <t>-476815434</t>
  </si>
  <si>
    <t>460560885</t>
  </si>
  <si>
    <t>Ručný zásyp nezap. káblovej ryhy bez zhutn. zeminy, 80 cm širokej, 120 cm hlbokej v zemine tr. 5</t>
  </si>
  <si>
    <t>1601641845</t>
  </si>
  <si>
    <t>460560885.1</t>
  </si>
  <si>
    <t>1529490342</t>
  </si>
  <si>
    <t>K460270005</t>
  </si>
  <si>
    <t>Vodná zábrana</t>
  </si>
  <si>
    <t>-111783059</t>
  </si>
  <si>
    <t>K460300222</t>
  </si>
  <si>
    <t>Pretláčanie strojové DN75-110 s chráničkou, riadené</t>
  </si>
  <si>
    <t>859645548</t>
  </si>
  <si>
    <t>460260001</t>
  </si>
  <si>
    <t>Zatiahnutie lana do kanálika alebo tvárnicovej trasy</t>
  </si>
  <si>
    <t>-314809487</t>
  </si>
  <si>
    <t>460260011</t>
  </si>
  <si>
    <t>Pevné spojenie páskových uzemňovačov, nameranie a očistenie koncov uzemňovačov, zvarenie a náter</t>
  </si>
  <si>
    <t>-1434132389</t>
  </si>
  <si>
    <t>460490012</t>
  </si>
  <si>
    <t>Rozvinutie a uloženie výstražnej fólie z PVC do ryhy,šírka 33 cm</t>
  </si>
  <si>
    <t>-1057818406</t>
  </si>
  <si>
    <t>460560133</t>
  </si>
  <si>
    <t>Ručný zásyp nezap. káblovej ryhy bez zhutn. zeminy, 35 cm širokej, 50 cm hlbokej v zemine tr. 3</t>
  </si>
  <si>
    <t>-941131537</t>
  </si>
  <si>
    <t>460560244</t>
  </si>
  <si>
    <t>Ručný zásyp nezap. káblovej ryhy bez zhutn. zeminy, 50 cm širokej, 60 cm hlbokej v zemine tr. 4</t>
  </si>
  <si>
    <t>1586260493</t>
  </si>
  <si>
    <t>460620006</t>
  </si>
  <si>
    <t>Osiatie povrchu trávnym semenom ručne,zasekanie hrablami,postrek,</t>
  </si>
  <si>
    <t>676651208</t>
  </si>
  <si>
    <t>566905111</t>
  </si>
  <si>
    <t>Upravenie podkladu po prekopoch pre inžinierske siete so zhutnením podkladovým betónom</t>
  </si>
  <si>
    <t>-1607697859</t>
  </si>
  <si>
    <t>22-M</t>
  </si>
  <si>
    <t>Montáže oznam. a zabezp. zariadení</t>
  </si>
  <si>
    <t>220060761</t>
  </si>
  <si>
    <t>Montáž(ručné zatiahnutie) do tvár.trasy alebo kanálika voľne uložený tienených káblov CAT 5e NETSET ftp</t>
  </si>
  <si>
    <t>1690684346</t>
  </si>
  <si>
    <t>220061171</t>
  </si>
  <si>
    <t>Montáž(voľné uloženie) do lôžka alebo žľabu vr.uzavr.koncov - koordinačných káblov TCEKEZE 12Px1</t>
  </si>
  <si>
    <t>-114613538</t>
  </si>
  <si>
    <t>220061554</t>
  </si>
  <si>
    <t>Montáž(zatiahnutie do tvárnic) návestných káblov NCEY 1,0,NCYY 1,5,CYAY do 2,5 mm-počet žíl 24 až 30</t>
  </si>
  <si>
    <t>831887575</t>
  </si>
  <si>
    <t>220061578</t>
  </si>
  <si>
    <t>Montáž(uloženie)do lôžka resp.kanálika tienených káblov CAT 5e NETSET ftp</t>
  </si>
  <si>
    <t>-951085711</t>
  </si>
  <si>
    <t>220061578.1</t>
  </si>
  <si>
    <t>Montáž(uloženie)do lôžka resp.kanálika koordinačných káblov TCEKEZE 12Px1</t>
  </si>
  <si>
    <t>1703975573</t>
  </si>
  <si>
    <t>220061581</t>
  </si>
  <si>
    <t>Montáž(uloženie)do lôžka resp.kanálika návest.káblov NCYY 1,5, CYAY do 2,5 mm-počet žíl 24</t>
  </si>
  <si>
    <t>2006453928</t>
  </si>
  <si>
    <t>220061701</t>
  </si>
  <si>
    <t>Ostatné práce(zatiahnutie kábla do objektu) kábel do váhy 9 kg/m</t>
  </si>
  <si>
    <t>-2041769200</t>
  </si>
  <si>
    <t>220110346</t>
  </si>
  <si>
    <t>Zhotovenie káblového štítka,vyrazenie znaku,pripevnenie,ovinutie štítka páskou PVC</t>
  </si>
  <si>
    <t>-1886240489</t>
  </si>
  <si>
    <t>220111436</t>
  </si>
  <si>
    <t>Kontrola a záverečné meranie na kábli pre rozvod signalizácie vr.vypracovania meracieho protokolu</t>
  </si>
  <si>
    <t>102888793</t>
  </si>
  <si>
    <t>220111765</t>
  </si>
  <si>
    <t>Zmeranie a zhodnotenie zemného odporu vr.záznamu do protokolu</t>
  </si>
  <si>
    <t>-1496497734</t>
  </si>
  <si>
    <t>220111777</t>
  </si>
  <si>
    <t>Vedenie uzeňovacie z FeZn drôtu do priemeru 10 mm v zemi</t>
  </si>
  <si>
    <t>1748994075</t>
  </si>
  <si>
    <t>220111881</t>
  </si>
  <si>
    <t>Uzemnenie radiča CSS, pospájanie vnútor.vybavenia</t>
  </si>
  <si>
    <t>-788281882</t>
  </si>
  <si>
    <t>220111886</t>
  </si>
  <si>
    <t>Zemniaca svorka SP1 - montáž</t>
  </si>
  <si>
    <t>-1969126624</t>
  </si>
  <si>
    <t>220300005</t>
  </si>
  <si>
    <t>Zhotovenie koncovej káblovej formy na jednom konci, do dĺžky 0,5 m,na kábli do 25 x 2 mm</t>
  </si>
  <si>
    <t>2026165310</t>
  </si>
  <si>
    <t>220300044</t>
  </si>
  <si>
    <t>Zhotovenie koncovej káblovej formy na jednom konci, do dĺžky nad 0,5 m,na kábli nad 20 x 2 mm</t>
  </si>
  <si>
    <t>-586176416</t>
  </si>
  <si>
    <t>220300082</t>
  </si>
  <si>
    <t>Zhotovenie káblovej formy vejárovej na jednom konci, do dĺžky 0,5 m,na kábli CAT 5e NETSET ftp</t>
  </si>
  <si>
    <t>2143019688</t>
  </si>
  <si>
    <t>220300625</t>
  </si>
  <si>
    <t>Ukončenie návestných káblov CYKY-J nelepiacou páskou a zapojenie vodičov do 24 x 1 alebo 1,5</t>
  </si>
  <si>
    <t>1266339621</t>
  </si>
  <si>
    <t>220300940R</t>
  </si>
  <si>
    <t>Montáž signalizačného zariadenia pre slabozrakých SZN-1</t>
  </si>
  <si>
    <t>-2014141959</t>
  </si>
  <si>
    <t>220300948</t>
  </si>
  <si>
    <t>Svorkovnice CSS, úplná montáž svorkovnice na konšt rukciu</t>
  </si>
  <si>
    <t>139358464</t>
  </si>
  <si>
    <t>220960002</t>
  </si>
  <si>
    <t>Mont.stožiara CSS, osadenie základu,zatiahnutie kábla,prepojenie-priameho na základovom ráme</t>
  </si>
  <si>
    <t>-123074165</t>
  </si>
  <si>
    <t>220960003</t>
  </si>
  <si>
    <t>Mont.stožiara CSS, osadenie základu,zatiahnutie kábla,prepojenie-výložníkového na základovom ráme</t>
  </si>
  <si>
    <t>-1524441078</t>
  </si>
  <si>
    <t>220960005</t>
  </si>
  <si>
    <t>Montáž výložníka CSS, prepojenie výložníka na stožiar</t>
  </si>
  <si>
    <t>521833652</t>
  </si>
  <si>
    <t>2209600361</t>
  </si>
  <si>
    <t>Demontáž návestidla dvojsvetlového zo stožiara</t>
  </si>
  <si>
    <t>1048934709</t>
  </si>
  <si>
    <t>220960041</t>
  </si>
  <si>
    <t>Montáž zostaveného návestidla,preskúšanie-trojsvetlového na stožiar</t>
  </si>
  <si>
    <t>-593797533</t>
  </si>
  <si>
    <t>2209600411</t>
  </si>
  <si>
    <t>Demontáž návestidla trojsvetlového zo stožiara</t>
  </si>
  <si>
    <t>1877358597</t>
  </si>
  <si>
    <t>220960044</t>
  </si>
  <si>
    <t>Montáž zostaveného návestidla,preskúšanie-trojsvetlového D 3x300 na výložník</t>
  </si>
  <si>
    <t>-863497409</t>
  </si>
  <si>
    <t>2209600441</t>
  </si>
  <si>
    <t>Demontáž návestidla trojsvetlového z výložníka</t>
  </si>
  <si>
    <t>1515566437</t>
  </si>
  <si>
    <t>220960072</t>
  </si>
  <si>
    <t>Montáž návestidla pre odpočet konca signálu červená-zelená D300, zapojenie preskúšanie funkcií-na výložník</t>
  </si>
  <si>
    <t>825055401</t>
  </si>
  <si>
    <t>87</t>
  </si>
  <si>
    <t>220960072.2</t>
  </si>
  <si>
    <t>Montáž chodeckého návestidla s odpočtom konca červená-zelená, zapojenie preskúšanie funkcií na stožiar</t>
  </si>
  <si>
    <t>-314075416</t>
  </si>
  <si>
    <t>220960072.6</t>
  </si>
  <si>
    <t>Montáž modulu RSU-2x, zapojenie preskúšanie funkcií na stožiar</t>
  </si>
  <si>
    <t>125661107</t>
  </si>
  <si>
    <t>89</t>
  </si>
  <si>
    <t>220960126</t>
  </si>
  <si>
    <t>Montáž tlačidla pre chodcov na stožiar,upevnenie,zapojenie,bez dodania tlačidla a šnúry</t>
  </si>
  <si>
    <t>966083470</t>
  </si>
  <si>
    <t>220960131R</t>
  </si>
  <si>
    <t>Montáž kamerového detektora TrafficCamera Flow</t>
  </si>
  <si>
    <t>1739942793</t>
  </si>
  <si>
    <t>91</t>
  </si>
  <si>
    <t>220960181</t>
  </si>
  <si>
    <t>Úprava radiča - zatiahnutie káblov do radiča, zapojenie</t>
  </si>
  <si>
    <t>-1707088322</t>
  </si>
  <si>
    <t>2209601911</t>
  </si>
  <si>
    <t>Uvedenie zariadenia CSS do prevádzky</t>
  </si>
  <si>
    <t>1255164307</t>
  </si>
  <si>
    <t>93</t>
  </si>
  <si>
    <t>220960196</t>
  </si>
  <si>
    <t>Regulácia a aktivizácia programov radiča podľa požiadaviek-každej ďalšej skupiny s použ.mont.plošiny</t>
  </si>
  <si>
    <t>-1180424779</t>
  </si>
  <si>
    <t>220960197</t>
  </si>
  <si>
    <t>Regulácia a aktivizácia programov radiča podľa požiadaviek-každej ďalšej skupiny bez mont.plošiny</t>
  </si>
  <si>
    <t>-1685326894</t>
  </si>
  <si>
    <t>95</t>
  </si>
  <si>
    <t>220960403</t>
  </si>
  <si>
    <t>Zaistenie priechodnosti kábla SSZ vr.merania izol.stavu proti zemi a všetkých žíl navzájom-24 žilový</t>
  </si>
  <si>
    <t>-1393507293</t>
  </si>
  <si>
    <t>2209604200</t>
  </si>
  <si>
    <t>Zaistenie priechodnosti kábla CAT 5e NETSET ftp vr. merania izolačného stavu</t>
  </si>
  <si>
    <t>1705375924</t>
  </si>
  <si>
    <t>97</t>
  </si>
  <si>
    <t>2209604200.1</t>
  </si>
  <si>
    <t>Zaistenie priechodnosti kábla TCEKEZE 12Px1 vr. merania izolačného stavu</t>
  </si>
  <si>
    <t>-452310117</t>
  </si>
  <si>
    <t>220960442</t>
  </si>
  <si>
    <t xml:space="preserve">Uvedenie zariadenia SSZ do prevádzky po prepnutí na blikajúcu žltú </t>
  </si>
  <si>
    <t>640508004</t>
  </si>
  <si>
    <t>220960443</t>
  </si>
  <si>
    <t>Prepojenie zariadenia SSZ do koordinovanej skupiny, prepojenie svorkovníc B a F,kontrola</t>
  </si>
  <si>
    <t>-121849155</t>
  </si>
  <si>
    <t>220960444</t>
  </si>
  <si>
    <t>Kontrola zariadenia SSZ v podriad.koordinovanom režime(zelená vlna), kontrola reakcie na prísl.povely</t>
  </si>
  <si>
    <t>-1709269742</t>
  </si>
  <si>
    <t>101</t>
  </si>
  <si>
    <t>220960451</t>
  </si>
  <si>
    <t>Montáž upevňovacej súpravy pre návestidlo CSS</t>
  </si>
  <si>
    <t>1798661022</t>
  </si>
  <si>
    <t>268605367</t>
  </si>
  <si>
    <t>103</t>
  </si>
  <si>
    <t>220960191</t>
  </si>
  <si>
    <t>Regulácia a aktivizácia programov radiča podľa požiadaviek-1 signálnej skupiny s použ.mont.plošiny</t>
  </si>
  <si>
    <t>1026166971</t>
  </si>
  <si>
    <t>220960453</t>
  </si>
  <si>
    <t>Montáž nosiča návestidla na výložník</t>
  </si>
  <si>
    <t>-2094373586</t>
  </si>
  <si>
    <t>105</t>
  </si>
  <si>
    <t>744719004</t>
  </si>
  <si>
    <t>Demontáž stožiara CSS výložníkového</t>
  </si>
  <si>
    <t>935272360</t>
  </si>
  <si>
    <t>744729001</t>
  </si>
  <si>
    <t>Demontáž výložníka CSS zo stožiara</t>
  </si>
  <si>
    <t>898118754</t>
  </si>
  <si>
    <t>107</t>
  </si>
  <si>
    <t>744749001</t>
  </si>
  <si>
    <t>Demontáž stožiarovej svorkovnice, odpojenie káblov</t>
  </si>
  <si>
    <t>-646135122</t>
  </si>
  <si>
    <t>DODÁVKY CSS</t>
  </si>
  <si>
    <t>341032910R.1</t>
  </si>
  <si>
    <t>Signálny a oznamovací kábel TCEKEZE 12 P 1</t>
  </si>
  <si>
    <t>-1143749948</t>
  </si>
  <si>
    <t>109</t>
  </si>
  <si>
    <t>348900012.1R</t>
  </si>
  <si>
    <t>Návestidlo CSS D210 trojsvetlové chodec /cyklista, kombinované/ s odpočtom LED</t>
  </si>
  <si>
    <t>-347313667</t>
  </si>
  <si>
    <t>348900040R</t>
  </si>
  <si>
    <t xml:space="preserve">Návestidlo CSS odpočet konca červenej-zelenej DN300 LED </t>
  </si>
  <si>
    <t>-1038694425</t>
  </si>
  <si>
    <t>111</t>
  </si>
  <si>
    <t>M00232185R</t>
  </si>
  <si>
    <t>Zemniaci drôt FeZn 8(10) mm</t>
  </si>
  <si>
    <t>-672618473</t>
  </si>
  <si>
    <t>M01000025R</t>
  </si>
  <si>
    <t>Konzola pre stožiar CSS výložníkový ZR 2-12</t>
  </si>
  <si>
    <t>-1010049877</t>
  </si>
  <si>
    <t>113</t>
  </si>
  <si>
    <t>MCSS0101R</t>
  </si>
  <si>
    <t>Nosič návestidla výložníkový</t>
  </si>
  <si>
    <t>-1865705702</t>
  </si>
  <si>
    <t>MATCSS20R</t>
  </si>
  <si>
    <t>Stožiar CSS sadový konzolový</t>
  </si>
  <si>
    <t>-825595542</t>
  </si>
  <si>
    <t>115</t>
  </si>
  <si>
    <t>341110003300</t>
  </si>
  <si>
    <t>Kábel medený CYKY 24x1,5 mm2</t>
  </si>
  <si>
    <t>-1510430521</t>
  </si>
  <si>
    <t>MATCSS21R</t>
  </si>
  <si>
    <t>Stožiar CSS výložníkový konzolový</t>
  </si>
  <si>
    <t>-1102233741</t>
  </si>
  <si>
    <t>117</t>
  </si>
  <si>
    <t>MATCSS211R</t>
  </si>
  <si>
    <t>Výložníkové rameno 4,5 m</t>
  </si>
  <si>
    <t>1864510712</t>
  </si>
  <si>
    <t>MCS0S800R</t>
  </si>
  <si>
    <t>Klepátko chodecké pre slabozrakých SZN-1</t>
  </si>
  <si>
    <t>1057137021</t>
  </si>
  <si>
    <t>119</t>
  </si>
  <si>
    <t>581531100</t>
  </si>
  <si>
    <t>Piesok technický netriedený</t>
  </si>
  <si>
    <t>1980508780</t>
  </si>
  <si>
    <t>M01000021R</t>
  </si>
  <si>
    <t>Konzola pre stožiar CSS sadový ZR 1-5</t>
  </si>
  <si>
    <t>-26576467</t>
  </si>
  <si>
    <t>121</t>
  </si>
  <si>
    <t>M20000055R</t>
  </si>
  <si>
    <t>Uchytávacia páska Bandimex</t>
  </si>
  <si>
    <t>-1487776786</t>
  </si>
  <si>
    <t>345066860R</t>
  </si>
  <si>
    <t>Svorkovnica stožiarová - WAGO svorky</t>
  </si>
  <si>
    <t>-2048196795</t>
  </si>
  <si>
    <t>123</t>
  </si>
  <si>
    <t>M20000061R</t>
  </si>
  <si>
    <t>Páska Color plast tape</t>
  </si>
  <si>
    <t>-222392090</t>
  </si>
  <si>
    <t>MATCSS9999</t>
  </si>
  <si>
    <t>Betónová zmes B12,5 vrátane dopravy</t>
  </si>
  <si>
    <t>739354265</t>
  </si>
  <si>
    <t>125</t>
  </si>
  <si>
    <t>341032910R</t>
  </si>
  <si>
    <t>Tienený kábel CAT 5e NETSET ftp</t>
  </si>
  <si>
    <t>289122953</t>
  </si>
  <si>
    <t>MCSS0102R</t>
  </si>
  <si>
    <t>Upevňovacia súprava CSS</t>
  </si>
  <si>
    <t>-2128371006</t>
  </si>
  <si>
    <t>127</t>
  </si>
  <si>
    <t>M00110200R</t>
  </si>
  <si>
    <t>Šnúra Cu jadro CMSM 5x1,5</t>
  </si>
  <si>
    <t>-975690489</t>
  </si>
  <si>
    <t>M0PVC104R</t>
  </si>
  <si>
    <t>Rúra PVC 110 flexibil</t>
  </si>
  <si>
    <t>-1485872893</t>
  </si>
  <si>
    <t>129</t>
  </si>
  <si>
    <t>M0PVC110R</t>
  </si>
  <si>
    <t>Rúra PVC D 75/110</t>
  </si>
  <si>
    <t>-563839571</t>
  </si>
  <si>
    <t>M10900001R</t>
  </si>
  <si>
    <t>Svorka SP-1</t>
  </si>
  <si>
    <t>-190552995</t>
  </si>
  <si>
    <t>131</t>
  </si>
  <si>
    <t>283002000R</t>
  </si>
  <si>
    <t>Fólia červená v m</t>
  </si>
  <si>
    <t>2033005758</t>
  </si>
  <si>
    <t>MCS0S750R</t>
  </si>
  <si>
    <t>Tlačítko dopytové chodecké vibračné so slepeckým reliéfom</t>
  </si>
  <si>
    <t>-709706579</t>
  </si>
  <si>
    <t>133</t>
  </si>
  <si>
    <t>3410350109</t>
  </si>
  <si>
    <t xml:space="preserve">CYKY-J 24x1,5 signalizačný kábel medený ČSN, STN </t>
  </si>
  <si>
    <t>1258377689</t>
  </si>
  <si>
    <t>MCSS0150R</t>
  </si>
  <si>
    <t xml:space="preserve">RADIČ CSS B.Němcovej -  úprava HW SW, odpojenie križovatkovej časti</t>
  </si>
  <si>
    <t>339235505</t>
  </si>
  <si>
    <t>135</t>
  </si>
  <si>
    <t>MCSS0151R</t>
  </si>
  <si>
    <t xml:space="preserve">RADIČ CSS -  4 sign.skupín, 2 detektory Traficam, 4 odpočet konca červenej-zelenej, MASMO, GSM, rádiolink, croslink, modul RSU2x, ovládanie detektorových kamier a odpočtov Č-Z</t>
  </si>
  <si>
    <t>1558417381</t>
  </si>
  <si>
    <t>MCSS0151110R</t>
  </si>
  <si>
    <t>detektorová kamera TraficCAMsite</t>
  </si>
  <si>
    <t>72552635</t>
  </si>
  <si>
    <t>137</t>
  </si>
  <si>
    <t>MCSS015114R</t>
  </si>
  <si>
    <t>modul RSU2x</t>
  </si>
  <si>
    <t>1650875229</t>
  </si>
  <si>
    <t>MCSSN002</t>
  </si>
  <si>
    <t>Návestidlo CSS dopravné 3x210 LED</t>
  </si>
  <si>
    <t>2055719825</t>
  </si>
  <si>
    <t>139</t>
  </si>
  <si>
    <t>MCSSN003</t>
  </si>
  <si>
    <t>Návestidlo CSS dopravné 300-300-300 LED</t>
  </si>
  <si>
    <t>536848751</t>
  </si>
  <si>
    <t>MCSS00200</t>
  </si>
  <si>
    <t>RE-1- Elektromerový rozvádzač - skrinka KOO</t>
  </si>
  <si>
    <t>879654789</t>
  </si>
  <si>
    <t>141</t>
  </si>
  <si>
    <t>1003IS</t>
  </si>
  <si>
    <t>210223256</t>
  </si>
  <si>
    <t>DN</t>
  </si>
  <si>
    <t>Dopravné náklady</t>
  </si>
  <si>
    <t>1865881922</t>
  </si>
  <si>
    <t>143</t>
  </si>
  <si>
    <t>1760082764</t>
  </si>
  <si>
    <t>SO407.1 - PRÍPOJKA NN – CSS</t>
  </si>
  <si>
    <t>1704934595</t>
  </si>
  <si>
    <t>Rúrka ohybná 09040 dvojplášťová korugovaná z HDPE, D 40 mm</t>
  </si>
  <si>
    <t>1471239845</t>
  </si>
  <si>
    <t>210800110.S</t>
  </si>
  <si>
    <t>Kábel medený uložený voľne CYKY 450/750 V 3x6</t>
  </si>
  <si>
    <t>1149055214</t>
  </si>
  <si>
    <t>341110001000.S</t>
  </si>
  <si>
    <t>Kábel medený CYKY-J 3x6 mm2</t>
  </si>
  <si>
    <t>-180593576</t>
  </si>
  <si>
    <t>Betón prostý tr. C 8/10 do výkopu</t>
  </si>
  <si>
    <t>-463651719</t>
  </si>
  <si>
    <t>-261538078</t>
  </si>
  <si>
    <t>Hĺbenie káblovej ryhy ručne 35 cm širokej a 90 cm hlbokej, v zemine triedy 3</t>
  </si>
  <si>
    <t>921789162</t>
  </si>
  <si>
    <t xml:space="preserve">Zriad. káblového lôžka z piesku vrstvy 10 cm, </t>
  </si>
  <si>
    <t>-1729884685</t>
  </si>
  <si>
    <t>1158449794</t>
  </si>
  <si>
    <t>-738306588</t>
  </si>
  <si>
    <t>869896277</t>
  </si>
  <si>
    <t>-928934498</t>
  </si>
  <si>
    <t>844290517</t>
  </si>
  <si>
    <t>Ručný zásyp nezap. káblovej ryhy bez zhutn. zeminy, 35 cm širokej, 90 cm hlbokej v zemine tr. 3</t>
  </si>
  <si>
    <t>-434517808</t>
  </si>
  <si>
    <t>-1355818568</t>
  </si>
  <si>
    <t>SO408.1 - PRÍSTREŠKY MHD</t>
  </si>
  <si>
    <t>PSV - Práce a dodávky PSV</t>
  </si>
  <si>
    <t xml:space="preserve">    767 - Konštrukcie doplnkové kovové</t>
  </si>
  <si>
    <t>PSV</t>
  </si>
  <si>
    <t>Práce a dodávky PSV</t>
  </si>
  <si>
    <t>767</t>
  </si>
  <si>
    <t>Konštrukcie doplnkové kovové</t>
  </si>
  <si>
    <t>767-001</t>
  </si>
  <si>
    <t>Prístrešky MHD</t>
  </si>
  <si>
    <t>-675158382</t>
  </si>
  <si>
    <t>SO409.1 - PRÍPOJKA NN – PRÍSTREŠKY MHD</t>
  </si>
  <si>
    <t>-216287867</t>
  </si>
  <si>
    <t>50544381</t>
  </si>
  <si>
    <t xml:space="preserve">Uzemňovacie vedenie v zemi FeZn do 120 mm2 </t>
  </si>
  <si>
    <t>-115357492</t>
  </si>
  <si>
    <t>334437268</t>
  </si>
  <si>
    <t>-679379598</t>
  </si>
  <si>
    <t>-874077028</t>
  </si>
  <si>
    <t>1591206074</t>
  </si>
  <si>
    <t>-810669974</t>
  </si>
  <si>
    <t>672202864</t>
  </si>
  <si>
    <t>-473234329</t>
  </si>
  <si>
    <t>210812020.S</t>
  </si>
  <si>
    <t>Kábel medený silový uložený voľne NYY 0,6/1 kV 3x2,5</t>
  </si>
  <si>
    <t>329482138</t>
  </si>
  <si>
    <t>341110000850.S</t>
  </si>
  <si>
    <t>Kábel medený CYKY-J 3x2,5 mm2</t>
  </si>
  <si>
    <t>147723414</t>
  </si>
  <si>
    <t>-2118871852</t>
  </si>
  <si>
    <t>-756659944</t>
  </si>
  <si>
    <t>-778975895</t>
  </si>
  <si>
    <t>1746676540</t>
  </si>
  <si>
    <t>813804138</t>
  </si>
  <si>
    <t>298172264</t>
  </si>
  <si>
    <t>1320449250</t>
  </si>
  <si>
    <t>-1319310614</t>
  </si>
  <si>
    <t>40730021</t>
  </si>
  <si>
    <t>SO410.1 - INFORMAČNÝ A KAMEROVÝ SYSTÉM</t>
  </si>
  <si>
    <t>1186569064</t>
  </si>
  <si>
    <t>-357931754</t>
  </si>
  <si>
    <t>210100001.S</t>
  </si>
  <si>
    <t>Ukončenie vodičov v rozvádzač. vrátane zapojenia a vodičovej koncovky do 2,5 mm2</t>
  </si>
  <si>
    <t>1867074846</t>
  </si>
  <si>
    <t>354310017200.S</t>
  </si>
  <si>
    <t>Káblové oko medené lisovacie CU 0,75x3 KU-L</t>
  </si>
  <si>
    <t>-1596306832</t>
  </si>
  <si>
    <t>192038689</t>
  </si>
  <si>
    <t>264822400</t>
  </si>
  <si>
    <t>210220243.S</t>
  </si>
  <si>
    <t>Svorka FeZn spojovacia SS</t>
  </si>
  <si>
    <t>-1375520674</t>
  </si>
  <si>
    <t>354410003400.S</t>
  </si>
  <si>
    <t>Svorka FeZn spojovacia označenie SS 2 skrutky s príložkou</t>
  </si>
  <si>
    <t>-1947599162</t>
  </si>
  <si>
    <t>254430739</t>
  </si>
  <si>
    <t>-41028467</t>
  </si>
  <si>
    <t>1676560527</t>
  </si>
  <si>
    <t>354410001000.S</t>
  </si>
  <si>
    <t>Svorka FeZn uzemňovacia označenie SR 03 B</t>
  </si>
  <si>
    <t>-1860409280</t>
  </si>
  <si>
    <t>-1381455924</t>
  </si>
  <si>
    <t>-795473741</t>
  </si>
  <si>
    <t>CSS</t>
  </si>
  <si>
    <t>Doplnenie do rozvádzača CSS, 1x Prúdový chránič s ističom 30mA 10A B typ A, podružný materiál</t>
  </si>
  <si>
    <t>-1689547791</t>
  </si>
  <si>
    <t>CSS.2</t>
  </si>
  <si>
    <t>Doplnenie do stožiarovej svorkovnice, 1x Prúdový chránič s ističom 30mA 10A B typ A, podružný materiál</t>
  </si>
  <si>
    <t>-741556559</t>
  </si>
  <si>
    <t>MHDO</t>
  </si>
  <si>
    <t>Označníky zastávky MHD a automaty na lístky, kotviaci materiál a chemické kotvy, podružný materiál</t>
  </si>
  <si>
    <t>2133796467</t>
  </si>
  <si>
    <t>PP</t>
  </si>
  <si>
    <t xml:space="preserve">Základový prefabrikát pod MHD označník, </t>
  </si>
  <si>
    <t>621230479</t>
  </si>
  <si>
    <t>275313711.S</t>
  </si>
  <si>
    <t>Betón základových pätiek, prostý tr. C 25/30</t>
  </si>
  <si>
    <t>503568340</t>
  </si>
  <si>
    <t>-1926115107</t>
  </si>
  <si>
    <t>-392473254</t>
  </si>
  <si>
    <t>1624801381</t>
  </si>
  <si>
    <t>-2135220382</t>
  </si>
  <si>
    <t>Ručný zásyp nezap. káblovej ryhy bez zhutn. zeminy, 35 cm širokej, 60 cm hlbokej v zemine tr. 3</t>
  </si>
  <si>
    <t>-934243531</t>
  </si>
  <si>
    <t>1636115577</t>
  </si>
  <si>
    <t>SO411.1 - PRELOŽKY VEREJNÉHO VODOVODU, 105 - VYVOLANÉ ÚPRAVY</t>
  </si>
  <si>
    <t xml:space="preserve">    23-M - Montáže potrubia</t>
  </si>
  <si>
    <t>494778720</t>
  </si>
  <si>
    <t>-1696477152</t>
  </si>
  <si>
    <t>-1898750063</t>
  </si>
  <si>
    <t>-2114291428</t>
  </si>
  <si>
    <t>-2012788731</t>
  </si>
  <si>
    <t>853606090</t>
  </si>
  <si>
    <t>1963107346</t>
  </si>
  <si>
    <t>1055145570</t>
  </si>
  <si>
    <t>1009760496</t>
  </si>
  <si>
    <t>124568114</t>
  </si>
  <si>
    <t>1277118054</t>
  </si>
  <si>
    <t>-1515653539</t>
  </si>
  <si>
    <t>-1904574649</t>
  </si>
  <si>
    <t>1610489837</t>
  </si>
  <si>
    <t>-966254351</t>
  </si>
  <si>
    <t>862230553</t>
  </si>
  <si>
    <t>-1205539016</t>
  </si>
  <si>
    <t>445430158</t>
  </si>
  <si>
    <t>1438810325</t>
  </si>
  <si>
    <t>1388190673</t>
  </si>
  <si>
    <t>-757574266</t>
  </si>
  <si>
    <t>1259936731</t>
  </si>
  <si>
    <t>-1257567901</t>
  </si>
  <si>
    <t>851241121.S</t>
  </si>
  <si>
    <t>Montáž potrubia z rúr liatinových tlakových hrdlových s integrovaným tesnením v otvorenom výkope DN 80</t>
  </si>
  <si>
    <t>1514005840</t>
  </si>
  <si>
    <t>552510001700.S</t>
  </si>
  <si>
    <t>Rúra hrdlová z tvárnej liatiny DN 80, tlaková trieda C100 s ťažkou protikoróznou ochranou do extr. podmienok a pružným násuvným spojom, pre vodu</t>
  </si>
  <si>
    <t>-246798050</t>
  </si>
  <si>
    <t>851261121.S</t>
  </si>
  <si>
    <t>Montáž potrubia z rúr liatinových tlakových hrdlových s integrovaným tesnením v otvorenom výkope DN 100</t>
  </si>
  <si>
    <t>-489025304</t>
  </si>
  <si>
    <t>552510002100</t>
  </si>
  <si>
    <t>Rúra hrdlová z tvárnej liatiny OCM BLS, DN 100, tlaková trieda C100 s ťažkou protikoróznou ochranou do extr. podmienok a zaisteným násuvným spojom, pre vodu, DUKTUS</t>
  </si>
  <si>
    <t>917063251</t>
  </si>
  <si>
    <t>857241121.S</t>
  </si>
  <si>
    <t>Montáž liatinovej tvarovky jednoosovej na potrubí z rúr hrdlových s integrovaným tesnením DN 80</t>
  </si>
  <si>
    <t>1166400107</t>
  </si>
  <si>
    <t>552520011557</t>
  </si>
  <si>
    <t>Koleno MMK z tvárnej liatiny hrdlové, s dvoma hrdlami DN 80/45° PFA 100 s pružným násuvným spojom TYTON, DUKTUS</t>
  </si>
  <si>
    <t>1859156222</t>
  </si>
  <si>
    <t>857242121.S</t>
  </si>
  <si>
    <t>Montáž liatinovej tvarovky jednoosovej na potrubí z rúr prírubových DN 80</t>
  </si>
  <si>
    <t>1803014119</t>
  </si>
  <si>
    <t>5005037</t>
  </si>
  <si>
    <t>špeciálna priruba-System 2000, 0400 DN 80 / 90</t>
  </si>
  <si>
    <t>-256066821</t>
  </si>
  <si>
    <t>5012594</t>
  </si>
  <si>
    <t>FF-kus, 8500 DN 80</t>
  </si>
  <si>
    <t>1300284835</t>
  </si>
  <si>
    <t>857261121.S</t>
  </si>
  <si>
    <t>Montáž liatinovej tvarovky jednoosovej na potrubí z rúr hrdlových s integrovaným tesnením DN 100</t>
  </si>
  <si>
    <t>367850754</t>
  </si>
  <si>
    <t>552520011512</t>
  </si>
  <si>
    <t>Koleno MMK z tvárnej liatiny hrdlové, s dvoma hrdlami DN 100/11° PFA 100, s pružným násuvným spojom TYTON, DUKTUS</t>
  </si>
  <si>
    <t>1015202447</t>
  </si>
  <si>
    <t>552520011514</t>
  </si>
  <si>
    <t>Koleno MMK z tvárnej liatiny hrdlové, s dvoma hrdlami DN 100/22° PFA 100 s pružným násuvným spojom TYTON, DUKTUS</t>
  </si>
  <si>
    <t>968343776</t>
  </si>
  <si>
    <t>857262121.S</t>
  </si>
  <si>
    <t>Montáž liatinovej tvarovky jednoosovej na potrubí z rúr prírubových DN 100</t>
  </si>
  <si>
    <t>1371040768</t>
  </si>
  <si>
    <t>5013329</t>
  </si>
  <si>
    <t>T-kus, 8510 DN 100-80</t>
  </si>
  <si>
    <t>1122369546</t>
  </si>
  <si>
    <t>5012605</t>
  </si>
  <si>
    <t>FF-kus, 8500 DN 100</t>
  </si>
  <si>
    <t>1423686641</t>
  </si>
  <si>
    <t>5005053</t>
  </si>
  <si>
    <t>špeciálna priruba-System 2000, 0400 DN 100 / 110</t>
  </si>
  <si>
    <t>426454706</t>
  </si>
  <si>
    <t>891241111.S</t>
  </si>
  <si>
    <t>Montáž vodovodného posúvača s osadením zemnej súpravy (bez poklopov) DN 80</t>
  </si>
  <si>
    <t>-575276124</t>
  </si>
  <si>
    <t>5001500</t>
  </si>
  <si>
    <t>E1 - posúvač s prírubami, 4000 E1 DN 80</t>
  </si>
  <si>
    <t>1139481234</t>
  </si>
  <si>
    <t>891261111.S</t>
  </si>
  <si>
    <t>Montáž posúvača s osadením zemnej súpravy (bez poklopov) DN 100</t>
  </si>
  <si>
    <t>-521693594</t>
  </si>
  <si>
    <t>5001505</t>
  </si>
  <si>
    <t>E1 - posúvač s prírubami, 4000 E1 DN 100</t>
  </si>
  <si>
    <t>-105375817</t>
  </si>
  <si>
    <t>5008124</t>
  </si>
  <si>
    <t>ZS teleskopická posúvačová, 9500 E2/E3 DN 50-100 RD 1,30-1,80</t>
  </si>
  <si>
    <t>1769667815</t>
  </si>
  <si>
    <t>2040004001</t>
  </si>
  <si>
    <t>Ochranná rúra pre zákop. súpravu</t>
  </si>
  <si>
    <t>632571218</t>
  </si>
  <si>
    <t>892241111.S</t>
  </si>
  <si>
    <t>Ostatné práce na rúrovom vedení, tlakové skúšky vodovodného potrubia DN do 80</t>
  </si>
  <si>
    <t>-1603356261</t>
  </si>
  <si>
    <t>892271111.S</t>
  </si>
  <si>
    <t>Ostatné práce na rúrovom vedení, tlakové skúšky vodovodného potrubia DN 100 alebo 125</t>
  </si>
  <si>
    <t>-924813230</t>
  </si>
  <si>
    <t>892273111.S</t>
  </si>
  <si>
    <t>Preplach a dezinfekcia vodovodného potrubia DN od 80 do 125</t>
  </si>
  <si>
    <t>549568957</t>
  </si>
  <si>
    <t>892372111.S</t>
  </si>
  <si>
    <t>Zabezpečenie koncov vodovodného potrubia pri tlakových skúškach DN do 300</t>
  </si>
  <si>
    <t>-1793631760</t>
  </si>
  <si>
    <t>899401112.S</t>
  </si>
  <si>
    <t>Osadenie poklopu liatinového posúvačového</t>
  </si>
  <si>
    <t>-42574213</t>
  </si>
  <si>
    <t>5007812</t>
  </si>
  <si>
    <t>Uličný pokl. "tuhý" posúvačový LT, 1750</t>
  </si>
  <si>
    <t>959634431</t>
  </si>
  <si>
    <t>899721111.S</t>
  </si>
  <si>
    <t>Vyhľadávací vodič na potrubí PVC DN do 150</t>
  </si>
  <si>
    <t>539850276</t>
  </si>
  <si>
    <t>899721131.S</t>
  </si>
  <si>
    <t>Označenie vodovodného potrubia bielou výstražnou fóliou</t>
  </si>
  <si>
    <t>-860712315</t>
  </si>
  <si>
    <t>74989974</t>
  </si>
  <si>
    <t>2134075635</t>
  </si>
  <si>
    <t>1857790886</t>
  </si>
  <si>
    <t>-1280224184</t>
  </si>
  <si>
    <t>821088753</t>
  </si>
  <si>
    <t>1240780537</t>
  </si>
  <si>
    <t>473492252</t>
  </si>
  <si>
    <t>23-M</t>
  </si>
  <si>
    <t>Montáže potrubia</t>
  </si>
  <si>
    <t>230200187.S</t>
  </si>
  <si>
    <t>Montáž ochrannej rúry D 300 mm s nasunutím</t>
  </si>
  <si>
    <t>-347238809</t>
  </si>
  <si>
    <t>286130034900.S</t>
  </si>
  <si>
    <t>Rúra HDPE na vodu PE100 PN16 SDR11 315x28,6x12 m</t>
  </si>
  <si>
    <t>-529994945</t>
  </si>
  <si>
    <t>230200188.S</t>
  </si>
  <si>
    <t>Montáž ochrannej rúry D 350 mm s nasunutím</t>
  </si>
  <si>
    <t>1960144614</t>
  </si>
  <si>
    <t>286130035000.S</t>
  </si>
  <si>
    <t>Rúra HDPE na vodu PE100 PN16 SDR11 355x32,2x12 m</t>
  </si>
  <si>
    <t>-1418552484</t>
  </si>
  <si>
    <t>MV</t>
  </si>
  <si>
    <t>Murárske výpomoci</t>
  </si>
  <si>
    <t>-1512442997</t>
  </si>
  <si>
    <t>2084265501</t>
  </si>
  <si>
    <t>29023515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</si>
</sst>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8"/>
      <color rgb="FF003366"/>
      <name val="Arial CE"/>
    </font>
    <font>
      <sz val="10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9" fillId="0" borderId="0" applyNumberFormat="0" applyFill="0" applyBorder="0" applyAlignment="0" applyProtection="0"/>
  </cellStyleXfs>
  <cellXfs count="23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4" fontId="14" fillId="0" borderId="5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0" fillId="5" borderId="7" xfId="0" applyFont="1" applyFill="1" applyBorder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vertical="center"/>
    </xf>
    <xf numFmtId="4" fontId="27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7" fillId="0" borderId="0" xfId="0" applyNumberFormat="1" applyFont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4" fontId="8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4" fontId="8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3" fillId="0" borderId="12" xfId="0" applyNumberFormat="1" applyFont="1" applyBorder="1" applyAlignment="1"/>
    <xf numFmtId="166" fontId="33" fillId="0" borderId="13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7" fillId="0" borderId="3" xfId="0" applyFont="1" applyBorder="1" applyAlignment="1"/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7" fillId="0" borderId="14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vertical="center"/>
    </xf>
    <xf numFmtId="4" fontId="8" fillId="0" borderId="20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4" fontId="8" fillId="0" borderId="0" xfId="0" applyNumberFormat="1" applyFont="1" applyAlignment="1"/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3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3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>
      <alignment horizontal="center" vertical="center"/>
    </xf>
    <xf numFmtId="0" fontId="35" fillId="3" borderId="19" xfId="0" applyFont="1" applyFill="1" applyBorder="1" applyAlignment="1" applyProtection="1">
      <alignment horizontal="left" vertical="center"/>
      <protection locked="0"/>
    </xf>
    <xf numFmtId="0" fontId="35" fillId="0" borderId="20" xfId="0" applyFont="1" applyBorder="1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vertical="center" wrapText="1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styles" Target="styles.xml" /><Relationship Id="rId28" Type="http://schemas.openxmlformats.org/officeDocument/2006/relationships/theme" Target="theme/theme1.xml" /><Relationship Id="rId29" Type="http://schemas.openxmlformats.org/officeDocument/2006/relationships/calcChain" Target="calcChain.xml" /><Relationship Id="rId30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="1" customFormat="1" ht="36.96" customHeight="1">
      <c r="AR2" s="14" t="s">
        <v>5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="1" customFormat="1" ht="24.96" customHeight="1">
      <c r="B4" s="18"/>
      <c r="D4" s="19" t="s">
        <v>8</v>
      </c>
      <c r="AR4" s="18"/>
      <c r="AS4" s="20" t="s">
        <v>9</v>
      </c>
      <c r="BE4" s="21" t="s">
        <v>10</v>
      </c>
      <c r="BS4" s="15" t="s">
        <v>11</v>
      </c>
    </row>
    <row r="5" s="1" customFormat="1" ht="12" customHeight="1">
      <c r="B5" s="18"/>
      <c r="D5" s="22" t="s">
        <v>12</v>
      </c>
      <c r="K5" s="23" t="s">
        <v>13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18"/>
      <c r="BE5" s="24" t="s">
        <v>14</v>
      </c>
      <c r="BS5" s="15" t="s">
        <v>6</v>
      </c>
    </row>
    <row r="6" s="1" customFormat="1" ht="36.96" customHeight="1">
      <c r="B6" s="18"/>
      <c r="D6" s="25" t="s">
        <v>15</v>
      </c>
      <c r="K6" s="26" t="s">
        <v>16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18"/>
      <c r="BE6" s="27"/>
      <c r="BS6" s="15" t="s">
        <v>6</v>
      </c>
    </row>
    <row r="7" s="1" customFormat="1" ht="12" customHeight="1">
      <c r="B7" s="18"/>
      <c r="D7" s="28" t="s">
        <v>17</v>
      </c>
      <c r="K7" s="23" t="s">
        <v>1</v>
      </c>
      <c r="AK7" s="28" t="s">
        <v>18</v>
      </c>
      <c r="AN7" s="23" t="s">
        <v>1</v>
      </c>
      <c r="AR7" s="18"/>
      <c r="BE7" s="27"/>
      <c r="BS7" s="15" t="s">
        <v>6</v>
      </c>
    </row>
    <row r="8" s="1" customFormat="1" ht="12" customHeight="1">
      <c r="B8" s="18"/>
      <c r="D8" s="28" t="s">
        <v>19</v>
      </c>
      <c r="K8" s="23" t="s">
        <v>20</v>
      </c>
      <c r="AK8" s="28" t="s">
        <v>21</v>
      </c>
      <c r="AN8" s="29" t="s">
        <v>22</v>
      </c>
      <c r="AR8" s="18"/>
      <c r="BE8" s="27"/>
      <c r="BS8" s="15" t="s">
        <v>6</v>
      </c>
    </row>
    <row r="9" s="1" customFormat="1" ht="14.4" customHeight="1">
      <c r="B9" s="18"/>
      <c r="AR9" s="18"/>
      <c r="BE9" s="27"/>
      <c r="BS9" s="15" t="s">
        <v>6</v>
      </c>
    </row>
    <row r="10" s="1" customFormat="1" ht="12" customHeight="1">
      <c r="B10" s="18"/>
      <c r="D10" s="28" t="s">
        <v>23</v>
      </c>
      <c r="AK10" s="28" t="s">
        <v>24</v>
      </c>
      <c r="AN10" s="23" t="s">
        <v>1</v>
      </c>
      <c r="AR10" s="18"/>
      <c r="BE10" s="27"/>
      <c r="BS10" s="15" t="s">
        <v>6</v>
      </c>
    </row>
    <row r="11" s="1" customFormat="1" ht="18.48" customHeight="1">
      <c r="B11" s="18"/>
      <c r="E11" s="23" t="s">
        <v>25</v>
      </c>
      <c r="AK11" s="28" t="s">
        <v>26</v>
      </c>
      <c r="AN11" s="23" t="s">
        <v>1</v>
      </c>
      <c r="AR11" s="18"/>
      <c r="BE11" s="27"/>
      <c r="BS11" s="15" t="s">
        <v>6</v>
      </c>
    </row>
    <row r="12" s="1" customFormat="1" ht="6.96" customHeight="1">
      <c r="B12" s="18"/>
      <c r="AR12" s="18"/>
      <c r="BE12" s="27"/>
      <c r="BS12" s="15" t="s">
        <v>6</v>
      </c>
    </row>
    <row r="13" s="1" customFormat="1" ht="12" customHeight="1">
      <c r="B13" s="18"/>
      <c r="D13" s="28" t="s">
        <v>27</v>
      </c>
      <c r="AK13" s="28" t="s">
        <v>24</v>
      </c>
      <c r="AN13" s="30" t="s">
        <v>28</v>
      </c>
      <c r="AR13" s="18"/>
      <c r="BE13" s="27"/>
      <c r="BS13" s="15" t="s">
        <v>6</v>
      </c>
    </row>
    <row r="14">
      <c r="B14" s="18"/>
      <c r="E14" s="30" t="s">
        <v>28</v>
      </c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8" t="s">
        <v>26</v>
      </c>
      <c r="AN14" s="30" t="s">
        <v>28</v>
      </c>
      <c r="AR14" s="18"/>
      <c r="BE14" s="27"/>
      <c r="BS14" s="15" t="s">
        <v>6</v>
      </c>
    </row>
    <row r="15" s="1" customFormat="1" ht="6.96" customHeight="1">
      <c r="B15" s="18"/>
      <c r="AR15" s="18"/>
      <c r="BE15" s="27"/>
      <c r="BS15" s="15" t="s">
        <v>3</v>
      </c>
    </row>
    <row r="16" s="1" customFormat="1" ht="12" customHeight="1">
      <c r="B16" s="18"/>
      <c r="D16" s="28" t="s">
        <v>29</v>
      </c>
      <c r="AK16" s="28" t="s">
        <v>24</v>
      </c>
      <c r="AN16" s="23" t="s">
        <v>1</v>
      </c>
      <c r="AR16" s="18"/>
      <c r="BE16" s="27"/>
      <c r="BS16" s="15" t="s">
        <v>3</v>
      </c>
    </row>
    <row r="17" s="1" customFormat="1" ht="18.48" customHeight="1">
      <c r="B17" s="18"/>
      <c r="E17" s="23" t="s">
        <v>30</v>
      </c>
      <c r="AK17" s="28" t="s">
        <v>26</v>
      </c>
      <c r="AN17" s="23" t="s">
        <v>1</v>
      </c>
      <c r="AR17" s="18"/>
      <c r="BE17" s="27"/>
      <c r="BS17" s="15" t="s">
        <v>31</v>
      </c>
    </row>
    <row r="18" s="1" customFormat="1" ht="6.96" customHeight="1">
      <c r="B18" s="18"/>
      <c r="AR18" s="18"/>
      <c r="BE18" s="27"/>
      <c r="BS18" s="15" t="s">
        <v>6</v>
      </c>
    </row>
    <row r="19" s="1" customFormat="1" ht="12" customHeight="1">
      <c r="B19" s="18"/>
      <c r="D19" s="28" t="s">
        <v>32</v>
      </c>
      <c r="AK19" s="28" t="s">
        <v>24</v>
      </c>
      <c r="AN19" s="23" t="s">
        <v>1</v>
      </c>
      <c r="AR19" s="18"/>
      <c r="BE19" s="27"/>
      <c r="BS19" s="15" t="s">
        <v>6</v>
      </c>
    </row>
    <row r="20" s="1" customFormat="1" ht="18.48" customHeight="1">
      <c r="B20" s="18"/>
      <c r="E20" s="23" t="s">
        <v>33</v>
      </c>
      <c r="AK20" s="28" t="s">
        <v>26</v>
      </c>
      <c r="AN20" s="23" t="s">
        <v>1</v>
      </c>
      <c r="AR20" s="18"/>
      <c r="BE20" s="27"/>
      <c r="BS20" s="15" t="s">
        <v>31</v>
      </c>
    </row>
    <row r="21" s="1" customFormat="1" ht="6.96" customHeight="1">
      <c r="B21" s="18"/>
      <c r="AR21" s="18"/>
      <c r="BE21" s="27"/>
    </row>
    <row r="22" s="1" customFormat="1" ht="12" customHeight="1">
      <c r="B22" s="18"/>
      <c r="D22" s="28" t="s">
        <v>34</v>
      </c>
      <c r="AR22" s="18"/>
      <c r="BE22" s="27"/>
    </row>
    <row r="23" s="1" customFormat="1" ht="16.5" customHeight="1">
      <c r="B23" s="18"/>
      <c r="E23" s="32" t="s">
        <v>1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R23" s="18"/>
      <c r="BE23" s="27"/>
    </row>
    <row r="24" s="1" customFormat="1" ht="6.96" customHeight="1">
      <c r="B24" s="18"/>
      <c r="AR24" s="18"/>
      <c r="BE24" s="27"/>
    </row>
    <row r="25" s="1" customFormat="1" ht="6.96" customHeight="1">
      <c r="B25" s="18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R25" s="18"/>
      <c r="BE25" s="27"/>
    </row>
    <row r="26" s="2" customFormat="1" ht="25.92" customHeight="1">
      <c r="A26" s="34"/>
      <c r="B26" s="35"/>
      <c r="C26" s="34"/>
      <c r="D26" s="36" t="s">
        <v>35</v>
      </c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8">
        <f>ROUND(AG94,2)</f>
        <v>0</v>
      </c>
      <c r="AL26" s="37"/>
      <c r="AM26" s="37"/>
      <c r="AN26" s="37"/>
      <c r="AO26" s="37"/>
      <c r="AP26" s="34"/>
      <c r="AQ26" s="34"/>
      <c r="AR26" s="35"/>
      <c r="BE26" s="27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5"/>
      <c r="BE27" s="27"/>
    </row>
    <row r="28" s="2" customForma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39" t="s">
        <v>36</v>
      </c>
      <c r="M28" s="39"/>
      <c r="N28" s="39"/>
      <c r="O28" s="39"/>
      <c r="P28" s="39"/>
      <c r="Q28" s="34"/>
      <c r="R28" s="34"/>
      <c r="S28" s="34"/>
      <c r="T28" s="34"/>
      <c r="U28" s="34"/>
      <c r="V28" s="34"/>
      <c r="W28" s="39" t="s">
        <v>37</v>
      </c>
      <c r="X28" s="39"/>
      <c r="Y28" s="39"/>
      <c r="Z28" s="39"/>
      <c r="AA28" s="39"/>
      <c r="AB28" s="39"/>
      <c r="AC28" s="39"/>
      <c r="AD28" s="39"/>
      <c r="AE28" s="39"/>
      <c r="AF28" s="34"/>
      <c r="AG28" s="34"/>
      <c r="AH28" s="34"/>
      <c r="AI28" s="34"/>
      <c r="AJ28" s="34"/>
      <c r="AK28" s="39" t="s">
        <v>38</v>
      </c>
      <c r="AL28" s="39"/>
      <c r="AM28" s="39"/>
      <c r="AN28" s="39"/>
      <c r="AO28" s="39"/>
      <c r="AP28" s="34"/>
      <c r="AQ28" s="34"/>
      <c r="AR28" s="35"/>
      <c r="BE28" s="27"/>
    </row>
    <row r="29" s="3" customFormat="1" ht="14.4" customHeight="1">
      <c r="A29" s="3"/>
      <c r="B29" s="40"/>
      <c r="C29" s="3"/>
      <c r="D29" s="28" t="s">
        <v>39</v>
      </c>
      <c r="E29" s="3"/>
      <c r="F29" s="41" t="s">
        <v>40</v>
      </c>
      <c r="G29" s="3"/>
      <c r="H29" s="3"/>
      <c r="I29" s="3"/>
      <c r="J29" s="3"/>
      <c r="K29" s="3"/>
      <c r="L29" s="42">
        <v>0.23000000000000001</v>
      </c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4">
        <f>ROUND(AZ94, 2)</f>
        <v>0</v>
      </c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4">
        <f>ROUND(AV94, 2)</f>
        <v>0</v>
      </c>
      <c r="AL29" s="43"/>
      <c r="AM29" s="43"/>
      <c r="AN29" s="43"/>
      <c r="AO29" s="43"/>
      <c r="AP29" s="43"/>
      <c r="AQ29" s="43"/>
      <c r="AR29" s="45"/>
      <c r="AS29" s="43"/>
      <c r="AT29" s="43"/>
      <c r="AU29" s="43"/>
      <c r="AV29" s="43"/>
      <c r="AW29" s="43"/>
      <c r="AX29" s="43"/>
      <c r="AY29" s="43"/>
      <c r="AZ29" s="43"/>
      <c r="BE29" s="46"/>
    </row>
    <row r="30" s="3" customFormat="1" ht="14.4" customHeight="1">
      <c r="A30" s="3"/>
      <c r="B30" s="40"/>
      <c r="C30" s="3"/>
      <c r="D30" s="3"/>
      <c r="E30" s="3"/>
      <c r="F30" s="41" t="s">
        <v>41</v>
      </c>
      <c r="G30" s="3"/>
      <c r="H30" s="3"/>
      <c r="I30" s="3"/>
      <c r="J30" s="3"/>
      <c r="K30" s="3"/>
      <c r="L30" s="47">
        <v>0.23000000000000001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8">
        <f>ROUND(BA94,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8">
        <f>ROUND(AW94, 2)</f>
        <v>0</v>
      </c>
      <c r="AL30" s="3"/>
      <c r="AM30" s="3"/>
      <c r="AN30" s="3"/>
      <c r="AO30" s="3"/>
      <c r="AP30" s="3"/>
      <c r="AQ30" s="3"/>
      <c r="AR30" s="40"/>
      <c r="BE30" s="46"/>
    </row>
    <row r="31" hidden="1" s="3" customFormat="1" ht="14.4" customHeight="1">
      <c r="A31" s="3"/>
      <c r="B31" s="40"/>
      <c r="C31" s="3"/>
      <c r="D31" s="3"/>
      <c r="E31" s="3"/>
      <c r="F31" s="28" t="s">
        <v>42</v>
      </c>
      <c r="G31" s="3"/>
      <c r="H31" s="3"/>
      <c r="I31" s="3"/>
      <c r="J31" s="3"/>
      <c r="K31" s="3"/>
      <c r="L31" s="47">
        <v>0.23000000000000001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ROUND(BB94,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0"/>
      <c r="BE31" s="46"/>
    </row>
    <row r="32" hidden="1" s="3" customFormat="1" ht="14.4" customHeight="1">
      <c r="A32" s="3"/>
      <c r="B32" s="40"/>
      <c r="C32" s="3"/>
      <c r="D32" s="3"/>
      <c r="E32" s="3"/>
      <c r="F32" s="28" t="s">
        <v>43</v>
      </c>
      <c r="G32" s="3"/>
      <c r="H32" s="3"/>
      <c r="I32" s="3"/>
      <c r="J32" s="3"/>
      <c r="K32" s="3"/>
      <c r="L32" s="47">
        <v>0.23000000000000001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ROUND(BC94,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0"/>
      <c r="BE32" s="46"/>
    </row>
    <row r="33" hidden="1" s="3" customFormat="1" ht="14.4" customHeight="1">
      <c r="A33" s="3"/>
      <c r="B33" s="40"/>
      <c r="C33" s="3"/>
      <c r="D33" s="3"/>
      <c r="E33" s="3"/>
      <c r="F33" s="41" t="s">
        <v>44</v>
      </c>
      <c r="G33" s="3"/>
      <c r="H33" s="3"/>
      <c r="I33" s="3"/>
      <c r="J33" s="3"/>
      <c r="K33" s="3"/>
      <c r="L33" s="42">
        <v>0</v>
      </c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4">
        <f>ROUND(BD94, 2)</f>
        <v>0</v>
      </c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4">
        <v>0</v>
      </c>
      <c r="AL33" s="43"/>
      <c r="AM33" s="43"/>
      <c r="AN33" s="43"/>
      <c r="AO33" s="43"/>
      <c r="AP33" s="43"/>
      <c r="AQ33" s="43"/>
      <c r="AR33" s="45"/>
      <c r="AS33" s="43"/>
      <c r="AT33" s="43"/>
      <c r="AU33" s="43"/>
      <c r="AV33" s="43"/>
      <c r="AW33" s="43"/>
      <c r="AX33" s="43"/>
      <c r="AY33" s="43"/>
      <c r="AZ33" s="43"/>
      <c r="BE33" s="46"/>
    </row>
    <row r="34" s="2" customFormat="1" ht="6.96" customHeight="1">
      <c r="A34" s="34"/>
      <c r="B34" s="35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5"/>
      <c r="BE34" s="27"/>
    </row>
    <row r="35" s="2" customFormat="1" ht="25.92" customHeight="1">
      <c r="A35" s="34"/>
      <c r="B35" s="35"/>
      <c r="C35" s="49"/>
      <c r="D35" s="50" t="s">
        <v>45</v>
      </c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2" t="s">
        <v>46</v>
      </c>
      <c r="U35" s="51"/>
      <c r="V35" s="51"/>
      <c r="W35" s="51"/>
      <c r="X35" s="53" t="s">
        <v>47</v>
      </c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4">
        <f>SUM(AK26:AK33)</f>
        <v>0</v>
      </c>
      <c r="AL35" s="51"/>
      <c r="AM35" s="51"/>
      <c r="AN35" s="51"/>
      <c r="AO35" s="55"/>
      <c r="AP35" s="49"/>
      <c r="AQ35" s="49"/>
      <c r="AR35" s="35"/>
      <c r="BE35" s="34"/>
    </row>
    <row r="36" s="2" customFormat="1" ht="6.96" customHeight="1">
      <c r="A36" s="34"/>
      <c r="B36" s="35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5"/>
      <c r="BE36" s="34"/>
    </row>
    <row r="37" s="2" customFormat="1" ht="14.4" customHeight="1">
      <c r="A37" s="34"/>
      <c r="B37" s="35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5"/>
      <c r="BE37" s="34"/>
    </row>
    <row r="38" s="1" customFormat="1" ht="14.4" customHeight="1">
      <c r="B38" s="18"/>
      <c r="AR38" s="18"/>
    </row>
    <row r="39" s="1" customFormat="1" ht="14.4" customHeight="1">
      <c r="B39" s="18"/>
      <c r="AR39" s="18"/>
    </row>
    <row r="40" s="1" customFormat="1" ht="14.4" customHeight="1">
      <c r="B40" s="18"/>
      <c r="AR40" s="18"/>
    </row>
    <row r="41" s="1" customFormat="1" ht="14.4" customHeight="1">
      <c r="B41" s="18"/>
      <c r="AR41" s="18"/>
    </row>
    <row r="42" s="1" customFormat="1" ht="14.4" customHeight="1">
      <c r="B42" s="18"/>
      <c r="AR42" s="18"/>
    </row>
    <row r="43" s="1" customFormat="1" ht="14.4" customHeight="1">
      <c r="B43" s="18"/>
      <c r="AR43" s="18"/>
    </row>
    <row r="44" s="1" customFormat="1" ht="14.4" customHeight="1">
      <c r="B44" s="18"/>
      <c r="AR44" s="18"/>
    </row>
    <row r="45" s="1" customFormat="1" ht="14.4" customHeight="1">
      <c r="B45" s="18"/>
      <c r="AR45" s="18"/>
    </row>
    <row r="46" s="1" customFormat="1" ht="14.4" customHeight="1">
      <c r="B46" s="18"/>
      <c r="AR46" s="18"/>
    </row>
    <row r="47" s="1" customFormat="1" ht="14.4" customHeight="1">
      <c r="B47" s="18"/>
      <c r="AR47" s="18"/>
    </row>
    <row r="48" s="1" customFormat="1" ht="14.4" customHeight="1">
      <c r="B48" s="18"/>
      <c r="AR48" s="18"/>
    </row>
    <row r="49" s="2" customFormat="1" ht="14.4" customHeight="1">
      <c r="B49" s="56"/>
      <c r="D49" s="57" t="s">
        <v>48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7" t="s">
        <v>49</v>
      </c>
      <c r="AI49" s="58"/>
      <c r="AJ49" s="58"/>
      <c r="AK49" s="58"/>
      <c r="AL49" s="58"/>
      <c r="AM49" s="58"/>
      <c r="AN49" s="58"/>
      <c r="AO49" s="58"/>
      <c r="AR49" s="56"/>
    </row>
    <row r="50">
      <c r="B50" s="18"/>
      <c r="AR50" s="18"/>
    </row>
    <row r="51">
      <c r="B51" s="18"/>
      <c r="AR51" s="18"/>
    </row>
    <row r="52">
      <c r="B52" s="18"/>
      <c r="AR52" s="18"/>
    </row>
    <row r="53">
      <c r="B53" s="18"/>
      <c r="AR53" s="18"/>
    </row>
    <row r="54">
      <c r="B54" s="18"/>
      <c r="AR54" s="18"/>
    </row>
    <row r="55">
      <c r="B55" s="18"/>
      <c r="AR55" s="18"/>
    </row>
    <row r="56">
      <c r="B56" s="18"/>
      <c r="AR56" s="18"/>
    </row>
    <row r="57">
      <c r="B57" s="18"/>
      <c r="AR57" s="18"/>
    </row>
    <row r="58">
      <c r="B58" s="18"/>
      <c r="AR58" s="18"/>
    </row>
    <row r="59">
      <c r="B59" s="18"/>
      <c r="AR59" s="18"/>
    </row>
    <row r="60" s="2" customFormat="1">
      <c r="A60" s="34"/>
      <c r="B60" s="35"/>
      <c r="C60" s="34"/>
      <c r="D60" s="59" t="s">
        <v>50</v>
      </c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59" t="s">
        <v>51</v>
      </c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59" t="s">
        <v>50</v>
      </c>
      <c r="AI60" s="37"/>
      <c r="AJ60" s="37"/>
      <c r="AK60" s="37"/>
      <c r="AL60" s="37"/>
      <c r="AM60" s="59" t="s">
        <v>51</v>
      </c>
      <c r="AN60" s="37"/>
      <c r="AO60" s="37"/>
      <c r="AP60" s="34"/>
      <c r="AQ60" s="34"/>
      <c r="AR60" s="35"/>
      <c r="BE60" s="34"/>
    </row>
    <row r="61">
      <c r="B61" s="18"/>
      <c r="AR61" s="18"/>
    </row>
    <row r="62">
      <c r="B62" s="18"/>
      <c r="AR62" s="18"/>
    </row>
    <row r="63">
      <c r="B63" s="18"/>
      <c r="AR63" s="18"/>
    </row>
    <row r="64" s="2" customFormat="1">
      <c r="A64" s="34"/>
      <c r="B64" s="35"/>
      <c r="C64" s="34"/>
      <c r="D64" s="57" t="s">
        <v>52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  <c r="AA64" s="60"/>
      <c r="AB64" s="60"/>
      <c r="AC64" s="60"/>
      <c r="AD64" s="60"/>
      <c r="AE64" s="60"/>
      <c r="AF64" s="60"/>
      <c r="AG64" s="60"/>
      <c r="AH64" s="57" t="s">
        <v>53</v>
      </c>
      <c r="AI64" s="60"/>
      <c r="AJ64" s="60"/>
      <c r="AK64" s="60"/>
      <c r="AL64" s="60"/>
      <c r="AM64" s="60"/>
      <c r="AN64" s="60"/>
      <c r="AO64" s="60"/>
      <c r="AP64" s="34"/>
      <c r="AQ64" s="34"/>
      <c r="AR64" s="35"/>
      <c r="BE64" s="34"/>
    </row>
    <row r="65">
      <c r="B65" s="18"/>
      <c r="AR65" s="18"/>
    </row>
    <row r="66">
      <c r="B66" s="18"/>
      <c r="AR66" s="18"/>
    </row>
    <row r="67">
      <c r="B67" s="18"/>
      <c r="AR67" s="18"/>
    </row>
    <row r="68">
      <c r="B68" s="18"/>
      <c r="AR68" s="18"/>
    </row>
    <row r="69">
      <c r="B69" s="18"/>
      <c r="AR69" s="18"/>
    </row>
    <row r="70">
      <c r="B70" s="18"/>
      <c r="AR70" s="18"/>
    </row>
    <row r="71">
      <c r="B71" s="18"/>
      <c r="AR71" s="18"/>
    </row>
    <row r="72">
      <c r="B72" s="18"/>
      <c r="AR72" s="18"/>
    </row>
    <row r="73">
      <c r="B73" s="18"/>
      <c r="AR73" s="18"/>
    </row>
    <row r="74">
      <c r="B74" s="18"/>
      <c r="AR74" s="18"/>
    </row>
    <row r="75" s="2" customFormat="1">
      <c r="A75" s="34"/>
      <c r="B75" s="35"/>
      <c r="C75" s="34"/>
      <c r="D75" s="59" t="s">
        <v>50</v>
      </c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59" t="s">
        <v>51</v>
      </c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59" t="s">
        <v>50</v>
      </c>
      <c r="AI75" s="37"/>
      <c r="AJ75" s="37"/>
      <c r="AK75" s="37"/>
      <c r="AL75" s="37"/>
      <c r="AM75" s="59" t="s">
        <v>51</v>
      </c>
      <c r="AN75" s="37"/>
      <c r="AO75" s="37"/>
      <c r="AP75" s="34"/>
      <c r="AQ75" s="34"/>
      <c r="AR75" s="35"/>
      <c r="BE75" s="34"/>
    </row>
    <row r="76" s="2" customFormat="1">
      <c r="A76" s="34"/>
      <c r="B76" s="35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5"/>
      <c r="BE76" s="34"/>
    </row>
    <row r="77" s="2" customFormat="1" ht="6.96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62"/>
      <c r="AO77" s="62"/>
      <c r="AP77" s="62"/>
      <c r="AQ77" s="62"/>
      <c r="AR77" s="35"/>
      <c r="BE77" s="34"/>
    </row>
    <row r="8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64"/>
      <c r="X81" s="64"/>
      <c r="Y81" s="64"/>
      <c r="Z81" s="64"/>
      <c r="AA81" s="64"/>
      <c r="AB81" s="64"/>
      <c r="AC81" s="64"/>
      <c r="AD81" s="64"/>
      <c r="AE81" s="64"/>
      <c r="AF81" s="64"/>
      <c r="AG81" s="64"/>
      <c r="AH81" s="64"/>
      <c r="AI81" s="64"/>
      <c r="AJ81" s="64"/>
      <c r="AK81" s="64"/>
      <c r="AL81" s="64"/>
      <c r="AM81" s="64"/>
      <c r="AN81" s="64"/>
      <c r="AO81" s="64"/>
      <c r="AP81" s="64"/>
      <c r="AQ81" s="64"/>
      <c r="AR81" s="35"/>
      <c r="BE81" s="34"/>
    </row>
    <row r="82" s="2" customFormat="1" ht="24.96" customHeight="1">
      <c r="A82" s="34"/>
      <c r="B82" s="35"/>
      <c r="C82" s="19" t="s">
        <v>54</v>
      </c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5"/>
      <c r="BE82" s="34"/>
    </row>
    <row r="83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5"/>
      <c r="BE83" s="34"/>
    </row>
    <row r="84" s="4" customFormat="1" ht="12" customHeight="1">
      <c r="A84" s="4"/>
      <c r="B84" s="65"/>
      <c r="C84" s="28" t="s">
        <v>12</v>
      </c>
      <c r="D84" s="4"/>
      <c r="E84" s="4"/>
      <c r="F84" s="4"/>
      <c r="G84" s="4"/>
      <c r="H84" s="4"/>
      <c r="I84" s="4"/>
      <c r="J84" s="4"/>
      <c r="K84" s="4"/>
      <c r="L84" s="4" t="str">
        <f>K5</f>
        <v>03</v>
      </c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65"/>
      <c r="BE84" s="4"/>
    </row>
    <row r="85" s="5" customFormat="1" ht="36.96" customHeight="1">
      <c r="A85" s="5"/>
      <c r="B85" s="66"/>
      <c r="C85" s="67" t="s">
        <v>15</v>
      </c>
      <c r="D85" s="5"/>
      <c r="E85" s="5"/>
      <c r="F85" s="5"/>
      <c r="G85" s="5"/>
      <c r="H85" s="5"/>
      <c r="I85" s="5"/>
      <c r="J85" s="5"/>
      <c r="K85" s="5"/>
      <c r="L85" s="68" t="str">
        <f>K6</f>
        <v>Tlačiarne – úprava dopravnej infraštruktúry - Mesto Košice</v>
      </c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66"/>
      <c r="BE85" s="5"/>
    </row>
    <row r="86" s="2" customFormat="1" ht="6.96" customHeight="1">
      <c r="A86" s="34"/>
      <c r="B86" s="35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5"/>
      <c r="BE86" s="34"/>
    </row>
    <row r="87" s="2" customFormat="1" ht="12" customHeight="1">
      <c r="A87" s="34"/>
      <c r="B87" s="35"/>
      <c r="C87" s="28" t="s">
        <v>19</v>
      </c>
      <c r="D87" s="34"/>
      <c r="E87" s="34"/>
      <c r="F87" s="34"/>
      <c r="G87" s="34"/>
      <c r="H87" s="34"/>
      <c r="I87" s="34"/>
      <c r="J87" s="34"/>
      <c r="K87" s="34"/>
      <c r="L87" s="69" t="str">
        <f>IF(K8="","",K8)</f>
        <v>ul. Letná, Košice</v>
      </c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28" t="s">
        <v>21</v>
      </c>
      <c r="AJ87" s="34"/>
      <c r="AK87" s="34"/>
      <c r="AL87" s="34"/>
      <c r="AM87" s="70" t="str">
        <f>IF(AN8= "","",AN8)</f>
        <v>9. 8. 2026</v>
      </c>
      <c r="AN87" s="70"/>
      <c r="AO87" s="34"/>
      <c r="AP87" s="34"/>
      <c r="AQ87" s="34"/>
      <c r="AR87" s="35"/>
      <c r="BE87" s="34"/>
    </row>
    <row r="88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5"/>
      <c r="BE88" s="34"/>
    </row>
    <row r="89" s="2" customFormat="1" ht="25.65" customHeight="1">
      <c r="A89" s="34"/>
      <c r="B89" s="35"/>
      <c r="C89" s="28" t="s">
        <v>23</v>
      </c>
      <c r="D89" s="34"/>
      <c r="E89" s="34"/>
      <c r="F89" s="34"/>
      <c r="G89" s="34"/>
      <c r="H89" s="34"/>
      <c r="I89" s="34"/>
      <c r="J89" s="34"/>
      <c r="K89" s="34"/>
      <c r="L89" s="4" t="str">
        <f>IF(E11= "","",E11)</f>
        <v>Mesto Košice, Trieda SNP 48/A, 04011 Košice</v>
      </c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28" t="s">
        <v>29</v>
      </c>
      <c r="AJ89" s="34"/>
      <c r="AK89" s="34"/>
      <c r="AL89" s="34"/>
      <c r="AM89" s="71" t="str">
        <f>IF(E17="","",E17)</f>
        <v>d.g.A design graphic architecture s.r.o</v>
      </c>
      <c r="AN89" s="4"/>
      <c r="AO89" s="4"/>
      <c r="AP89" s="4"/>
      <c r="AQ89" s="34"/>
      <c r="AR89" s="35"/>
      <c r="AS89" s="72" t="s">
        <v>55</v>
      </c>
      <c r="AT89" s="73"/>
      <c r="AU89" s="74"/>
      <c r="AV89" s="74"/>
      <c r="AW89" s="74"/>
      <c r="AX89" s="74"/>
      <c r="AY89" s="74"/>
      <c r="AZ89" s="74"/>
      <c r="BA89" s="74"/>
      <c r="BB89" s="74"/>
      <c r="BC89" s="74"/>
      <c r="BD89" s="75"/>
      <c r="BE89" s="34"/>
    </row>
    <row r="90" s="2" customFormat="1" ht="15.15" customHeight="1">
      <c r="A90" s="34"/>
      <c r="B90" s="35"/>
      <c r="C90" s="28" t="s">
        <v>27</v>
      </c>
      <c r="D90" s="34"/>
      <c r="E90" s="34"/>
      <c r="F90" s="34"/>
      <c r="G90" s="34"/>
      <c r="H90" s="34"/>
      <c r="I90" s="34"/>
      <c r="J90" s="34"/>
      <c r="K90" s="34"/>
      <c r="L90" s="4" t="str">
        <f>IF(E14= "Vyplň údaj","",E14)</f>
        <v/>
      </c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28" t="s">
        <v>32</v>
      </c>
      <c r="AJ90" s="34"/>
      <c r="AK90" s="34"/>
      <c r="AL90" s="34"/>
      <c r="AM90" s="71" t="str">
        <f>IF(E20="","",E20)</f>
        <v xml:space="preserve"> </v>
      </c>
      <c r="AN90" s="4"/>
      <c r="AO90" s="4"/>
      <c r="AP90" s="4"/>
      <c r="AQ90" s="34"/>
      <c r="AR90" s="35"/>
      <c r="AS90" s="76"/>
      <c r="AT90" s="77"/>
      <c r="AU90" s="78"/>
      <c r="AV90" s="78"/>
      <c r="AW90" s="78"/>
      <c r="AX90" s="78"/>
      <c r="AY90" s="78"/>
      <c r="AZ90" s="78"/>
      <c r="BA90" s="78"/>
      <c r="BB90" s="78"/>
      <c r="BC90" s="78"/>
      <c r="BD90" s="79"/>
      <c r="BE90" s="34"/>
    </row>
    <row r="91" s="2" customFormat="1" ht="10.8" customHeight="1">
      <c r="A91" s="34"/>
      <c r="B91" s="35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5"/>
      <c r="AS91" s="76"/>
      <c r="AT91" s="77"/>
      <c r="AU91" s="78"/>
      <c r="AV91" s="78"/>
      <c r="AW91" s="78"/>
      <c r="AX91" s="78"/>
      <c r="AY91" s="78"/>
      <c r="AZ91" s="78"/>
      <c r="BA91" s="78"/>
      <c r="BB91" s="78"/>
      <c r="BC91" s="78"/>
      <c r="BD91" s="79"/>
      <c r="BE91" s="34"/>
    </row>
    <row r="92" s="2" customFormat="1" ht="29.28" customHeight="1">
      <c r="A92" s="34"/>
      <c r="B92" s="35"/>
      <c r="C92" s="80" t="s">
        <v>56</v>
      </c>
      <c r="D92" s="81"/>
      <c r="E92" s="81"/>
      <c r="F92" s="81"/>
      <c r="G92" s="81"/>
      <c r="H92" s="82"/>
      <c r="I92" s="83" t="s">
        <v>57</v>
      </c>
      <c r="J92" s="81"/>
      <c r="K92" s="81"/>
      <c r="L92" s="81"/>
      <c r="M92" s="81"/>
      <c r="N92" s="81"/>
      <c r="O92" s="81"/>
      <c r="P92" s="81"/>
      <c r="Q92" s="81"/>
      <c r="R92" s="81"/>
      <c r="S92" s="81"/>
      <c r="T92" s="81"/>
      <c r="U92" s="81"/>
      <c r="V92" s="81"/>
      <c r="W92" s="81"/>
      <c r="X92" s="81"/>
      <c r="Y92" s="81"/>
      <c r="Z92" s="81"/>
      <c r="AA92" s="81"/>
      <c r="AB92" s="81"/>
      <c r="AC92" s="81"/>
      <c r="AD92" s="81"/>
      <c r="AE92" s="81"/>
      <c r="AF92" s="81"/>
      <c r="AG92" s="84" t="s">
        <v>58</v>
      </c>
      <c r="AH92" s="81"/>
      <c r="AI92" s="81"/>
      <c r="AJ92" s="81"/>
      <c r="AK92" s="81"/>
      <c r="AL92" s="81"/>
      <c r="AM92" s="81"/>
      <c r="AN92" s="83" t="s">
        <v>59</v>
      </c>
      <c r="AO92" s="81"/>
      <c r="AP92" s="85"/>
      <c r="AQ92" s="86" t="s">
        <v>60</v>
      </c>
      <c r="AR92" s="35"/>
      <c r="AS92" s="87" t="s">
        <v>61</v>
      </c>
      <c r="AT92" s="88" t="s">
        <v>62</v>
      </c>
      <c r="AU92" s="88" t="s">
        <v>63</v>
      </c>
      <c r="AV92" s="88" t="s">
        <v>64</v>
      </c>
      <c r="AW92" s="88" t="s">
        <v>65</v>
      </c>
      <c r="AX92" s="88" t="s">
        <v>66</v>
      </c>
      <c r="AY92" s="88" t="s">
        <v>67</v>
      </c>
      <c r="AZ92" s="88" t="s">
        <v>68</v>
      </c>
      <c r="BA92" s="88" t="s">
        <v>69</v>
      </c>
      <c r="BB92" s="88" t="s">
        <v>70</v>
      </c>
      <c r="BC92" s="88" t="s">
        <v>71</v>
      </c>
      <c r="BD92" s="89" t="s">
        <v>72</v>
      </c>
      <c r="BE92" s="34"/>
    </row>
    <row r="93" s="2" customFormat="1" ht="10.8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5"/>
      <c r="AS93" s="90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2"/>
      <c r="BE93" s="34"/>
    </row>
    <row r="94" s="6" customFormat="1" ht="32.4" customHeight="1">
      <c r="A94" s="6"/>
      <c r="B94" s="93"/>
      <c r="C94" s="94" t="s">
        <v>73</v>
      </c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5"/>
      <c r="P94" s="95"/>
      <c r="Q94" s="95"/>
      <c r="R94" s="95"/>
      <c r="S94" s="95"/>
      <c r="T94" s="95"/>
      <c r="U94" s="95"/>
      <c r="V94" s="95"/>
      <c r="W94" s="95"/>
      <c r="X94" s="95"/>
      <c r="Y94" s="95"/>
      <c r="Z94" s="95"/>
      <c r="AA94" s="95"/>
      <c r="AB94" s="95"/>
      <c r="AC94" s="95"/>
      <c r="AD94" s="95"/>
      <c r="AE94" s="95"/>
      <c r="AF94" s="95"/>
      <c r="AG94" s="96">
        <f>ROUND(AG95+SUM(AG96:AG104)+AG107+AG108+AG113+AG114+SUM(AG117:AG122),2)</f>
        <v>0</v>
      </c>
      <c r="AH94" s="96"/>
      <c r="AI94" s="96"/>
      <c r="AJ94" s="96"/>
      <c r="AK94" s="96"/>
      <c r="AL94" s="96"/>
      <c r="AM94" s="96"/>
      <c r="AN94" s="97">
        <f>SUM(AG94,AT94)</f>
        <v>0</v>
      </c>
      <c r="AO94" s="97"/>
      <c r="AP94" s="97"/>
      <c r="AQ94" s="98" t="s">
        <v>1</v>
      </c>
      <c r="AR94" s="93"/>
      <c r="AS94" s="99">
        <f>ROUND(AS95+SUM(AS96:AS104)+AS107+AS108+AS113+AS114+SUM(AS117:AS122),2)</f>
        <v>0</v>
      </c>
      <c r="AT94" s="100">
        <f>ROUND(SUM(AV94:AW94),2)</f>
        <v>0</v>
      </c>
      <c r="AU94" s="101">
        <f>ROUND(AU95+SUM(AU96:AU104)+AU107+AU108+AU113+AU114+SUM(AU117:AU122),5)</f>
        <v>0</v>
      </c>
      <c r="AV94" s="100">
        <f>ROUND(AZ94*L29,2)</f>
        <v>0</v>
      </c>
      <c r="AW94" s="100">
        <f>ROUND(BA94*L30,2)</f>
        <v>0</v>
      </c>
      <c r="AX94" s="100">
        <f>ROUND(BB94*L29,2)</f>
        <v>0</v>
      </c>
      <c r="AY94" s="100">
        <f>ROUND(BC94*L30,2)</f>
        <v>0</v>
      </c>
      <c r="AZ94" s="100">
        <f>ROUND(AZ95+SUM(AZ96:AZ104)+AZ107+AZ108+AZ113+AZ114+SUM(AZ117:AZ122),2)</f>
        <v>0</v>
      </c>
      <c r="BA94" s="100">
        <f>ROUND(BA95+SUM(BA96:BA104)+BA107+BA108+BA113+BA114+SUM(BA117:BA122),2)</f>
        <v>0</v>
      </c>
      <c r="BB94" s="100">
        <f>ROUND(BB95+SUM(BB96:BB104)+BB107+BB108+BB113+BB114+SUM(BB117:BB122),2)</f>
        <v>0</v>
      </c>
      <c r="BC94" s="100">
        <f>ROUND(BC95+SUM(BC96:BC104)+BC107+BC108+BC113+BC114+SUM(BC117:BC122),2)</f>
        <v>0</v>
      </c>
      <c r="BD94" s="102">
        <f>ROUND(BD95+SUM(BD96:BD104)+BD107+BD108+BD113+BD114+SUM(BD117:BD122),2)</f>
        <v>0</v>
      </c>
      <c r="BE94" s="6"/>
      <c r="BS94" s="103" t="s">
        <v>74</v>
      </c>
      <c r="BT94" s="103" t="s">
        <v>75</v>
      </c>
      <c r="BU94" s="104" t="s">
        <v>76</v>
      </c>
      <c r="BV94" s="103" t="s">
        <v>77</v>
      </c>
      <c r="BW94" s="103" t="s">
        <v>4</v>
      </c>
      <c r="BX94" s="103" t="s">
        <v>78</v>
      </c>
      <c r="CL94" s="103" t="s">
        <v>1</v>
      </c>
    </row>
    <row r="95" s="7" customFormat="1" ht="24.75" customHeight="1">
      <c r="A95" s="105" t="s">
        <v>79</v>
      </c>
      <c r="B95" s="106"/>
      <c r="C95" s="107"/>
      <c r="D95" s="108" t="s">
        <v>80</v>
      </c>
      <c r="E95" s="108"/>
      <c r="F95" s="108"/>
      <c r="G95" s="108"/>
      <c r="H95" s="108"/>
      <c r="I95" s="109"/>
      <c r="J95" s="108" t="s">
        <v>81</v>
      </c>
      <c r="K95" s="108"/>
      <c r="L95" s="108"/>
      <c r="M95" s="108"/>
      <c r="N95" s="108"/>
      <c r="O95" s="108"/>
      <c r="P95" s="108"/>
      <c r="Q95" s="108"/>
      <c r="R95" s="108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10">
        <f>'SO000 - INVESTIČNÉ NÁKLAD...'!J32</f>
        <v>0</v>
      </c>
      <c r="AH95" s="109"/>
      <c r="AI95" s="109"/>
      <c r="AJ95" s="109"/>
      <c r="AK95" s="109"/>
      <c r="AL95" s="109"/>
      <c r="AM95" s="109"/>
      <c r="AN95" s="110">
        <f>SUM(AG95,AT95)</f>
        <v>0</v>
      </c>
      <c r="AO95" s="109"/>
      <c r="AP95" s="109"/>
      <c r="AQ95" s="111" t="s">
        <v>82</v>
      </c>
      <c r="AR95" s="106"/>
      <c r="AS95" s="112">
        <v>0</v>
      </c>
      <c r="AT95" s="113">
        <f>ROUND(SUM(AV95:AW95),2)</f>
        <v>0</v>
      </c>
      <c r="AU95" s="114">
        <f>'SO000 - INVESTIČNÉ NÁKLAD...'!P127</f>
        <v>0</v>
      </c>
      <c r="AV95" s="113">
        <f>'SO000 - INVESTIČNÉ NÁKLAD...'!J35</f>
        <v>0</v>
      </c>
      <c r="AW95" s="113">
        <f>'SO000 - INVESTIČNÉ NÁKLAD...'!J36</f>
        <v>0</v>
      </c>
      <c r="AX95" s="113">
        <f>'SO000 - INVESTIČNÉ NÁKLAD...'!J37</f>
        <v>0</v>
      </c>
      <c r="AY95" s="113">
        <f>'SO000 - INVESTIČNÉ NÁKLAD...'!J38</f>
        <v>0</v>
      </c>
      <c r="AZ95" s="113">
        <f>'SO000 - INVESTIČNÉ NÁKLAD...'!F35</f>
        <v>0</v>
      </c>
      <c r="BA95" s="113">
        <f>'SO000 - INVESTIČNÉ NÁKLAD...'!F36</f>
        <v>0</v>
      </c>
      <c r="BB95" s="113">
        <f>'SO000 - INVESTIČNÉ NÁKLAD...'!F37</f>
        <v>0</v>
      </c>
      <c r="BC95" s="113">
        <f>'SO000 - INVESTIČNÉ NÁKLAD...'!F38</f>
        <v>0</v>
      </c>
      <c r="BD95" s="115">
        <f>'SO000 - INVESTIČNÉ NÁKLAD...'!F39</f>
        <v>0</v>
      </c>
      <c r="BE95" s="7"/>
      <c r="BT95" s="116" t="s">
        <v>83</v>
      </c>
      <c r="BV95" s="116" t="s">
        <v>77</v>
      </c>
      <c r="BW95" s="116" t="s">
        <v>84</v>
      </c>
      <c r="BX95" s="116" t="s">
        <v>4</v>
      </c>
      <c r="CL95" s="116" t="s">
        <v>1</v>
      </c>
      <c r="CM95" s="116" t="s">
        <v>75</v>
      </c>
    </row>
    <row r="96" s="7" customFormat="1" ht="16.5" customHeight="1">
      <c r="A96" s="105" t="s">
        <v>79</v>
      </c>
      <c r="B96" s="106"/>
      <c r="C96" s="107"/>
      <c r="D96" s="108" t="s">
        <v>85</v>
      </c>
      <c r="E96" s="108"/>
      <c r="F96" s="108"/>
      <c r="G96" s="108"/>
      <c r="H96" s="108"/>
      <c r="I96" s="109"/>
      <c r="J96" s="108" t="s">
        <v>86</v>
      </c>
      <c r="K96" s="108"/>
      <c r="L96" s="108"/>
      <c r="M96" s="108"/>
      <c r="N96" s="108"/>
      <c r="O96" s="108"/>
      <c r="P96" s="108"/>
      <c r="Q96" s="108"/>
      <c r="R96" s="108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10">
        <f>'SO011 - DOPRAVNÉ ZNAČENIE'!J32</f>
        <v>0</v>
      </c>
      <c r="AH96" s="109"/>
      <c r="AI96" s="109"/>
      <c r="AJ96" s="109"/>
      <c r="AK96" s="109"/>
      <c r="AL96" s="109"/>
      <c r="AM96" s="109"/>
      <c r="AN96" s="110">
        <f>SUM(AG96,AT96)</f>
        <v>0</v>
      </c>
      <c r="AO96" s="109"/>
      <c r="AP96" s="109"/>
      <c r="AQ96" s="111" t="s">
        <v>82</v>
      </c>
      <c r="AR96" s="106"/>
      <c r="AS96" s="112">
        <v>0</v>
      </c>
      <c r="AT96" s="113">
        <f>ROUND(SUM(AV96:AW96),2)</f>
        <v>0</v>
      </c>
      <c r="AU96" s="114">
        <f>'SO011 - DOPRAVNÉ ZNAČENIE'!P130</f>
        <v>0</v>
      </c>
      <c r="AV96" s="113">
        <f>'SO011 - DOPRAVNÉ ZNAČENIE'!J35</f>
        <v>0</v>
      </c>
      <c r="AW96" s="113">
        <f>'SO011 - DOPRAVNÉ ZNAČENIE'!J36</f>
        <v>0</v>
      </c>
      <c r="AX96" s="113">
        <f>'SO011 - DOPRAVNÉ ZNAČENIE'!J37</f>
        <v>0</v>
      </c>
      <c r="AY96" s="113">
        <f>'SO011 - DOPRAVNÉ ZNAČENIE'!J38</f>
        <v>0</v>
      </c>
      <c r="AZ96" s="113">
        <f>'SO011 - DOPRAVNÉ ZNAČENIE'!F35</f>
        <v>0</v>
      </c>
      <c r="BA96" s="113">
        <f>'SO011 - DOPRAVNÉ ZNAČENIE'!F36</f>
        <v>0</v>
      </c>
      <c r="BB96" s="113">
        <f>'SO011 - DOPRAVNÉ ZNAČENIE'!F37</f>
        <v>0</v>
      </c>
      <c r="BC96" s="113">
        <f>'SO011 - DOPRAVNÉ ZNAČENIE'!F38</f>
        <v>0</v>
      </c>
      <c r="BD96" s="115">
        <f>'SO011 - DOPRAVNÉ ZNAČENIE'!F39</f>
        <v>0</v>
      </c>
      <c r="BE96" s="7"/>
      <c r="BT96" s="116" t="s">
        <v>83</v>
      </c>
      <c r="BV96" s="116" t="s">
        <v>77</v>
      </c>
      <c r="BW96" s="116" t="s">
        <v>87</v>
      </c>
      <c r="BX96" s="116" t="s">
        <v>4</v>
      </c>
      <c r="CL96" s="116" t="s">
        <v>1</v>
      </c>
      <c r="CM96" s="116" t="s">
        <v>75</v>
      </c>
    </row>
    <row r="97" s="7" customFormat="1" ht="24.75" customHeight="1">
      <c r="A97" s="105" t="s">
        <v>79</v>
      </c>
      <c r="B97" s="106"/>
      <c r="C97" s="107"/>
      <c r="D97" s="108" t="s">
        <v>88</v>
      </c>
      <c r="E97" s="108"/>
      <c r="F97" s="108"/>
      <c r="G97" s="108"/>
      <c r="H97" s="108"/>
      <c r="I97" s="109"/>
      <c r="J97" s="108" t="s">
        <v>89</v>
      </c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10">
        <f>'SO101 - WATSONOVA ULICA –...'!J32</f>
        <v>0</v>
      </c>
      <c r="AH97" s="109"/>
      <c r="AI97" s="109"/>
      <c r="AJ97" s="109"/>
      <c r="AK97" s="109"/>
      <c r="AL97" s="109"/>
      <c r="AM97" s="109"/>
      <c r="AN97" s="110">
        <f>SUM(AG97,AT97)</f>
        <v>0</v>
      </c>
      <c r="AO97" s="109"/>
      <c r="AP97" s="109"/>
      <c r="AQ97" s="111" t="s">
        <v>82</v>
      </c>
      <c r="AR97" s="106"/>
      <c r="AS97" s="112">
        <v>0</v>
      </c>
      <c r="AT97" s="113">
        <f>ROUND(SUM(AV97:AW97),2)</f>
        <v>0</v>
      </c>
      <c r="AU97" s="114">
        <f>'SO101 - WATSONOVA ULICA –...'!P133</f>
        <v>0</v>
      </c>
      <c r="AV97" s="113">
        <f>'SO101 - WATSONOVA ULICA –...'!J35</f>
        <v>0</v>
      </c>
      <c r="AW97" s="113">
        <f>'SO101 - WATSONOVA ULICA –...'!J36</f>
        <v>0</v>
      </c>
      <c r="AX97" s="113">
        <f>'SO101 - WATSONOVA ULICA –...'!J37</f>
        <v>0</v>
      </c>
      <c r="AY97" s="113">
        <f>'SO101 - WATSONOVA ULICA –...'!J38</f>
        <v>0</v>
      </c>
      <c r="AZ97" s="113">
        <f>'SO101 - WATSONOVA ULICA –...'!F35</f>
        <v>0</v>
      </c>
      <c r="BA97" s="113">
        <f>'SO101 - WATSONOVA ULICA –...'!F36</f>
        <v>0</v>
      </c>
      <c r="BB97" s="113">
        <f>'SO101 - WATSONOVA ULICA –...'!F37</f>
        <v>0</v>
      </c>
      <c r="BC97" s="113">
        <f>'SO101 - WATSONOVA ULICA –...'!F38</f>
        <v>0</v>
      </c>
      <c r="BD97" s="115">
        <f>'SO101 - WATSONOVA ULICA –...'!F39</f>
        <v>0</v>
      </c>
      <c r="BE97" s="7"/>
      <c r="BT97" s="116" t="s">
        <v>83</v>
      </c>
      <c r="BV97" s="116" t="s">
        <v>77</v>
      </c>
      <c r="BW97" s="116" t="s">
        <v>90</v>
      </c>
      <c r="BX97" s="116" t="s">
        <v>4</v>
      </c>
      <c r="CL97" s="116" t="s">
        <v>1</v>
      </c>
      <c r="CM97" s="116" t="s">
        <v>75</v>
      </c>
    </row>
    <row r="98" s="7" customFormat="1" ht="24.75" customHeight="1">
      <c r="A98" s="105" t="s">
        <v>79</v>
      </c>
      <c r="B98" s="106"/>
      <c r="C98" s="107"/>
      <c r="D98" s="108" t="s">
        <v>91</v>
      </c>
      <c r="E98" s="108"/>
      <c r="F98" s="108"/>
      <c r="G98" s="108"/>
      <c r="H98" s="108"/>
      <c r="I98" s="109"/>
      <c r="J98" s="108" t="s">
        <v>92</v>
      </c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10">
        <f>'SO102 - LETNÁ ULICA – STA...'!J32</f>
        <v>0</v>
      </c>
      <c r="AH98" s="109"/>
      <c r="AI98" s="109"/>
      <c r="AJ98" s="109"/>
      <c r="AK98" s="109"/>
      <c r="AL98" s="109"/>
      <c r="AM98" s="109"/>
      <c r="AN98" s="110">
        <f>SUM(AG98,AT98)</f>
        <v>0</v>
      </c>
      <c r="AO98" s="109"/>
      <c r="AP98" s="109"/>
      <c r="AQ98" s="111" t="s">
        <v>82</v>
      </c>
      <c r="AR98" s="106"/>
      <c r="AS98" s="112">
        <v>0</v>
      </c>
      <c r="AT98" s="113">
        <f>ROUND(SUM(AV98:AW98),2)</f>
        <v>0</v>
      </c>
      <c r="AU98" s="114">
        <f>'SO102 - LETNÁ ULICA – STA...'!P136</f>
        <v>0</v>
      </c>
      <c r="AV98" s="113">
        <f>'SO102 - LETNÁ ULICA – STA...'!J35</f>
        <v>0</v>
      </c>
      <c r="AW98" s="113">
        <f>'SO102 - LETNÁ ULICA – STA...'!J36</f>
        <v>0</v>
      </c>
      <c r="AX98" s="113">
        <f>'SO102 - LETNÁ ULICA – STA...'!J37</f>
        <v>0</v>
      </c>
      <c r="AY98" s="113">
        <f>'SO102 - LETNÁ ULICA – STA...'!J38</f>
        <v>0</v>
      </c>
      <c r="AZ98" s="113">
        <f>'SO102 - LETNÁ ULICA – STA...'!F35</f>
        <v>0</v>
      </c>
      <c r="BA98" s="113">
        <f>'SO102 - LETNÁ ULICA – STA...'!F36</f>
        <v>0</v>
      </c>
      <c r="BB98" s="113">
        <f>'SO102 - LETNÁ ULICA – STA...'!F37</f>
        <v>0</v>
      </c>
      <c r="BC98" s="113">
        <f>'SO102 - LETNÁ ULICA – STA...'!F38</f>
        <v>0</v>
      </c>
      <c r="BD98" s="115">
        <f>'SO102 - LETNÁ ULICA – STA...'!F39</f>
        <v>0</v>
      </c>
      <c r="BE98" s="7"/>
      <c r="BT98" s="116" t="s">
        <v>83</v>
      </c>
      <c r="BV98" s="116" t="s">
        <v>77</v>
      </c>
      <c r="BW98" s="116" t="s">
        <v>93</v>
      </c>
      <c r="BX98" s="116" t="s">
        <v>4</v>
      </c>
      <c r="CL98" s="116" t="s">
        <v>1</v>
      </c>
      <c r="CM98" s="116" t="s">
        <v>75</v>
      </c>
    </row>
    <row r="99" s="7" customFormat="1" ht="24.75" customHeight="1">
      <c r="A99" s="105" t="s">
        <v>79</v>
      </c>
      <c r="B99" s="106"/>
      <c r="C99" s="107"/>
      <c r="D99" s="108" t="s">
        <v>94</v>
      </c>
      <c r="E99" s="108"/>
      <c r="F99" s="108"/>
      <c r="G99" s="108"/>
      <c r="H99" s="108"/>
      <c r="I99" s="109"/>
      <c r="J99" s="108" t="s">
        <v>95</v>
      </c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10">
        <f>'SO103 - FESTIVALOVÉ NÁMES...'!J32</f>
        <v>0</v>
      </c>
      <c r="AH99" s="109"/>
      <c r="AI99" s="109"/>
      <c r="AJ99" s="109"/>
      <c r="AK99" s="109"/>
      <c r="AL99" s="109"/>
      <c r="AM99" s="109"/>
      <c r="AN99" s="110">
        <f>SUM(AG99,AT99)</f>
        <v>0</v>
      </c>
      <c r="AO99" s="109"/>
      <c r="AP99" s="109"/>
      <c r="AQ99" s="111" t="s">
        <v>82</v>
      </c>
      <c r="AR99" s="106"/>
      <c r="AS99" s="112">
        <v>0</v>
      </c>
      <c r="AT99" s="113">
        <f>ROUND(SUM(AV99:AW99),2)</f>
        <v>0</v>
      </c>
      <c r="AU99" s="114">
        <f>'SO103 - FESTIVALOVÉ NÁMES...'!P138</f>
        <v>0</v>
      </c>
      <c r="AV99" s="113">
        <f>'SO103 - FESTIVALOVÉ NÁMES...'!J35</f>
        <v>0</v>
      </c>
      <c r="AW99" s="113">
        <f>'SO103 - FESTIVALOVÉ NÁMES...'!J36</f>
        <v>0</v>
      </c>
      <c r="AX99" s="113">
        <f>'SO103 - FESTIVALOVÉ NÁMES...'!J37</f>
        <v>0</v>
      </c>
      <c r="AY99" s="113">
        <f>'SO103 - FESTIVALOVÉ NÁMES...'!J38</f>
        <v>0</v>
      </c>
      <c r="AZ99" s="113">
        <f>'SO103 - FESTIVALOVÉ NÁMES...'!F35</f>
        <v>0</v>
      </c>
      <c r="BA99" s="113">
        <f>'SO103 - FESTIVALOVÉ NÁMES...'!F36</f>
        <v>0</v>
      </c>
      <c r="BB99" s="113">
        <f>'SO103 - FESTIVALOVÉ NÁMES...'!F37</f>
        <v>0</v>
      </c>
      <c r="BC99" s="113">
        <f>'SO103 - FESTIVALOVÉ NÁMES...'!F38</f>
        <v>0</v>
      </c>
      <c r="BD99" s="115">
        <f>'SO103 - FESTIVALOVÉ NÁMES...'!F39</f>
        <v>0</v>
      </c>
      <c r="BE99" s="7"/>
      <c r="BT99" s="116" t="s">
        <v>83</v>
      </c>
      <c r="BV99" s="116" t="s">
        <v>77</v>
      </c>
      <c r="BW99" s="116" t="s">
        <v>96</v>
      </c>
      <c r="BX99" s="116" t="s">
        <v>4</v>
      </c>
      <c r="CL99" s="116" t="s">
        <v>1</v>
      </c>
      <c r="CM99" s="116" t="s">
        <v>75</v>
      </c>
    </row>
    <row r="100" s="7" customFormat="1" ht="24.75" customHeight="1">
      <c r="A100" s="105" t="s">
        <v>79</v>
      </c>
      <c r="B100" s="106"/>
      <c r="C100" s="107"/>
      <c r="D100" s="108" t="s">
        <v>97</v>
      </c>
      <c r="E100" s="108"/>
      <c r="F100" s="108"/>
      <c r="G100" s="108"/>
      <c r="H100" s="108"/>
      <c r="I100" s="109"/>
      <c r="J100" s="108" t="s">
        <v>98</v>
      </c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10">
        <f>'SO104 - ZASTÁVKA AMFITEÁT...'!J32</f>
        <v>0</v>
      </c>
      <c r="AH100" s="109"/>
      <c r="AI100" s="109"/>
      <c r="AJ100" s="109"/>
      <c r="AK100" s="109"/>
      <c r="AL100" s="109"/>
      <c r="AM100" s="109"/>
      <c r="AN100" s="110">
        <f>SUM(AG100,AT100)</f>
        <v>0</v>
      </c>
      <c r="AO100" s="109"/>
      <c r="AP100" s="109"/>
      <c r="AQ100" s="111" t="s">
        <v>82</v>
      </c>
      <c r="AR100" s="106"/>
      <c r="AS100" s="112">
        <v>0</v>
      </c>
      <c r="AT100" s="113">
        <f>ROUND(SUM(AV100:AW100),2)</f>
        <v>0</v>
      </c>
      <c r="AU100" s="114">
        <f>'SO104 - ZASTÁVKA AMFITEÁT...'!P139</f>
        <v>0</v>
      </c>
      <c r="AV100" s="113">
        <f>'SO104 - ZASTÁVKA AMFITEÁT...'!J35</f>
        <v>0</v>
      </c>
      <c r="AW100" s="113">
        <f>'SO104 - ZASTÁVKA AMFITEÁT...'!J36</f>
        <v>0</v>
      </c>
      <c r="AX100" s="113">
        <f>'SO104 - ZASTÁVKA AMFITEÁT...'!J37</f>
        <v>0</v>
      </c>
      <c r="AY100" s="113">
        <f>'SO104 - ZASTÁVKA AMFITEÁT...'!J38</f>
        <v>0</v>
      </c>
      <c r="AZ100" s="113">
        <f>'SO104 - ZASTÁVKA AMFITEÁT...'!F35</f>
        <v>0</v>
      </c>
      <c r="BA100" s="113">
        <f>'SO104 - ZASTÁVKA AMFITEÁT...'!F36</f>
        <v>0</v>
      </c>
      <c r="BB100" s="113">
        <f>'SO104 - ZASTÁVKA AMFITEÁT...'!F37</f>
        <v>0</v>
      </c>
      <c r="BC100" s="113">
        <f>'SO104 - ZASTÁVKA AMFITEÁT...'!F38</f>
        <v>0</v>
      </c>
      <c r="BD100" s="115">
        <f>'SO104 - ZASTÁVKA AMFITEÁT...'!F39</f>
        <v>0</v>
      </c>
      <c r="BE100" s="7"/>
      <c r="BT100" s="116" t="s">
        <v>83</v>
      </c>
      <c r="BV100" s="116" t="s">
        <v>77</v>
      </c>
      <c r="BW100" s="116" t="s">
        <v>99</v>
      </c>
      <c r="BX100" s="116" t="s">
        <v>4</v>
      </c>
      <c r="CL100" s="116" t="s">
        <v>1</v>
      </c>
      <c r="CM100" s="116" t="s">
        <v>75</v>
      </c>
    </row>
    <row r="101" s="7" customFormat="1" ht="37.5" customHeight="1">
      <c r="A101" s="105" t="s">
        <v>79</v>
      </c>
      <c r="B101" s="106"/>
      <c r="C101" s="107"/>
      <c r="D101" s="108" t="s">
        <v>100</v>
      </c>
      <c r="E101" s="108"/>
      <c r="F101" s="108"/>
      <c r="G101" s="108"/>
      <c r="H101" s="108"/>
      <c r="I101" s="109"/>
      <c r="J101" s="108" t="s">
        <v>101</v>
      </c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10">
        <f>'SO105 - STARÁ SPIŚSKÁ CES...'!J32</f>
        <v>0</v>
      </c>
      <c r="AH101" s="109"/>
      <c r="AI101" s="109"/>
      <c r="AJ101" s="109"/>
      <c r="AK101" s="109"/>
      <c r="AL101" s="109"/>
      <c r="AM101" s="109"/>
      <c r="AN101" s="110">
        <f>SUM(AG101,AT101)</f>
        <v>0</v>
      </c>
      <c r="AO101" s="109"/>
      <c r="AP101" s="109"/>
      <c r="AQ101" s="111" t="s">
        <v>82</v>
      </c>
      <c r="AR101" s="106"/>
      <c r="AS101" s="112">
        <v>0</v>
      </c>
      <c r="AT101" s="113">
        <f>ROUND(SUM(AV101:AW101),2)</f>
        <v>0</v>
      </c>
      <c r="AU101" s="114">
        <f>'SO105 - STARÁ SPIŚSKÁ CES...'!P136</f>
        <v>0</v>
      </c>
      <c r="AV101" s="113">
        <f>'SO105 - STARÁ SPIŚSKÁ CES...'!J35</f>
        <v>0</v>
      </c>
      <c r="AW101" s="113">
        <f>'SO105 - STARÁ SPIŚSKÁ CES...'!J36</f>
        <v>0</v>
      </c>
      <c r="AX101" s="113">
        <f>'SO105 - STARÁ SPIŚSKÁ CES...'!J37</f>
        <v>0</v>
      </c>
      <c r="AY101" s="113">
        <f>'SO105 - STARÁ SPIŚSKÁ CES...'!J38</f>
        <v>0</v>
      </c>
      <c r="AZ101" s="113">
        <f>'SO105 - STARÁ SPIŚSKÁ CES...'!F35</f>
        <v>0</v>
      </c>
      <c r="BA101" s="113">
        <f>'SO105 - STARÁ SPIŚSKÁ CES...'!F36</f>
        <v>0</v>
      </c>
      <c r="BB101" s="113">
        <f>'SO105 - STARÁ SPIŚSKÁ CES...'!F37</f>
        <v>0</v>
      </c>
      <c r="BC101" s="113">
        <f>'SO105 - STARÁ SPIŚSKÁ CES...'!F38</f>
        <v>0</v>
      </c>
      <c r="BD101" s="115">
        <f>'SO105 - STARÁ SPIŚSKÁ CES...'!F39</f>
        <v>0</v>
      </c>
      <c r="BE101" s="7"/>
      <c r="BT101" s="116" t="s">
        <v>83</v>
      </c>
      <c r="BV101" s="116" t="s">
        <v>77</v>
      </c>
      <c r="BW101" s="116" t="s">
        <v>102</v>
      </c>
      <c r="BX101" s="116" t="s">
        <v>4</v>
      </c>
      <c r="CL101" s="116" t="s">
        <v>1</v>
      </c>
      <c r="CM101" s="116" t="s">
        <v>75</v>
      </c>
    </row>
    <row r="102" s="7" customFormat="1" ht="37.5" customHeight="1">
      <c r="A102" s="105" t="s">
        <v>79</v>
      </c>
      <c r="B102" s="106"/>
      <c r="C102" s="107"/>
      <c r="D102" s="108" t="s">
        <v>103</v>
      </c>
      <c r="E102" s="108"/>
      <c r="F102" s="108"/>
      <c r="G102" s="108"/>
      <c r="H102" s="108"/>
      <c r="I102" s="109"/>
      <c r="J102" s="108" t="s">
        <v>104</v>
      </c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10">
        <f>'SO106 - PRESTAVBA ZASTÁVK...'!J32</f>
        <v>0</v>
      </c>
      <c r="AH102" s="109"/>
      <c r="AI102" s="109"/>
      <c r="AJ102" s="109"/>
      <c r="AK102" s="109"/>
      <c r="AL102" s="109"/>
      <c r="AM102" s="109"/>
      <c r="AN102" s="110">
        <f>SUM(AG102,AT102)</f>
        <v>0</v>
      </c>
      <c r="AO102" s="109"/>
      <c r="AP102" s="109"/>
      <c r="AQ102" s="111" t="s">
        <v>82</v>
      </c>
      <c r="AR102" s="106"/>
      <c r="AS102" s="112">
        <v>0</v>
      </c>
      <c r="AT102" s="113">
        <f>ROUND(SUM(AV102:AW102),2)</f>
        <v>0</v>
      </c>
      <c r="AU102" s="114">
        <f>'SO106 - PRESTAVBA ZASTÁVK...'!P136</f>
        <v>0</v>
      </c>
      <c r="AV102" s="113">
        <f>'SO106 - PRESTAVBA ZASTÁVK...'!J35</f>
        <v>0</v>
      </c>
      <c r="AW102" s="113">
        <f>'SO106 - PRESTAVBA ZASTÁVK...'!J36</f>
        <v>0</v>
      </c>
      <c r="AX102" s="113">
        <f>'SO106 - PRESTAVBA ZASTÁVK...'!J37</f>
        <v>0</v>
      </c>
      <c r="AY102" s="113">
        <f>'SO106 - PRESTAVBA ZASTÁVK...'!J38</f>
        <v>0</v>
      </c>
      <c r="AZ102" s="113">
        <f>'SO106 - PRESTAVBA ZASTÁVK...'!F35</f>
        <v>0</v>
      </c>
      <c r="BA102" s="113">
        <f>'SO106 - PRESTAVBA ZASTÁVK...'!F36</f>
        <v>0</v>
      </c>
      <c r="BB102" s="113">
        <f>'SO106 - PRESTAVBA ZASTÁVK...'!F37</f>
        <v>0</v>
      </c>
      <c r="BC102" s="113">
        <f>'SO106 - PRESTAVBA ZASTÁVK...'!F38</f>
        <v>0</v>
      </c>
      <c r="BD102" s="115">
        <f>'SO106 - PRESTAVBA ZASTÁVK...'!F39</f>
        <v>0</v>
      </c>
      <c r="BE102" s="7"/>
      <c r="BT102" s="116" t="s">
        <v>83</v>
      </c>
      <c r="BV102" s="116" t="s">
        <v>77</v>
      </c>
      <c r="BW102" s="116" t="s">
        <v>105</v>
      </c>
      <c r="BX102" s="116" t="s">
        <v>4</v>
      </c>
      <c r="CL102" s="116" t="s">
        <v>1</v>
      </c>
      <c r="CM102" s="116" t="s">
        <v>75</v>
      </c>
    </row>
    <row r="103" s="7" customFormat="1" ht="24.75" customHeight="1">
      <c r="A103" s="105" t="s">
        <v>79</v>
      </c>
      <c r="B103" s="106"/>
      <c r="C103" s="107"/>
      <c r="D103" s="108" t="s">
        <v>106</v>
      </c>
      <c r="E103" s="108"/>
      <c r="F103" s="108"/>
      <c r="G103" s="108"/>
      <c r="H103" s="108"/>
      <c r="I103" s="109"/>
      <c r="J103" s="108" t="s">
        <v>107</v>
      </c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10">
        <f>'SO107 - PRIECHOD PRE CHOD...'!J32</f>
        <v>0</v>
      </c>
      <c r="AH103" s="109"/>
      <c r="AI103" s="109"/>
      <c r="AJ103" s="109"/>
      <c r="AK103" s="109"/>
      <c r="AL103" s="109"/>
      <c r="AM103" s="109"/>
      <c r="AN103" s="110">
        <f>SUM(AG103,AT103)</f>
        <v>0</v>
      </c>
      <c r="AO103" s="109"/>
      <c r="AP103" s="109"/>
      <c r="AQ103" s="111" t="s">
        <v>82</v>
      </c>
      <c r="AR103" s="106"/>
      <c r="AS103" s="112">
        <v>0</v>
      </c>
      <c r="AT103" s="113">
        <f>ROUND(SUM(AV103:AW103),2)</f>
        <v>0</v>
      </c>
      <c r="AU103" s="114">
        <f>'SO107 - PRIECHOD PRE CHOD...'!P136</f>
        <v>0</v>
      </c>
      <c r="AV103" s="113">
        <f>'SO107 - PRIECHOD PRE CHOD...'!J35</f>
        <v>0</v>
      </c>
      <c r="AW103" s="113">
        <f>'SO107 - PRIECHOD PRE CHOD...'!J36</f>
        <v>0</v>
      </c>
      <c r="AX103" s="113">
        <f>'SO107 - PRIECHOD PRE CHOD...'!J37</f>
        <v>0</v>
      </c>
      <c r="AY103" s="113">
        <f>'SO107 - PRIECHOD PRE CHOD...'!J38</f>
        <v>0</v>
      </c>
      <c r="AZ103" s="113">
        <f>'SO107 - PRIECHOD PRE CHOD...'!F35</f>
        <v>0</v>
      </c>
      <c r="BA103" s="113">
        <f>'SO107 - PRIECHOD PRE CHOD...'!F36</f>
        <v>0</v>
      </c>
      <c r="BB103" s="113">
        <f>'SO107 - PRIECHOD PRE CHOD...'!F37</f>
        <v>0</v>
      </c>
      <c r="BC103" s="113">
        <f>'SO107 - PRIECHOD PRE CHOD...'!F38</f>
        <v>0</v>
      </c>
      <c r="BD103" s="115">
        <f>'SO107 - PRIECHOD PRE CHOD...'!F39</f>
        <v>0</v>
      </c>
      <c r="BE103" s="7"/>
      <c r="BT103" s="116" t="s">
        <v>83</v>
      </c>
      <c r="BV103" s="116" t="s">
        <v>77</v>
      </c>
      <c r="BW103" s="116" t="s">
        <v>108</v>
      </c>
      <c r="BX103" s="116" t="s">
        <v>4</v>
      </c>
      <c r="CL103" s="116" t="s">
        <v>1</v>
      </c>
      <c r="CM103" s="116" t="s">
        <v>75</v>
      </c>
    </row>
    <row r="104" s="7" customFormat="1" ht="16.5" customHeight="1">
      <c r="A104" s="7"/>
      <c r="B104" s="106"/>
      <c r="C104" s="107"/>
      <c r="D104" s="108" t="s">
        <v>109</v>
      </c>
      <c r="E104" s="108"/>
      <c r="F104" s="108"/>
      <c r="G104" s="108"/>
      <c r="H104" s="108"/>
      <c r="I104" s="109"/>
      <c r="J104" s="108" t="s">
        <v>110</v>
      </c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17">
        <f>ROUND(SUM(AG105:AG106),2)</f>
        <v>0</v>
      </c>
      <c r="AH104" s="109"/>
      <c r="AI104" s="109"/>
      <c r="AJ104" s="109"/>
      <c r="AK104" s="109"/>
      <c r="AL104" s="109"/>
      <c r="AM104" s="109"/>
      <c r="AN104" s="110">
        <f>SUM(AG104,AT104)</f>
        <v>0</v>
      </c>
      <c r="AO104" s="109"/>
      <c r="AP104" s="109"/>
      <c r="AQ104" s="111" t="s">
        <v>82</v>
      </c>
      <c r="AR104" s="106"/>
      <c r="AS104" s="112">
        <f>ROUND(SUM(AS105:AS106),2)</f>
        <v>0</v>
      </c>
      <c r="AT104" s="113">
        <f>ROUND(SUM(AV104:AW104),2)</f>
        <v>0</v>
      </c>
      <c r="AU104" s="114">
        <f>ROUND(SUM(AU105:AU106),5)</f>
        <v>0</v>
      </c>
      <c r="AV104" s="113">
        <f>ROUND(AZ104*L29,2)</f>
        <v>0</v>
      </c>
      <c r="AW104" s="113">
        <f>ROUND(BA104*L30,2)</f>
        <v>0</v>
      </c>
      <c r="AX104" s="113">
        <f>ROUND(BB104*L29,2)</f>
        <v>0</v>
      </c>
      <c r="AY104" s="113">
        <f>ROUND(BC104*L30,2)</f>
        <v>0</v>
      </c>
      <c r="AZ104" s="113">
        <f>ROUND(SUM(AZ105:AZ106),2)</f>
        <v>0</v>
      </c>
      <c r="BA104" s="113">
        <f>ROUND(SUM(BA105:BA106),2)</f>
        <v>0</v>
      </c>
      <c r="BB104" s="113">
        <f>ROUND(SUM(BB105:BB106),2)</f>
        <v>0</v>
      </c>
      <c r="BC104" s="113">
        <f>ROUND(SUM(BC105:BC106),2)</f>
        <v>0</v>
      </c>
      <c r="BD104" s="115">
        <f>ROUND(SUM(BD105:BD106),2)</f>
        <v>0</v>
      </c>
      <c r="BE104" s="7"/>
      <c r="BS104" s="116" t="s">
        <v>74</v>
      </c>
      <c r="BT104" s="116" t="s">
        <v>83</v>
      </c>
      <c r="BU104" s="116" t="s">
        <v>76</v>
      </c>
      <c r="BV104" s="116" t="s">
        <v>77</v>
      </c>
      <c r="BW104" s="116" t="s">
        <v>111</v>
      </c>
      <c r="BX104" s="116" t="s">
        <v>4</v>
      </c>
      <c r="CL104" s="116" t="s">
        <v>1</v>
      </c>
      <c r="CM104" s="116" t="s">
        <v>75</v>
      </c>
    </row>
    <row r="105" s="4" customFormat="1" ht="23.25" customHeight="1">
      <c r="A105" s="105" t="s">
        <v>79</v>
      </c>
      <c r="B105" s="65"/>
      <c r="C105" s="12"/>
      <c r="D105" s="12"/>
      <c r="E105" s="118" t="s">
        <v>112</v>
      </c>
      <c r="F105" s="118"/>
      <c r="G105" s="118"/>
      <c r="H105" s="118"/>
      <c r="I105" s="118"/>
      <c r="J105" s="12"/>
      <c r="K105" s="118" t="s">
        <v>113</v>
      </c>
      <c r="L105" s="118"/>
      <c r="M105" s="118"/>
      <c r="N105" s="118"/>
      <c r="O105" s="118"/>
      <c r="P105" s="118"/>
      <c r="Q105" s="118"/>
      <c r="R105" s="118"/>
      <c r="S105" s="118"/>
      <c r="T105" s="118"/>
      <c r="U105" s="118"/>
      <c r="V105" s="118"/>
      <c r="W105" s="118"/>
      <c r="X105" s="118"/>
      <c r="Y105" s="118"/>
      <c r="Z105" s="118"/>
      <c r="AA105" s="118"/>
      <c r="AB105" s="118"/>
      <c r="AC105" s="118"/>
      <c r="AD105" s="118"/>
      <c r="AE105" s="118"/>
      <c r="AF105" s="118"/>
      <c r="AG105" s="119">
        <f>'SO 401.11 - VEREJNÉ OSVET...'!J34</f>
        <v>0</v>
      </c>
      <c r="AH105" s="12"/>
      <c r="AI105" s="12"/>
      <c r="AJ105" s="12"/>
      <c r="AK105" s="12"/>
      <c r="AL105" s="12"/>
      <c r="AM105" s="12"/>
      <c r="AN105" s="119">
        <f>SUM(AG105,AT105)</f>
        <v>0</v>
      </c>
      <c r="AO105" s="12"/>
      <c r="AP105" s="12"/>
      <c r="AQ105" s="120" t="s">
        <v>114</v>
      </c>
      <c r="AR105" s="65"/>
      <c r="AS105" s="121">
        <v>0</v>
      </c>
      <c r="AT105" s="122">
        <f>ROUND(SUM(AV105:AW105),2)</f>
        <v>0</v>
      </c>
      <c r="AU105" s="123">
        <f>'SO 401.11 - VEREJNÉ OSVET...'!P133</f>
        <v>0</v>
      </c>
      <c r="AV105" s="122">
        <f>'SO 401.11 - VEREJNÉ OSVET...'!J37</f>
        <v>0</v>
      </c>
      <c r="AW105" s="122">
        <f>'SO 401.11 - VEREJNÉ OSVET...'!J38</f>
        <v>0</v>
      </c>
      <c r="AX105" s="122">
        <f>'SO 401.11 - VEREJNÉ OSVET...'!J39</f>
        <v>0</v>
      </c>
      <c r="AY105" s="122">
        <f>'SO 401.11 - VEREJNÉ OSVET...'!J40</f>
        <v>0</v>
      </c>
      <c r="AZ105" s="122">
        <f>'SO 401.11 - VEREJNÉ OSVET...'!F37</f>
        <v>0</v>
      </c>
      <c r="BA105" s="122">
        <f>'SO 401.11 - VEREJNÉ OSVET...'!F38</f>
        <v>0</v>
      </c>
      <c r="BB105" s="122">
        <f>'SO 401.11 - VEREJNÉ OSVET...'!F39</f>
        <v>0</v>
      </c>
      <c r="BC105" s="122">
        <f>'SO 401.11 - VEREJNÉ OSVET...'!F40</f>
        <v>0</v>
      </c>
      <c r="BD105" s="124">
        <f>'SO 401.11 - VEREJNÉ OSVET...'!F41</f>
        <v>0</v>
      </c>
      <c r="BE105" s="4"/>
      <c r="BT105" s="23" t="s">
        <v>115</v>
      </c>
      <c r="BV105" s="23" t="s">
        <v>77</v>
      </c>
      <c r="BW105" s="23" t="s">
        <v>116</v>
      </c>
      <c r="BX105" s="23" t="s">
        <v>111</v>
      </c>
      <c r="CL105" s="23" t="s">
        <v>1</v>
      </c>
    </row>
    <row r="106" s="4" customFormat="1" ht="23.25" customHeight="1">
      <c r="A106" s="105" t="s">
        <v>79</v>
      </c>
      <c r="B106" s="65"/>
      <c r="C106" s="12"/>
      <c r="D106" s="12"/>
      <c r="E106" s="118" t="s">
        <v>117</v>
      </c>
      <c r="F106" s="118"/>
      <c r="G106" s="118"/>
      <c r="H106" s="118"/>
      <c r="I106" s="118"/>
      <c r="J106" s="12"/>
      <c r="K106" s="118" t="s">
        <v>110</v>
      </c>
      <c r="L106" s="118"/>
      <c r="M106" s="118"/>
      <c r="N106" s="118"/>
      <c r="O106" s="118"/>
      <c r="P106" s="118"/>
      <c r="Q106" s="118"/>
      <c r="R106" s="118"/>
      <c r="S106" s="118"/>
      <c r="T106" s="118"/>
      <c r="U106" s="118"/>
      <c r="V106" s="118"/>
      <c r="W106" s="118"/>
      <c r="X106" s="118"/>
      <c r="Y106" s="118"/>
      <c r="Z106" s="118"/>
      <c r="AA106" s="118"/>
      <c r="AB106" s="118"/>
      <c r="AC106" s="118"/>
      <c r="AD106" s="118"/>
      <c r="AE106" s="118"/>
      <c r="AF106" s="118"/>
      <c r="AG106" s="119">
        <f>'SO 401.12 - VEREJNÉ OSVET...'!J34</f>
        <v>0</v>
      </c>
      <c r="AH106" s="12"/>
      <c r="AI106" s="12"/>
      <c r="AJ106" s="12"/>
      <c r="AK106" s="12"/>
      <c r="AL106" s="12"/>
      <c r="AM106" s="12"/>
      <c r="AN106" s="119">
        <f>SUM(AG106,AT106)</f>
        <v>0</v>
      </c>
      <c r="AO106" s="12"/>
      <c r="AP106" s="12"/>
      <c r="AQ106" s="120" t="s">
        <v>114</v>
      </c>
      <c r="AR106" s="65"/>
      <c r="AS106" s="121">
        <v>0</v>
      </c>
      <c r="AT106" s="122">
        <f>ROUND(SUM(AV106:AW106),2)</f>
        <v>0</v>
      </c>
      <c r="AU106" s="123">
        <f>'SO 401.12 - VEREJNÉ OSVET...'!P133</f>
        <v>0</v>
      </c>
      <c r="AV106" s="122">
        <f>'SO 401.12 - VEREJNÉ OSVET...'!J37</f>
        <v>0</v>
      </c>
      <c r="AW106" s="122">
        <f>'SO 401.12 - VEREJNÉ OSVET...'!J38</f>
        <v>0</v>
      </c>
      <c r="AX106" s="122">
        <f>'SO 401.12 - VEREJNÉ OSVET...'!J39</f>
        <v>0</v>
      </c>
      <c r="AY106" s="122">
        <f>'SO 401.12 - VEREJNÉ OSVET...'!J40</f>
        <v>0</v>
      </c>
      <c r="AZ106" s="122">
        <f>'SO 401.12 - VEREJNÉ OSVET...'!F37</f>
        <v>0</v>
      </c>
      <c r="BA106" s="122">
        <f>'SO 401.12 - VEREJNÉ OSVET...'!F38</f>
        <v>0</v>
      </c>
      <c r="BB106" s="122">
        <f>'SO 401.12 - VEREJNÉ OSVET...'!F39</f>
        <v>0</v>
      </c>
      <c r="BC106" s="122">
        <f>'SO 401.12 - VEREJNÉ OSVET...'!F40</f>
        <v>0</v>
      </c>
      <c r="BD106" s="124">
        <f>'SO 401.12 - VEREJNÉ OSVET...'!F41</f>
        <v>0</v>
      </c>
      <c r="BE106" s="4"/>
      <c r="BT106" s="23" t="s">
        <v>115</v>
      </c>
      <c r="BV106" s="23" t="s">
        <v>77</v>
      </c>
      <c r="BW106" s="23" t="s">
        <v>118</v>
      </c>
      <c r="BX106" s="23" t="s">
        <v>111</v>
      </c>
      <c r="CL106" s="23" t="s">
        <v>1</v>
      </c>
    </row>
    <row r="107" s="7" customFormat="1" ht="16.5" customHeight="1">
      <c r="A107" s="105" t="s">
        <v>79</v>
      </c>
      <c r="B107" s="106"/>
      <c r="C107" s="107"/>
      <c r="D107" s="108" t="s">
        <v>119</v>
      </c>
      <c r="E107" s="108"/>
      <c r="F107" s="108"/>
      <c r="G107" s="108"/>
      <c r="H107" s="108"/>
      <c r="I107" s="109"/>
      <c r="J107" s="108" t="s">
        <v>120</v>
      </c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10">
        <f>'SO402.1 - PRÍPOJKY CESTNE...'!J32</f>
        <v>0</v>
      </c>
      <c r="AH107" s="109"/>
      <c r="AI107" s="109"/>
      <c r="AJ107" s="109"/>
      <c r="AK107" s="109"/>
      <c r="AL107" s="109"/>
      <c r="AM107" s="109"/>
      <c r="AN107" s="110">
        <f>SUM(AG107,AT107)</f>
        <v>0</v>
      </c>
      <c r="AO107" s="109"/>
      <c r="AP107" s="109"/>
      <c r="AQ107" s="111" t="s">
        <v>82</v>
      </c>
      <c r="AR107" s="106"/>
      <c r="AS107" s="112">
        <v>0</v>
      </c>
      <c r="AT107" s="113">
        <f>ROUND(SUM(AV107:AW107),2)</f>
        <v>0</v>
      </c>
      <c r="AU107" s="114">
        <f>'SO402.1 - PRÍPOJKY CESTNE...'!P132</f>
        <v>0</v>
      </c>
      <c r="AV107" s="113">
        <f>'SO402.1 - PRÍPOJKY CESTNE...'!J35</f>
        <v>0</v>
      </c>
      <c r="AW107" s="113">
        <f>'SO402.1 - PRÍPOJKY CESTNE...'!J36</f>
        <v>0</v>
      </c>
      <c r="AX107" s="113">
        <f>'SO402.1 - PRÍPOJKY CESTNE...'!J37</f>
        <v>0</v>
      </c>
      <c r="AY107" s="113">
        <f>'SO402.1 - PRÍPOJKY CESTNE...'!J38</f>
        <v>0</v>
      </c>
      <c r="AZ107" s="113">
        <f>'SO402.1 - PRÍPOJKY CESTNE...'!F35</f>
        <v>0</v>
      </c>
      <c r="BA107" s="113">
        <f>'SO402.1 - PRÍPOJKY CESTNE...'!F36</f>
        <v>0</v>
      </c>
      <c r="BB107" s="113">
        <f>'SO402.1 - PRÍPOJKY CESTNE...'!F37</f>
        <v>0</v>
      </c>
      <c r="BC107" s="113">
        <f>'SO402.1 - PRÍPOJKY CESTNE...'!F38</f>
        <v>0</v>
      </c>
      <c r="BD107" s="115">
        <f>'SO402.1 - PRÍPOJKY CESTNE...'!F39</f>
        <v>0</v>
      </c>
      <c r="BE107" s="7"/>
      <c r="BT107" s="116" t="s">
        <v>83</v>
      </c>
      <c r="BV107" s="116" t="s">
        <v>77</v>
      </c>
      <c r="BW107" s="116" t="s">
        <v>121</v>
      </c>
      <c r="BX107" s="116" t="s">
        <v>4</v>
      </c>
      <c r="CL107" s="116" t="s">
        <v>1</v>
      </c>
      <c r="CM107" s="116" t="s">
        <v>75</v>
      </c>
    </row>
    <row r="108" s="7" customFormat="1" ht="16.5" customHeight="1">
      <c r="A108" s="7"/>
      <c r="B108" s="106"/>
      <c r="C108" s="107"/>
      <c r="D108" s="108" t="s">
        <v>122</v>
      </c>
      <c r="E108" s="108"/>
      <c r="F108" s="108"/>
      <c r="G108" s="108"/>
      <c r="H108" s="108"/>
      <c r="I108" s="109"/>
      <c r="J108" s="108" t="s">
        <v>123</v>
      </c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17">
        <f>ROUND(SUM(AG109:AG112),2)</f>
        <v>0</v>
      </c>
      <c r="AH108" s="109"/>
      <c r="AI108" s="109"/>
      <c r="AJ108" s="109"/>
      <c r="AK108" s="109"/>
      <c r="AL108" s="109"/>
      <c r="AM108" s="109"/>
      <c r="AN108" s="110">
        <f>SUM(AG108,AT108)</f>
        <v>0</v>
      </c>
      <c r="AO108" s="109"/>
      <c r="AP108" s="109"/>
      <c r="AQ108" s="111" t="s">
        <v>82</v>
      </c>
      <c r="AR108" s="106"/>
      <c r="AS108" s="112">
        <f>ROUND(SUM(AS109:AS112),2)</f>
        <v>0</v>
      </c>
      <c r="AT108" s="113">
        <f>ROUND(SUM(AV108:AW108),2)</f>
        <v>0</v>
      </c>
      <c r="AU108" s="114">
        <f>ROUND(SUM(AU109:AU112),5)</f>
        <v>0</v>
      </c>
      <c r="AV108" s="113">
        <f>ROUND(AZ108*L29,2)</f>
        <v>0</v>
      </c>
      <c r="AW108" s="113">
        <f>ROUND(BA108*L30,2)</f>
        <v>0</v>
      </c>
      <c r="AX108" s="113">
        <f>ROUND(BB108*L29,2)</f>
        <v>0</v>
      </c>
      <c r="AY108" s="113">
        <f>ROUND(BC108*L30,2)</f>
        <v>0</v>
      </c>
      <c r="AZ108" s="113">
        <f>ROUND(SUM(AZ109:AZ112),2)</f>
        <v>0</v>
      </c>
      <c r="BA108" s="113">
        <f>ROUND(SUM(BA109:BA112),2)</f>
        <v>0</v>
      </c>
      <c r="BB108" s="113">
        <f>ROUND(SUM(BB109:BB112),2)</f>
        <v>0</v>
      </c>
      <c r="BC108" s="113">
        <f>ROUND(SUM(BC109:BC112),2)</f>
        <v>0</v>
      </c>
      <c r="BD108" s="115">
        <f>ROUND(SUM(BD109:BD112),2)</f>
        <v>0</v>
      </c>
      <c r="BE108" s="7"/>
      <c r="BS108" s="116" t="s">
        <v>74</v>
      </c>
      <c r="BT108" s="116" t="s">
        <v>83</v>
      </c>
      <c r="BU108" s="116" t="s">
        <v>76</v>
      </c>
      <c r="BV108" s="116" t="s">
        <v>77</v>
      </c>
      <c r="BW108" s="116" t="s">
        <v>124</v>
      </c>
      <c r="BX108" s="116" t="s">
        <v>4</v>
      </c>
      <c r="CL108" s="116" t="s">
        <v>1</v>
      </c>
      <c r="CM108" s="116" t="s">
        <v>75</v>
      </c>
    </row>
    <row r="109" s="4" customFormat="1" ht="23.25" customHeight="1">
      <c r="A109" s="105" t="s">
        <v>79</v>
      </c>
      <c r="B109" s="65"/>
      <c r="C109" s="12"/>
      <c r="D109" s="12"/>
      <c r="E109" s="118" t="s">
        <v>125</v>
      </c>
      <c r="F109" s="118"/>
      <c r="G109" s="118"/>
      <c r="H109" s="118"/>
      <c r="I109" s="118"/>
      <c r="J109" s="12"/>
      <c r="K109" s="118" t="s">
        <v>126</v>
      </c>
      <c r="L109" s="118"/>
      <c r="M109" s="118"/>
      <c r="N109" s="118"/>
      <c r="O109" s="118"/>
      <c r="P109" s="118"/>
      <c r="Q109" s="118"/>
      <c r="R109" s="118"/>
      <c r="S109" s="118"/>
      <c r="T109" s="118"/>
      <c r="U109" s="118"/>
      <c r="V109" s="118"/>
      <c r="W109" s="118"/>
      <c r="X109" s="118"/>
      <c r="Y109" s="118"/>
      <c r="Z109" s="118"/>
      <c r="AA109" s="118"/>
      <c r="AB109" s="118"/>
      <c r="AC109" s="118"/>
      <c r="AD109" s="118"/>
      <c r="AE109" s="118"/>
      <c r="AF109" s="118"/>
      <c r="AG109" s="119">
        <f>'SO403.1.1 - PRELOŽKY A OC...'!J34</f>
        <v>0</v>
      </c>
      <c r="AH109" s="12"/>
      <c r="AI109" s="12"/>
      <c r="AJ109" s="12"/>
      <c r="AK109" s="12"/>
      <c r="AL109" s="12"/>
      <c r="AM109" s="12"/>
      <c r="AN109" s="119">
        <f>SUM(AG109,AT109)</f>
        <v>0</v>
      </c>
      <c r="AO109" s="12"/>
      <c r="AP109" s="12"/>
      <c r="AQ109" s="120" t="s">
        <v>114</v>
      </c>
      <c r="AR109" s="65"/>
      <c r="AS109" s="121">
        <v>0</v>
      </c>
      <c r="AT109" s="122">
        <f>ROUND(SUM(AV109:AW109),2)</f>
        <v>0</v>
      </c>
      <c r="AU109" s="123">
        <f>'SO403.1.1 - PRELOŽKY A OC...'!P135</f>
        <v>0</v>
      </c>
      <c r="AV109" s="122">
        <f>'SO403.1.1 - PRELOŽKY A OC...'!J37</f>
        <v>0</v>
      </c>
      <c r="AW109" s="122">
        <f>'SO403.1.1 - PRELOŽKY A OC...'!J38</f>
        <v>0</v>
      </c>
      <c r="AX109" s="122">
        <f>'SO403.1.1 - PRELOŽKY A OC...'!J39</f>
        <v>0</v>
      </c>
      <c r="AY109" s="122">
        <f>'SO403.1.1 - PRELOŽKY A OC...'!J40</f>
        <v>0</v>
      </c>
      <c r="AZ109" s="122">
        <f>'SO403.1.1 - PRELOŽKY A OC...'!F37</f>
        <v>0</v>
      </c>
      <c r="BA109" s="122">
        <f>'SO403.1.1 - PRELOŽKY A OC...'!F38</f>
        <v>0</v>
      </c>
      <c r="BB109" s="122">
        <f>'SO403.1.1 - PRELOŽKY A OC...'!F39</f>
        <v>0</v>
      </c>
      <c r="BC109" s="122">
        <f>'SO403.1.1 - PRELOŽKY A OC...'!F40</f>
        <v>0</v>
      </c>
      <c r="BD109" s="124">
        <f>'SO403.1.1 - PRELOŽKY A OC...'!F41</f>
        <v>0</v>
      </c>
      <c r="BE109" s="4"/>
      <c r="BT109" s="23" t="s">
        <v>115</v>
      </c>
      <c r="BV109" s="23" t="s">
        <v>77</v>
      </c>
      <c r="BW109" s="23" t="s">
        <v>127</v>
      </c>
      <c r="BX109" s="23" t="s">
        <v>124</v>
      </c>
      <c r="CL109" s="23" t="s">
        <v>33</v>
      </c>
    </row>
    <row r="110" s="4" customFormat="1" ht="23.25" customHeight="1">
      <c r="A110" s="105" t="s">
        <v>79</v>
      </c>
      <c r="B110" s="65"/>
      <c r="C110" s="12"/>
      <c r="D110" s="12"/>
      <c r="E110" s="118" t="s">
        <v>128</v>
      </c>
      <c r="F110" s="118"/>
      <c r="G110" s="118"/>
      <c r="H110" s="118"/>
      <c r="I110" s="118"/>
      <c r="J110" s="12"/>
      <c r="K110" s="118" t="s">
        <v>129</v>
      </c>
      <c r="L110" s="118"/>
      <c r="M110" s="118"/>
      <c r="N110" s="118"/>
      <c r="O110" s="118"/>
      <c r="P110" s="118"/>
      <c r="Q110" s="118"/>
      <c r="R110" s="118"/>
      <c r="S110" s="118"/>
      <c r="T110" s="118"/>
      <c r="U110" s="118"/>
      <c r="V110" s="118"/>
      <c r="W110" s="118"/>
      <c r="X110" s="118"/>
      <c r="Y110" s="118"/>
      <c r="Z110" s="118"/>
      <c r="AA110" s="118"/>
      <c r="AB110" s="118"/>
      <c r="AC110" s="118"/>
      <c r="AD110" s="118"/>
      <c r="AE110" s="118"/>
      <c r="AF110" s="118"/>
      <c r="AG110" s="119">
        <f>'SO403.1.2 - PRELOŽKY A OC...'!J34</f>
        <v>0</v>
      </c>
      <c r="AH110" s="12"/>
      <c r="AI110" s="12"/>
      <c r="AJ110" s="12"/>
      <c r="AK110" s="12"/>
      <c r="AL110" s="12"/>
      <c r="AM110" s="12"/>
      <c r="AN110" s="119">
        <f>SUM(AG110,AT110)</f>
        <v>0</v>
      </c>
      <c r="AO110" s="12"/>
      <c r="AP110" s="12"/>
      <c r="AQ110" s="120" t="s">
        <v>114</v>
      </c>
      <c r="AR110" s="65"/>
      <c r="AS110" s="121">
        <v>0</v>
      </c>
      <c r="AT110" s="122">
        <f>ROUND(SUM(AV110:AW110),2)</f>
        <v>0</v>
      </c>
      <c r="AU110" s="123">
        <f>'SO403.1.2 - PRELOŽKY A OC...'!P137</f>
        <v>0</v>
      </c>
      <c r="AV110" s="122">
        <f>'SO403.1.2 - PRELOŽKY A OC...'!J37</f>
        <v>0</v>
      </c>
      <c r="AW110" s="122">
        <f>'SO403.1.2 - PRELOŽKY A OC...'!J38</f>
        <v>0</v>
      </c>
      <c r="AX110" s="122">
        <f>'SO403.1.2 - PRELOŽKY A OC...'!J39</f>
        <v>0</v>
      </c>
      <c r="AY110" s="122">
        <f>'SO403.1.2 - PRELOŽKY A OC...'!J40</f>
        <v>0</v>
      </c>
      <c r="AZ110" s="122">
        <f>'SO403.1.2 - PRELOŽKY A OC...'!F37</f>
        <v>0</v>
      </c>
      <c r="BA110" s="122">
        <f>'SO403.1.2 - PRELOŽKY A OC...'!F38</f>
        <v>0</v>
      </c>
      <c r="BB110" s="122">
        <f>'SO403.1.2 - PRELOŽKY A OC...'!F39</f>
        <v>0</v>
      </c>
      <c r="BC110" s="122">
        <f>'SO403.1.2 - PRELOŽKY A OC...'!F40</f>
        <v>0</v>
      </c>
      <c r="BD110" s="124">
        <f>'SO403.1.2 - PRELOŽKY A OC...'!F41</f>
        <v>0</v>
      </c>
      <c r="BE110" s="4"/>
      <c r="BT110" s="23" t="s">
        <v>115</v>
      </c>
      <c r="BV110" s="23" t="s">
        <v>77</v>
      </c>
      <c r="BW110" s="23" t="s">
        <v>130</v>
      </c>
      <c r="BX110" s="23" t="s">
        <v>124</v>
      </c>
      <c r="CL110" s="23" t="s">
        <v>1</v>
      </c>
    </row>
    <row r="111" s="4" customFormat="1" ht="23.25" customHeight="1">
      <c r="A111" s="105" t="s">
        <v>79</v>
      </c>
      <c r="B111" s="65"/>
      <c r="C111" s="12"/>
      <c r="D111" s="12"/>
      <c r="E111" s="118" t="s">
        <v>131</v>
      </c>
      <c r="F111" s="118"/>
      <c r="G111" s="118"/>
      <c r="H111" s="118"/>
      <c r="I111" s="118"/>
      <c r="J111" s="12"/>
      <c r="K111" s="118" t="s">
        <v>132</v>
      </c>
      <c r="L111" s="118"/>
      <c r="M111" s="118"/>
      <c r="N111" s="118"/>
      <c r="O111" s="118"/>
      <c r="P111" s="118"/>
      <c r="Q111" s="118"/>
      <c r="R111" s="118"/>
      <c r="S111" s="118"/>
      <c r="T111" s="118"/>
      <c r="U111" s="118"/>
      <c r="V111" s="118"/>
      <c r="W111" s="118"/>
      <c r="X111" s="118"/>
      <c r="Y111" s="118"/>
      <c r="Z111" s="118"/>
      <c r="AA111" s="118"/>
      <c r="AB111" s="118"/>
      <c r="AC111" s="118"/>
      <c r="AD111" s="118"/>
      <c r="AE111" s="118"/>
      <c r="AF111" s="118"/>
      <c r="AG111" s="119">
        <f>'SO403.1.3 - PRELOŽKY A OC...'!J34</f>
        <v>0</v>
      </c>
      <c r="AH111" s="12"/>
      <c r="AI111" s="12"/>
      <c r="AJ111" s="12"/>
      <c r="AK111" s="12"/>
      <c r="AL111" s="12"/>
      <c r="AM111" s="12"/>
      <c r="AN111" s="119">
        <f>SUM(AG111,AT111)</f>
        <v>0</v>
      </c>
      <c r="AO111" s="12"/>
      <c r="AP111" s="12"/>
      <c r="AQ111" s="120" t="s">
        <v>114</v>
      </c>
      <c r="AR111" s="65"/>
      <c r="AS111" s="121">
        <v>0</v>
      </c>
      <c r="AT111" s="122">
        <f>ROUND(SUM(AV111:AW111),2)</f>
        <v>0</v>
      </c>
      <c r="AU111" s="123">
        <f>'SO403.1.3 - PRELOŽKY A OC...'!P134</f>
        <v>0</v>
      </c>
      <c r="AV111" s="122">
        <f>'SO403.1.3 - PRELOŽKY A OC...'!J37</f>
        <v>0</v>
      </c>
      <c r="AW111" s="122">
        <f>'SO403.1.3 - PRELOŽKY A OC...'!J38</f>
        <v>0</v>
      </c>
      <c r="AX111" s="122">
        <f>'SO403.1.3 - PRELOŽKY A OC...'!J39</f>
        <v>0</v>
      </c>
      <c r="AY111" s="122">
        <f>'SO403.1.3 - PRELOŽKY A OC...'!J40</f>
        <v>0</v>
      </c>
      <c r="AZ111" s="122">
        <f>'SO403.1.3 - PRELOŽKY A OC...'!F37</f>
        <v>0</v>
      </c>
      <c r="BA111" s="122">
        <f>'SO403.1.3 - PRELOŽKY A OC...'!F38</f>
        <v>0</v>
      </c>
      <c r="BB111" s="122">
        <f>'SO403.1.3 - PRELOŽKY A OC...'!F39</f>
        <v>0</v>
      </c>
      <c r="BC111" s="122">
        <f>'SO403.1.3 - PRELOŽKY A OC...'!F40</f>
        <v>0</v>
      </c>
      <c r="BD111" s="124">
        <f>'SO403.1.3 - PRELOŽKY A OC...'!F41</f>
        <v>0</v>
      </c>
      <c r="BE111" s="4"/>
      <c r="BT111" s="23" t="s">
        <v>115</v>
      </c>
      <c r="BV111" s="23" t="s">
        <v>77</v>
      </c>
      <c r="BW111" s="23" t="s">
        <v>133</v>
      </c>
      <c r="BX111" s="23" t="s">
        <v>124</v>
      </c>
      <c r="CL111" s="23" t="s">
        <v>1</v>
      </c>
    </row>
    <row r="112" s="4" customFormat="1" ht="23.25" customHeight="1">
      <c r="A112" s="105" t="s">
        <v>79</v>
      </c>
      <c r="B112" s="65"/>
      <c r="C112" s="12"/>
      <c r="D112" s="12"/>
      <c r="E112" s="118" t="s">
        <v>134</v>
      </c>
      <c r="F112" s="118"/>
      <c r="G112" s="118"/>
      <c r="H112" s="118"/>
      <c r="I112" s="118"/>
      <c r="J112" s="12"/>
      <c r="K112" s="118" t="s">
        <v>135</v>
      </c>
      <c r="L112" s="118"/>
      <c r="M112" s="118"/>
      <c r="N112" s="118"/>
      <c r="O112" s="118"/>
      <c r="P112" s="118"/>
      <c r="Q112" s="118"/>
      <c r="R112" s="118"/>
      <c r="S112" s="118"/>
      <c r="T112" s="118"/>
      <c r="U112" s="118"/>
      <c r="V112" s="118"/>
      <c r="W112" s="118"/>
      <c r="X112" s="118"/>
      <c r="Y112" s="118"/>
      <c r="Z112" s="118"/>
      <c r="AA112" s="118"/>
      <c r="AB112" s="118"/>
      <c r="AC112" s="118"/>
      <c r="AD112" s="118"/>
      <c r="AE112" s="118"/>
      <c r="AF112" s="118"/>
      <c r="AG112" s="119">
        <f>'SO403.1.4 - PRELOŽKY A OC...'!J34</f>
        <v>0</v>
      </c>
      <c r="AH112" s="12"/>
      <c r="AI112" s="12"/>
      <c r="AJ112" s="12"/>
      <c r="AK112" s="12"/>
      <c r="AL112" s="12"/>
      <c r="AM112" s="12"/>
      <c r="AN112" s="119">
        <f>SUM(AG112,AT112)</f>
        <v>0</v>
      </c>
      <c r="AO112" s="12"/>
      <c r="AP112" s="12"/>
      <c r="AQ112" s="120" t="s">
        <v>114</v>
      </c>
      <c r="AR112" s="65"/>
      <c r="AS112" s="121">
        <v>0</v>
      </c>
      <c r="AT112" s="122">
        <f>ROUND(SUM(AV112:AW112),2)</f>
        <v>0</v>
      </c>
      <c r="AU112" s="123">
        <f>'SO403.1.4 - PRELOŽKY A OC...'!P134</f>
        <v>0</v>
      </c>
      <c r="AV112" s="122">
        <f>'SO403.1.4 - PRELOŽKY A OC...'!J37</f>
        <v>0</v>
      </c>
      <c r="AW112" s="122">
        <f>'SO403.1.4 - PRELOŽKY A OC...'!J38</f>
        <v>0</v>
      </c>
      <c r="AX112" s="122">
        <f>'SO403.1.4 - PRELOŽKY A OC...'!J39</f>
        <v>0</v>
      </c>
      <c r="AY112" s="122">
        <f>'SO403.1.4 - PRELOŽKY A OC...'!J40</f>
        <v>0</v>
      </c>
      <c r="AZ112" s="122">
        <f>'SO403.1.4 - PRELOŽKY A OC...'!F37</f>
        <v>0</v>
      </c>
      <c r="BA112" s="122">
        <f>'SO403.1.4 - PRELOŽKY A OC...'!F38</f>
        <v>0</v>
      </c>
      <c r="BB112" s="122">
        <f>'SO403.1.4 - PRELOŽKY A OC...'!F39</f>
        <v>0</v>
      </c>
      <c r="BC112" s="122">
        <f>'SO403.1.4 - PRELOŽKY A OC...'!F40</f>
        <v>0</v>
      </c>
      <c r="BD112" s="124">
        <f>'SO403.1.4 - PRELOŽKY A OC...'!F41</f>
        <v>0</v>
      </c>
      <c r="BE112" s="4"/>
      <c r="BT112" s="23" t="s">
        <v>115</v>
      </c>
      <c r="BV112" s="23" t="s">
        <v>77</v>
      </c>
      <c r="BW112" s="23" t="s">
        <v>136</v>
      </c>
      <c r="BX112" s="23" t="s">
        <v>124</v>
      </c>
      <c r="CL112" s="23" t="s">
        <v>1</v>
      </c>
    </row>
    <row r="113" s="7" customFormat="1" ht="16.5" customHeight="1">
      <c r="A113" s="105" t="s">
        <v>79</v>
      </c>
      <c r="B113" s="106"/>
      <c r="C113" s="107"/>
      <c r="D113" s="108" t="s">
        <v>137</v>
      </c>
      <c r="E113" s="108"/>
      <c r="F113" s="108"/>
      <c r="G113" s="108"/>
      <c r="H113" s="108"/>
      <c r="I113" s="109"/>
      <c r="J113" s="108" t="s">
        <v>138</v>
      </c>
      <c r="K113" s="108"/>
      <c r="L113" s="108"/>
      <c r="M113" s="108"/>
      <c r="N113" s="108"/>
      <c r="O113" s="108"/>
      <c r="P113" s="108"/>
      <c r="Q113" s="108"/>
      <c r="R113" s="108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8"/>
      <c r="AD113" s="108"/>
      <c r="AE113" s="108"/>
      <c r="AF113" s="108"/>
      <c r="AG113" s="110">
        <f>'SO404.1 - TERENNÉ A SADOV...'!J32</f>
        <v>0</v>
      </c>
      <c r="AH113" s="109"/>
      <c r="AI113" s="109"/>
      <c r="AJ113" s="109"/>
      <c r="AK113" s="109"/>
      <c r="AL113" s="109"/>
      <c r="AM113" s="109"/>
      <c r="AN113" s="110">
        <f>SUM(AG113,AT113)</f>
        <v>0</v>
      </c>
      <c r="AO113" s="109"/>
      <c r="AP113" s="109"/>
      <c r="AQ113" s="111" t="s">
        <v>82</v>
      </c>
      <c r="AR113" s="106"/>
      <c r="AS113" s="112">
        <v>0</v>
      </c>
      <c r="AT113" s="113">
        <f>ROUND(SUM(AV113:AW113),2)</f>
        <v>0</v>
      </c>
      <c r="AU113" s="114">
        <f>'SO404.1 - TERENNÉ A SADOV...'!P138</f>
        <v>0</v>
      </c>
      <c r="AV113" s="113">
        <f>'SO404.1 - TERENNÉ A SADOV...'!J35</f>
        <v>0</v>
      </c>
      <c r="AW113" s="113">
        <f>'SO404.1 - TERENNÉ A SADOV...'!J36</f>
        <v>0</v>
      </c>
      <c r="AX113" s="113">
        <f>'SO404.1 - TERENNÉ A SADOV...'!J37</f>
        <v>0</v>
      </c>
      <c r="AY113" s="113">
        <f>'SO404.1 - TERENNÉ A SADOV...'!J38</f>
        <v>0</v>
      </c>
      <c r="AZ113" s="113">
        <f>'SO404.1 - TERENNÉ A SADOV...'!F35</f>
        <v>0</v>
      </c>
      <c r="BA113" s="113">
        <f>'SO404.1 - TERENNÉ A SADOV...'!F36</f>
        <v>0</v>
      </c>
      <c r="BB113" s="113">
        <f>'SO404.1 - TERENNÉ A SADOV...'!F37</f>
        <v>0</v>
      </c>
      <c r="BC113" s="113">
        <f>'SO404.1 - TERENNÉ A SADOV...'!F38</f>
        <v>0</v>
      </c>
      <c r="BD113" s="115">
        <f>'SO404.1 - TERENNÉ A SADOV...'!F39</f>
        <v>0</v>
      </c>
      <c r="BE113" s="7"/>
      <c r="BT113" s="116" t="s">
        <v>83</v>
      </c>
      <c r="BV113" s="116" t="s">
        <v>77</v>
      </c>
      <c r="BW113" s="116" t="s">
        <v>139</v>
      </c>
      <c r="BX113" s="116" t="s">
        <v>4</v>
      </c>
      <c r="CL113" s="116" t="s">
        <v>1</v>
      </c>
      <c r="CM113" s="116" t="s">
        <v>75</v>
      </c>
    </row>
    <row r="114" s="7" customFormat="1" ht="16.5" customHeight="1">
      <c r="A114" s="7"/>
      <c r="B114" s="106"/>
      <c r="C114" s="107"/>
      <c r="D114" s="108" t="s">
        <v>140</v>
      </c>
      <c r="E114" s="108"/>
      <c r="F114" s="108"/>
      <c r="G114" s="108"/>
      <c r="H114" s="108"/>
      <c r="I114" s="109"/>
      <c r="J114" s="108" t="s">
        <v>141</v>
      </c>
      <c r="K114" s="108"/>
      <c r="L114" s="108"/>
      <c r="M114" s="108"/>
      <c r="N114" s="108"/>
      <c r="O114" s="108"/>
      <c r="P114" s="108"/>
      <c r="Q114" s="108"/>
      <c r="R114" s="108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17">
        <f>ROUND(SUM(AG115:AG116),2)</f>
        <v>0</v>
      </c>
      <c r="AH114" s="109"/>
      <c r="AI114" s="109"/>
      <c r="AJ114" s="109"/>
      <c r="AK114" s="109"/>
      <c r="AL114" s="109"/>
      <c r="AM114" s="109"/>
      <c r="AN114" s="110">
        <f>SUM(AG114,AT114)</f>
        <v>0</v>
      </c>
      <c r="AO114" s="109"/>
      <c r="AP114" s="109"/>
      <c r="AQ114" s="111" t="s">
        <v>82</v>
      </c>
      <c r="AR114" s="106"/>
      <c r="AS114" s="112">
        <f>ROUND(SUM(AS115:AS116),2)</f>
        <v>0</v>
      </c>
      <c r="AT114" s="113">
        <f>ROUND(SUM(AV114:AW114),2)</f>
        <v>0</v>
      </c>
      <c r="AU114" s="114">
        <f>ROUND(SUM(AU115:AU116),5)</f>
        <v>0</v>
      </c>
      <c r="AV114" s="113">
        <f>ROUND(AZ114*L29,2)</f>
        <v>0</v>
      </c>
      <c r="AW114" s="113">
        <f>ROUND(BA114*L30,2)</f>
        <v>0</v>
      </c>
      <c r="AX114" s="113">
        <f>ROUND(BB114*L29,2)</f>
        <v>0</v>
      </c>
      <c r="AY114" s="113">
        <f>ROUND(BC114*L30,2)</f>
        <v>0</v>
      </c>
      <c r="AZ114" s="113">
        <f>ROUND(SUM(AZ115:AZ116),2)</f>
        <v>0</v>
      </c>
      <c r="BA114" s="113">
        <f>ROUND(SUM(BA115:BA116),2)</f>
        <v>0</v>
      </c>
      <c r="BB114" s="113">
        <f>ROUND(SUM(BB115:BB116),2)</f>
        <v>0</v>
      </c>
      <c r="BC114" s="113">
        <f>ROUND(SUM(BC115:BC116),2)</f>
        <v>0</v>
      </c>
      <c r="BD114" s="115">
        <f>ROUND(SUM(BD115:BD116),2)</f>
        <v>0</v>
      </c>
      <c r="BE114" s="7"/>
      <c r="BS114" s="116" t="s">
        <v>74</v>
      </c>
      <c r="BT114" s="116" t="s">
        <v>83</v>
      </c>
      <c r="BU114" s="116" t="s">
        <v>76</v>
      </c>
      <c r="BV114" s="116" t="s">
        <v>77</v>
      </c>
      <c r="BW114" s="116" t="s">
        <v>142</v>
      </c>
      <c r="BX114" s="116" t="s">
        <v>4</v>
      </c>
      <c r="CL114" s="116" t="s">
        <v>1</v>
      </c>
      <c r="CM114" s="116" t="s">
        <v>75</v>
      </c>
    </row>
    <row r="115" s="4" customFormat="1" ht="23.25" customHeight="1">
      <c r="A115" s="105" t="s">
        <v>79</v>
      </c>
      <c r="B115" s="65"/>
      <c r="C115" s="12"/>
      <c r="D115" s="12"/>
      <c r="E115" s="118" t="s">
        <v>143</v>
      </c>
      <c r="F115" s="118"/>
      <c r="G115" s="118"/>
      <c r="H115" s="118"/>
      <c r="I115" s="118"/>
      <c r="J115" s="12"/>
      <c r="K115" s="118" t="s">
        <v>144</v>
      </c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AA115" s="118"/>
      <c r="AB115" s="118"/>
      <c r="AC115" s="118"/>
      <c r="AD115" s="118"/>
      <c r="AE115" s="118"/>
      <c r="AF115" s="118"/>
      <c r="AG115" s="119">
        <f>'SO405.1.1 - PRELOŽKY TRAK...'!J34</f>
        <v>0</v>
      </c>
      <c r="AH115" s="12"/>
      <c r="AI115" s="12"/>
      <c r="AJ115" s="12"/>
      <c r="AK115" s="12"/>
      <c r="AL115" s="12"/>
      <c r="AM115" s="12"/>
      <c r="AN115" s="119">
        <f>SUM(AG115,AT115)</f>
        <v>0</v>
      </c>
      <c r="AO115" s="12"/>
      <c r="AP115" s="12"/>
      <c r="AQ115" s="120" t="s">
        <v>114</v>
      </c>
      <c r="AR115" s="65"/>
      <c r="AS115" s="121">
        <v>0</v>
      </c>
      <c r="AT115" s="122">
        <f>ROUND(SUM(AV115:AW115),2)</f>
        <v>0</v>
      </c>
      <c r="AU115" s="123">
        <f>'SO405.1.1 - PRELOŽKY TRAK...'!P135</f>
        <v>0</v>
      </c>
      <c r="AV115" s="122">
        <f>'SO405.1.1 - PRELOŽKY TRAK...'!J37</f>
        <v>0</v>
      </c>
      <c r="AW115" s="122">
        <f>'SO405.1.1 - PRELOŽKY TRAK...'!J38</f>
        <v>0</v>
      </c>
      <c r="AX115" s="122">
        <f>'SO405.1.1 - PRELOŽKY TRAK...'!J39</f>
        <v>0</v>
      </c>
      <c r="AY115" s="122">
        <f>'SO405.1.1 - PRELOŽKY TRAK...'!J40</f>
        <v>0</v>
      </c>
      <c r="AZ115" s="122">
        <f>'SO405.1.1 - PRELOŽKY TRAK...'!F37</f>
        <v>0</v>
      </c>
      <c r="BA115" s="122">
        <f>'SO405.1.1 - PRELOŽKY TRAK...'!F38</f>
        <v>0</v>
      </c>
      <c r="BB115" s="122">
        <f>'SO405.1.1 - PRELOŽKY TRAK...'!F39</f>
        <v>0</v>
      </c>
      <c r="BC115" s="122">
        <f>'SO405.1.1 - PRELOŽKY TRAK...'!F40</f>
        <v>0</v>
      </c>
      <c r="BD115" s="124">
        <f>'SO405.1.1 - PRELOŽKY TRAK...'!F41</f>
        <v>0</v>
      </c>
      <c r="BE115" s="4"/>
      <c r="BT115" s="23" t="s">
        <v>115</v>
      </c>
      <c r="BV115" s="23" t="s">
        <v>77</v>
      </c>
      <c r="BW115" s="23" t="s">
        <v>145</v>
      </c>
      <c r="BX115" s="23" t="s">
        <v>142</v>
      </c>
      <c r="CL115" s="23" t="s">
        <v>1</v>
      </c>
    </row>
    <row r="116" s="4" customFormat="1" ht="23.25" customHeight="1">
      <c r="A116" s="105" t="s">
        <v>79</v>
      </c>
      <c r="B116" s="65"/>
      <c r="C116" s="12"/>
      <c r="D116" s="12"/>
      <c r="E116" s="118" t="s">
        <v>146</v>
      </c>
      <c r="F116" s="118"/>
      <c r="G116" s="118"/>
      <c r="H116" s="118"/>
      <c r="I116" s="118"/>
      <c r="J116" s="12"/>
      <c r="K116" s="118" t="s">
        <v>147</v>
      </c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AA116" s="118"/>
      <c r="AB116" s="118"/>
      <c r="AC116" s="118"/>
      <c r="AD116" s="118"/>
      <c r="AE116" s="118"/>
      <c r="AF116" s="118"/>
      <c r="AG116" s="119">
        <f>'SO405.1.2 - PRELOŽKY TRAK...'!J34</f>
        <v>0</v>
      </c>
      <c r="AH116" s="12"/>
      <c r="AI116" s="12"/>
      <c r="AJ116" s="12"/>
      <c r="AK116" s="12"/>
      <c r="AL116" s="12"/>
      <c r="AM116" s="12"/>
      <c r="AN116" s="119">
        <f>SUM(AG116,AT116)</f>
        <v>0</v>
      </c>
      <c r="AO116" s="12"/>
      <c r="AP116" s="12"/>
      <c r="AQ116" s="120" t="s">
        <v>114</v>
      </c>
      <c r="AR116" s="65"/>
      <c r="AS116" s="121">
        <v>0</v>
      </c>
      <c r="AT116" s="122">
        <f>ROUND(SUM(AV116:AW116),2)</f>
        <v>0</v>
      </c>
      <c r="AU116" s="123">
        <f>'SO405.1.2 - PRELOŽKY TRAK...'!P133</f>
        <v>0</v>
      </c>
      <c r="AV116" s="122">
        <f>'SO405.1.2 - PRELOŽKY TRAK...'!J37</f>
        <v>0</v>
      </c>
      <c r="AW116" s="122">
        <f>'SO405.1.2 - PRELOŽKY TRAK...'!J38</f>
        <v>0</v>
      </c>
      <c r="AX116" s="122">
        <f>'SO405.1.2 - PRELOŽKY TRAK...'!J39</f>
        <v>0</v>
      </c>
      <c r="AY116" s="122">
        <f>'SO405.1.2 - PRELOŽKY TRAK...'!J40</f>
        <v>0</v>
      </c>
      <c r="AZ116" s="122">
        <f>'SO405.1.2 - PRELOŽKY TRAK...'!F37</f>
        <v>0</v>
      </c>
      <c r="BA116" s="122">
        <f>'SO405.1.2 - PRELOŽKY TRAK...'!F38</f>
        <v>0</v>
      </c>
      <c r="BB116" s="122">
        <f>'SO405.1.2 - PRELOŽKY TRAK...'!F39</f>
        <v>0</v>
      </c>
      <c r="BC116" s="122">
        <f>'SO405.1.2 - PRELOŽKY TRAK...'!F40</f>
        <v>0</v>
      </c>
      <c r="BD116" s="124">
        <f>'SO405.1.2 - PRELOŽKY TRAK...'!F41</f>
        <v>0</v>
      </c>
      <c r="BE116" s="4"/>
      <c r="BT116" s="23" t="s">
        <v>115</v>
      </c>
      <c r="BV116" s="23" t="s">
        <v>77</v>
      </c>
      <c r="BW116" s="23" t="s">
        <v>148</v>
      </c>
      <c r="BX116" s="23" t="s">
        <v>142</v>
      </c>
      <c r="CL116" s="23" t="s">
        <v>1</v>
      </c>
    </row>
    <row r="117" s="7" customFormat="1" ht="16.5" customHeight="1">
      <c r="A117" s="105" t="s">
        <v>79</v>
      </c>
      <c r="B117" s="106"/>
      <c r="C117" s="107"/>
      <c r="D117" s="108" t="s">
        <v>149</v>
      </c>
      <c r="E117" s="108"/>
      <c r="F117" s="108"/>
      <c r="G117" s="108"/>
      <c r="H117" s="108"/>
      <c r="I117" s="109"/>
      <c r="J117" s="108" t="s">
        <v>150</v>
      </c>
      <c r="K117" s="108"/>
      <c r="L117" s="108"/>
      <c r="M117" s="108"/>
      <c r="N117" s="108"/>
      <c r="O117" s="108"/>
      <c r="P117" s="108"/>
      <c r="Q117" s="108"/>
      <c r="R117" s="108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10">
        <f>'SO406.1 - CESTNÁ SVETELNÁ...'!J32</f>
        <v>0</v>
      </c>
      <c r="AH117" s="109"/>
      <c r="AI117" s="109"/>
      <c r="AJ117" s="109"/>
      <c r="AK117" s="109"/>
      <c r="AL117" s="109"/>
      <c r="AM117" s="109"/>
      <c r="AN117" s="110">
        <f>SUM(AG117,AT117)</f>
        <v>0</v>
      </c>
      <c r="AO117" s="109"/>
      <c r="AP117" s="109"/>
      <c r="AQ117" s="111" t="s">
        <v>82</v>
      </c>
      <c r="AR117" s="106"/>
      <c r="AS117" s="112">
        <v>0</v>
      </c>
      <c r="AT117" s="113">
        <f>ROUND(SUM(AV117:AW117),2)</f>
        <v>0</v>
      </c>
      <c r="AU117" s="114">
        <f>'SO406.1 - CESTNÁ SVETELNÁ...'!P140</f>
        <v>0</v>
      </c>
      <c r="AV117" s="113">
        <f>'SO406.1 - CESTNÁ SVETELNÁ...'!J35</f>
        <v>0</v>
      </c>
      <c r="AW117" s="113">
        <f>'SO406.1 - CESTNÁ SVETELNÁ...'!J36</f>
        <v>0</v>
      </c>
      <c r="AX117" s="113">
        <f>'SO406.1 - CESTNÁ SVETELNÁ...'!J37</f>
        <v>0</v>
      </c>
      <c r="AY117" s="113">
        <f>'SO406.1 - CESTNÁ SVETELNÁ...'!J38</f>
        <v>0</v>
      </c>
      <c r="AZ117" s="113">
        <f>'SO406.1 - CESTNÁ SVETELNÁ...'!F35</f>
        <v>0</v>
      </c>
      <c r="BA117" s="113">
        <f>'SO406.1 - CESTNÁ SVETELNÁ...'!F36</f>
        <v>0</v>
      </c>
      <c r="BB117" s="113">
        <f>'SO406.1 - CESTNÁ SVETELNÁ...'!F37</f>
        <v>0</v>
      </c>
      <c r="BC117" s="113">
        <f>'SO406.1 - CESTNÁ SVETELNÁ...'!F38</f>
        <v>0</v>
      </c>
      <c r="BD117" s="115">
        <f>'SO406.1 - CESTNÁ SVETELNÁ...'!F39</f>
        <v>0</v>
      </c>
      <c r="BE117" s="7"/>
      <c r="BT117" s="116" t="s">
        <v>83</v>
      </c>
      <c r="BV117" s="116" t="s">
        <v>77</v>
      </c>
      <c r="BW117" s="116" t="s">
        <v>151</v>
      </c>
      <c r="BX117" s="116" t="s">
        <v>4</v>
      </c>
      <c r="CL117" s="116" t="s">
        <v>1</v>
      </c>
      <c r="CM117" s="116" t="s">
        <v>75</v>
      </c>
    </row>
    <row r="118" s="7" customFormat="1" ht="16.5" customHeight="1">
      <c r="A118" s="105" t="s">
        <v>79</v>
      </c>
      <c r="B118" s="106"/>
      <c r="C118" s="107"/>
      <c r="D118" s="108" t="s">
        <v>152</v>
      </c>
      <c r="E118" s="108"/>
      <c r="F118" s="108"/>
      <c r="G118" s="108"/>
      <c r="H118" s="108"/>
      <c r="I118" s="109"/>
      <c r="J118" s="108" t="s">
        <v>153</v>
      </c>
      <c r="K118" s="108"/>
      <c r="L118" s="108"/>
      <c r="M118" s="108"/>
      <c r="N118" s="108"/>
      <c r="O118" s="108"/>
      <c r="P118" s="108"/>
      <c r="Q118" s="108"/>
      <c r="R118" s="108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10">
        <f>'SO407.1 - PRÍPOJKA NN – CSS'!J32</f>
        <v>0</v>
      </c>
      <c r="AH118" s="109"/>
      <c r="AI118" s="109"/>
      <c r="AJ118" s="109"/>
      <c r="AK118" s="109"/>
      <c r="AL118" s="109"/>
      <c r="AM118" s="109"/>
      <c r="AN118" s="110">
        <f>SUM(AG118,AT118)</f>
        <v>0</v>
      </c>
      <c r="AO118" s="109"/>
      <c r="AP118" s="109"/>
      <c r="AQ118" s="111" t="s">
        <v>82</v>
      </c>
      <c r="AR118" s="106"/>
      <c r="AS118" s="112">
        <v>0</v>
      </c>
      <c r="AT118" s="113">
        <f>ROUND(SUM(AV118:AW118),2)</f>
        <v>0</v>
      </c>
      <c r="AU118" s="114">
        <f>'SO407.1 - PRÍPOJKA NN – CSS'!P129</f>
        <v>0</v>
      </c>
      <c r="AV118" s="113">
        <f>'SO407.1 - PRÍPOJKA NN – CSS'!J35</f>
        <v>0</v>
      </c>
      <c r="AW118" s="113">
        <f>'SO407.1 - PRÍPOJKA NN – CSS'!J36</f>
        <v>0</v>
      </c>
      <c r="AX118" s="113">
        <f>'SO407.1 - PRÍPOJKA NN – CSS'!J37</f>
        <v>0</v>
      </c>
      <c r="AY118" s="113">
        <f>'SO407.1 - PRÍPOJKA NN – CSS'!J38</f>
        <v>0</v>
      </c>
      <c r="AZ118" s="113">
        <f>'SO407.1 - PRÍPOJKA NN – CSS'!F35</f>
        <v>0</v>
      </c>
      <c r="BA118" s="113">
        <f>'SO407.1 - PRÍPOJKA NN – CSS'!F36</f>
        <v>0</v>
      </c>
      <c r="BB118" s="113">
        <f>'SO407.1 - PRÍPOJKA NN – CSS'!F37</f>
        <v>0</v>
      </c>
      <c r="BC118" s="113">
        <f>'SO407.1 - PRÍPOJKA NN – CSS'!F38</f>
        <v>0</v>
      </c>
      <c r="BD118" s="115">
        <f>'SO407.1 - PRÍPOJKA NN – CSS'!F39</f>
        <v>0</v>
      </c>
      <c r="BE118" s="7"/>
      <c r="BT118" s="116" t="s">
        <v>83</v>
      </c>
      <c r="BV118" s="116" t="s">
        <v>77</v>
      </c>
      <c r="BW118" s="116" t="s">
        <v>154</v>
      </c>
      <c r="BX118" s="116" t="s">
        <v>4</v>
      </c>
      <c r="CL118" s="116" t="s">
        <v>1</v>
      </c>
      <c r="CM118" s="116" t="s">
        <v>75</v>
      </c>
    </row>
    <row r="119" s="7" customFormat="1" ht="16.5" customHeight="1">
      <c r="A119" s="105" t="s">
        <v>79</v>
      </c>
      <c r="B119" s="106"/>
      <c r="C119" s="107"/>
      <c r="D119" s="108" t="s">
        <v>155</v>
      </c>
      <c r="E119" s="108"/>
      <c r="F119" s="108"/>
      <c r="G119" s="108"/>
      <c r="H119" s="108"/>
      <c r="I119" s="109"/>
      <c r="J119" s="108" t="s">
        <v>156</v>
      </c>
      <c r="K119" s="108"/>
      <c r="L119" s="108"/>
      <c r="M119" s="108"/>
      <c r="N119" s="108"/>
      <c r="O119" s="108"/>
      <c r="P119" s="108"/>
      <c r="Q119" s="108"/>
      <c r="R119" s="108"/>
      <c r="S119" s="108"/>
      <c r="T119" s="108"/>
      <c r="U119" s="108"/>
      <c r="V119" s="108"/>
      <c r="W119" s="108"/>
      <c r="X119" s="108"/>
      <c r="Y119" s="108"/>
      <c r="Z119" s="108"/>
      <c r="AA119" s="108"/>
      <c r="AB119" s="108"/>
      <c r="AC119" s="108"/>
      <c r="AD119" s="108"/>
      <c r="AE119" s="108"/>
      <c r="AF119" s="108"/>
      <c r="AG119" s="110">
        <f>'SO408.1 - PRÍSTREŠKY MHD'!J32</f>
        <v>0</v>
      </c>
      <c r="AH119" s="109"/>
      <c r="AI119" s="109"/>
      <c r="AJ119" s="109"/>
      <c r="AK119" s="109"/>
      <c r="AL119" s="109"/>
      <c r="AM119" s="109"/>
      <c r="AN119" s="110">
        <f>SUM(AG119,AT119)</f>
        <v>0</v>
      </c>
      <c r="AO119" s="109"/>
      <c r="AP119" s="109"/>
      <c r="AQ119" s="111" t="s">
        <v>82</v>
      </c>
      <c r="AR119" s="106"/>
      <c r="AS119" s="112">
        <v>0</v>
      </c>
      <c r="AT119" s="113">
        <f>ROUND(SUM(AV119:AW119),2)</f>
        <v>0</v>
      </c>
      <c r="AU119" s="114">
        <f>'SO408.1 - PRÍSTREŠKY MHD'!P128</f>
        <v>0</v>
      </c>
      <c r="AV119" s="113">
        <f>'SO408.1 - PRÍSTREŠKY MHD'!J35</f>
        <v>0</v>
      </c>
      <c r="AW119" s="113">
        <f>'SO408.1 - PRÍSTREŠKY MHD'!J36</f>
        <v>0</v>
      </c>
      <c r="AX119" s="113">
        <f>'SO408.1 - PRÍSTREŠKY MHD'!J37</f>
        <v>0</v>
      </c>
      <c r="AY119" s="113">
        <f>'SO408.1 - PRÍSTREŠKY MHD'!J38</f>
        <v>0</v>
      </c>
      <c r="AZ119" s="113">
        <f>'SO408.1 - PRÍSTREŠKY MHD'!F35</f>
        <v>0</v>
      </c>
      <c r="BA119" s="113">
        <f>'SO408.1 - PRÍSTREŠKY MHD'!F36</f>
        <v>0</v>
      </c>
      <c r="BB119" s="113">
        <f>'SO408.1 - PRÍSTREŠKY MHD'!F37</f>
        <v>0</v>
      </c>
      <c r="BC119" s="113">
        <f>'SO408.1 - PRÍSTREŠKY MHD'!F38</f>
        <v>0</v>
      </c>
      <c r="BD119" s="115">
        <f>'SO408.1 - PRÍSTREŠKY MHD'!F39</f>
        <v>0</v>
      </c>
      <c r="BE119" s="7"/>
      <c r="BT119" s="116" t="s">
        <v>83</v>
      </c>
      <c r="BV119" s="116" t="s">
        <v>77</v>
      </c>
      <c r="BW119" s="116" t="s">
        <v>157</v>
      </c>
      <c r="BX119" s="116" t="s">
        <v>4</v>
      </c>
      <c r="CL119" s="116" t="s">
        <v>1</v>
      </c>
      <c r="CM119" s="116" t="s">
        <v>75</v>
      </c>
    </row>
    <row r="120" s="7" customFormat="1" ht="16.5" customHeight="1">
      <c r="A120" s="105" t="s">
        <v>79</v>
      </c>
      <c r="B120" s="106"/>
      <c r="C120" s="107"/>
      <c r="D120" s="108" t="s">
        <v>158</v>
      </c>
      <c r="E120" s="108"/>
      <c r="F120" s="108"/>
      <c r="G120" s="108"/>
      <c r="H120" s="108"/>
      <c r="I120" s="109"/>
      <c r="J120" s="108" t="s">
        <v>159</v>
      </c>
      <c r="K120" s="108"/>
      <c r="L120" s="108"/>
      <c r="M120" s="108"/>
      <c r="N120" s="108"/>
      <c r="O120" s="108"/>
      <c r="P120" s="108"/>
      <c r="Q120" s="108"/>
      <c r="R120" s="108"/>
      <c r="S120" s="108"/>
      <c r="T120" s="108"/>
      <c r="U120" s="108"/>
      <c r="V120" s="108"/>
      <c r="W120" s="108"/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10">
        <f>'SO409.1 - PRÍPOJKA NN – P...'!J32</f>
        <v>0</v>
      </c>
      <c r="AH120" s="109"/>
      <c r="AI120" s="109"/>
      <c r="AJ120" s="109"/>
      <c r="AK120" s="109"/>
      <c r="AL120" s="109"/>
      <c r="AM120" s="109"/>
      <c r="AN120" s="110">
        <f>SUM(AG120,AT120)</f>
        <v>0</v>
      </c>
      <c r="AO120" s="109"/>
      <c r="AP120" s="109"/>
      <c r="AQ120" s="111" t="s">
        <v>82</v>
      </c>
      <c r="AR120" s="106"/>
      <c r="AS120" s="112">
        <v>0</v>
      </c>
      <c r="AT120" s="113">
        <f>ROUND(SUM(AV120:AW120),2)</f>
        <v>0</v>
      </c>
      <c r="AU120" s="114">
        <f>'SO409.1 - PRÍPOJKA NN – P...'!P129</f>
        <v>0</v>
      </c>
      <c r="AV120" s="113">
        <f>'SO409.1 - PRÍPOJKA NN – P...'!J35</f>
        <v>0</v>
      </c>
      <c r="AW120" s="113">
        <f>'SO409.1 - PRÍPOJKA NN – P...'!J36</f>
        <v>0</v>
      </c>
      <c r="AX120" s="113">
        <f>'SO409.1 - PRÍPOJKA NN – P...'!J37</f>
        <v>0</v>
      </c>
      <c r="AY120" s="113">
        <f>'SO409.1 - PRÍPOJKA NN – P...'!J38</f>
        <v>0</v>
      </c>
      <c r="AZ120" s="113">
        <f>'SO409.1 - PRÍPOJKA NN – P...'!F35</f>
        <v>0</v>
      </c>
      <c r="BA120" s="113">
        <f>'SO409.1 - PRÍPOJKA NN – P...'!F36</f>
        <v>0</v>
      </c>
      <c r="BB120" s="113">
        <f>'SO409.1 - PRÍPOJKA NN – P...'!F37</f>
        <v>0</v>
      </c>
      <c r="BC120" s="113">
        <f>'SO409.1 - PRÍPOJKA NN – P...'!F38</f>
        <v>0</v>
      </c>
      <c r="BD120" s="115">
        <f>'SO409.1 - PRÍPOJKA NN – P...'!F39</f>
        <v>0</v>
      </c>
      <c r="BE120" s="7"/>
      <c r="BT120" s="116" t="s">
        <v>83</v>
      </c>
      <c r="BV120" s="116" t="s">
        <v>77</v>
      </c>
      <c r="BW120" s="116" t="s">
        <v>160</v>
      </c>
      <c r="BX120" s="116" t="s">
        <v>4</v>
      </c>
      <c r="CL120" s="116" t="s">
        <v>1</v>
      </c>
      <c r="CM120" s="116" t="s">
        <v>75</v>
      </c>
    </row>
    <row r="121" s="7" customFormat="1" ht="16.5" customHeight="1">
      <c r="A121" s="105" t="s">
        <v>79</v>
      </c>
      <c r="B121" s="106"/>
      <c r="C121" s="107"/>
      <c r="D121" s="108" t="s">
        <v>161</v>
      </c>
      <c r="E121" s="108"/>
      <c r="F121" s="108"/>
      <c r="G121" s="108"/>
      <c r="H121" s="108"/>
      <c r="I121" s="109"/>
      <c r="J121" s="108" t="s">
        <v>162</v>
      </c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10">
        <f>'SO410.1 - INFORMAČNÝ A KA...'!J32</f>
        <v>0</v>
      </c>
      <c r="AH121" s="109"/>
      <c r="AI121" s="109"/>
      <c r="AJ121" s="109"/>
      <c r="AK121" s="109"/>
      <c r="AL121" s="109"/>
      <c r="AM121" s="109"/>
      <c r="AN121" s="110">
        <f>SUM(AG121,AT121)</f>
        <v>0</v>
      </c>
      <c r="AO121" s="109"/>
      <c r="AP121" s="109"/>
      <c r="AQ121" s="111" t="s">
        <v>82</v>
      </c>
      <c r="AR121" s="106"/>
      <c r="AS121" s="112">
        <v>0</v>
      </c>
      <c r="AT121" s="113">
        <f>ROUND(SUM(AV121:AW121),2)</f>
        <v>0</v>
      </c>
      <c r="AU121" s="114">
        <f>'SO410.1 - INFORMAČNÝ A KA...'!P129</f>
        <v>0</v>
      </c>
      <c r="AV121" s="113">
        <f>'SO410.1 - INFORMAČNÝ A KA...'!J35</f>
        <v>0</v>
      </c>
      <c r="AW121" s="113">
        <f>'SO410.1 - INFORMAČNÝ A KA...'!J36</f>
        <v>0</v>
      </c>
      <c r="AX121" s="113">
        <f>'SO410.1 - INFORMAČNÝ A KA...'!J37</f>
        <v>0</v>
      </c>
      <c r="AY121" s="113">
        <f>'SO410.1 - INFORMAČNÝ A KA...'!J38</f>
        <v>0</v>
      </c>
      <c r="AZ121" s="113">
        <f>'SO410.1 - INFORMAČNÝ A KA...'!F35</f>
        <v>0</v>
      </c>
      <c r="BA121" s="113">
        <f>'SO410.1 - INFORMAČNÝ A KA...'!F36</f>
        <v>0</v>
      </c>
      <c r="BB121" s="113">
        <f>'SO410.1 - INFORMAČNÝ A KA...'!F37</f>
        <v>0</v>
      </c>
      <c r="BC121" s="113">
        <f>'SO410.1 - INFORMAČNÝ A KA...'!F38</f>
        <v>0</v>
      </c>
      <c r="BD121" s="115">
        <f>'SO410.1 - INFORMAČNÝ A KA...'!F39</f>
        <v>0</v>
      </c>
      <c r="BE121" s="7"/>
      <c r="BT121" s="116" t="s">
        <v>83</v>
      </c>
      <c r="BV121" s="116" t="s">
        <v>77</v>
      </c>
      <c r="BW121" s="116" t="s">
        <v>163</v>
      </c>
      <c r="BX121" s="116" t="s">
        <v>4</v>
      </c>
      <c r="CL121" s="116" t="s">
        <v>1</v>
      </c>
      <c r="CM121" s="116" t="s">
        <v>75</v>
      </c>
    </row>
    <row r="122" s="7" customFormat="1" ht="24.75" customHeight="1">
      <c r="A122" s="105" t="s">
        <v>79</v>
      </c>
      <c r="B122" s="106"/>
      <c r="C122" s="107"/>
      <c r="D122" s="108" t="s">
        <v>164</v>
      </c>
      <c r="E122" s="108"/>
      <c r="F122" s="108"/>
      <c r="G122" s="108"/>
      <c r="H122" s="108"/>
      <c r="I122" s="109"/>
      <c r="J122" s="108" t="s">
        <v>165</v>
      </c>
      <c r="K122" s="108"/>
      <c r="L122" s="108"/>
      <c r="M122" s="108"/>
      <c r="N122" s="108"/>
      <c r="O122" s="108"/>
      <c r="P122" s="108"/>
      <c r="Q122" s="108"/>
      <c r="R122" s="108"/>
      <c r="S122" s="108"/>
      <c r="T122" s="108"/>
      <c r="U122" s="108"/>
      <c r="V122" s="108"/>
      <c r="W122" s="108"/>
      <c r="X122" s="108"/>
      <c r="Y122" s="108"/>
      <c r="Z122" s="108"/>
      <c r="AA122" s="108"/>
      <c r="AB122" s="108"/>
      <c r="AC122" s="108"/>
      <c r="AD122" s="108"/>
      <c r="AE122" s="108"/>
      <c r="AF122" s="108"/>
      <c r="AG122" s="110">
        <f>'SO411.1 - PRELOŽKY VEREJN...'!J32</f>
        <v>0</v>
      </c>
      <c r="AH122" s="109"/>
      <c r="AI122" s="109"/>
      <c r="AJ122" s="109"/>
      <c r="AK122" s="109"/>
      <c r="AL122" s="109"/>
      <c r="AM122" s="109"/>
      <c r="AN122" s="110">
        <f>SUM(AG122,AT122)</f>
        <v>0</v>
      </c>
      <c r="AO122" s="109"/>
      <c r="AP122" s="109"/>
      <c r="AQ122" s="111" t="s">
        <v>82</v>
      </c>
      <c r="AR122" s="106"/>
      <c r="AS122" s="125">
        <v>0</v>
      </c>
      <c r="AT122" s="126">
        <f>ROUND(SUM(AV122:AW122),2)</f>
        <v>0</v>
      </c>
      <c r="AU122" s="127">
        <f>'SO411.1 - PRELOŽKY VEREJN...'!P135</f>
        <v>0</v>
      </c>
      <c r="AV122" s="126">
        <f>'SO411.1 - PRELOŽKY VEREJN...'!J35</f>
        <v>0</v>
      </c>
      <c r="AW122" s="126">
        <f>'SO411.1 - PRELOŽKY VEREJN...'!J36</f>
        <v>0</v>
      </c>
      <c r="AX122" s="126">
        <f>'SO411.1 - PRELOŽKY VEREJN...'!J37</f>
        <v>0</v>
      </c>
      <c r="AY122" s="126">
        <f>'SO411.1 - PRELOŽKY VEREJN...'!J38</f>
        <v>0</v>
      </c>
      <c r="AZ122" s="126">
        <f>'SO411.1 - PRELOŽKY VEREJN...'!F35</f>
        <v>0</v>
      </c>
      <c r="BA122" s="126">
        <f>'SO411.1 - PRELOŽKY VEREJN...'!F36</f>
        <v>0</v>
      </c>
      <c r="BB122" s="126">
        <f>'SO411.1 - PRELOŽKY VEREJN...'!F37</f>
        <v>0</v>
      </c>
      <c r="BC122" s="126">
        <f>'SO411.1 - PRELOŽKY VEREJN...'!F38</f>
        <v>0</v>
      </c>
      <c r="BD122" s="128">
        <f>'SO411.1 - PRELOŽKY VEREJN...'!F39</f>
        <v>0</v>
      </c>
      <c r="BE122" s="7"/>
      <c r="BT122" s="116" t="s">
        <v>83</v>
      </c>
      <c r="BV122" s="116" t="s">
        <v>77</v>
      </c>
      <c r="BW122" s="116" t="s">
        <v>166</v>
      </c>
      <c r="BX122" s="116" t="s">
        <v>4</v>
      </c>
      <c r="CL122" s="116" t="s">
        <v>1</v>
      </c>
      <c r="CM122" s="116" t="s">
        <v>75</v>
      </c>
    </row>
    <row r="123" s="2" customFormat="1" ht="30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5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</row>
    <row r="124" s="2" customFormat="1" ht="6.96" customHeight="1">
      <c r="A124" s="34"/>
      <c r="B124" s="61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  <c r="AA124" s="62"/>
      <c r="AB124" s="62"/>
      <c r="AC124" s="62"/>
      <c r="AD124" s="62"/>
      <c r="AE124" s="62"/>
      <c r="AF124" s="62"/>
      <c r="AG124" s="62"/>
      <c r="AH124" s="62"/>
      <c r="AI124" s="62"/>
      <c r="AJ124" s="62"/>
      <c r="AK124" s="62"/>
      <c r="AL124" s="62"/>
      <c r="AM124" s="62"/>
      <c r="AN124" s="62"/>
      <c r="AO124" s="62"/>
      <c r="AP124" s="62"/>
      <c r="AQ124" s="62"/>
      <c r="AR124" s="35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</row>
  </sheetData>
  <mergeCells count="150">
    <mergeCell ref="D104:H104"/>
    <mergeCell ref="J104:AF104"/>
    <mergeCell ref="K105:AF105"/>
    <mergeCell ref="E105:I105"/>
    <mergeCell ref="K106:AF106"/>
    <mergeCell ref="E106:I106"/>
    <mergeCell ref="J107:AF107"/>
    <mergeCell ref="D107:H107"/>
    <mergeCell ref="D108:H108"/>
    <mergeCell ref="J108:AF108"/>
    <mergeCell ref="E109:I109"/>
    <mergeCell ref="K109:AF109"/>
    <mergeCell ref="K110:AF110"/>
    <mergeCell ref="E110:I110"/>
    <mergeCell ref="K111:AF111"/>
    <mergeCell ref="E111:I111"/>
    <mergeCell ref="K112:AF112"/>
    <mergeCell ref="E112:I112"/>
    <mergeCell ref="D113:H113"/>
    <mergeCell ref="J113:AF113"/>
    <mergeCell ref="D114:H114"/>
    <mergeCell ref="J114:AF114"/>
    <mergeCell ref="K115:AF115"/>
    <mergeCell ref="E115:I115"/>
    <mergeCell ref="E116:I116"/>
    <mergeCell ref="K116:AF116"/>
    <mergeCell ref="D117:H117"/>
    <mergeCell ref="J117:AF117"/>
    <mergeCell ref="D118:H118"/>
    <mergeCell ref="J118:AF118"/>
    <mergeCell ref="D119:H119"/>
    <mergeCell ref="J119:AF119"/>
    <mergeCell ref="D120:H120"/>
    <mergeCell ref="J120:AF120"/>
    <mergeCell ref="D121:H121"/>
    <mergeCell ref="J121:AF121"/>
    <mergeCell ref="D122:H122"/>
    <mergeCell ref="J122:AF122"/>
    <mergeCell ref="AG101:AM101"/>
    <mergeCell ref="AN101:AP101"/>
    <mergeCell ref="AG102:AM102"/>
    <mergeCell ref="AN102:AP102"/>
    <mergeCell ref="AN103:AP103"/>
    <mergeCell ref="AG103:AM103"/>
    <mergeCell ref="AG104:AM104"/>
    <mergeCell ref="AN104:AP104"/>
    <mergeCell ref="AN105:AP105"/>
    <mergeCell ref="AG105:AM105"/>
    <mergeCell ref="AN106:AP106"/>
    <mergeCell ref="AG106:AM106"/>
    <mergeCell ref="AG107:AM107"/>
    <mergeCell ref="AN107:AP107"/>
    <mergeCell ref="AN108:AP108"/>
    <mergeCell ref="AG108:AM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G115:AM115"/>
    <mergeCell ref="AN115:AP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N121:AP121"/>
    <mergeCell ref="AG121:AM121"/>
    <mergeCell ref="AN122:AP122"/>
    <mergeCell ref="AG122:AM122"/>
    <mergeCell ref="L85:AO85"/>
    <mergeCell ref="I92:AF92"/>
    <mergeCell ref="C92:G92"/>
    <mergeCell ref="J95:AF95"/>
    <mergeCell ref="D95:H95"/>
    <mergeCell ref="J96:AF96"/>
    <mergeCell ref="D96:H96"/>
    <mergeCell ref="J97:AF97"/>
    <mergeCell ref="D97:H97"/>
    <mergeCell ref="J98:AF98"/>
    <mergeCell ref="D98:H98"/>
    <mergeCell ref="J99:AF99"/>
    <mergeCell ref="D99:H99"/>
    <mergeCell ref="D100:H100"/>
    <mergeCell ref="J100:AF100"/>
    <mergeCell ref="D101:H101"/>
    <mergeCell ref="J101:AF101"/>
    <mergeCell ref="J102:AF102"/>
    <mergeCell ref="D102:H102"/>
    <mergeCell ref="D103:H103"/>
    <mergeCell ref="J103:AF103"/>
    <mergeCell ref="AM87:AN87"/>
    <mergeCell ref="AM89:AP89"/>
    <mergeCell ref="AS89:AT91"/>
    <mergeCell ref="AM90:AP9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N98:AP98"/>
    <mergeCell ref="AG98:AM98"/>
    <mergeCell ref="AG99:AM99"/>
    <mergeCell ref="AN99:AP99"/>
    <mergeCell ref="AN100:AP100"/>
    <mergeCell ref="AG100:AM100"/>
    <mergeCell ref="AG94:AM94"/>
    <mergeCell ref="AN94:AP9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</mergeCells>
  <hyperlinks>
    <hyperlink ref="A95" location="'SO000 - INVESTIČNÉ NÁKLAD...'!C2" display="/"/>
    <hyperlink ref="A96" location="'SO011 - DOPRAVNÉ ZNAČENIE'!C2" display="/"/>
    <hyperlink ref="A97" location="'SO101 - WATSONOVA ULICA –...'!C2" display="/"/>
    <hyperlink ref="A98" location="'SO102 - LETNÁ ULICA – STA...'!C2" display="/"/>
    <hyperlink ref="A99" location="'SO103 - FESTIVALOVÉ NÁMES...'!C2" display="/"/>
    <hyperlink ref="A100" location="'SO104 - ZASTÁVKA AMFITEÁT...'!C2" display="/"/>
    <hyperlink ref="A101" location="'SO105 - STARÁ SPIŚSKÁ CES...'!C2" display="/"/>
    <hyperlink ref="A102" location="'SO106 - PRESTAVBA ZASTÁVK...'!C2" display="/"/>
    <hyperlink ref="A103" location="'SO107 - PRIECHOD PRE CHOD...'!C2" display="/"/>
    <hyperlink ref="A105" location="'SO 401.11 - VEREJNÉ OSVET...'!C2" display="/"/>
    <hyperlink ref="A106" location="'SO 401.12 - VEREJNÉ OSVET...'!C2" display="/"/>
    <hyperlink ref="A107" location="'SO402.1 - PRÍPOJKY CESTNE...'!C2" display="/"/>
    <hyperlink ref="A109" location="'SO403.1.1 - PRELOŽKY A OC...'!C2" display="/"/>
    <hyperlink ref="A110" location="'SO403.1.2 - PRELOŽKY A OC...'!C2" display="/"/>
    <hyperlink ref="A111" location="'SO403.1.3 - PRELOŽKY A OC...'!C2" display="/"/>
    <hyperlink ref="A112" location="'SO403.1.4 - PRELOŽKY A OC...'!C2" display="/"/>
    <hyperlink ref="A113" location="'SO404.1 - TERENNÉ A SADOV...'!C2" display="/"/>
    <hyperlink ref="A115" location="'SO405.1.1 - PRELOŽKY TRAK...'!C2" display="/"/>
    <hyperlink ref="A116" location="'SO405.1.2 - PRELOŽKY TRAK...'!C2" display="/"/>
    <hyperlink ref="A117" location="'SO406.1 - CESTNÁ SVETELNÁ...'!C2" display="/"/>
    <hyperlink ref="A118" location="'SO407.1 - PRÍPOJKA NN – CSS'!C2" display="/"/>
    <hyperlink ref="A119" location="'SO408.1 - PRÍSTREŠKY MHD'!C2" display="/"/>
    <hyperlink ref="A120" location="'SO409.1 - PRÍPOJKA NN – P...'!C2" display="/"/>
    <hyperlink ref="A121" location="'SO410.1 - INFORMAČNÝ A KA...'!C2" display="/"/>
    <hyperlink ref="A122" location="'SO411.1 - PRELOŽKY VEREJN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912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556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J109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ROUND((SUM(BE109:BE116) + SUM(BE136:BE203)),  2)</f>
        <v>0</v>
      </c>
      <c r="G35" s="139"/>
      <c r="H35" s="139"/>
      <c r="I35" s="140">
        <v>0.23000000000000001</v>
      </c>
      <c r="J35" s="138">
        <f>ROUND(((SUM(BE109:BE116) + SUM(BE136:BE203))*I35),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ROUND((SUM(BF109:BF116) + SUM(BF136:BF203)),  2)</f>
        <v>0</v>
      </c>
      <c r="G36" s="34"/>
      <c r="H36" s="34"/>
      <c r="I36" s="142">
        <v>0.23000000000000001</v>
      </c>
      <c r="J36" s="141">
        <f>ROUND(((SUM(BF109:BF116) + SUM(BF136:BF203))*I36),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ROUND((SUM(BG109:BG116) + SUM(BG136:BG203)),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ROUND((SUM(BH109:BH116) + SUM(BH136:BH203)),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ROUND((SUM(BI109:BI116) + SUM(BI136:BI203)),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30" customHeight="1">
      <c r="A87" s="34"/>
      <c r="B87" s="35"/>
      <c r="C87" s="34"/>
      <c r="D87" s="34"/>
      <c r="E87" s="68" t="str">
        <f>E9</f>
        <v>SO107 - PRIECHOD PRE CHODCOV - WATSONOVA ULICA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J136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177</v>
      </c>
      <c r="E97" s="156"/>
      <c r="F97" s="156"/>
      <c r="G97" s="156"/>
      <c r="H97" s="156"/>
      <c r="I97" s="156"/>
      <c r="J97" s="157">
        <f>J137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2" customFormat="1" ht="19.92" customHeight="1">
      <c r="A98" s="12"/>
      <c r="B98" s="213"/>
      <c r="C98" s="12"/>
      <c r="D98" s="214" t="s">
        <v>323</v>
      </c>
      <c r="E98" s="215"/>
      <c r="F98" s="215"/>
      <c r="G98" s="215"/>
      <c r="H98" s="215"/>
      <c r="I98" s="215"/>
      <c r="J98" s="216">
        <f>J138</f>
        <v>0</v>
      </c>
      <c r="K98" s="12"/>
      <c r="L98" s="213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idden="1" s="12" customFormat="1" ht="19.92" customHeight="1">
      <c r="A99" s="12"/>
      <c r="B99" s="213"/>
      <c r="C99" s="12"/>
      <c r="D99" s="214" t="s">
        <v>324</v>
      </c>
      <c r="E99" s="215"/>
      <c r="F99" s="215"/>
      <c r="G99" s="215"/>
      <c r="H99" s="215"/>
      <c r="I99" s="215"/>
      <c r="J99" s="216">
        <f>J158</f>
        <v>0</v>
      </c>
      <c r="K99" s="12"/>
      <c r="L99" s="213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idden="1" s="12" customFormat="1" ht="19.92" customHeight="1">
      <c r="A100" s="12"/>
      <c r="B100" s="213"/>
      <c r="C100" s="12"/>
      <c r="D100" s="214" t="s">
        <v>557</v>
      </c>
      <c r="E100" s="215"/>
      <c r="F100" s="215"/>
      <c r="G100" s="215"/>
      <c r="H100" s="215"/>
      <c r="I100" s="215"/>
      <c r="J100" s="216">
        <f>J162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325</v>
      </c>
      <c r="E101" s="215"/>
      <c r="F101" s="215"/>
      <c r="G101" s="215"/>
      <c r="H101" s="215"/>
      <c r="I101" s="215"/>
      <c r="J101" s="216">
        <f>J166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12" customFormat="1" ht="19.92" customHeight="1">
      <c r="A102" s="12"/>
      <c r="B102" s="213"/>
      <c r="C102" s="12"/>
      <c r="D102" s="214" t="s">
        <v>326</v>
      </c>
      <c r="E102" s="215"/>
      <c r="F102" s="215"/>
      <c r="G102" s="215"/>
      <c r="H102" s="215"/>
      <c r="I102" s="215"/>
      <c r="J102" s="216">
        <f>J178</f>
        <v>0</v>
      </c>
      <c r="K102" s="12"/>
      <c r="L102" s="213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hidden="1" s="12" customFormat="1" ht="19.92" customHeight="1">
      <c r="A103" s="12"/>
      <c r="B103" s="213"/>
      <c r="C103" s="12"/>
      <c r="D103" s="214" t="s">
        <v>227</v>
      </c>
      <c r="E103" s="215"/>
      <c r="F103" s="215"/>
      <c r="G103" s="215"/>
      <c r="H103" s="215"/>
      <c r="I103" s="215"/>
      <c r="J103" s="216">
        <f>J181</f>
        <v>0</v>
      </c>
      <c r="K103" s="12"/>
      <c r="L103" s="213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hidden="1" s="12" customFormat="1" ht="19.92" customHeight="1">
      <c r="A104" s="12"/>
      <c r="B104" s="213"/>
      <c r="C104" s="12"/>
      <c r="D104" s="214" t="s">
        <v>327</v>
      </c>
      <c r="E104" s="215"/>
      <c r="F104" s="215"/>
      <c r="G104" s="215"/>
      <c r="H104" s="215"/>
      <c r="I104" s="215"/>
      <c r="J104" s="216">
        <f>J198</f>
        <v>0</v>
      </c>
      <c r="K104" s="12"/>
      <c r="L104" s="213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hidden="1" s="9" customFormat="1" ht="24.96" customHeight="1">
      <c r="A105" s="9"/>
      <c r="B105" s="154"/>
      <c r="C105" s="9"/>
      <c r="D105" s="155" t="s">
        <v>558</v>
      </c>
      <c r="E105" s="156"/>
      <c r="F105" s="156"/>
      <c r="G105" s="156"/>
      <c r="H105" s="156"/>
      <c r="I105" s="156"/>
      <c r="J105" s="157">
        <f>J200</f>
        <v>0</v>
      </c>
      <c r="K105" s="9"/>
      <c r="L105" s="15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2" customFormat="1" ht="19.92" customHeight="1">
      <c r="A106" s="12"/>
      <c r="B106" s="213"/>
      <c r="C106" s="12"/>
      <c r="D106" s="214" t="s">
        <v>559</v>
      </c>
      <c r="E106" s="215"/>
      <c r="F106" s="215"/>
      <c r="G106" s="215"/>
      <c r="H106" s="215"/>
      <c r="I106" s="215"/>
      <c r="J106" s="216">
        <f>J201</f>
        <v>0</v>
      </c>
      <c r="K106" s="12"/>
      <c r="L106" s="213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hidden="1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hidden="1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 s="2" customFormat="1" ht="29.28" customHeight="1">
      <c r="A109" s="34"/>
      <c r="B109" s="35"/>
      <c r="C109" s="153" t="s">
        <v>178</v>
      </c>
      <c r="D109" s="34"/>
      <c r="E109" s="34"/>
      <c r="F109" s="34"/>
      <c r="G109" s="34"/>
      <c r="H109" s="34"/>
      <c r="I109" s="34"/>
      <c r="J109" s="158">
        <f>ROUND(J110 + J111 + J112 + J113 + J114 + J115,2)</f>
        <v>0</v>
      </c>
      <c r="K109" s="34"/>
      <c r="L109" s="56"/>
      <c r="N109" s="159" t="s">
        <v>39</v>
      </c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 s="2" customFormat="1" ht="18" customHeight="1">
      <c r="A110" s="34"/>
      <c r="B110" s="160"/>
      <c r="C110" s="161"/>
      <c r="D110" s="162" t="s">
        <v>228</v>
      </c>
      <c r="E110" s="163"/>
      <c r="F110" s="163"/>
      <c r="G110" s="161"/>
      <c r="H110" s="161"/>
      <c r="I110" s="161"/>
      <c r="J110" s="164">
        <v>0</v>
      </c>
      <c r="K110" s="161"/>
      <c r="L110" s="165"/>
      <c r="M110" s="166"/>
      <c r="N110" s="167" t="s">
        <v>41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180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115</v>
      </c>
      <c r="BK110" s="166"/>
      <c r="BL110" s="166"/>
      <c r="BM110" s="166"/>
    </row>
    <row r="111" hidden="1" s="2" customFormat="1" ht="18" customHeight="1">
      <c r="A111" s="34"/>
      <c r="B111" s="160"/>
      <c r="C111" s="161"/>
      <c r="D111" s="162" t="s">
        <v>229</v>
      </c>
      <c r="E111" s="163"/>
      <c r="F111" s="163"/>
      <c r="G111" s="161"/>
      <c r="H111" s="161"/>
      <c r="I111" s="161"/>
      <c r="J111" s="164">
        <v>0</v>
      </c>
      <c r="K111" s="161"/>
      <c r="L111" s="165"/>
      <c r="M111" s="166"/>
      <c r="N111" s="167" t="s">
        <v>41</v>
      </c>
      <c r="O111" s="166"/>
      <c r="P111" s="166"/>
      <c r="Q111" s="166"/>
      <c r="R111" s="166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8" t="s">
        <v>180</v>
      </c>
      <c r="AZ111" s="166"/>
      <c r="BA111" s="166"/>
      <c r="BB111" s="166"/>
      <c r="BC111" s="166"/>
      <c r="BD111" s="166"/>
      <c r="BE111" s="169">
        <f>IF(N111="základná",J111,0)</f>
        <v>0</v>
      </c>
      <c r="BF111" s="169">
        <f>IF(N111="znížená",J111,0)</f>
        <v>0</v>
      </c>
      <c r="BG111" s="169">
        <f>IF(N111="zákl. prenesená",J111,0)</f>
        <v>0</v>
      </c>
      <c r="BH111" s="169">
        <f>IF(N111="zníž. prenesená",J111,0)</f>
        <v>0</v>
      </c>
      <c r="BI111" s="169">
        <f>IF(N111="nulová",J111,0)</f>
        <v>0</v>
      </c>
      <c r="BJ111" s="168" t="s">
        <v>115</v>
      </c>
      <c r="BK111" s="166"/>
      <c r="BL111" s="166"/>
      <c r="BM111" s="166"/>
    </row>
    <row r="112" hidden="1" s="2" customFormat="1" ht="18" customHeight="1">
      <c r="A112" s="34"/>
      <c r="B112" s="160"/>
      <c r="C112" s="161"/>
      <c r="D112" s="162" t="s">
        <v>230</v>
      </c>
      <c r="E112" s="163"/>
      <c r="F112" s="163"/>
      <c r="G112" s="161"/>
      <c r="H112" s="161"/>
      <c r="I112" s="161"/>
      <c r="J112" s="164">
        <v>0</v>
      </c>
      <c r="K112" s="161"/>
      <c r="L112" s="165"/>
      <c r="M112" s="166"/>
      <c r="N112" s="167" t="s">
        <v>41</v>
      </c>
      <c r="O112" s="166"/>
      <c r="P112" s="166"/>
      <c r="Q112" s="166"/>
      <c r="R112" s="166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8" t="s">
        <v>180</v>
      </c>
      <c r="AZ112" s="166"/>
      <c r="BA112" s="166"/>
      <c r="BB112" s="166"/>
      <c r="BC112" s="166"/>
      <c r="BD112" s="166"/>
      <c r="BE112" s="169">
        <f>IF(N112="základná",J112,0)</f>
        <v>0</v>
      </c>
      <c r="BF112" s="169">
        <f>IF(N112="znížená",J112,0)</f>
        <v>0</v>
      </c>
      <c r="BG112" s="169">
        <f>IF(N112="zákl. prenesená",J112,0)</f>
        <v>0</v>
      </c>
      <c r="BH112" s="169">
        <f>IF(N112="zníž. prenesená",J112,0)</f>
        <v>0</v>
      </c>
      <c r="BI112" s="169">
        <f>IF(N112="nulová",J112,0)</f>
        <v>0</v>
      </c>
      <c r="BJ112" s="168" t="s">
        <v>115</v>
      </c>
      <c r="BK112" s="166"/>
      <c r="BL112" s="166"/>
      <c r="BM112" s="166"/>
    </row>
    <row r="113" hidden="1" s="2" customFormat="1" ht="18" customHeight="1">
      <c r="A113" s="34"/>
      <c r="B113" s="160"/>
      <c r="C113" s="161"/>
      <c r="D113" s="162" t="s">
        <v>231</v>
      </c>
      <c r="E113" s="163"/>
      <c r="F113" s="163"/>
      <c r="G113" s="161"/>
      <c r="H113" s="161"/>
      <c r="I113" s="161"/>
      <c r="J113" s="164">
        <v>0</v>
      </c>
      <c r="K113" s="161"/>
      <c r="L113" s="165"/>
      <c r="M113" s="166"/>
      <c r="N113" s="167" t="s">
        <v>41</v>
      </c>
      <c r="O113" s="166"/>
      <c r="P113" s="166"/>
      <c r="Q113" s="166"/>
      <c r="R113" s="166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6"/>
      <c r="AW113" s="166"/>
      <c r="AX113" s="166"/>
      <c r="AY113" s="168" t="s">
        <v>180</v>
      </c>
      <c r="AZ113" s="166"/>
      <c r="BA113" s="166"/>
      <c r="BB113" s="166"/>
      <c r="BC113" s="166"/>
      <c r="BD113" s="166"/>
      <c r="BE113" s="169">
        <f>IF(N113="základná",J113,0)</f>
        <v>0</v>
      </c>
      <c r="BF113" s="169">
        <f>IF(N113="znížená",J113,0)</f>
        <v>0</v>
      </c>
      <c r="BG113" s="169">
        <f>IF(N113="zákl. prenesená",J113,0)</f>
        <v>0</v>
      </c>
      <c r="BH113" s="169">
        <f>IF(N113="zníž. prenesená",J113,0)</f>
        <v>0</v>
      </c>
      <c r="BI113" s="169">
        <f>IF(N113="nulová",J113,0)</f>
        <v>0</v>
      </c>
      <c r="BJ113" s="168" t="s">
        <v>115</v>
      </c>
      <c r="BK113" s="166"/>
      <c r="BL113" s="166"/>
      <c r="BM113" s="166"/>
    </row>
    <row r="114" hidden="1" s="2" customFormat="1" ht="18" customHeight="1">
      <c r="A114" s="34"/>
      <c r="B114" s="160"/>
      <c r="C114" s="161"/>
      <c r="D114" s="162" t="s">
        <v>232</v>
      </c>
      <c r="E114" s="163"/>
      <c r="F114" s="163"/>
      <c r="G114" s="161"/>
      <c r="H114" s="161"/>
      <c r="I114" s="161"/>
      <c r="J114" s="164">
        <v>0</v>
      </c>
      <c r="K114" s="161"/>
      <c r="L114" s="165"/>
      <c r="M114" s="166"/>
      <c r="N114" s="167" t="s">
        <v>41</v>
      </c>
      <c r="O114" s="166"/>
      <c r="P114" s="166"/>
      <c r="Q114" s="166"/>
      <c r="R114" s="166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8" t="s">
        <v>180</v>
      </c>
      <c r="AZ114" s="166"/>
      <c r="BA114" s="166"/>
      <c r="BB114" s="166"/>
      <c r="BC114" s="166"/>
      <c r="BD114" s="166"/>
      <c r="BE114" s="169">
        <f>IF(N114="základná",J114,0)</f>
        <v>0</v>
      </c>
      <c r="BF114" s="169">
        <f>IF(N114="znížená",J114,0)</f>
        <v>0</v>
      </c>
      <c r="BG114" s="169">
        <f>IF(N114="zákl. prenesená",J114,0)</f>
        <v>0</v>
      </c>
      <c r="BH114" s="169">
        <f>IF(N114="zníž. prenesená",J114,0)</f>
        <v>0</v>
      </c>
      <c r="BI114" s="169">
        <f>IF(N114="nulová",J114,0)</f>
        <v>0</v>
      </c>
      <c r="BJ114" s="168" t="s">
        <v>115</v>
      </c>
      <c r="BK114" s="166"/>
      <c r="BL114" s="166"/>
      <c r="BM114" s="166"/>
    </row>
    <row r="115" hidden="1" s="2" customFormat="1" ht="18" customHeight="1">
      <c r="A115" s="34"/>
      <c r="B115" s="160"/>
      <c r="C115" s="161"/>
      <c r="D115" s="163" t="s">
        <v>185</v>
      </c>
      <c r="E115" s="161"/>
      <c r="F115" s="161"/>
      <c r="G115" s="161"/>
      <c r="H115" s="161"/>
      <c r="I115" s="161"/>
      <c r="J115" s="164">
        <f>ROUND(J30*T115,2)</f>
        <v>0</v>
      </c>
      <c r="K115" s="161"/>
      <c r="L115" s="165"/>
      <c r="M115" s="166"/>
      <c r="N115" s="167" t="s">
        <v>41</v>
      </c>
      <c r="O115" s="166"/>
      <c r="P115" s="166"/>
      <c r="Q115" s="166"/>
      <c r="R115" s="166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8" t="s">
        <v>186</v>
      </c>
      <c r="AZ115" s="166"/>
      <c r="BA115" s="166"/>
      <c r="BB115" s="166"/>
      <c r="BC115" s="166"/>
      <c r="BD115" s="166"/>
      <c r="BE115" s="169">
        <f>IF(N115="základná",J115,0)</f>
        <v>0</v>
      </c>
      <c r="BF115" s="169">
        <f>IF(N115="znížená",J115,0)</f>
        <v>0</v>
      </c>
      <c r="BG115" s="169">
        <f>IF(N115="zákl. prenesená",J115,0)</f>
        <v>0</v>
      </c>
      <c r="BH115" s="169">
        <f>IF(N115="zníž. prenesená",J115,0)</f>
        <v>0</v>
      </c>
      <c r="BI115" s="169">
        <f>IF(N115="nulová",J115,0)</f>
        <v>0</v>
      </c>
      <c r="BJ115" s="168" t="s">
        <v>115</v>
      </c>
      <c r="BK115" s="166"/>
      <c r="BL115" s="166"/>
      <c r="BM115" s="166"/>
    </row>
    <row r="116" hidden="1" s="2" customForma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hidden="1" s="2" customFormat="1" ht="29.28" customHeight="1">
      <c r="A117" s="34"/>
      <c r="B117" s="35"/>
      <c r="C117" s="170" t="s">
        <v>187</v>
      </c>
      <c r="D117" s="143"/>
      <c r="E117" s="143"/>
      <c r="F117" s="143"/>
      <c r="G117" s="143"/>
      <c r="H117" s="143"/>
      <c r="I117" s="143"/>
      <c r="J117" s="171">
        <f>ROUND(J96+J109,2)</f>
        <v>0</v>
      </c>
      <c r="K117" s="143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hidden="1" s="2" customFormat="1" ht="6.96" customHeight="1">
      <c r="A118" s="34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hidden="1"/>
    <row r="120" hidden="1"/>
    <row r="121" hidden="1"/>
    <row r="122" s="2" customFormat="1" ht="6.96" customHeight="1">
      <c r="A122" s="34"/>
      <c r="B122" s="63"/>
      <c r="C122" s="64"/>
      <c r="D122" s="64"/>
      <c r="E122" s="64"/>
      <c r="F122" s="64"/>
      <c r="G122" s="64"/>
      <c r="H122" s="64"/>
      <c r="I122" s="64"/>
      <c r="J122" s="64"/>
      <c r="K122" s="6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4.96" customHeight="1">
      <c r="A123" s="34"/>
      <c r="B123" s="35"/>
      <c r="C123" s="19" t="s">
        <v>188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15</v>
      </c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130" t="str">
        <f>E7</f>
        <v>Tlačiarne – úprava dopravnej infraštruktúry - Mesto Košice</v>
      </c>
      <c r="F126" s="28"/>
      <c r="G126" s="28"/>
      <c r="H126" s="28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168</v>
      </c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30" customHeight="1">
      <c r="A128" s="34"/>
      <c r="B128" s="35"/>
      <c r="C128" s="34"/>
      <c r="D128" s="34"/>
      <c r="E128" s="68" t="str">
        <f>E9</f>
        <v>SO107 - PRIECHOD PRE CHODCOV - WATSONOVA ULICA</v>
      </c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19</v>
      </c>
      <c r="D130" s="34"/>
      <c r="E130" s="34"/>
      <c r="F130" s="23" t="str">
        <f>F12</f>
        <v>ul. Letná, Košice</v>
      </c>
      <c r="G130" s="34"/>
      <c r="H130" s="34"/>
      <c r="I130" s="28" t="s">
        <v>21</v>
      </c>
      <c r="J130" s="70" t="str">
        <f>IF(J12="","",J12)</f>
        <v>9. 8. 2026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25.65" customHeight="1">
      <c r="A132" s="34"/>
      <c r="B132" s="35"/>
      <c r="C132" s="28" t="s">
        <v>23</v>
      </c>
      <c r="D132" s="34"/>
      <c r="E132" s="34"/>
      <c r="F132" s="23" t="str">
        <f>E15</f>
        <v>Mesto Košice, Trieda SNP 48/A, 04011 Košice</v>
      </c>
      <c r="G132" s="34"/>
      <c r="H132" s="34"/>
      <c r="I132" s="28" t="s">
        <v>29</v>
      </c>
      <c r="J132" s="32" t="str">
        <f>E21</f>
        <v>d.g.A design graphic architecture s.r.o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5.15" customHeight="1">
      <c r="A133" s="34"/>
      <c r="B133" s="35"/>
      <c r="C133" s="28" t="s">
        <v>27</v>
      </c>
      <c r="D133" s="34"/>
      <c r="E133" s="34"/>
      <c r="F133" s="23" t="str">
        <f>IF(E18="","",E18)</f>
        <v>Vyplň údaj</v>
      </c>
      <c r="G133" s="34"/>
      <c r="H133" s="34"/>
      <c r="I133" s="28" t="s">
        <v>32</v>
      </c>
      <c r="J133" s="32" t="str">
        <f>E24</f>
        <v xml:space="preserve"> 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0.32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10" customFormat="1" ht="29.28" customHeight="1">
      <c r="A135" s="172"/>
      <c r="B135" s="173"/>
      <c r="C135" s="174" t="s">
        <v>189</v>
      </c>
      <c r="D135" s="175" t="s">
        <v>60</v>
      </c>
      <c r="E135" s="175" t="s">
        <v>56</v>
      </c>
      <c r="F135" s="175" t="s">
        <v>57</v>
      </c>
      <c r="G135" s="175" t="s">
        <v>190</v>
      </c>
      <c r="H135" s="175" t="s">
        <v>191</v>
      </c>
      <c r="I135" s="175" t="s">
        <v>192</v>
      </c>
      <c r="J135" s="176" t="s">
        <v>174</v>
      </c>
      <c r="K135" s="177" t="s">
        <v>193</v>
      </c>
      <c r="L135" s="178"/>
      <c r="M135" s="87" t="s">
        <v>1</v>
      </c>
      <c r="N135" s="88" t="s">
        <v>39</v>
      </c>
      <c r="O135" s="88" t="s">
        <v>194</v>
      </c>
      <c r="P135" s="88" t="s">
        <v>195</v>
      </c>
      <c r="Q135" s="88" t="s">
        <v>196</v>
      </c>
      <c r="R135" s="88" t="s">
        <v>197</v>
      </c>
      <c r="S135" s="88" t="s">
        <v>198</v>
      </c>
      <c r="T135" s="89" t="s">
        <v>199</v>
      </c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</row>
    <row r="136" s="2" customFormat="1" ht="22.8" customHeight="1">
      <c r="A136" s="34"/>
      <c r="B136" s="35"/>
      <c r="C136" s="94" t="s">
        <v>170</v>
      </c>
      <c r="D136" s="34"/>
      <c r="E136" s="34"/>
      <c r="F136" s="34"/>
      <c r="G136" s="34"/>
      <c r="H136" s="34"/>
      <c r="I136" s="34"/>
      <c r="J136" s="179">
        <f>BK136</f>
        <v>0</v>
      </c>
      <c r="K136" s="34"/>
      <c r="L136" s="35"/>
      <c r="M136" s="90"/>
      <c r="N136" s="74"/>
      <c r="O136" s="91"/>
      <c r="P136" s="180">
        <f>P137+P200</f>
        <v>0</v>
      </c>
      <c r="Q136" s="91"/>
      <c r="R136" s="180">
        <f>R137+R200</f>
        <v>564.71626800000001</v>
      </c>
      <c r="S136" s="91"/>
      <c r="T136" s="181">
        <f>T137+T200</f>
        <v>496.39200000000005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5" t="s">
        <v>74</v>
      </c>
      <c r="AU136" s="15" t="s">
        <v>176</v>
      </c>
      <c r="BK136" s="182">
        <f>BK137+BK200</f>
        <v>0</v>
      </c>
    </row>
    <row r="137" s="11" customFormat="1" ht="25.92" customHeight="1">
      <c r="A137" s="11"/>
      <c r="B137" s="183"/>
      <c r="C137" s="11"/>
      <c r="D137" s="184" t="s">
        <v>74</v>
      </c>
      <c r="E137" s="185" t="s">
        <v>200</v>
      </c>
      <c r="F137" s="185" t="s">
        <v>201</v>
      </c>
      <c r="G137" s="11"/>
      <c r="H137" s="11"/>
      <c r="I137" s="186"/>
      <c r="J137" s="187">
        <f>BK137</f>
        <v>0</v>
      </c>
      <c r="K137" s="11"/>
      <c r="L137" s="183"/>
      <c r="M137" s="188"/>
      <c r="N137" s="189"/>
      <c r="O137" s="189"/>
      <c r="P137" s="190">
        <f>P138+P158+P162+P166+P178+P181+P198</f>
        <v>0</v>
      </c>
      <c r="Q137" s="189"/>
      <c r="R137" s="190">
        <f>R138+R158+R162+R166+R178+R181+R198</f>
        <v>564.71626800000001</v>
      </c>
      <c r="S137" s="189"/>
      <c r="T137" s="191">
        <f>T138+T158+T162+T166+T178+T181+T198</f>
        <v>496.39200000000005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R137" s="184" t="s">
        <v>83</v>
      </c>
      <c r="AT137" s="192" t="s">
        <v>74</v>
      </c>
      <c r="AU137" s="192" t="s">
        <v>75</v>
      </c>
      <c r="AY137" s="184" t="s">
        <v>202</v>
      </c>
      <c r="BK137" s="193">
        <f>BK138+BK158+BK162+BK166+BK178+BK181+BK198</f>
        <v>0</v>
      </c>
    </row>
    <row r="138" s="11" customFormat="1" ht="22.8" customHeight="1">
      <c r="A138" s="11"/>
      <c r="B138" s="183"/>
      <c r="C138" s="11"/>
      <c r="D138" s="184" t="s">
        <v>74</v>
      </c>
      <c r="E138" s="217" t="s">
        <v>83</v>
      </c>
      <c r="F138" s="217" t="s">
        <v>329</v>
      </c>
      <c r="G138" s="11"/>
      <c r="H138" s="11"/>
      <c r="I138" s="186"/>
      <c r="J138" s="218">
        <f>BK138</f>
        <v>0</v>
      </c>
      <c r="K138" s="11"/>
      <c r="L138" s="183"/>
      <c r="M138" s="188"/>
      <c r="N138" s="189"/>
      <c r="O138" s="189"/>
      <c r="P138" s="190">
        <f>SUM(P139:P157)</f>
        <v>0</v>
      </c>
      <c r="Q138" s="189"/>
      <c r="R138" s="190">
        <f>SUM(R139:R157)</f>
        <v>12.978118000000002</v>
      </c>
      <c r="S138" s="189"/>
      <c r="T138" s="191">
        <f>SUM(T139:T157)</f>
        <v>491.17000000000007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184" t="s">
        <v>83</v>
      </c>
      <c r="AT138" s="192" t="s">
        <v>74</v>
      </c>
      <c r="AU138" s="192" t="s">
        <v>83</v>
      </c>
      <c r="AY138" s="184" t="s">
        <v>202</v>
      </c>
      <c r="BK138" s="193">
        <f>SUM(BK139:BK157)</f>
        <v>0</v>
      </c>
    </row>
    <row r="139" s="2" customFormat="1" ht="24.15" customHeight="1">
      <c r="A139" s="34"/>
      <c r="B139" s="160"/>
      <c r="C139" s="194" t="s">
        <v>83</v>
      </c>
      <c r="D139" s="194" t="s">
        <v>203</v>
      </c>
      <c r="E139" s="195" t="s">
        <v>563</v>
      </c>
      <c r="F139" s="196" t="s">
        <v>564</v>
      </c>
      <c r="G139" s="197" t="s">
        <v>362</v>
      </c>
      <c r="H139" s="198">
        <v>17.199999999999999</v>
      </c>
      <c r="I139" s="199"/>
      <c r="J139" s="200">
        <f>ROUND(I139*H139,2)</f>
        <v>0</v>
      </c>
      <c r="K139" s="201"/>
      <c r="L139" s="35"/>
      <c r="M139" s="202" t="s">
        <v>1</v>
      </c>
      <c r="N139" s="203" t="s">
        <v>41</v>
      </c>
      <c r="O139" s="78"/>
      <c r="P139" s="204">
        <f>O139*H139</f>
        <v>0</v>
      </c>
      <c r="Q139" s="204">
        <v>0</v>
      </c>
      <c r="R139" s="204">
        <f>Q139*H139</f>
        <v>0</v>
      </c>
      <c r="S139" s="204">
        <v>1.3</v>
      </c>
      <c r="T139" s="205">
        <f>S139*H139</f>
        <v>22.359999999999999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218</v>
      </c>
      <c r="AT139" s="206" t="s">
        <v>203</v>
      </c>
      <c r="AU139" s="206" t="s">
        <v>115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218</v>
      </c>
      <c r="BM139" s="206" t="s">
        <v>565</v>
      </c>
    </row>
    <row r="140" s="2" customFormat="1" ht="37.8" customHeight="1">
      <c r="A140" s="34"/>
      <c r="B140" s="160"/>
      <c r="C140" s="194" t="s">
        <v>115</v>
      </c>
      <c r="D140" s="194" t="s">
        <v>203</v>
      </c>
      <c r="E140" s="195" t="s">
        <v>566</v>
      </c>
      <c r="F140" s="196" t="s">
        <v>567</v>
      </c>
      <c r="G140" s="197" t="s">
        <v>268</v>
      </c>
      <c r="H140" s="198">
        <v>933</v>
      </c>
      <c r="I140" s="199"/>
      <c r="J140" s="200">
        <f>ROUND(I140*H140,2)</f>
        <v>0</v>
      </c>
      <c r="K140" s="201"/>
      <c r="L140" s="35"/>
      <c r="M140" s="202" t="s">
        <v>1</v>
      </c>
      <c r="N140" s="203" t="s">
        <v>41</v>
      </c>
      <c r="O140" s="78"/>
      <c r="P140" s="204">
        <f>O140*H140</f>
        <v>0</v>
      </c>
      <c r="Q140" s="204">
        <v>0.00033</v>
      </c>
      <c r="R140" s="204">
        <f>Q140*H140</f>
        <v>0.30789</v>
      </c>
      <c r="S140" s="204">
        <v>0.25</v>
      </c>
      <c r="T140" s="205">
        <f>S140*H140</f>
        <v>233.25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218</v>
      </c>
      <c r="AT140" s="206" t="s">
        <v>203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218</v>
      </c>
      <c r="BM140" s="206" t="s">
        <v>851</v>
      </c>
    </row>
    <row r="141" s="2" customFormat="1" ht="37.8" customHeight="1">
      <c r="A141" s="34"/>
      <c r="B141" s="160"/>
      <c r="C141" s="194" t="s">
        <v>213</v>
      </c>
      <c r="D141" s="194" t="s">
        <v>203</v>
      </c>
      <c r="E141" s="195" t="s">
        <v>913</v>
      </c>
      <c r="F141" s="196" t="s">
        <v>914</v>
      </c>
      <c r="G141" s="197" t="s">
        <v>268</v>
      </c>
      <c r="H141" s="198">
        <v>86</v>
      </c>
      <c r="I141" s="199"/>
      <c r="J141" s="200">
        <f>ROUND(I141*H141,2)</f>
        <v>0</v>
      </c>
      <c r="K141" s="201"/>
      <c r="L141" s="35"/>
      <c r="M141" s="202" t="s">
        <v>1</v>
      </c>
      <c r="N141" s="203" t="s">
        <v>41</v>
      </c>
      <c r="O141" s="78"/>
      <c r="P141" s="204">
        <f>O141*H141</f>
        <v>0</v>
      </c>
      <c r="Q141" s="204">
        <v>0</v>
      </c>
      <c r="R141" s="204">
        <f>Q141*H141</f>
        <v>0</v>
      </c>
      <c r="S141" s="204">
        <v>0.22</v>
      </c>
      <c r="T141" s="205">
        <f>S141*H141</f>
        <v>18.920000000000002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218</v>
      </c>
      <c r="AT141" s="206" t="s">
        <v>203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218</v>
      </c>
      <c r="BM141" s="206" t="s">
        <v>915</v>
      </c>
    </row>
    <row r="142" s="2" customFormat="1" ht="24.15" customHeight="1">
      <c r="A142" s="34"/>
      <c r="B142" s="160"/>
      <c r="C142" s="194" t="s">
        <v>218</v>
      </c>
      <c r="D142" s="194" t="s">
        <v>203</v>
      </c>
      <c r="E142" s="195" t="s">
        <v>569</v>
      </c>
      <c r="F142" s="196" t="s">
        <v>570</v>
      </c>
      <c r="G142" s="197" t="s">
        <v>272</v>
      </c>
      <c r="H142" s="198">
        <v>208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0.14499999999999999</v>
      </c>
      <c r="T142" s="205">
        <f>S142*H142</f>
        <v>30.159999999999997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218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218</v>
      </c>
      <c r="BM142" s="206" t="s">
        <v>571</v>
      </c>
    </row>
    <row r="143" s="2" customFormat="1" ht="24.15" customHeight="1">
      <c r="A143" s="34"/>
      <c r="B143" s="160"/>
      <c r="C143" s="194" t="s">
        <v>252</v>
      </c>
      <c r="D143" s="194" t="s">
        <v>203</v>
      </c>
      <c r="E143" s="195" t="s">
        <v>572</v>
      </c>
      <c r="F143" s="196" t="s">
        <v>573</v>
      </c>
      <c r="G143" s="197" t="s">
        <v>268</v>
      </c>
      <c r="H143" s="198">
        <v>86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</v>
      </c>
      <c r="R143" s="204">
        <f>Q143*H143</f>
        <v>0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218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218</v>
      </c>
      <c r="BM143" s="206" t="s">
        <v>574</v>
      </c>
    </row>
    <row r="144" s="2" customFormat="1" ht="24.15" customHeight="1">
      <c r="A144" s="34"/>
      <c r="B144" s="160"/>
      <c r="C144" s="194" t="s">
        <v>256</v>
      </c>
      <c r="D144" s="194" t="s">
        <v>203</v>
      </c>
      <c r="E144" s="195" t="s">
        <v>575</v>
      </c>
      <c r="F144" s="196" t="s">
        <v>576</v>
      </c>
      <c r="G144" s="197" t="s">
        <v>362</v>
      </c>
      <c r="H144" s="198">
        <v>103.59999999999999</v>
      </c>
      <c r="I144" s="199"/>
      <c r="J144" s="200">
        <f>ROUND(I144*H144,2)</f>
        <v>0</v>
      </c>
      <c r="K144" s="201"/>
      <c r="L144" s="35"/>
      <c r="M144" s="202" t="s">
        <v>1</v>
      </c>
      <c r="N144" s="203" t="s">
        <v>41</v>
      </c>
      <c r="O144" s="78"/>
      <c r="P144" s="204">
        <f>O144*H144</f>
        <v>0</v>
      </c>
      <c r="Q144" s="204">
        <v>0</v>
      </c>
      <c r="R144" s="204">
        <f>Q144*H144</f>
        <v>0</v>
      </c>
      <c r="S144" s="204">
        <v>1.8</v>
      </c>
      <c r="T144" s="205">
        <f>S144*H144</f>
        <v>186.47999999999999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218</v>
      </c>
      <c r="AT144" s="206" t="s">
        <v>203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218</v>
      </c>
      <c r="BM144" s="206" t="s">
        <v>577</v>
      </c>
    </row>
    <row r="145" s="2" customFormat="1" ht="16.5" customHeight="1">
      <c r="A145" s="34"/>
      <c r="B145" s="160"/>
      <c r="C145" s="194" t="s">
        <v>262</v>
      </c>
      <c r="D145" s="194" t="s">
        <v>203</v>
      </c>
      <c r="E145" s="195" t="s">
        <v>578</v>
      </c>
      <c r="F145" s="196" t="s">
        <v>579</v>
      </c>
      <c r="G145" s="197" t="s">
        <v>362</v>
      </c>
      <c r="H145" s="198">
        <v>103.59999999999999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218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218</v>
      </c>
      <c r="BM145" s="206" t="s">
        <v>580</v>
      </c>
    </row>
    <row r="146" s="2" customFormat="1" ht="24.15" customHeight="1">
      <c r="A146" s="34"/>
      <c r="B146" s="160"/>
      <c r="C146" s="194" t="s">
        <v>241</v>
      </c>
      <c r="D146" s="194" t="s">
        <v>203</v>
      </c>
      <c r="E146" s="195" t="s">
        <v>581</v>
      </c>
      <c r="F146" s="196" t="s">
        <v>582</v>
      </c>
      <c r="G146" s="197" t="s">
        <v>583</v>
      </c>
      <c r="H146" s="198">
        <v>103.59999999999999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218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218</v>
      </c>
      <c r="BM146" s="206" t="s">
        <v>584</v>
      </c>
    </row>
    <row r="147" s="2" customFormat="1" ht="24.15" customHeight="1">
      <c r="A147" s="34"/>
      <c r="B147" s="160"/>
      <c r="C147" s="194" t="s">
        <v>260</v>
      </c>
      <c r="D147" s="194" t="s">
        <v>203</v>
      </c>
      <c r="E147" s="195" t="s">
        <v>585</v>
      </c>
      <c r="F147" s="196" t="s">
        <v>586</v>
      </c>
      <c r="G147" s="197" t="s">
        <v>362</v>
      </c>
      <c r="H147" s="198">
        <v>103.59999999999999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218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218</v>
      </c>
      <c r="BM147" s="206" t="s">
        <v>587</v>
      </c>
    </row>
    <row r="148" s="2" customFormat="1" ht="24.15" customHeight="1">
      <c r="A148" s="34"/>
      <c r="B148" s="160"/>
      <c r="C148" s="194" t="s">
        <v>274</v>
      </c>
      <c r="D148" s="194" t="s">
        <v>203</v>
      </c>
      <c r="E148" s="195" t="s">
        <v>852</v>
      </c>
      <c r="F148" s="196" t="s">
        <v>853</v>
      </c>
      <c r="G148" s="197" t="s">
        <v>362</v>
      </c>
      <c r="H148" s="198">
        <v>5.4000000000000004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1.8</v>
      </c>
      <c r="R148" s="204">
        <f>Q148*H148</f>
        <v>9.7200000000000006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218</v>
      </c>
      <c r="AT148" s="206" t="s">
        <v>203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218</v>
      </c>
      <c r="BM148" s="206" t="s">
        <v>854</v>
      </c>
    </row>
    <row r="149" s="2" customFormat="1" ht="16.5" customHeight="1">
      <c r="A149" s="34"/>
      <c r="B149" s="160"/>
      <c r="C149" s="219" t="s">
        <v>278</v>
      </c>
      <c r="D149" s="219" t="s">
        <v>237</v>
      </c>
      <c r="E149" s="220" t="s">
        <v>855</v>
      </c>
      <c r="F149" s="221" t="s">
        <v>856</v>
      </c>
      <c r="G149" s="222" t="s">
        <v>384</v>
      </c>
      <c r="H149" s="223">
        <v>2.9159999999999999</v>
      </c>
      <c r="I149" s="224"/>
      <c r="J149" s="225">
        <f>ROUND(I149*H149,2)</f>
        <v>0</v>
      </c>
      <c r="K149" s="226"/>
      <c r="L149" s="227"/>
      <c r="M149" s="228" t="s">
        <v>1</v>
      </c>
      <c r="N149" s="229" t="s">
        <v>41</v>
      </c>
      <c r="O149" s="78"/>
      <c r="P149" s="204">
        <f>O149*H149</f>
        <v>0</v>
      </c>
      <c r="Q149" s="204">
        <v>1</v>
      </c>
      <c r="R149" s="204">
        <f>Q149*H149</f>
        <v>2.9159999999999999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241</v>
      </c>
      <c r="AT149" s="206" t="s">
        <v>237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218</v>
      </c>
      <c r="BM149" s="206" t="s">
        <v>857</v>
      </c>
    </row>
    <row r="150" s="2" customFormat="1" ht="16.5" customHeight="1">
      <c r="A150" s="34"/>
      <c r="B150" s="160"/>
      <c r="C150" s="194" t="s">
        <v>282</v>
      </c>
      <c r="D150" s="194" t="s">
        <v>203</v>
      </c>
      <c r="E150" s="195" t="s">
        <v>588</v>
      </c>
      <c r="F150" s="196" t="s">
        <v>589</v>
      </c>
      <c r="G150" s="197" t="s">
        <v>362</v>
      </c>
      <c r="H150" s="198">
        <v>103.59999999999999</v>
      </c>
      <c r="I150" s="199"/>
      <c r="J150" s="200">
        <f>ROUND(I150*H150,2)</f>
        <v>0</v>
      </c>
      <c r="K150" s="201"/>
      <c r="L150" s="35"/>
      <c r="M150" s="202" t="s">
        <v>1</v>
      </c>
      <c r="N150" s="203" t="s">
        <v>41</v>
      </c>
      <c r="O150" s="78"/>
      <c r="P150" s="204">
        <f>O150*H150</f>
        <v>0</v>
      </c>
      <c r="Q150" s="204">
        <v>0</v>
      </c>
      <c r="R150" s="204">
        <f>Q150*H150</f>
        <v>0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218</v>
      </c>
      <c r="AT150" s="206" t="s">
        <v>203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218</v>
      </c>
      <c r="BM150" s="206" t="s">
        <v>858</v>
      </c>
    </row>
    <row r="151" s="2" customFormat="1" ht="24.15" customHeight="1">
      <c r="A151" s="34"/>
      <c r="B151" s="160"/>
      <c r="C151" s="194" t="s">
        <v>286</v>
      </c>
      <c r="D151" s="194" t="s">
        <v>203</v>
      </c>
      <c r="E151" s="195" t="s">
        <v>592</v>
      </c>
      <c r="F151" s="196" t="s">
        <v>593</v>
      </c>
      <c r="G151" s="197" t="s">
        <v>268</v>
      </c>
      <c r="H151" s="198">
        <v>10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0</v>
      </c>
      <c r="R151" s="204">
        <f>Q151*H151</f>
        <v>0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218</v>
      </c>
      <c r="AT151" s="206" t="s">
        <v>203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218</v>
      </c>
      <c r="BM151" s="206" t="s">
        <v>594</v>
      </c>
    </row>
    <row r="152" s="2" customFormat="1" ht="16.5" customHeight="1">
      <c r="A152" s="34"/>
      <c r="B152" s="160"/>
      <c r="C152" s="219" t="s">
        <v>290</v>
      </c>
      <c r="D152" s="219" t="s">
        <v>237</v>
      </c>
      <c r="E152" s="220" t="s">
        <v>595</v>
      </c>
      <c r="F152" s="221" t="s">
        <v>596</v>
      </c>
      <c r="G152" s="222" t="s">
        <v>391</v>
      </c>
      <c r="H152" s="223">
        <v>31.428000000000001</v>
      </c>
      <c r="I152" s="224"/>
      <c r="J152" s="225">
        <f>ROUND(I152*H152,2)</f>
        <v>0</v>
      </c>
      <c r="K152" s="226"/>
      <c r="L152" s="227"/>
      <c r="M152" s="228" t="s">
        <v>1</v>
      </c>
      <c r="N152" s="229" t="s">
        <v>41</v>
      </c>
      <c r="O152" s="78"/>
      <c r="P152" s="204">
        <f>O152*H152</f>
        <v>0</v>
      </c>
      <c r="Q152" s="204">
        <v>0.001</v>
      </c>
      <c r="R152" s="204">
        <f>Q152*H152</f>
        <v>0.031428000000000005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241</v>
      </c>
      <c r="AT152" s="206" t="s">
        <v>237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218</v>
      </c>
      <c r="BM152" s="206" t="s">
        <v>597</v>
      </c>
    </row>
    <row r="153" s="2" customFormat="1" ht="21.75" customHeight="1">
      <c r="A153" s="34"/>
      <c r="B153" s="160"/>
      <c r="C153" s="219" t="s">
        <v>294</v>
      </c>
      <c r="D153" s="219" t="s">
        <v>237</v>
      </c>
      <c r="E153" s="220" t="s">
        <v>859</v>
      </c>
      <c r="F153" s="221" t="s">
        <v>860</v>
      </c>
      <c r="G153" s="222" t="s">
        <v>391</v>
      </c>
      <c r="H153" s="223">
        <v>2.7999999999999998</v>
      </c>
      <c r="I153" s="224"/>
      <c r="J153" s="225">
        <f>ROUND(I153*H153,2)</f>
        <v>0</v>
      </c>
      <c r="K153" s="226"/>
      <c r="L153" s="227"/>
      <c r="M153" s="228" t="s">
        <v>1</v>
      </c>
      <c r="N153" s="229" t="s">
        <v>41</v>
      </c>
      <c r="O153" s="78"/>
      <c r="P153" s="204">
        <f>O153*H153</f>
        <v>0</v>
      </c>
      <c r="Q153" s="204">
        <v>0.001</v>
      </c>
      <c r="R153" s="204">
        <f>Q153*H153</f>
        <v>0.0028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241</v>
      </c>
      <c r="AT153" s="206" t="s">
        <v>237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218</v>
      </c>
      <c r="BM153" s="206" t="s">
        <v>861</v>
      </c>
    </row>
    <row r="154" s="2" customFormat="1" ht="24.15" customHeight="1">
      <c r="A154" s="34"/>
      <c r="B154" s="160"/>
      <c r="C154" s="194" t="s">
        <v>298</v>
      </c>
      <c r="D154" s="194" t="s">
        <v>203</v>
      </c>
      <c r="E154" s="195" t="s">
        <v>598</v>
      </c>
      <c r="F154" s="196" t="s">
        <v>599</v>
      </c>
      <c r="G154" s="197" t="s">
        <v>268</v>
      </c>
      <c r="H154" s="198">
        <v>10</v>
      </c>
      <c r="I154" s="199"/>
      <c r="J154" s="200">
        <f>ROUND(I154*H154,2)</f>
        <v>0</v>
      </c>
      <c r="K154" s="201"/>
      <c r="L154" s="35"/>
      <c r="M154" s="202" t="s">
        <v>1</v>
      </c>
      <c r="N154" s="203" t="s">
        <v>41</v>
      </c>
      <c r="O154" s="78"/>
      <c r="P154" s="204">
        <f>O154*H154</f>
        <v>0</v>
      </c>
      <c r="Q154" s="204">
        <v>0</v>
      </c>
      <c r="R154" s="204">
        <f>Q154*H154</f>
        <v>0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218</v>
      </c>
      <c r="AT154" s="206" t="s">
        <v>203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218</v>
      </c>
      <c r="BM154" s="206" t="s">
        <v>600</v>
      </c>
    </row>
    <row r="155" s="2" customFormat="1" ht="33" customHeight="1">
      <c r="A155" s="34"/>
      <c r="B155" s="160"/>
      <c r="C155" s="194" t="s">
        <v>302</v>
      </c>
      <c r="D155" s="194" t="s">
        <v>203</v>
      </c>
      <c r="E155" s="195" t="s">
        <v>601</v>
      </c>
      <c r="F155" s="196" t="s">
        <v>602</v>
      </c>
      <c r="G155" s="197" t="s">
        <v>268</v>
      </c>
      <c r="H155" s="198">
        <v>28</v>
      </c>
      <c r="I155" s="199"/>
      <c r="J155" s="200">
        <f>ROUND(I155*H155,2)</f>
        <v>0</v>
      </c>
      <c r="K155" s="201"/>
      <c r="L155" s="35"/>
      <c r="M155" s="202" t="s">
        <v>1</v>
      </c>
      <c r="N155" s="203" t="s">
        <v>41</v>
      </c>
      <c r="O155" s="78"/>
      <c r="P155" s="204">
        <f>O155*H155</f>
        <v>0</v>
      </c>
      <c r="Q155" s="204">
        <v>0</v>
      </c>
      <c r="R155" s="204">
        <f>Q155*H155</f>
        <v>0</v>
      </c>
      <c r="S155" s="204">
        <v>0</v>
      </c>
      <c r="T155" s="20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218</v>
      </c>
      <c r="AT155" s="206" t="s">
        <v>203</v>
      </c>
      <c r="AU155" s="206" t="s">
        <v>115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218</v>
      </c>
      <c r="BM155" s="206" t="s">
        <v>603</v>
      </c>
    </row>
    <row r="156" s="2" customFormat="1" ht="24.15" customHeight="1">
      <c r="A156" s="34"/>
      <c r="B156" s="160"/>
      <c r="C156" s="194" t="s">
        <v>306</v>
      </c>
      <c r="D156" s="194" t="s">
        <v>203</v>
      </c>
      <c r="E156" s="195" t="s">
        <v>604</v>
      </c>
      <c r="F156" s="196" t="s">
        <v>605</v>
      </c>
      <c r="G156" s="197" t="s">
        <v>268</v>
      </c>
      <c r="H156" s="198">
        <v>10</v>
      </c>
      <c r="I156" s="199"/>
      <c r="J156" s="200">
        <f>ROUND(I156*H156,2)</f>
        <v>0</v>
      </c>
      <c r="K156" s="201"/>
      <c r="L156" s="35"/>
      <c r="M156" s="202" t="s">
        <v>1</v>
      </c>
      <c r="N156" s="203" t="s">
        <v>41</v>
      </c>
      <c r="O156" s="78"/>
      <c r="P156" s="204">
        <f>O156*H156</f>
        <v>0</v>
      </c>
      <c r="Q156" s="204">
        <v>0</v>
      </c>
      <c r="R156" s="204">
        <f>Q156*H156</f>
        <v>0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218</v>
      </c>
      <c r="AT156" s="206" t="s">
        <v>203</v>
      </c>
      <c r="AU156" s="206" t="s">
        <v>115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218</v>
      </c>
      <c r="BM156" s="206" t="s">
        <v>606</v>
      </c>
    </row>
    <row r="157" s="2" customFormat="1" ht="24.15" customHeight="1">
      <c r="A157" s="34"/>
      <c r="B157" s="160"/>
      <c r="C157" s="194" t="s">
        <v>310</v>
      </c>
      <c r="D157" s="194" t="s">
        <v>203</v>
      </c>
      <c r="E157" s="195" t="s">
        <v>862</v>
      </c>
      <c r="F157" s="196" t="s">
        <v>863</v>
      </c>
      <c r="G157" s="197" t="s">
        <v>268</v>
      </c>
      <c r="H157" s="198">
        <v>18</v>
      </c>
      <c r="I157" s="199"/>
      <c r="J157" s="200">
        <f>ROUND(I157*H157,2)</f>
        <v>0</v>
      </c>
      <c r="K157" s="201"/>
      <c r="L157" s="35"/>
      <c r="M157" s="202" t="s">
        <v>1</v>
      </c>
      <c r="N157" s="203" t="s">
        <v>41</v>
      </c>
      <c r="O157" s="78"/>
      <c r="P157" s="204">
        <f>O157*H157</f>
        <v>0</v>
      </c>
      <c r="Q157" s="204">
        <v>0</v>
      </c>
      <c r="R157" s="204">
        <f>Q157*H157</f>
        <v>0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218</v>
      </c>
      <c r="AT157" s="206" t="s">
        <v>203</v>
      </c>
      <c r="AU157" s="206" t="s">
        <v>115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218</v>
      </c>
      <c r="BM157" s="206" t="s">
        <v>864</v>
      </c>
    </row>
    <row r="158" s="11" customFormat="1" ht="22.8" customHeight="1">
      <c r="A158" s="11"/>
      <c r="B158" s="183"/>
      <c r="C158" s="11"/>
      <c r="D158" s="184" t="s">
        <v>74</v>
      </c>
      <c r="E158" s="217" t="s">
        <v>115</v>
      </c>
      <c r="F158" s="217" t="s">
        <v>402</v>
      </c>
      <c r="G158" s="11"/>
      <c r="H158" s="11"/>
      <c r="I158" s="186"/>
      <c r="J158" s="218">
        <f>BK158</f>
        <v>0</v>
      </c>
      <c r="K158" s="11"/>
      <c r="L158" s="183"/>
      <c r="M158" s="188"/>
      <c r="N158" s="189"/>
      <c r="O158" s="189"/>
      <c r="P158" s="190">
        <f>SUM(P159:P161)</f>
        <v>0</v>
      </c>
      <c r="Q158" s="189"/>
      <c r="R158" s="190">
        <f>SUM(R159:R161)</f>
        <v>0.081437999999999996</v>
      </c>
      <c r="S158" s="189"/>
      <c r="T158" s="191">
        <f>SUM(T159:T161)</f>
        <v>0</v>
      </c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R158" s="184" t="s">
        <v>83</v>
      </c>
      <c r="AT158" s="192" t="s">
        <v>74</v>
      </c>
      <c r="AU158" s="192" t="s">
        <v>83</v>
      </c>
      <c r="AY158" s="184" t="s">
        <v>202</v>
      </c>
      <c r="BK158" s="193">
        <f>SUM(BK159:BK161)</f>
        <v>0</v>
      </c>
    </row>
    <row r="159" s="2" customFormat="1" ht="33" customHeight="1">
      <c r="A159" s="34"/>
      <c r="B159" s="160"/>
      <c r="C159" s="194" t="s">
        <v>314</v>
      </c>
      <c r="D159" s="194" t="s">
        <v>203</v>
      </c>
      <c r="E159" s="195" t="s">
        <v>607</v>
      </c>
      <c r="F159" s="196" t="s">
        <v>608</v>
      </c>
      <c r="G159" s="197" t="s">
        <v>268</v>
      </c>
      <c r="H159" s="198">
        <v>189</v>
      </c>
      <c r="I159" s="199"/>
      <c r="J159" s="200">
        <f>ROUND(I159*H159,2)</f>
        <v>0</v>
      </c>
      <c r="K159" s="201"/>
      <c r="L159" s="35"/>
      <c r="M159" s="202" t="s">
        <v>1</v>
      </c>
      <c r="N159" s="203" t="s">
        <v>41</v>
      </c>
      <c r="O159" s="78"/>
      <c r="P159" s="204">
        <f>O159*H159</f>
        <v>0</v>
      </c>
      <c r="Q159" s="204">
        <v>0</v>
      </c>
      <c r="R159" s="204">
        <f>Q159*H159</f>
        <v>0</v>
      </c>
      <c r="S159" s="204">
        <v>0</v>
      </c>
      <c r="T159" s="20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6" t="s">
        <v>218</v>
      </c>
      <c r="AT159" s="206" t="s">
        <v>203</v>
      </c>
      <c r="AU159" s="206" t="s">
        <v>115</v>
      </c>
      <c r="AY159" s="15" t="s">
        <v>202</v>
      </c>
      <c r="BE159" s="207">
        <f>IF(N159="základná",J159,0)</f>
        <v>0</v>
      </c>
      <c r="BF159" s="207">
        <f>IF(N159="znížená",J159,0)</f>
        <v>0</v>
      </c>
      <c r="BG159" s="207">
        <f>IF(N159="zákl. prenesená",J159,0)</f>
        <v>0</v>
      </c>
      <c r="BH159" s="207">
        <f>IF(N159="zníž. prenesená",J159,0)</f>
        <v>0</v>
      </c>
      <c r="BI159" s="207">
        <f>IF(N159="nulová",J159,0)</f>
        <v>0</v>
      </c>
      <c r="BJ159" s="15" t="s">
        <v>115</v>
      </c>
      <c r="BK159" s="207">
        <f>ROUND(I159*H159,2)</f>
        <v>0</v>
      </c>
      <c r="BL159" s="15" t="s">
        <v>218</v>
      </c>
      <c r="BM159" s="206" t="s">
        <v>609</v>
      </c>
    </row>
    <row r="160" s="2" customFormat="1" ht="33" customHeight="1">
      <c r="A160" s="34"/>
      <c r="B160" s="160"/>
      <c r="C160" s="194" t="s">
        <v>318</v>
      </c>
      <c r="D160" s="194" t="s">
        <v>203</v>
      </c>
      <c r="E160" s="195" t="s">
        <v>610</v>
      </c>
      <c r="F160" s="196" t="s">
        <v>611</v>
      </c>
      <c r="G160" s="197" t="s">
        <v>268</v>
      </c>
      <c r="H160" s="198">
        <v>49</v>
      </c>
      <c r="I160" s="199"/>
      <c r="J160" s="200">
        <f>ROUND(I160*H160,2)</f>
        <v>0</v>
      </c>
      <c r="K160" s="201"/>
      <c r="L160" s="35"/>
      <c r="M160" s="202" t="s">
        <v>1</v>
      </c>
      <c r="N160" s="203" t="s">
        <v>41</v>
      </c>
      <c r="O160" s="78"/>
      <c r="P160" s="204">
        <f>O160*H160</f>
        <v>0</v>
      </c>
      <c r="Q160" s="204">
        <v>3.0000000000000001E-05</v>
      </c>
      <c r="R160" s="204">
        <f>Q160*H160</f>
        <v>0.00147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218</v>
      </c>
      <c r="AT160" s="206" t="s">
        <v>203</v>
      </c>
      <c r="AU160" s="206" t="s">
        <v>115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218</v>
      </c>
      <c r="BM160" s="206" t="s">
        <v>865</v>
      </c>
    </row>
    <row r="161" s="2" customFormat="1" ht="24.15" customHeight="1">
      <c r="A161" s="34"/>
      <c r="B161" s="160"/>
      <c r="C161" s="219" t="s">
        <v>233</v>
      </c>
      <c r="D161" s="219" t="s">
        <v>237</v>
      </c>
      <c r="E161" s="220" t="s">
        <v>714</v>
      </c>
      <c r="F161" s="221" t="s">
        <v>715</v>
      </c>
      <c r="G161" s="222" t="s">
        <v>268</v>
      </c>
      <c r="H161" s="223">
        <v>49.979999999999997</v>
      </c>
      <c r="I161" s="224"/>
      <c r="J161" s="225">
        <f>ROUND(I161*H161,2)</f>
        <v>0</v>
      </c>
      <c r="K161" s="226"/>
      <c r="L161" s="227"/>
      <c r="M161" s="228" t="s">
        <v>1</v>
      </c>
      <c r="N161" s="229" t="s">
        <v>41</v>
      </c>
      <c r="O161" s="78"/>
      <c r="P161" s="204">
        <f>O161*H161</f>
        <v>0</v>
      </c>
      <c r="Q161" s="204">
        <v>0.0016000000000000001</v>
      </c>
      <c r="R161" s="204">
        <f>Q161*H161</f>
        <v>0.079967999999999997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241</v>
      </c>
      <c r="AT161" s="206" t="s">
        <v>237</v>
      </c>
      <c r="AU161" s="206" t="s">
        <v>115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218</v>
      </c>
      <c r="BM161" s="206" t="s">
        <v>866</v>
      </c>
    </row>
    <row r="162" s="11" customFormat="1" ht="22.8" customHeight="1">
      <c r="A162" s="11"/>
      <c r="B162" s="183"/>
      <c r="C162" s="11"/>
      <c r="D162" s="184" t="s">
        <v>74</v>
      </c>
      <c r="E162" s="217" t="s">
        <v>218</v>
      </c>
      <c r="F162" s="217" t="s">
        <v>613</v>
      </c>
      <c r="G162" s="11"/>
      <c r="H162" s="11"/>
      <c r="I162" s="186"/>
      <c r="J162" s="218">
        <f>BK162</f>
        <v>0</v>
      </c>
      <c r="K162" s="11"/>
      <c r="L162" s="183"/>
      <c r="M162" s="188"/>
      <c r="N162" s="189"/>
      <c r="O162" s="189"/>
      <c r="P162" s="190">
        <f>SUM(P163:P165)</f>
        <v>0</v>
      </c>
      <c r="Q162" s="189"/>
      <c r="R162" s="190">
        <f>SUM(R163:R165)</f>
        <v>9.0724599999999995</v>
      </c>
      <c r="S162" s="189"/>
      <c r="T162" s="191">
        <f>SUM(T163:T165)</f>
        <v>0</v>
      </c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R162" s="184" t="s">
        <v>83</v>
      </c>
      <c r="AT162" s="192" t="s">
        <v>74</v>
      </c>
      <c r="AU162" s="192" t="s">
        <v>83</v>
      </c>
      <c r="AY162" s="184" t="s">
        <v>202</v>
      </c>
      <c r="BK162" s="193">
        <f>SUM(BK163:BK165)</f>
        <v>0</v>
      </c>
    </row>
    <row r="163" s="2" customFormat="1" ht="33" customHeight="1">
      <c r="A163" s="34"/>
      <c r="B163" s="160"/>
      <c r="C163" s="194" t="s">
        <v>7</v>
      </c>
      <c r="D163" s="194" t="s">
        <v>203</v>
      </c>
      <c r="E163" s="195" t="s">
        <v>614</v>
      </c>
      <c r="F163" s="196" t="s">
        <v>615</v>
      </c>
      <c r="G163" s="197" t="s">
        <v>268</v>
      </c>
      <c r="H163" s="198">
        <v>49</v>
      </c>
      <c r="I163" s="199"/>
      <c r="J163" s="200">
        <f>ROUND(I163*H163,2)</f>
        <v>0</v>
      </c>
      <c r="K163" s="201"/>
      <c r="L163" s="35"/>
      <c r="M163" s="202" t="s">
        <v>1</v>
      </c>
      <c r="N163" s="203" t="s">
        <v>41</v>
      </c>
      <c r="O163" s="78"/>
      <c r="P163" s="204">
        <f>O163*H163</f>
        <v>0</v>
      </c>
      <c r="Q163" s="204">
        <v>0.094539999999999999</v>
      </c>
      <c r="R163" s="204">
        <f>Q163*H163</f>
        <v>4.63246</v>
      </c>
      <c r="S163" s="204">
        <v>0</v>
      </c>
      <c r="T163" s="20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6" t="s">
        <v>218</v>
      </c>
      <c r="AT163" s="206" t="s">
        <v>203</v>
      </c>
      <c r="AU163" s="206" t="s">
        <v>115</v>
      </c>
      <c r="AY163" s="15" t="s">
        <v>202</v>
      </c>
      <c r="BE163" s="207">
        <f>IF(N163="základná",J163,0)</f>
        <v>0</v>
      </c>
      <c r="BF163" s="207">
        <f>IF(N163="znížená",J163,0)</f>
        <v>0</v>
      </c>
      <c r="BG163" s="207">
        <f>IF(N163="zákl. prenesená",J163,0)</f>
        <v>0</v>
      </c>
      <c r="BH163" s="207">
        <f>IF(N163="zníž. prenesená",J163,0)</f>
        <v>0</v>
      </c>
      <c r="BI163" s="207">
        <f>IF(N163="nulová",J163,0)</f>
        <v>0</v>
      </c>
      <c r="BJ163" s="15" t="s">
        <v>115</v>
      </c>
      <c r="BK163" s="207">
        <f>ROUND(I163*H163,2)</f>
        <v>0</v>
      </c>
      <c r="BL163" s="15" t="s">
        <v>218</v>
      </c>
      <c r="BM163" s="206" t="s">
        <v>867</v>
      </c>
    </row>
    <row r="164" s="2" customFormat="1" ht="24.15" customHeight="1">
      <c r="A164" s="34"/>
      <c r="B164" s="160"/>
      <c r="C164" s="219" t="s">
        <v>403</v>
      </c>
      <c r="D164" s="219" t="s">
        <v>237</v>
      </c>
      <c r="E164" s="220" t="s">
        <v>718</v>
      </c>
      <c r="F164" s="221" t="s">
        <v>719</v>
      </c>
      <c r="G164" s="222" t="s">
        <v>268</v>
      </c>
      <c r="H164" s="223">
        <v>37</v>
      </c>
      <c r="I164" s="224"/>
      <c r="J164" s="225">
        <f>ROUND(I164*H164,2)</f>
        <v>0</v>
      </c>
      <c r="K164" s="226"/>
      <c r="L164" s="227"/>
      <c r="M164" s="228" t="s">
        <v>1</v>
      </c>
      <c r="N164" s="229" t="s">
        <v>41</v>
      </c>
      <c r="O164" s="78"/>
      <c r="P164" s="204">
        <f>O164*H164</f>
        <v>0</v>
      </c>
      <c r="Q164" s="204">
        <v>0.12</v>
      </c>
      <c r="R164" s="204">
        <f>Q164*H164</f>
        <v>4.4399999999999995</v>
      </c>
      <c r="S164" s="204">
        <v>0</v>
      </c>
      <c r="T164" s="20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6" t="s">
        <v>241</v>
      </c>
      <c r="AT164" s="206" t="s">
        <v>237</v>
      </c>
      <c r="AU164" s="206" t="s">
        <v>115</v>
      </c>
      <c r="AY164" s="15" t="s">
        <v>202</v>
      </c>
      <c r="BE164" s="207">
        <f>IF(N164="základná",J164,0)</f>
        <v>0</v>
      </c>
      <c r="BF164" s="207">
        <f>IF(N164="znížená",J164,0)</f>
        <v>0</v>
      </c>
      <c r="BG164" s="207">
        <f>IF(N164="zákl. prenesená",J164,0)</f>
        <v>0</v>
      </c>
      <c r="BH164" s="207">
        <f>IF(N164="zníž. prenesená",J164,0)</f>
        <v>0</v>
      </c>
      <c r="BI164" s="207">
        <f>IF(N164="nulová",J164,0)</f>
        <v>0</v>
      </c>
      <c r="BJ164" s="15" t="s">
        <v>115</v>
      </c>
      <c r="BK164" s="207">
        <f>ROUND(I164*H164,2)</f>
        <v>0</v>
      </c>
      <c r="BL164" s="15" t="s">
        <v>218</v>
      </c>
      <c r="BM164" s="206" t="s">
        <v>868</v>
      </c>
    </row>
    <row r="165" s="2" customFormat="1">
      <c r="A165" s="34"/>
      <c r="B165" s="35"/>
      <c r="C165" s="34"/>
      <c r="D165" s="232" t="s">
        <v>721</v>
      </c>
      <c r="E165" s="34"/>
      <c r="F165" s="233" t="s">
        <v>722</v>
      </c>
      <c r="G165" s="34"/>
      <c r="H165" s="34"/>
      <c r="I165" s="161"/>
      <c r="J165" s="34"/>
      <c r="K165" s="34"/>
      <c r="L165" s="35"/>
      <c r="M165" s="234"/>
      <c r="N165" s="235"/>
      <c r="O165" s="78"/>
      <c r="P165" s="78"/>
      <c r="Q165" s="78"/>
      <c r="R165" s="78"/>
      <c r="S165" s="78"/>
      <c r="T165" s="79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T165" s="15" t="s">
        <v>721</v>
      </c>
      <c r="AU165" s="15" t="s">
        <v>115</v>
      </c>
    </row>
    <row r="166" s="11" customFormat="1" ht="22.8" customHeight="1">
      <c r="A166" s="11"/>
      <c r="B166" s="183"/>
      <c r="C166" s="11"/>
      <c r="D166" s="184" t="s">
        <v>74</v>
      </c>
      <c r="E166" s="217" t="s">
        <v>252</v>
      </c>
      <c r="F166" s="217" t="s">
        <v>423</v>
      </c>
      <c r="G166" s="11"/>
      <c r="H166" s="11"/>
      <c r="I166" s="186"/>
      <c r="J166" s="218">
        <f>BK166</f>
        <v>0</v>
      </c>
      <c r="K166" s="11"/>
      <c r="L166" s="183"/>
      <c r="M166" s="188"/>
      <c r="N166" s="189"/>
      <c r="O166" s="189"/>
      <c r="P166" s="190">
        <f>SUM(P167:P177)</f>
        <v>0</v>
      </c>
      <c r="Q166" s="189"/>
      <c r="R166" s="190">
        <f>SUM(R167:R177)</f>
        <v>474.28656999999998</v>
      </c>
      <c r="S166" s="189"/>
      <c r="T166" s="191">
        <f>SUM(T167:T177)</f>
        <v>0</v>
      </c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R166" s="184" t="s">
        <v>83</v>
      </c>
      <c r="AT166" s="192" t="s">
        <v>74</v>
      </c>
      <c r="AU166" s="192" t="s">
        <v>83</v>
      </c>
      <c r="AY166" s="184" t="s">
        <v>202</v>
      </c>
      <c r="BK166" s="193">
        <f>SUM(BK167:BK177)</f>
        <v>0</v>
      </c>
    </row>
    <row r="167" s="2" customFormat="1" ht="33" customHeight="1">
      <c r="A167" s="34"/>
      <c r="B167" s="160"/>
      <c r="C167" s="194" t="s">
        <v>407</v>
      </c>
      <c r="D167" s="194" t="s">
        <v>203</v>
      </c>
      <c r="E167" s="195" t="s">
        <v>626</v>
      </c>
      <c r="F167" s="196" t="s">
        <v>627</v>
      </c>
      <c r="G167" s="197" t="s">
        <v>268</v>
      </c>
      <c r="H167" s="198">
        <v>140</v>
      </c>
      <c r="I167" s="199"/>
      <c r="J167" s="200">
        <f>ROUND(I167*H167,2)</f>
        <v>0</v>
      </c>
      <c r="K167" s="201"/>
      <c r="L167" s="35"/>
      <c r="M167" s="202" t="s">
        <v>1</v>
      </c>
      <c r="N167" s="203" t="s">
        <v>41</v>
      </c>
      <c r="O167" s="78"/>
      <c r="P167" s="204">
        <f>O167*H167</f>
        <v>0</v>
      </c>
      <c r="Q167" s="204">
        <v>0.53186</v>
      </c>
      <c r="R167" s="204">
        <f>Q167*H167</f>
        <v>74.460399999999993</v>
      </c>
      <c r="S167" s="204">
        <v>0</v>
      </c>
      <c r="T167" s="20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6" t="s">
        <v>218</v>
      </c>
      <c r="AT167" s="206" t="s">
        <v>203</v>
      </c>
      <c r="AU167" s="206" t="s">
        <v>115</v>
      </c>
      <c r="AY167" s="15" t="s">
        <v>202</v>
      </c>
      <c r="BE167" s="207">
        <f>IF(N167="základná",J167,0)</f>
        <v>0</v>
      </c>
      <c r="BF167" s="207">
        <f>IF(N167="znížená",J167,0)</f>
        <v>0</v>
      </c>
      <c r="BG167" s="207">
        <f>IF(N167="zákl. prenesená",J167,0)</f>
        <v>0</v>
      </c>
      <c r="BH167" s="207">
        <f>IF(N167="zníž. prenesená",J167,0)</f>
        <v>0</v>
      </c>
      <c r="BI167" s="207">
        <f>IF(N167="nulová",J167,0)</f>
        <v>0</v>
      </c>
      <c r="BJ167" s="15" t="s">
        <v>115</v>
      </c>
      <c r="BK167" s="207">
        <f>ROUND(I167*H167,2)</f>
        <v>0</v>
      </c>
      <c r="BL167" s="15" t="s">
        <v>218</v>
      </c>
      <c r="BM167" s="206" t="s">
        <v>628</v>
      </c>
    </row>
    <row r="168" s="2" customFormat="1" ht="33" customHeight="1">
      <c r="A168" s="34"/>
      <c r="B168" s="160"/>
      <c r="C168" s="194" t="s">
        <v>411</v>
      </c>
      <c r="D168" s="194" t="s">
        <v>203</v>
      </c>
      <c r="E168" s="195" t="s">
        <v>723</v>
      </c>
      <c r="F168" s="196" t="s">
        <v>724</v>
      </c>
      <c r="G168" s="197" t="s">
        <v>268</v>
      </c>
      <c r="H168" s="198">
        <v>49</v>
      </c>
      <c r="I168" s="199"/>
      <c r="J168" s="200">
        <f>ROUND(I168*H168,2)</f>
        <v>0</v>
      </c>
      <c r="K168" s="201"/>
      <c r="L168" s="35"/>
      <c r="M168" s="202" t="s">
        <v>1</v>
      </c>
      <c r="N168" s="203" t="s">
        <v>41</v>
      </c>
      <c r="O168" s="78"/>
      <c r="P168" s="204">
        <f>O168*H168</f>
        <v>0</v>
      </c>
      <c r="Q168" s="204">
        <v>0.23000000000000001</v>
      </c>
      <c r="R168" s="204">
        <f>Q168*H168</f>
        <v>11.270000000000001</v>
      </c>
      <c r="S168" s="204">
        <v>0</v>
      </c>
      <c r="T168" s="205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6" t="s">
        <v>218</v>
      </c>
      <c r="AT168" s="206" t="s">
        <v>203</v>
      </c>
      <c r="AU168" s="206" t="s">
        <v>115</v>
      </c>
      <c r="AY168" s="15" t="s">
        <v>202</v>
      </c>
      <c r="BE168" s="207">
        <f>IF(N168="základná",J168,0)</f>
        <v>0</v>
      </c>
      <c r="BF168" s="207">
        <f>IF(N168="znížená",J168,0)</f>
        <v>0</v>
      </c>
      <c r="BG168" s="207">
        <f>IF(N168="zákl. prenesená",J168,0)</f>
        <v>0</v>
      </c>
      <c r="BH168" s="207">
        <f>IF(N168="zníž. prenesená",J168,0)</f>
        <v>0</v>
      </c>
      <c r="BI168" s="207">
        <f>IF(N168="nulová",J168,0)</f>
        <v>0</v>
      </c>
      <c r="BJ168" s="15" t="s">
        <v>115</v>
      </c>
      <c r="BK168" s="207">
        <f>ROUND(I168*H168,2)</f>
        <v>0</v>
      </c>
      <c r="BL168" s="15" t="s">
        <v>218</v>
      </c>
      <c r="BM168" s="206" t="s">
        <v>869</v>
      </c>
    </row>
    <row r="169" s="2" customFormat="1" ht="33" customHeight="1">
      <c r="A169" s="34"/>
      <c r="B169" s="160"/>
      <c r="C169" s="194" t="s">
        <v>415</v>
      </c>
      <c r="D169" s="194" t="s">
        <v>203</v>
      </c>
      <c r="E169" s="195" t="s">
        <v>629</v>
      </c>
      <c r="F169" s="196" t="s">
        <v>630</v>
      </c>
      <c r="G169" s="197" t="s">
        <v>268</v>
      </c>
      <c r="H169" s="198">
        <v>49</v>
      </c>
      <c r="I169" s="199"/>
      <c r="J169" s="200">
        <f>ROUND(I169*H169,2)</f>
        <v>0</v>
      </c>
      <c r="K169" s="201"/>
      <c r="L169" s="35"/>
      <c r="M169" s="202" t="s">
        <v>1</v>
      </c>
      <c r="N169" s="203" t="s">
        <v>41</v>
      </c>
      <c r="O169" s="78"/>
      <c r="P169" s="204">
        <f>O169*H169</f>
        <v>0</v>
      </c>
      <c r="Q169" s="204">
        <v>0.46000000000000002</v>
      </c>
      <c r="R169" s="204">
        <f>Q169*H169</f>
        <v>22.540000000000003</v>
      </c>
      <c r="S169" s="204">
        <v>0</v>
      </c>
      <c r="T169" s="205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6" t="s">
        <v>218</v>
      </c>
      <c r="AT169" s="206" t="s">
        <v>203</v>
      </c>
      <c r="AU169" s="206" t="s">
        <v>115</v>
      </c>
      <c r="AY169" s="15" t="s">
        <v>202</v>
      </c>
      <c r="BE169" s="207">
        <f>IF(N169="základná",J169,0)</f>
        <v>0</v>
      </c>
      <c r="BF169" s="207">
        <f>IF(N169="znížená",J169,0)</f>
        <v>0</v>
      </c>
      <c r="BG169" s="207">
        <f>IF(N169="zákl. prenesená",J169,0)</f>
        <v>0</v>
      </c>
      <c r="BH169" s="207">
        <f>IF(N169="zníž. prenesená",J169,0)</f>
        <v>0</v>
      </c>
      <c r="BI169" s="207">
        <f>IF(N169="nulová",J169,0)</f>
        <v>0</v>
      </c>
      <c r="BJ169" s="15" t="s">
        <v>115</v>
      </c>
      <c r="BK169" s="207">
        <f>ROUND(I169*H169,2)</f>
        <v>0</v>
      </c>
      <c r="BL169" s="15" t="s">
        <v>218</v>
      </c>
      <c r="BM169" s="206" t="s">
        <v>870</v>
      </c>
    </row>
    <row r="170" s="2" customFormat="1" ht="37.8" customHeight="1">
      <c r="A170" s="34"/>
      <c r="B170" s="160"/>
      <c r="C170" s="194" t="s">
        <v>419</v>
      </c>
      <c r="D170" s="194" t="s">
        <v>203</v>
      </c>
      <c r="E170" s="195" t="s">
        <v>433</v>
      </c>
      <c r="F170" s="196" t="s">
        <v>434</v>
      </c>
      <c r="G170" s="197" t="s">
        <v>268</v>
      </c>
      <c r="H170" s="198">
        <v>140</v>
      </c>
      <c r="I170" s="199"/>
      <c r="J170" s="200">
        <f>ROUND(I170*H170,2)</f>
        <v>0</v>
      </c>
      <c r="K170" s="201"/>
      <c r="L170" s="35"/>
      <c r="M170" s="202" t="s">
        <v>1</v>
      </c>
      <c r="N170" s="203" t="s">
        <v>41</v>
      </c>
      <c r="O170" s="78"/>
      <c r="P170" s="204">
        <f>O170*H170</f>
        <v>0</v>
      </c>
      <c r="Q170" s="204">
        <v>0.35914000000000001</v>
      </c>
      <c r="R170" s="204">
        <f>Q170*H170</f>
        <v>50.279600000000002</v>
      </c>
      <c r="S170" s="204">
        <v>0</v>
      </c>
      <c r="T170" s="20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6" t="s">
        <v>218</v>
      </c>
      <c r="AT170" s="206" t="s">
        <v>203</v>
      </c>
      <c r="AU170" s="206" t="s">
        <v>115</v>
      </c>
      <c r="AY170" s="15" t="s">
        <v>202</v>
      </c>
      <c r="BE170" s="207">
        <f>IF(N170="základná",J170,0)</f>
        <v>0</v>
      </c>
      <c r="BF170" s="207">
        <f>IF(N170="znížená",J170,0)</f>
        <v>0</v>
      </c>
      <c r="BG170" s="207">
        <f>IF(N170="zákl. prenesená",J170,0)</f>
        <v>0</v>
      </c>
      <c r="BH170" s="207">
        <f>IF(N170="zníž. prenesená",J170,0)</f>
        <v>0</v>
      </c>
      <c r="BI170" s="207">
        <f>IF(N170="nulová",J170,0)</f>
        <v>0</v>
      </c>
      <c r="BJ170" s="15" t="s">
        <v>115</v>
      </c>
      <c r="BK170" s="207">
        <f>ROUND(I170*H170,2)</f>
        <v>0</v>
      </c>
      <c r="BL170" s="15" t="s">
        <v>218</v>
      </c>
      <c r="BM170" s="206" t="s">
        <v>632</v>
      </c>
    </row>
    <row r="171" s="2" customFormat="1" ht="33" customHeight="1">
      <c r="A171" s="34"/>
      <c r="B171" s="160"/>
      <c r="C171" s="194" t="s">
        <v>424</v>
      </c>
      <c r="D171" s="194" t="s">
        <v>203</v>
      </c>
      <c r="E171" s="195" t="s">
        <v>437</v>
      </c>
      <c r="F171" s="196" t="s">
        <v>738</v>
      </c>
      <c r="G171" s="197" t="s">
        <v>268</v>
      </c>
      <c r="H171" s="198">
        <v>140</v>
      </c>
      <c r="I171" s="199"/>
      <c r="J171" s="200">
        <f>ROUND(I171*H171,2)</f>
        <v>0</v>
      </c>
      <c r="K171" s="201"/>
      <c r="L171" s="35"/>
      <c r="M171" s="202" t="s">
        <v>1</v>
      </c>
      <c r="N171" s="203" t="s">
        <v>41</v>
      </c>
      <c r="O171" s="78"/>
      <c r="P171" s="204">
        <f>O171*H171</f>
        <v>0</v>
      </c>
      <c r="Q171" s="204">
        <v>0.00080000000000000004</v>
      </c>
      <c r="R171" s="204">
        <f>Q171*H171</f>
        <v>0.112</v>
      </c>
      <c r="S171" s="204">
        <v>0</v>
      </c>
      <c r="T171" s="20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6" t="s">
        <v>218</v>
      </c>
      <c r="AT171" s="206" t="s">
        <v>203</v>
      </c>
      <c r="AU171" s="206" t="s">
        <v>115</v>
      </c>
      <c r="AY171" s="15" t="s">
        <v>202</v>
      </c>
      <c r="BE171" s="207">
        <f>IF(N171="základná",J171,0)</f>
        <v>0</v>
      </c>
      <c r="BF171" s="207">
        <f>IF(N171="znížená",J171,0)</f>
        <v>0</v>
      </c>
      <c r="BG171" s="207">
        <f>IF(N171="zákl. prenesená",J171,0)</f>
        <v>0</v>
      </c>
      <c r="BH171" s="207">
        <f>IF(N171="zníž. prenesená",J171,0)</f>
        <v>0</v>
      </c>
      <c r="BI171" s="207">
        <f>IF(N171="nulová",J171,0)</f>
        <v>0</v>
      </c>
      <c r="BJ171" s="15" t="s">
        <v>115</v>
      </c>
      <c r="BK171" s="207">
        <f>ROUND(I171*H171,2)</f>
        <v>0</v>
      </c>
      <c r="BL171" s="15" t="s">
        <v>218</v>
      </c>
      <c r="BM171" s="206" t="s">
        <v>878</v>
      </c>
    </row>
    <row r="172" s="2" customFormat="1" ht="33" customHeight="1">
      <c r="A172" s="34"/>
      <c r="B172" s="160"/>
      <c r="C172" s="194" t="s">
        <v>428</v>
      </c>
      <c r="D172" s="194" t="s">
        <v>203</v>
      </c>
      <c r="E172" s="195" t="s">
        <v>633</v>
      </c>
      <c r="F172" s="196" t="s">
        <v>634</v>
      </c>
      <c r="G172" s="197" t="s">
        <v>268</v>
      </c>
      <c r="H172" s="198">
        <v>2146</v>
      </c>
      <c r="I172" s="199"/>
      <c r="J172" s="200">
        <f>ROUND(I172*H172,2)</f>
        <v>0</v>
      </c>
      <c r="K172" s="201"/>
      <c r="L172" s="35"/>
      <c r="M172" s="202" t="s">
        <v>1</v>
      </c>
      <c r="N172" s="203" t="s">
        <v>41</v>
      </c>
      <c r="O172" s="78"/>
      <c r="P172" s="204">
        <f>O172*H172</f>
        <v>0</v>
      </c>
      <c r="Q172" s="204">
        <v>0.00069999999999999999</v>
      </c>
      <c r="R172" s="204">
        <f>Q172*H172</f>
        <v>1.5022</v>
      </c>
      <c r="S172" s="204">
        <v>0</v>
      </c>
      <c r="T172" s="20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6" t="s">
        <v>218</v>
      </c>
      <c r="AT172" s="206" t="s">
        <v>203</v>
      </c>
      <c r="AU172" s="206" t="s">
        <v>115</v>
      </c>
      <c r="AY172" s="15" t="s">
        <v>202</v>
      </c>
      <c r="BE172" s="207">
        <f>IF(N172="základná",J172,0)</f>
        <v>0</v>
      </c>
      <c r="BF172" s="207">
        <f>IF(N172="znížená",J172,0)</f>
        <v>0</v>
      </c>
      <c r="BG172" s="207">
        <f>IF(N172="zákl. prenesená",J172,0)</f>
        <v>0</v>
      </c>
      <c r="BH172" s="207">
        <f>IF(N172="zníž. prenesená",J172,0)</f>
        <v>0</v>
      </c>
      <c r="BI172" s="207">
        <f>IF(N172="nulová",J172,0)</f>
        <v>0</v>
      </c>
      <c r="BJ172" s="15" t="s">
        <v>115</v>
      </c>
      <c r="BK172" s="207">
        <f>ROUND(I172*H172,2)</f>
        <v>0</v>
      </c>
      <c r="BL172" s="15" t="s">
        <v>218</v>
      </c>
      <c r="BM172" s="206" t="s">
        <v>635</v>
      </c>
    </row>
    <row r="173" s="2" customFormat="1" ht="33" customHeight="1">
      <c r="A173" s="34"/>
      <c r="B173" s="160"/>
      <c r="C173" s="194" t="s">
        <v>432</v>
      </c>
      <c r="D173" s="194" t="s">
        <v>203</v>
      </c>
      <c r="E173" s="195" t="s">
        <v>445</v>
      </c>
      <c r="F173" s="196" t="s">
        <v>636</v>
      </c>
      <c r="G173" s="197" t="s">
        <v>268</v>
      </c>
      <c r="H173" s="198">
        <v>1073</v>
      </c>
      <c r="I173" s="199"/>
      <c r="J173" s="200">
        <f>ROUND(I173*H173,2)</f>
        <v>0</v>
      </c>
      <c r="K173" s="201"/>
      <c r="L173" s="35"/>
      <c r="M173" s="202" t="s">
        <v>1</v>
      </c>
      <c r="N173" s="203" t="s">
        <v>41</v>
      </c>
      <c r="O173" s="78"/>
      <c r="P173" s="204">
        <f>O173*H173</f>
        <v>0</v>
      </c>
      <c r="Q173" s="204">
        <v>0.10373</v>
      </c>
      <c r="R173" s="204">
        <f>Q173*H173</f>
        <v>111.30229</v>
      </c>
      <c r="S173" s="204">
        <v>0</v>
      </c>
      <c r="T173" s="20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6" t="s">
        <v>218</v>
      </c>
      <c r="AT173" s="206" t="s">
        <v>203</v>
      </c>
      <c r="AU173" s="206" t="s">
        <v>115</v>
      </c>
      <c r="AY173" s="15" t="s">
        <v>202</v>
      </c>
      <c r="BE173" s="207">
        <f>IF(N173="základná",J173,0)</f>
        <v>0</v>
      </c>
      <c r="BF173" s="207">
        <f>IF(N173="znížená",J173,0)</f>
        <v>0</v>
      </c>
      <c r="BG173" s="207">
        <f>IF(N173="zákl. prenesená",J173,0)</f>
        <v>0</v>
      </c>
      <c r="BH173" s="207">
        <f>IF(N173="zníž. prenesená",J173,0)</f>
        <v>0</v>
      </c>
      <c r="BI173" s="207">
        <f>IF(N173="nulová",J173,0)</f>
        <v>0</v>
      </c>
      <c r="BJ173" s="15" t="s">
        <v>115</v>
      </c>
      <c r="BK173" s="207">
        <f>ROUND(I173*H173,2)</f>
        <v>0</v>
      </c>
      <c r="BL173" s="15" t="s">
        <v>218</v>
      </c>
      <c r="BM173" s="206" t="s">
        <v>637</v>
      </c>
    </row>
    <row r="174" s="2" customFormat="1" ht="37.8" customHeight="1">
      <c r="A174" s="34"/>
      <c r="B174" s="160"/>
      <c r="C174" s="194" t="s">
        <v>436</v>
      </c>
      <c r="D174" s="194" t="s">
        <v>203</v>
      </c>
      <c r="E174" s="195" t="s">
        <v>449</v>
      </c>
      <c r="F174" s="196" t="s">
        <v>450</v>
      </c>
      <c r="G174" s="197" t="s">
        <v>268</v>
      </c>
      <c r="H174" s="198">
        <v>1073</v>
      </c>
      <c r="I174" s="199"/>
      <c r="J174" s="200">
        <f>ROUND(I174*H174,2)</f>
        <v>0</v>
      </c>
      <c r="K174" s="201"/>
      <c r="L174" s="35"/>
      <c r="M174" s="202" t="s">
        <v>1</v>
      </c>
      <c r="N174" s="203" t="s">
        <v>41</v>
      </c>
      <c r="O174" s="78"/>
      <c r="P174" s="204">
        <f>O174*H174</f>
        <v>0</v>
      </c>
      <c r="Q174" s="204">
        <v>0.15559000000000001</v>
      </c>
      <c r="R174" s="204">
        <f>Q174*H174</f>
        <v>166.94807</v>
      </c>
      <c r="S174" s="204">
        <v>0</v>
      </c>
      <c r="T174" s="205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6" t="s">
        <v>218</v>
      </c>
      <c r="AT174" s="206" t="s">
        <v>203</v>
      </c>
      <c r="AU174" s="206" t="s">
        <v>115</v>
      </c>
      <c r="AY174" s="15" t="s">
        <v>202</v>
      </c>
      <c r="BE174" s="207">
        <f>IF(N174="základná",J174,0)</f>
        <v>0</v>
      </c>
      <c r="BF174" s="207">
        <f>IF(N174="znížená",J174,0)</f>
        <v>0</v>
      </c>
      <c r="BG174" s="207">
        <f>IF(N174="zákl. prenesená",J174,0)</f>
        <v>0</v>
      </c>
      <c r="BH174" s="207">
        <f>IF(N174="zníž. prenesená",J174,0)</f>
        <v>0</v>
      </c>
      <c r="BI174" s="207">
        <f>IF(N174="nulová",J174,0)</f>
        <v>0</v>
      </c>
      <c r="BJ174" s="15" t="s">
        <v>115</v>
      </c>
      <c r="BK174" s="207">
        <f>ROUND(I174*H174,2)</f>
        <v>0</v>
      </c>
      <c r="BL174" s="15" t="s">
        <v>218</v>
      </c>
      <c r="BM174" s="206" t="s">
        <v>638</v>
      </c>
    </row>
    <row r="175" s="2" customFormat="1" ht="33" customHeight="1">
      <c r="A175" s="34"/>
      <c r="B175" s="160"/>
      <c r="C175" s="194" t="s">
        <v>440</v>
      </c>
      <c r="D175" s="194" t="s">
        <v>203</v>
      </c>
      <c r="E175" s="195" t="s">
        <v>453</v>
      </c>
      <c r="F175" s="196" t="s">
        <v>639</v>
      </c>
      <c r="G175" s="197" t="s">
        <v>268</v>
      </c>
      <c r="H175" s="198">
        <v>140</v>
      </c>
      <c r="I175" s="199"/>
      <c r="J175" s="200">
        <f>ROUND(I175*H175,2)</f>
        <v>0</v>
      </c>
      <c r="K175" s="201"/>
      <c r="L175" s="35"/>
      <c r="M175" s="202" t="s">
        <v>1</v>
      </c>
      <c r="N175" s="203" t="s">
        <v>41</v>
      </c>
      <c r="O175" s="78"/>
      <c r="P175" s="204">
        <f>O175*H175</f>
        <v>0</v>
      </c>
      <c r="Q175" s="204">
        <v>0.18151999999999999</v>
      </c>
      <c r="R175" s="204">
        <f>Q175*H175</f>
        <v>25.412799999999997</v>
      </c>
      <c r="S175" s="204">
        <v>0</v>
      </c>
      <c r="T175" s="205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6" t="s">
        <v>218</v>
      </c>
      <c r="AT175" s="206" t="s">
        <v>203</v>
      </c>
      <c r="AU175" s="206" t="s">
        <v>115</v>
      </c>
      <c r="AY175" s="15" t="s">
        <v>202</v>
      </c>
      <c r="BE175" s="207">
        <f>IF(N175="základná",J175,0)</f>
        <v>0</v>
      </c>
      <c r="BF175" s="207">
        <f>IF(N175="znížená",J175,0)</f>
        <v>0</v>
      </c>
      <c r="BG175" s="207">
        <f>IF(N175="zákl. prenesená",J175,0)</f>
        <v>0</v>
      </c>
      <c r="BH175" s="207">
        <f>IF(N175="zníž. prenesená",J175,0)</f>
        <v>0</v>
      </c>
      <c r="BI175" s="207">
        <f>IF(N175="nulová",J175,0)</f>
        <v>0</v>
      </c>
      <c r="BJ175" s="15" t="s">
        <v>115</v>
      </c>
      <c r="BK175" s="207">
        <f>ROUND(I175*H175,2)</f>
        <v>0</v>
      </c>
      <c r="BL175" s="15" t="s">
        <v>218</v>
      </c>
      <c r="BM175" s="206" t="s">
        <v>640</v>
      </c>
    </row>
    <row r="176" s="2" customFormat="1" ht="24.15" customHeight="1">
      <c r="A176" s="34"/>
      <c r="B176" s="160"/>
      <c r="C176" s="194" t="s">
        <v>444</v>
      </c>
      <c r="D176" s="194" t="s">
        <v>203</v>
      </c>
      <c r="E176" s="195" t="s">
        <v>641</v>
      </c>
      <c r="F176" s="196" t="s">
        <v>642</v>
      </c>
      <c r="G176" s="197" t="s">
        <v>268</v>
      </c>
      <c r="H176" s="198">
        <v>49</v>
      </c>
      <c r="I176" s="199"/>
      <c r="J176" s="200">
        <f>ROUND(I176*H176,2)</f>
        <v>0</v>
      </c>
      <c r="K176" s="201"/>
      <c r="L176" s="35"/>
      <c r="M176" s="202" t="s">
        <v>1</v>
      </c>
      <c r="N176" s="203" t="s">
        <v>41</v>
      </c>
      <c r="O176" s="78"/>
      <c r="P176" s="204">
        <f>O176*H176</f>
        <v>0</v>
      </c>
      <c r="Q176" s="204">
        <v>0.16849</v>
      </c>
      <c r="R176" s="204">
        <f>Q176*H176</f>
        <v>8.2560099999999998</v>
      </c>
      <c r="S176" s="204">
        <v>0</v>
      </c>
      <c r="T176" s="205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6" t="s">
        <v>218</v>
      </c>
      <c r="AT176" s="206" t="s">
        <v>203</v>
      </c>
      <c r="AU176" s="206" t="s">
        <v>115</v>
      </c>
      <c r="AY176" s="15" t="s">
        <v>202</v>
      </c>
      <c r="BE176" s="207">
        <f>IF(N176="základná",J176,0)</f>
        <v>0</v>
      </c>
      <c r="BF176" s="207">
        <f>IF(N176="znížená",J176,0)</f>
        <v>0</v>
      </c>
      <c r="BG176" s="207">
        <f>IF(N176="zákl. prenesená",J176,0)</f>
        <v>0</v>
      </c>
      <c r="BH176" s="207">
        <f>IF(N176="zníž. prenesená",J176,0)</f>
        <v>0</v>
      </c>
      <c r="BI176" s="207">
        <f>IF(N176="nulová",J176,0)</f>
        <v>0</v>
      </c>
      <c r="BJ176" s="15" t="s">
        <v>115</v>
      </c>
      <c r="BK176" s="207">
        <f>ROUND(I176*H176,2)</f>
        <v>0</v>
      </c>
      <c r="BL176" s="15" t="s">
        <v>218</v>
      </c>
      <c r="BM176" s="206" t="s">
        <v>879</v>
      </c>
    </row>
    <row r="177" s="2" customFormat="1" ht="24.15" customHeight="1">
      <c r="A177" s="34"/>
      <c r="B177" s="160"/>
      <c r="C177" s="219" t="s">
        <v>448</v>
      </c>
      <c r="D177" s="219" t="s">
        <v>237</v>
      </c>
      <c r="E177" s="220" t="s">
        <v>744</v>
      </c>
      <c r="F177" s="221" t="s">
        <v>745</v>
      </c>
      <c r="G177" s="222" t="s">
        <v>268</v>
      </c>
      <c r="H177" s="223">
        <v>12.24</v>
      </c>
      <c r="I177" s="224"/>
      <c r="J177" s="225">
        <f>ROUND(I177*H177,2)</f>
        <v>0</v>
      </c>
      <c r="K177" s="226"/>
      <c r="L177" s="227"/>
      <c r="M177" s="228" t="s">
        <v>1</v>
      </c>
      <c r="N177" s="229" t="s">
        <v>41</v>
      </c>
      <c r="O177" s="78"/>
      <c r="P177" s="204">
        <f>O177*H177</f>
        <v>0</v>
      </c>
      <c r="Q177" s="204">
        <v>0.17999999999999999</v>
      </c>
      <c r="R177" s="204">
        <f>Q177*H177</f>
        <v>2.2031999999999998</v>
      </c>
      <c r="S177" s="204">
        <v>0</v>
      </c>
      <c r="T177" s="20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6" t="s">
        <v>241</v>
      </c>
      <c r="AT177" s="206" t="s">
        <v>237</v>
      </c>
      <c r="AU177" s="206" t="s">
        <v>115</v>
      </c>
      <c r="AY177" s="15" t="s">
        <v>202</v>
      </c>
      <c r="BE177" s="207">
        <f>IF(N177="základná",J177,0)</f>
        <v>0</v>
      </c>
      <c r="BF177" s="207">
        <f>IF(N177="znížená",J177,0)</f>
        <v>0</v>
      </c>
      <c r="BG177" s="207">
        <f>IF(N177="zákl. prenesená",J177,0)</f>
        <v>0</v>
      </c>
      <c r="BH177" s="207">
        <f>IF(N177="zníž. prenesená",J177,0)</f>
        <v>0</v>
      </c>
      <c r="BI177" s="207">
        <f>IF(N177="nulová",J177,0)</f>
        <v>0</v>
      </c>
      <c r="BJ177" s="15" t="s">
        <v>115</v>
      </c>
      <c r="BK177" s="207">
        <f>ROUND(I177*H177,2)</f>
        <v>0</v>
      </c>
      <c r="BL177" s="15" t="s">
        <v>218</v>
      </c>
      <c r="BM177" s="206" t="s">
        <v>880</v>
      </c>
    </row>
    <row r="178" s="11" customFormat="1" ht="22.8" customHeight="1">
      <c r="A178" s="11"/>
      <c r="B178" s="183"/>
      <c r="C178" s="11"/>
      <c r="D178" s="184" t="s">
        <v>74</v>
      </c>
      <c r="E178" s="217" t="s">
        <v>241</v>
      </c>
      <c r="F178" s="217" t="s">
        <v>456</v>
      </c>
      <c r="G178" s="11"/>
      <c r="H178" s="11"/>
      <c r="I178" s="186"/>
      <c r="J178" s="218">
        <f>BK178</f>
        <v>0</v>
      </c>
      <c r="K178" s="11"/>
      <c r="L178" s="183"/>
      <c r="M178" s="188"/>
      <c r="N178" s="189"/>
      <c r="O178" s="189"/>
      <c r="P178" s="190">
        <f>SUM(P179:P180)</f>
        <v>0</v>
      </c>
      <c r="Q178" s="189"/>
      <c r="R178" s="190">
        <f>SUM(R179:R180)</f>
        <v>2.4714</v>
      </c>
      <c r="S178" s="189"/>
      <c r="T178" s="191">
        <f>SUM(T179:T180)</f>
        <v>0</v>
      </c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R178" s="184" t="s">
        <v>83</v>
      </c>
      <c r="AT178" s="192" t="s">
        <v>74</v>
      </c>
      <c r="AU178" s="192" t="s">
        <v>83</v>
      </c>
      <c r="AY178" s="184" t="s">
        <v>202</v>
      </c>
      <c r="BK178" s="193">
        <f>SUM(BK179:BK180)</f>
        <v>0</v>
      </c>
    </row>
    <row r="179" s="2" customFormat="1" ht="24.15" customHeight="1">
      <c r="A179" s="34"/>
      <c r="B179" s="160"/>
      <c r="C179" s="194" t="s">
        <v>452</v>
      </c>
      <c r="D179" s="194" t="s">
        <v>203</v>
      </c>
      <c r="E179" s="195" t="s">
        <v>644</v>
      </c>
      <c r="F179" s="196" t="s">
        <v>645</v>
      </c>
      <c r="G179" s="197" t="s">
        <v>240</v>
      </c>
      <c r="H179" s="198">
        <v>3</v>
      </c>
      <c r="I179" s="199"/>
      <c r="J179" s="200">
        <f>ROUND(I179*H179,2)</f>
        <v>0</v>
      </c>
      <c r="K179" s="201"/>
      <c r="L179" s="35"/>
      <c r="M179" s="202" t="s">
        <v>1</v>
      </c>
      <c r="N179" s="203" t="s">
        <v>41</v>
      </c>
      <c r="O179" s="78"/>
      <c r="P179" s="204">
        <f>O179*H179</f>
        <v>0</v>
      </c>
      <c r="Q179" s="204">
        <v>0.41325000000000001</v>
      </c>
      <c r="R179" s="204">
        <f>Q179*H179</f>
        <v>1.2397499999999999</v>
      </c>
      <c r="S179" s="204">
        <v>0</v>
      </c>
      <c r="T179" s="20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6" t="s">
        <v>218</v>
      </c>
      <c r="AT179" s="206" t="s">
        <v>203</v>
      </c>
      <c r="AU179" s="206" t="s">
        <v>115</v>
      </c>
      <c r="AY179" s="15" t="s">
        <v>202</v>
      </c>
      <c r="BE179" s="207">
        <f>IF(N179="základná",J179,0)</f>
        <v>0</v>
      </c>
      <c r="BF179" s="207">
        <f>IF(N179="znížená",J179,0)</f>
        <v>0</v>
      </c>
      <c r="BG179" s="207">
        <f>IF(N179="zákl. prenesená",J179,0)</f>
        <v>0</v>
      </c>
      <c r="BH179" s="207">
        <f>IF(N179="zníž. prenesená",J179,0)</f>
        <v>0</v>
      </c>
      <c r="BI179" s="207">
        <f>IF(N179="nulová",J179,0)</f>
        <v>0</v>
      </c>
      <c r="BJ179" s="15" t="s">
        <v>115</v>
      </c>
      <c r="BK179" s="207">
        <f>ROUND(I179*H179,2)</f>
        <v>0</v>
      </c>
      <c r="BL179" s="15" t="s">
        <v>218</v>
      </c>
      <c r="BM179" s="206" t="s">
        <v>646</v>
      </c>
    </row>
    <row r="180" s="2" customFormat="1" ht="24.15" customHeight="1">
      <c r="A180" s="34"/>
      <c r="B180" s="160"/>
      <c r="C180" s="194" t="s">
        <v>457</v>
      </c>
      <c r="D180" s="194" t="s">
        <v>203</v>
      </c>
      <c r="E180" s="195" t="s">
        <v>647</v>
      </c>
      <c r="F180" s="196" t="s">
        <v>648</v>
      </c>
      <c r="G180" s="197" t="s">
        <v>240</v>
      </c>
      <c r="H180" s="198">
        <v>3</v>
      </c>
      <c r="I180" s="199"/>
      <c r="J180" s="200">
        <f>ROUND(I180*H180,2)</f>
        <v>0</v>
      </c>
      <c r="K180" s="201"/>
      <c r="L180" s="35"/>
      <c r="M180" s="202" t="s">
        <v>1</v>
      </c>
      <c r="N180" s="203" t="s">
        <v>41</v>
      </c>
      <c r="O180" s="78"/>
      <c r="P180" s="204">
        <f>O180*H180</f>
        <v>0</v>
      </c>
      <c r="Q180" s="204">
        <v>0.41055000000000003</v>
      </c>
      <c r="R180" s="204">
        <f>Q180*H180</f>
        <v>1.2316500000000001</v>
      </c>
      <c r="S180" s="204">
        <v>0</v>
      </c>
      <c r="T180" s="205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6" t="s">
        <v>218</v>
      </c>
      <c r="AT180" s="206" t="s">
        <v>203</v>
      </c>
      <c r="AU180" s="206" t="s">
        <v>115</v>
      </c>
      <c r="AY180" s="15" t="s">
        <v>202</v>
      </c>
      <c r="BE180" s="207">
        <f>IF(N180="základná",J180,0)</f>
        <v>0</v>
      </c>
      <c r="BF180" s="207">
        <f>IF(N180="znížená",J180,0)</f>
        <v>0</v>
      </c>
      <c r="BG180" s="207">
        <f>IF(N180="zákl. prenesená",J180,0)</f>
        <v>0</v>
      </c>
      <c r="BH180" s="207">
        <f>IF(N180="zníž. prenesená",J180,0)</f>
        <v>0</v>
      </c>
      <c r="BI180" s="207">
        <f>IF(N180="nulová",J180,0)</f>
        <v>0</v>
      </c>
      <c r="BJ180" s="15" t="s">
        <v>115</v>
      </c>
      <c r="BK180" s="207">
        <f>ROUND(I180*H180,2)</f>
        <v>0</v>
      </c>
      <c r="BL180" s="15" t="s">
        <v>218</v>
      </c>
      <c r="BM180" s="206" t="s">
        <v>649</v>
      </c>
    </row>
    <row r="181" s="11" customFormat="1" ht="22.8" customHeight="1">
      <c r="A181" s="11"/>
      <c r="B181" s="183"/>
      <c r="C181" s="11"/>
      <c r="D181" s="184" t="s">
        <v>74</v>
      </c>
      <c r="E181" s="217" t="s">
        <v>260</v>
      </c>
      <c r="F181" s="217" t="s">
        <v>261</v>
      </c>
      <c r="G181" s="11"/>
      <c r="H181" s="11"/>
      <c r="I181" s="186"/>
      <c r="J181" s="218">
        <f>BK181</f>
        <v>0</v>
      </c>
      <c r="K181" s="11"/>
      <c r="L181" s="183"/>
      <c r="M181" s="188"/>
      <c r="N181" s="189"/>
      <c r="O181" s="189"/>
      <c r="P181" s="190">
        <f>SUM(P182:P197)</f>
        <v>0</v>
      </c>
      <c r="Q181" s="189"/>
      <c r="R181" s="190">
        <f>SUM(R182:R197)</f>
        <v>65.826282000000006</v>
      </c>
      <c r="S181" s="189"/>
      <c r="T181" s="191">
        <f>SUM(T182:T197)</f>
        <v>5.2220000000000004</v>
      </c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R181" s="184" t="s">
        <v>83</v>
      </c>
      <c r="AT181" s="192" t="s">
        <v>74</v>
      </c>
      <c r="AU181" s="192" t="s">
        <v>83</v>
      </c>
      <c r="AY181" s="184" t="s">
        <v>202</v>
      </c>
      <c r="BK181" s="193">
        <f>SUM(BK182:BK197)</f>
        <v>0</v>
      </c>
    </row>
    <row r="182" s="2" customFormat="1" ht="37.8" customHeight="1">
      <c r="A182" s="34"/>
      <c r="B182" s="160"/>
      <c r="C182" s="194" t="s">
        <v>461</v>
      </c>
      <c r="D182" s="194" t="s">
        <v>203</v>
      </c>
      <c r="E182" s="195" t="s">
        <v>881</v>
      </c>
      <c r="F182" s="196" t="s">
        <v>882</v>
      </c>
      <c r="G182" s="197" t="s">
        <v>272</v>
      </c>
      <c r="H182" s="198">
        <v>16</v>
      </c>
      <c r="I182" s="199"/>
      <c r="J182" s="200">
        <f>ROUND(I182*H182,2)</f>
        <v>0</v>
      </c>
      <c r="K182" s="201"/>
      <c r="L182" s="35"/>
      <c r="M182" s="202" t="s">
        <v>1</v>
      </c>
      <c r="N182" s="203" t="s">
        <v>41</v>
      </c>
      <c r="O182" s="78"/>
      <c r="P182" s="204">
        <f>O182*H182</f>
        <v>0</v>
      </c>
      <c r="Q182" s="204">
        <v>0.14591000000000001</v>
      </c>
      <c r="R182" s="204">
        <f>Q182*H182</f>
        <v>2.3345600000000002</v>
      </c>
      <c r="S182" s="204">
        <v>0</v>
      </c>
      <c r="T182" s="205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6" t="s">
        <v>218</v>
      </c>
      <c r="AT182" s="206" t="s">
        <v>203</v>
      </c>
      <c r="AU182" s="206" t="s">
        <v>115</v>
      </c>
      <c r="AY182" s="15" t="s">
        <v>202</v>
      </c>
      <c r="BE182" s="207">
        <f>IF(N182="základná",J182,0)</f>
        <v>0</v>
      </c>
      <c r="BF182" s="207">
        <f>IF(N182="znížená",J182,0)</f>
        <v>0</v>
      </c>
      <c r="BG182" s="207">
        <f>IF(N182="zákl. prenesená",J182,0)</f>
        <v>0</v>
      </c>
      <c r="BH182" s="207">
        <f>IF(N182="zníž. prenesená",J182,0)</f>
        <v>0</v>
      </c>
      <c r="BI182" s="207">
        <f>IF(N182="nulová",J182,0)</f>
        <v>0</v>
      </c>
      <c r="BJ182" s="15" t="s">
        <v>115</v>
      </c>
      <c r="BK182" s="207">
        <f>ROUND(I182*H182,2)</f>
        <v>0</v>
      </c>
      <c r="BL182" s="15" t="s">
        <v>218</v>
      </c>
      <c r="BM182" s="206" t="s">
        <v>883</v>
      </c>
    </row>
    <row r="183" s="2" customFormat="1" ht="16.5" customHeight="1">
      <c r="A183" s="34"/>
      <c r="B183" s="160"/>
      <c r="C183" s="219" t="s">
        <v>465</v>
      </c>
      <c r="D183" s="219" t="s">
        <v>237</v>
      </c>
      <c r="E183" s="220" t="s">
        <v>656</v>
      </c>
      <c r="F183" s="221" t="s">
        <v>657</v>
      </c>
      <c r="G183" s="222" t="s">
        <v>240</v>
      </c>
      <c r="H183" s="223">
        <v>48</v>
      </c>
      <c r="I183" s="224"/>
      <c r="J183" s="225">
        <f>ROUND(I183*H183,2)</f>
        <v>0</v>
      </c>
      <c r="K183" s="226"/>
      <c r="L183" s="227"/>
      <c r="M183" s="228" t="s">
        <v>1</v>
      </c>
      <c r="N183" s="229" t="s">
        <v>41</v>
      </c>
      <c r="O183" s="78"/>
      <c r="P183" s="204">
        <f>O183*H183</f>
        <v>0</v>
      </c>
      <c r="Q183" s="204">
        <v>0.049000000000000002</v>
      </c>
      <c r="R183" s="204">
        <f>Q183*H183</f>
        <v>2.3520000000000003</v>
      </c>
      <c r="S183" s="204">
        <v>0</v>
      </c>
      <c r="T183" s="205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6" t="s">
        <v>241</v>
      </c>
      <c r="AT183" s="206" t="s">
        <v>237</v>
      </c>
      <c r="AU183" s="206" t="s">
        <v>115</v>
      </c>
      <c r="AY183" s="15" t="s">
        <v>202</v>
      </c>
      <c r="BE183" s="207">
        <f>IF(N183="základná",J183,0)</f>
        <v>0</v>
      </c>
      <c r="BF183" s="207">
        <f>IF(N183="znížená",J183,0)</f>
        <v>0</v>
      </c>
      <c r="BG183" s="207">
        <f>IF(N183="zákl. prenesená",J183,0)</f>
        <v>0</v>
      </c>
      <c r="BH183" s="207">
        <f>IF(N183="zníž. prenesená",J183,0)</f>
        <v>0</v>
      </c>
      <c r="BI183" s="207">
        <f>IF(N183="nulová",J183,0)</f>
        <v>0</v>
      </c>
      <c r="BJ183" s="15" t="s">
        <v>115</v>
      </c>
      <c r="BK183" s="207">
        <f>ROUND(I183*H183,2)</f>
        <v>0</v>
      </c>
      <c r="BL183" s="15" t="s">
        <v>218</v>
      </c>
      <c r="BM183" s="206" t="s">
        <v>884</v>
      </c>
    </row>
    <row r="184" s="2" customFormat="1" ht="24.15" customHeight="1">
      <c r="A184" s="34"/>
      <c r="B184" s="160"/>
      <c r="C184" s="194" t="s">
        <v>469</v>
      </c>
      <c r="D184" s="194" t="s">
        <v>203</v>
      </c>
      <c r="E184" s="195" t="s">
        <v>650</v>
      </c>
      <c r="F184" s="196" t="s">
        <v>651</v>
      </c>
      <c r="G184" s="197" t="s">
        <v>272</v>
      </c>
      <c r="H184" s="198">
        <v>180</v>
      </c>
      <c r="I184" s="199"/>
      <c r="J184" s="200">
        <f>ROUND(I184*H184,2)</f>
        <v>0</v>
      </c>
      <c r="K184" s="201"/>
      <c r="L184" s="35"/>
      <c r="M184" s="202" t="s">
        <v>1</v>
      </c>
      <c r="N184" s="203" t="s">
        <v>41</v>
      </c>
      <c r="O184" s="78"/>
      <c r="P184" s="204">
        <f>O184*H184</f>
        <v>0</v>
      </c>
      <c r="Q184" s="204">
        <v>0</v>
      </c>
      <c r="R184" s="204">
        <f>Q184*H184</f>
        <v>0</v>
      </c>
      <c r="S184" s="204">
        <v>0</v>
      </c>
      <c r="T184" s="205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6" t="s">
        <v>218</v>
      </c>
      <c r="AT184" s="206" t="s">
        <v>203</v>
      </c>
      <c r="AU184" s="206" t="s">
        <v>115</v>
      </c>
      <c r="AY184" s="15" t="s">
        <v>202</v>
      </c>
      <c r="BE184" s="207">
        <f>IF(N184="základná",J184,0)</f>
        <v>0</v>
      </c>
      <c r="BF184" s="207">
        <f>IF(N184="znížená",J184,0)</f>
        <v>0</v>
      </c>
      <c r="BG184" s="207">
        <f>IF(N184="zákl. prenesená",J184,0)</f>
        <v>0</v>
      </c>
      <c r="BH184" s="207">
        <f>IF(N184="zníž. prenesená",J184,0)</f>
        <v>0</v>
      </c>
      <c r="BI184" s="207">
        <f>IF(N184="nulová",J184,0)</f>
        <v>0</v>
      </c>
      <c r="BJ184" s="15" t="s">
        <v>115</v>
      </c>
      <c r="BK184" s="207">
        <f>ROUND(I184*H184,2)</f>
        <v>0</v>
      </c>
      <c r="BL184" s="15" t="s">
        <v>218</v>
      </c>
      <c r="BM184" s="206" t="s">
        <v>652</v>
      </c>
    </row>
    <row r="185" s="2" customFormat="1" ht="16.5" customHeight="1">
      <c r="A185" s="34"/>
      <c r="B185" s="160"/>
      <c r="C185" s="219" t="s">
        <v>473</v>
      </c>
      <c r="D185" s="219" t="s">
        <v>237</v>
      </c>
      <c r="E185" s="220" t="s">
        <v>653</v>
      </c>
      <c r="F185" s="221" t="s">
        <v>654</v>
      </c>
      <c r="G185" s="222" t="s">
        <v>240</v>
      </c>
      <c r="H185" s="223">
        <v>165.63999999999999</v>
      </c>
      <c r="I185" s="224"/>
      <c r="J185" s="225">
        <f>ROUND(I185*H185,2)</f>
        <v>0</v>
      </c>
      <c r="K185" s="226"/>
      <c r="L185" s="227"/>
      <c r="M185" s="228" t="s">
        <v>1</v>
      </c>
      <c r="N185" s="229" t="s">
        <v>41</v>
      </c>
      <c r="O185" s="78"/>
      <c r="P185" s="204">
        <f>O185*H185</f>
        <v>0</v>
      </c>
      <c r="Q185" s="204">
        <v>0.097000000000000003</v>
      </c>
      <c r="R185" s="204">
        <f>Q185*H185</f>
        <v>16.067080000000001</v>
      </c>
      <c r="S185" s="204">
        <v>0</v>
      </c>
      <c r="T185" s="205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6" t="s">
        <v>241</v>
      </c>
      <c r="AT185" s="206" t="s">
        <v>237</v>
      </c>
      <c r="AU185" s="206" t="s">
        <v>115</v>
      </c>
      <c r="AY185" s="15" t="s">
        <v>202</v>
      </c>
      <c r="BE185" s="207">
        <f>IF(N185="základná",J185,0)</f>
        <v>0</v>
      </c>
      <c r="BF185" s="207">
        <f>IF(N185="znížená",J185,0)</f>
        <v>0</v>
      </c>
      <c r="BG185" s="207">
        <f>IF(N185="zákl. prenesená",J185,0)</f>
        <v>0</v>
      </c>
      <c r="BH185" s="207">
        <f>IF(N185="zníž. prenesená",J185,0)</f>
        <v>0</v>
      </c>
      <c r="BI185" s="207">
        <f>IF(N185="nulová",J185,0)</f>
        <v>0</v>
      </c>
      <c r="BJ185" s="15" t="s">
        <v>115</v>
      </c>
      <c r="BK185" s="207">
        <f>ROUND(I185*H185,2)</f>
        <v>0</v>
      </c>
      <c r="BL185" s="15" t="s">
        <v>218</v>
      </c>
      <c r="BM185" s="206" t="s">
        <v>655</v>
      </c>
    </row>
    <row r="186" s="2" customFormat="1" ht="37.8" customHeight="1">
      <c r="A186" s="34"/>
      <c r="B186" s="160"/>
      <c r="C186" s="194" t="s">
        <v>477</v>
      </c>
      <c r="D186" s="194" t="s">
        <v>203</v>
      </c>
      <c r="E186" s="195" t="s">
        <v>490</v>
      </c>
      <c r="F186" s="196" t="s">
        <v>491</v>
      </c>
      <c r="G186" s="197" t="s">
        <v>272</v>
      </c>
      <c r="H186" s="198">
        <v>24</v>
      </c>
      <c r="I186" s="199"/>
      <c r="J186" s="200">
        <f>ROUND(I186*H186,2)</f>
        <v>0</v>
      </c>
      <c r="K186" s="201"/>
      <c r="L186" s="35"/>
      <c r="M186" s="202" t="s">
        <v>1</v>
      </c>
      <c r="N186" s="203" t="s">
        <v>41</v>
      </c>
      <c r="O186" s="78"/>
      <c r="P186" s="204">
        <f>O186*H186</f>
        <v>0</v>
      </c>
      <c r="Q186" s="204">
        <v>0.099250000000000005</v>
      </c>
      <c r="R186" s="204">
        <f>Q186*H186</f>
        <v>2.3820000000000001</v>
      </c>
      <c r="S186" s="204">
        <v>0</v>
      </c>
      <c r="T186" s="205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6" t="s">
        <v>218</v>
      </c>
      <c r="AT186" s="206" t="s">
        <v>203</v>
      </c>
      <c r="AU186" s="206" t="s">
        <v>115</v>
      </c>
      <c r="AY186" s="15" t="s">
        <v>202</v>
      </c>
      <c r="BE186" s="207">
        <f>IF(N186="základná",J186,0)</f>
        <v>0</v>
      </c>
      <c r="BF186" s="207">
        <f>IF(N186="znížená",J186,0)</f>
        <v>0</v>
      </c>
      <c r="BG186" s="207">
        <f>IF(N186="zákl. prenesená",J186,0)</f>
        <v>0</v>
      </c>
      <c r="BH186" s="207">
        <f>IF(N186="zníž. prenesená",J186,0)</f>
        <v>0</v>
      </c>
      <c r="BI186" s="207">
        <f>IF(N186="nulová",J186,0)</f>
        <v>0</v>
      </c>
      <c r="BJ186" s="15" t="s">
        <v>115</v>
      </c>
      <c r="BK186" s="207">
        <f>ROUND(I186*H186,2)</f>
        <v>0</v>
      </c>
      <c r="BL186" s="15" t="s">
        <v>218</v>
      </c>
      <c r="BM186" s="206" t="s">
        <v>885</v>
      </c>
    </row>
    <row r="187" s="2" customFormat="1" ht="24.15" customHeight="1">
      <c r="A187" s="34"/>
      <c r="B187" s="160"/>
      <c r="C187" s="194" t="s">
        <v>481</v>
      </c>
      <c r="D187" s="194" t="s">
        <v>203</v>
      </c>
      <c r="E187" s="195" t="s">
        <v>662</v>
      </c>
      <c r="F187" s="196" t="s">
        <v>663</v>
      </c>
      <c r="G187" s="197" t="s">
        <v>362</v>
      </c>
      <c r="H187" s="198">
        <v>16.920000000000002</v>
      </c>
      <c r="I187" s="199"/>
      <c r="J187" s="200">
        <f>ROUND(I187*H187,2)</f>
        <v>0</v>
      </c>
      <c r="K187" s="201"/>
      <c r="L187" s="35"/>
      <c r="M187" s="202" t="s">
        <v>1</v>
      </c>
      <c r="N187" s="203" t="s">
        <v>41</v>
      </c>
      <c r="O187" s="78"/>
      <c r="P187" s="204">
        <f>O187*H187</f>
        <v>0</v>
      </c>
      <c r="Q187" s="204">
        <v>2.2321</v>
      </c>
      <c r="R187" s="204">
        <f>Q187*H187</f>
        <v>37.767132000000004</v>
      </c>
      <c r="S187" s="204">
        <v>0</v>
      </c>
      <c r="T187" s="205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6" t="s">
        <v>218</v>
      </c>
      <c r="AT187" s="206" t="s">
        <v>203</v>
      </c>
      <c r="AU187" s="206" t="s">
        <v>115</v>
      </c>
      <c r="AY187" s="15" t="s">
        <v>202</v>
      </c>
      <c r="BE187" s="207">
        <f>IF(N187="základná",J187,0)</f>
        <v>0</v>
      </c>
      <c r="BF187" s="207">
        <f>IF(N187="znížená",J187,0)</f>
        <v>0</v>
      </c>
      <c r="BG187" s="207">
        <f>IF(N187="zákl. prenesená",J187,0)</f>
        <v>0</v>
      </c>
      <c r="BH187" s="207">
        <f>IF(N187="zníž. prenesená",J187,0)</f>
        <v>0</v>
      </c>
      <c r="BI187" s="207">
        <f>IF(N187="nulová",J187,0)</f>
        <v>0</v>
      </c>
      <c r="BJ187" s="15" t="s">
        <v>115</v>
      </c>
      <c r="BK187" s="207">
        <f>ROUND(I187*H187,2)</f>
        <v>0</v>
      </c>
      <c r="BL187" s="15" t="s">
        <v>218</v>
      </c>
      <c r="BM187" s="206" t="s">
        <v>664</v>
      </c>
    </row>
    <row r="188" s="2" customFormat="1" ht="24.15" customHeight="1">
      <c r="A188" s="34"/>
      <c r="B188" s="160"/>
      <c r="C188" s="194" t="s">
        <v>485</v>
      </c>
      <c r="D188" s="194" t="s">
        <v>203</v>
      </c>
      <c r="E188" s="195" t="s">
        <v>665</v>
      </c>
      <c r="F188" s="196" t="s">
        <v>666</v>
      </c>
      <c r="G188" s="197" t="s">
        <v>272</v>
      </c>
      <c r="H188" s="198">
        <v>193</v>
      </c>
      <c r="I188" s="199"/>
      <c r="J188" s="200">
        <f>ROUND(I188*H188,2)</f>
        <v>0</v>
      </c>
      <c r="K188" s="201"/>
      <c r="L188" s="35"/>
      <c r="M188" s="202" t="s">
        <v>1</v>
      </c>
      <c r="N188" s="203" t="s">
        <v>41</v>
      </c>
      <c r="O188" s="78"/>
      <c r="P188" s="204">
        <f>O188*H188</f>
        <v>0</v>
      </c>
      <c r="Q188" s="204">
        <v>6.9999999999999994E-05</v>
      </c>
      <c r="R188" s="204">
        <f>Q188*H188</f>
        <v>0.013509999999999999</v>
      </c>
      <c r="S188" s="204">
        <v>0</v>
      </c>
      <c r="T188" s="205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6" t="s">
        <v>218</v>
      </c>
      <c r="AT188" s="206" t="s">
        <v>203</v>
      </c>
      <c r="AU188" s="206" t="s">
        <v>115</v>
      </c>
      <c r="AY188" s="15" t="s">
        <v>202</v>
      </c>
      <c r="BE188" s="207">
        <f>IF(N188="základná",J188,0)</f>
        <v>0</v>
      </c>
      <c r="BF188" s="207">
        <f>IF(N188="znížená",J188,0)</f>
        <v>0</v>
      </c>
      <c r="BG188" s="207">
        <f>IF(N188="zákl. prenesená",J188,0)</f>
        <v>0</v>
      </c>
      <c r="BH188" s="207">
        <f>IF(N188="zníž. prenesená",J188,0)</f>
        <v>0</v>
      </c>
      <c r="BI188" s="207">
        <f>IF(N188="nulová",J188,0)</f>
        <v>0</v>
      </c>
      <c r="BJ188" s="15" t="s">
        <v>115</v>
      </c>
      <c r="BK188" s="207">
        <f>ROUND(I188*H188,2)</f>
        <v>0</v>
      </c>
      <c r="BL188" s="15" t="s">
        <v>218</v>
      </c>
      <c r="BM188" s="206" t="s">
        <v>667</v>
      </c>
    </row>
    <row r="189" s="2" customFormat="1" ht="16.5" customHeight="1">
      <c r="A189" s="34"/>
      <c r="B189" s="160"/>
      <c r="C189" s="219" t="s">
        <v>489</v>
      </c>
      <c r="D189" s="219" t="s">
        <v>237</v>
      </c>
      <c r="E189" s="220" t="s">
        <v>668</v>
      </c>
      <c r="F189" s="221" t="s">
        <v>669</v>
      </c>
      <c r="G189" s="222" t="s">
        <v>384</v>
      </c>
      <c r="H189" s="223">
        <v>1.6140000000000001</v>
      </c>
      <c r="I189" s="224"/>
      <c r="J189" s="225">
        <f>ROUND(I189*H189,2)</f>
        <v>0</v>
      </c>
      <c r="K189" s="226"/>
      <c r="L189" s="227"/>
      <c r="M189" s="228" t="s">
        <v>1</v>
      </c>
      <c r="N189" s="229" t="s">
        <v>41</v>
      </c>
      <c r="O189" s="78"/>
      <c r="P189" s="204">
        <f>O189*H189</f>
        <v>0</v>
      </c>
      <c r="Q189" s="204">
        <v>1</v>
      </c>
      <c r="R189" s="204">
        <f>Q189*H189</f>
        <v>1.6140000000000001</v>
      </c>
      <c r="S189" s="204">
        <v>0</v>
      </c>
      <c r="T189" s="205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6" t="s">
        <v>241</v>
      </c>
      <c r="AT189" s="206" t="s">
        <v>237</v>
      </c>
      <c r="AU189" s="206" t="s">
        <v>115</v>
      </c>
      <c r="AY189" s="15" t="s">
        <v>202</v>
      </c>
      <c r="BE189" s="207">
        <f>IF(N189="základná",J189,0)</f>
        <v>0</v>
      </c>
      <c r="BF189" s="207">
        <f>IF(N189="znížená",J189,0)</f>
        <v>0</v>
      </c>
      <c r="BG189" s="207">
        <f>IF(N189="zákl. prenesená",J189,0)</f>
        <v>0</v>
      </c>
      <c r="BH189" s="207">
        <f>IF(N189="zníž. prenesená",J189,0)</f>
        <v>0</v>
      </c>
      <c r="BI189" s="207">
        <f>IF(N189="nulová",J189,0)</f>
        <v>0</v>
      </c>
      <c r="BJ189" s="15" t="s">
        <v>115</v>
      </c>
      <c r="BK189" s="207">
        <f>ROUND(I189*H189,2)</f>
        <v>0</v>
      </c>
      <c r="BL189" s="15" t="s">
        <v>218</v>
      </c>
      <c r="BM189" s="206" t="s">
        <v>670</v>
      </c>
    </row>
    <row r="190" s="2" customFormat="1" ht="37.8" customHeight="1">
      <c r="A190" s="34"/>
      <c r="B190" s="160"/>
      <c r="C190" s="194" t="s">
        <v>493</v>
      </c>
      <c r="D190" s="194" t="s">
        <v>203</v>
      </c>
      <c r="E190" s="195" t="s">
        <v>510</v>
      </c>
      <c r="F190" s="196" t="s">
        <v>671</v>
      </c>
      <c r="G190" s="197" t="s">
        <v>240</v>
      </c>
      <c r="H190" s="198">
        <v>2</v>
      </c>
      <c r="I190" s="199"/>
      <c r="J190" s="200">
        <f>ROUND(I190*H190,2)</f>
        <v>0</v>
      </c>
      <c r="K190" s="201"/>
      <c r="L190" s="35"/>
      <c r="M190" s="202" t="s">
        <v>1</v>
      </c>
      <c r="N190" s="203" t="s">
        <v>41</v>
      </c>
      <c r="O190" s="78"/>
      <c r="P190" s="204">
        <f>O190*H190</f>
        <v>0</v>
      </c>
      <c r="Q190" s="204">
        <v>1</v>
      </c>
      <c r="R190" s="204">
        <f>Q190*H190</f>
        <v>2</v>
      </c>
      <c r="S190" s="204">
        <v>2.4470000000000001</v>
      </c>
      <c r="T190" s="205">
        <f>S190*H190</f>
        <v>4.8940000000000001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6" t="s">
        <v>218</v>
      </c>
      <c r="AT190" s="206" t="s">
        <v>203</v>
      </c>
      <c r="AU190" s="206" t="s">
        <v>115</v>
      </c>
      <c r="AY190" s="15" t="s">
        <v>202</v>
      </c>
      <c r="BE190" s="207">
        <f>IF(N190="základná",J190,0)</f>
        <v>0</v>
      </c>
      <c r="BF190" s="207">
        <f>IF(N190="znížená",J190,0)</f>
        <v>0</v>
      </c>
      <c r="BG190" s="207">
        <f>IF(N190="zákl. prenesená",J190,0)</f>
        <v>0</v>
      </c>
      <c r="BH190" s="207">
        <f>IF(N190="zníž. prenesená",J190,0)</f>
        <v>0</v>
      </c>
      <c r="BI190" s="207">
        <f>IF(N190="nulová",J190,0)</f>
        <v>0</v>
      </c>
      <c r="BJ190" s="15" t="s">
        <v>115</v>
      </c>
      <c r="BK190" s="207">
        <f>ROUND(I190*H190,2)</f>
        <v>0</v>
      </c>
      <c r="BL190" s="15" t="s">
        <v>218</v>
      </c>
      <c r="BM190" s="206" t="s">
        <v>672</v>
      </c>
    </row>
    <row r="191" s="2" customFormat="1" ht="16.5" customHeight="1">
      <c r="A191" s="34"/>
      <c r="B191" s="160"/>
      <c r="C191" s="194" t="s">
        <v>497</v>
      </c>
      <c r="D191" s="194" t="s">
        <v>203</v>
      </c>
      <c r="E191" s="195" t="s">
        <v>514</v>
      </c>
      <c r="F191" s="196" t="s">
        <v>916</v>
      </c>
      <c r="G191" s="197" t="s">
        <v>240</v>
      </c>
      <c r="H191" s="198">
        <v>4</v>
      </c>
      <c r="I191" s="199"/>
      <c r="J191" s="200">
        <f>ROUND(I191*H191,2)</f>
        <v>0</v>
      </c>
      <c r="K191" s="201"/>
      <c r="L191" s="35"/>
      <c r="M191" s="202" t="s">
        <v>1</v>
      </c>
      <c r="N191" s="203" t="s">
        <v>41</v>
      </c>
      <c r="O191" s="78"/>
      <c r="P191" s="204">
        <f>O191*H191</f>
        <v>0</v>
      </c>
      <c r="Q191" s="204">
        <v>0</v>
      </c>
      <c r="R191" s="204">
        <f>Q191*H191</f>
        <v>0</v>
      </c>
      <c r="S191" s="204">
        <v>0.082000000000000003</v>
      </c>
      <c r="T191" s="205">
        <f>S191*H191</f>
        <v>0.32800000000000001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6" t="s">
        <v>218</v>
      </c>
      <c r="AT191" s="206" t="s">
        <v>203</v>
      </c>
      <c r="AU191" s="206" t="s">
        <v>115</v>
      </c>
      <c r="AY191" s="15" t="s">
        <v>202</v>
      </c>
      <c r="BE191" s="207">
        <f>IF(N191="základná",J191,0)</f>
        <v>0</v>
      </c>
      <c r="BF191" s="207">
        <f>IF(N191="znížená",J191,0)</f>
        <v>0</v>
      </c>
      <c r="BG191" s="207">
        <f>IF(N191="zákl. prenesená",J191,0)</f>
        <v>0</v>
      </c>
      <c r="BH191" s="207">
        <f>IF(N191="zníž. prenesená",J191,0)</f>
        <v>0</v>
      </c>
      <c r="BI191" s="207">
        <f>IF(N191="nulová",J191,0)</f>
        <v>0</v>
      </c>
      <c r="BJ191" s="15" t="s">
        <v>115</v>
      </c>
      <c r="BK191" s="207">
        <f>ROUND(I191*H191,2)</f>
        <v>0</v>
      </c>
      <c r="BL191" s="15" t="s">
        <v>218</v>
      </c>
      <c r="BM191" s="206" t="s">
        <v>917</v>
      </c>
    </row>
    <row r="192" s="2" customFormat="1" ht="16.5" customHeight="1">
      <c r="A192" s="34"/>
      <c r="B192" s="160"/>
      <c r="C192" s="194" t="s">
        <v>501</v>
      </c>
      <c r="D192" s="194" t="s">
        <v>203</v>
      </c>
      <c r="E192" s="195" t="s">
        <v>918</v>
      </c>
      <c r="F192" s="196" t="s">
        <v>919</v>
      </c>
      <c r="G192" s="197" t="s">
        <v>240</v>
      </c>
      <c r="H192" s="198">
        <v>2</v>
      </c>
      <c r="I192" s="199"/>
      <c r="J192" s="200">
        <f>ROUND(I192*H192,2)</f>
        <v>0</v>
      </c>
      <c r="K192" s="201"/>
      <c r="L192" s="35"/>
      <c r="M192" s="202" t="s">
        <v>1</v>
      </c>
      <c r="N192" s="203" t="s">
        <v>41</v>
      </c>
      <c r="O192" s="78"/>
      <c r="P192" s="204">
        <f>O192*H192</f>
        <v>0</v>
      </c>
      <c r="Q192" s="204">
        <v>0</v>
      </c>
      <c r="R192" s="204">
        <f>Q192*H192</f>
        <v>0</v>
      </c>
      <c r="S192" s="204">
        <v>0</v>
      </c>
      <c r="T192" s="205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6" t="s">
        <v>218</v>
      </c>
      <c r="AT192" s="206" t="s">
        <v>203</v>
      </c>
      <c r="AU192" s="206" t="s">
        <v>115</v>
      </c>
      <c r="AY192" s="15" t="s">
        <v>202</v>
      </c>
      <c r="BE192" s="207">
        <f>IF(N192="základná",J192,0)</f>
        <v>0</v>
      </c>
      <c r="BF192" s="207">
        <f>IF(N192="znížená",J192,0)</f>
        <v>0</v>
      </c>
      <c r="BG192" s="207">
        <f>IF(N192="zákl. prenesená",J192,0)</f>
        <v>0</v>
      </c>
      <c r="BH192" s="207">
        <f>IF(N192="zníž. prenesená",J192,0)</f>
        <v>0</v>
      </c>
      <c r="BI192" s="207">
        <f>IF(N192="nulová",J192,0)</f>
        <v>0</v>
      </c>
      <c r="BJ192" s="15" t="s">
        <v>115</v>
      </c>
      <c r="BK192" s="207">
        <f>ROUND(I192*H192,2)</f>
        <v>0</v>
      </c>
      <c r="BL192" s="15" t="s">
        <v>218</v>
      </c>
      <c r="BM192" s="206" t="s">
        <v>920</v>
      </c>
    </row>
    <row r="193" s="2" customFormat="1" ht="33" customHeight="1">
      <c r="A193" s="34"/>
      <c r="B193" s="160"/>
      <c r="C193" s="194" t="s">
        <v>505</v>
      </c>
      <c r="D193" s="194" t="s">
        <v>203</v>
      </c>
      <c r="E193" s="195" t="s">
        <v>673</v>
      </c>
      <c r="F193" s="196" t="s">
        <v>674</v>
      </c>
      <c r="G193" s="197" t="s">
        <v>384</v>
      </c>
      <c r="H193" s="198">
        <v>496.392</v>
      </c>
      <c r="I193" s="199"/>
      <c r="J193" s="200">
        <f>ROUND(I193*H193,2)</f>
        <v>0</v>
      </c>
      <c r="K193" s="201"/>
      <c r="L193" s="35"/>
      <c r="M193" s="202" t="s">
        <v>1</v>
      </c>
      <c r="N193" s="203" t="s">
        <v>41</v>
      </c>
      <c r="O193" s="78"/>
      <c r="P193" s="204">
        <f>O193*H193</f>
        <v>0</v>
      </c>
      <c r="Q193" s="204">
        <v>0</v>
      </c>
      <c r="R193" s="204">
        <f>Q193*H193</f>
        <v>0</v>
      </c>
      <c r="S193" s="204">
        <v>0</v>
      </c>
      <c r="T193" s="205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6" t="s">
        <v>218</v>
      </c>
      <c r="AT193" s="206" t="s">
        <v>203</v>
      </c>
      <c r="AU193" s="206" t="s">
        <v>115</v>
      </c>
      <c r="AY193" s="15" t="s">
        <v>202</v>
      </c>
      <c r="BE193" s="207">
        <f>IF(N193="základná",J193,0)</f>
        <v>0</v>
      </c>
      <c r="BF193" s="207">
        <f>IF(N193="znížená",J193,0)</f>
        <v>0</v>
      </c>
      <c r="BG193" s="207">
        <f>IF(N193="zákl. prenesená",J193,0)</f>
        <v>0</v>
      </c>
      <c r="BH193" s="207">
        <f>IF(N193="zníž. prenesená",J193,0)</f>
        <v>0</v>
      </c>
      <c r="BI193" s="207">
        <f>IF(N193="nulová",J193,0)</f>
        <v>0</v>
      </c>
      <c r="BJ193" s="15" t="s">
        <v>115</v>
      </c>
      <c r="BK193" s="207">
        <f>ROUND(I193*H193,2)</f>
        <v>0</v>
      </c>
      <c r="BL193" s="15" t="s">
        <v>218</v>
      </c>
      <c r="BM193" s="206" t="s">
        <v>675</v>
      </c>
    </row>
    <row r="194" s="2" customFormat="1" ht="24.15" customHeight="1">
      <c r="A194" s="34"/>
      <c r="B194" s="160"/>
      <c r="C194" s="194" t="s">
        <v>509</v>
      </c>
      <c r="D194" s="194" t="s">
        <v>203</v>
      </c>
      <c r="E194" s="195" t="s">
        <v>676</v>
      </c>
      <c r="F194" s="196" t="s">
        <v>677</v>
      </c>
      <c r="G194" s="197" t="s">
        <v>384</v>
      </c>
      <c r="H194" s="198">
        <v>2481.96</v>
      </c>
      <c r="I194" s="199"/>
      <c r="J194" s="200">
        <f>ROUND(I194*H194,2)</f>
        <v>0</v>
      </c>
      <c r="K194" s="201"/>
      <c r="L194" s="35"/>
      <c r="M194" s="202" t="s">
        <v>1</v>
      </c>
      <c r="N194" s="203" t="s">
        <v>41</v>
      </c>
      <c r="O194" s="78"/>
      <c r="P194" s="204">
        <f>O194*H194</f>
        <v>0</v>
      </c>
      <c r="Q194" s="204">
        <v>0</v>
      </c>
      <c r="R194" s="204">
        <f>Q194*H194</f>
        <v>0</v>
      </c>
      <c r="S194" s="204">
        <v>0</v>
      </c>
      <c r="T194" s="205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6" t="s">
        <v>218</v>
      </c>
      <c r="AT194" s="206" t="s">
        <v>203</v>
      </c>
      <c r="AU194" s="206" t="s">
        <v>115</v>
      </c>
      <c r="AY194" s="15" t="s">
        <v>202</v>
      </c>
      <c r="BE194" s="207">
        <f>IF(N194="základná",J194,0)</f>
        <v>0</v>
      </c>
      <c r="BF194" s="207">
        <f>IF(N194="znížená",J194,0)</f>
        <v>0</v>
      </c>
      <c r="BG194" s="207">
        <f>IF(N194="zákl. prenesená",J194,0)</f>
        <v>0</v>
      </c>
      <c r="BH194" s="207">
        <f>IF(N194="zníž. prenesená",J194,0)</f>
        <v>0</v>
      </c>
      <c r="BI194" s="207">
        <f>IF(N194="nulová",J194,0)</f>
        <v>0</v>
      </c>
      <c r="BJ194" s="15" t="s">
        <v>115</v>
      </c>
      <c r="BK194" s="207">
        <f>ROUND(I194*H194,2)</f>
        <v>0</v>
      </c>
      <c r="BL194" s="15" t="s">
        <v>218</v>
      </c>
      <c r="BM194" s="206" t="s">
        <v>678</v>
      </c>
    </row>
    <row r="195" s="2" customFormat="1" ht="24.15" customHeight="1">
      <c r="A195" s="34"/>
      <c r="B195" s="160"/>
      <c r="C195" s="194" t="s">
        <v>513</v>
      </c>
      <c r="D195" s="194" t="s">
        <v>203</v>
      </c>
      <c r="E195" s="195" t="s">
        <v>679</v>
      </c>
      <c r="F195" s="196" t="s">
        <v>680</v>
      </c>
      <c r="G195" s="197" t="s">
        <v>384</v>
      </c>
      <c r="H195" s="198">
        <v>496.392</v>
      </c>
      <c r="I195" s="199"/>
      <c r="J195" s="200">
        <f>ROUND(I195*H195,2)</f>
        <v>0</v>
      </c>
      <c r="K195" s="201"/>
      <c r="L195" s="35"/>
      <c r="M195" s="202" t="s">
        <v>1</v>
      </c>
      <c r="N195" s="203" t="s">
        <v>41</v>
      </c>
      <c r="O195" s="78"/>
      <c r="P195" s="204">
        <f>O195*H195</f>
        <v>0</v>
      </c>
      <c r="Q195" s="204">
        <v>0</v>
      </c>
      <c r="R195" s="204">
        <f>Q195*H195</f>
        <v>0</v>
      </c>
      <c r="S195" s="204">
        <v>0</v>
      </c>
      <c r="T195" s="205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6" t="s">
        <v>218</v>
      </c>
      <c r="AT195" s="206" t="s">
        <v>203</v>
      </c>
      <c r="AU195" s="206" t="s">
        <v>115</v>
      </c>
      <c r="AY195" s="15" t="s">
        <v>202</v>
      </c>
      <c r="BE195" s="207">
        <f>IF(N195="základná",J195,0)</f>
        <v>0</v>
      </c>
      <c r="BF195" s="207">
        <f>IF(N195="znížená",J195,0)</f>
        <v>0</v>
      </c>
      <c r="BG195" s="207">
        <f>IF(N195="zákl. prenesená",J195,0)</f>
        <v>0</v>
      </c>
      <c r="BH195" s="207">
        <f>IF(N195="zníž. prenesená",J195,0)</f>
        <v>0</v>
      </c>
      <c r="BI195" s="207">
        <f>IF(N195="nulová",J195,0)</f>
        <v>0</v>
      </c>
      <c r="BJ195" s="15" t="s">
        <v>115</v>
      </c>
      <c r="BK195" s="207">
        <f>ROUND(I195*H195,2)</f>
        <v>0</v>
      </c>
      <c r="BL195" s="15" t="s">
        <v>218</v>
      </c>
      <c r="BM195" s="206" t="s">
        <v>681</v>
      </c>
    </row>
    <row r="196" s="2" customFormat="1" ht="44.25" customHeight="1">
      <c r="A196" s="34"/>
      <c r="B196" s="160"/>
      <c r="C196" s="194" t="s">
        <v>517</v>
      </c>
      <c r="D196" s="194" t="s">
        <v>203</v>
      </c>
      <c r="E196" s="195" t="s">
        <v>552</v>
      </c>
      <c r="F196" s="196" t="s">
        <v>553</v>
      </c>
      <c r="G196" s="197" t="s">
        <v>384</v>
      </c>
      <c r="H196" s="198">
        <v>564.71600000000001</v>
      </c>
      <c r="I196" s="199"/>
      <c r="J196" s="200">
        <f>ROUND(I196*H196,2)</f>
        <v>0</v>
      </c>
      <c r="K196" s="201"/>
      <c r="L196" s="35"/>
      <c r="M196" s="202" t="s">
        <v>1</v>
      </c>
      <c r="N196" s="203" t="s">
        <v>41</v>
      </c>
      <c r="O196" s="78"/>
      <c r="P196" s="204">
        <f>O196*H196</f>
        <v>0</v>
      </c>
      <c r="Q196" s="204">
        <v>0</v>
      </c>
      <c r="R196" s="204">
        <f>Q196*H196</f>
        <v>0</v>
      </c>
      <c r="S196" s="204">
        <v>0</v>
      </c>
      <c r="T196" s="205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6" t="s">
        <v>218</v>
      </c>
      <c r="AT196" s="206" t="s">
        <v>203</v>
      </c>
      <c r="AU196" s="206" t="s">
        <v>115</v>
      </c>
      <c r="AY196" s="15" t="s">
        <v>202</v>
      </c>
      <c r="BE196" s="207">
        <f>IF(N196="základná",J196,0)</f>
        <v>0</v>
      </c>
      <c r="BF196" s="207">
        <f>IF(N196="znížená",J196,0)</f>
        <v>0</v>
      </c>
      <c r="BG196" s="207">
        <f>IF(N196="zákl. prenesená",J196,0)</f>
        <v>0</v>
      </c>
      <c r="BH196" s="207">
        <f>IF(N196="zníž. prenesená",J196,0)</f>
        <v>0</v>
      </c>
      <c r="BI196" s="207">
        <f>IF(N196="nulová",J196,0)</f>
        <v>0</v>
      </c>
      <c r="BJ196" s="15" t="s">
        <v>115</v>
      </c>
      <c r="BK196" s="207">
        <f>ROUND(I196*H196,2)</f>
        <v>0</v>
      </c>
      <c r="BL196" s="15" t="s">
        <v>218</v>
      </c>
      <c r="BM196" s="206" t="s">
        <v>682</v>
      </c>
    </row>
    <row r="197" s="2" customFormat="1" ht="16.5" customHeight="1">
      <c r="A197" s="34"/>
      <c r="B197" s="160"/>
      <c r="C197" s="219" t="s">
        <v>521</v>
      </c>
      <c r="D197" s="219" t="s">
        <v>237</v>
      </c>
      <c r="E197" s="220" t="s">
        <v>776</v>
      </c>
      <c r="F197" s="221" t="s">
        <v>777</v>
      </c>
      <c r="G197" s="222" t="s">
        <v>272</v>
      </c>
      <c r="H197" s="223">
        <v>16</v>
      </c>
      <c r="I197" s="224"/>
      <c r="J197" s="225">
        <f>ROUND(I197*H197,2)</f>
        <v>0</v>
      </c>
      <c r="K197" s="226"/>
      <c r="L197" s="227"/>
      <c r="M197" s="228" t="s">
        <v>1</v>
      </c>
      <c r="N197" s="229" t="s">
        <v>41</v>
      </c>
      <c r="O197" s="78"/>
      <c r="P197" s="204">
        <f>O197*H197</f>
        <v>0</v>
      </c>
      <c r="Q197" s="204">
        <v>0.081000000000000003</v>
      </c>
      <c r="R197" s="204">
        <f>Q197*H197</f>
        <v>1.296</v>
      </c>
      <c r="S197" s="204">
        <v>0</v>
      </c>
      <c r="T197" s="205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6" t="s">
        <v>241</v>
      </c>
      <c r="AT197" s="206" t="s">
        <v>237</v>
      </c>
      <c r="AU197" s="206" t="s">
        <v>115</v>
      </c>
      <c r="AY197" s="15" t="s">
        <v>202</v>
      </c>
      <c r="BE197" s="207">
        <f>IF(N197="základná",J197,0)</f>
        <v>0</v>
      </c>
      <c r="BF197" s="207">
        <f>IF(N197="znížená",J197,0)</f>
        <v>0</v>
      </c>
      <c r="BG197" s="207">
        <f>IF(N197="zákl. prenesená",J197,0)</f>
        <v>0</v>
      </c>
      <c r="BH197" s="207">
        <f>IF(N197="zníž. prenesená",J197,0)</f>
        <v>0</v>
      </c>
      <c r="BI197" s="207">
        <f>IF(N197="nulová",J197,0)</f>
        <v>0</v>
      </c>
      <c r="BJ197" s="15" t="s">
        <v>115</v>
      </c>
      <c r="BK197" s="207">
        <f>ROUND(I197*H197,2)</f>
        <v>0</v>
      </c>
      <c r="BL197" s="15" t="s">
        <v>218</v>
      </c>
      <c r="BM197" s="206" t="s">
        <v>887</v>
      </c>
    </row>
    <row r="198" s="11" customFormat="1" ht="22.8" customHeight="1">
      <c r="A198" s="11"/>
      <c r="B198" s="183"/>
      <c r="C198" s="11"/>
      <c r="D198" s="184" t="s">
        <v>74</v>
      </c>
      <c r="E198" s="217" t="s">
        <v>545</v>
      </c>
      <c r="F198" s="217" t="s">
        <v>546</v>
      </c>
      <c r="G198" s="11"/>
      <c r="H198" s="11"/>
      <c r="I198" s="186"/>
      <c r="J198" s="218">
        <f>BK198</f>
        <v>0</v>
      </c>
      <c r="K198" s="11"/>
      <c r="L198" s="183"/>
      <c r="M198" s="188"/>
      <c r="N198" s="189"/>
      <c r="O198" s="189"/>
      <c r="P198" s="190">
        <f>P199</f>
        <v>0</v>
      </c>
      <c r="Q198" s="189"/>
      <c r="R198" s="190">
        <f>R199</f>
        <v>0</v>
      </c>
      <c r="S198" s="189"/>
      <c r="T198" s="191">
        <f>T199</f>
        <v>0</v>
      </c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R198" s="184" t="s">
        <v>83</v>
      </c>
      <c r="AT198" s="192" t="s">
        <v>74</v>
      </c>
      <c r="AU198" s="192" t="s">
        <v>83</v>
      </c>
      <c r="AY198" s="184" t="s">
        <v>202</v>
      </c>
      <c r="BK198" s="193">
        <f>BK199</f>
        <v>0</v>
      </c>
    </row>
    <row r="199" s="2" customFormat="1" ht="24.15" customHeight="1">
      <c r="A199" s="34"/>
      <c r="B199" s="160"/>
      <c r="C199" s="194" t="s">
        <v>525</v>
      </c>
      <c r="D199" s="194" t="s">
        <v>203</v>
      </c>
      <c r="E199" s="195" t="s">
        <v>683</v>
      </c>
      <c r="F199" s="196" t="s">
        <v>684</v>
      </c>
      <c r="G199" s="197" t="s">
        <v>384</v>
      </c>
      <c r="H199" s="198">
        <v>564.71600000000001</v>
      </c>
      <c r="I199" s="199"/>
      <c r="J199" s="200">
        <f>ROUND(I199*H199,2)</f>
        <v>0</v>
      </c>
      <c r="K199" s="201"/>
      <c r="L199" s="35"/>
      <c r="M199" s="202" t="s">
        <v>1</v>
      </c>
      <c r="N199" s="203" t="s">
        <v>41</v>
      </c>
      <c r="O199" s="78"/>
      <c r="P199" s="204">
        <f>O199*H199</f>
        <v>0</v>
      </c>
      <c r="Q199" s="204">
        <v>0</v>
      </c>
      <c r="R199" s="204">
        <f>Q199*H199</f>
        <v>0</v>
      </c>
      <c r="S199" s="204">
        <v>0</v>
      </c>
      <c r="T199" s="205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6" t="s">
        <v>218</v>
      </c>
      <c r="AT199" s="206" t="s">
        <v>203</v>
      </c>
      <c r="AU199" s="206" t="s">
        <v>115</v>
      </c>
      <c r="AY199" s="15" t="s">
        <v>202</v>
      </c>
      <c r="BE199" s="207">
        <f>IF(N199="základná",J199,0)</f>
        <v>0</v>
      </c>
      <c r="BF199" s="207">
        <f>IF(N199="znížená",J199,0)</f>
        <v>0</v>
      </c>
      <c r="BG199" s="207">
        <f>IF(N199="zákl. prenesená",J199,0)</f>
        <v>0</v>
      </c>
      <c r="BH199" s="207">
        <f>IF(N199="zníž. prenesená",J199,0)</f>
        <v>0</v>
      </c>
      <c r="BI199" s="207">
        <f>IF(N199="nulová",J199,0)</f>
        <v>0</v>
      </c>
      <c r="BJ199" s="15" t="s">
        <v>115</v>
      </c>
      <c r="BK199" s="207">
        <f>ROUND(I199*H199,2)</f>
        <v>0</v>
      </c>
      <c r="BL199" s="15" t="s">
        <v>218</v>
      </c>
      <c r="BM199" s="206" t="s">
        <v>685</v>
      </c>
    </row>
    <row r="200" s="11" customFormat="1" ht="25.92" customHeight="1">
      <c r="A200" s="11"/>
      <c r="B200" s="183"/>
      <c r="C200" s="11"/>
      <c r="D200" s="184" t="s">
        <v>74</v>
      </c>
      <c r="E200" s="185" t="s">
        <v>232</v>
      </c>
      <c r="F200" s="185" t="s">
        <v>232</v>
      </c>
      <c r="G200" s="11"/>
      <c r="H200" s="11"/>
      <c r="I200" s="186"/>
      <c r="J200" s="187">
        <f>BK200</f>
        <v>0</v>
      </c>
      <c r="K200" s="11"/>
      <c r="L200" s="183"/>
      <c r="M200" s="188"/>
      <c r="N200" s="189"/>
      <c r="O200" s="189"/>
      <c r="P200" s="190">
        <f>P201</f>
        <v>0</v>
      </c>
      <c r="Q200" s="189"/>
      <c r="R200" s="190">
        <f>R201</f>
        <v>0</v>
      </c>
      <c r="S200" s="189"/>
      <c r="T200" s="191">
        <f>T201</f>
        <v>0</v>
      </c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R200" s="184" t="s">
        <v>218</v>
      </c>
      <c r="AT200" s="192" t="s">
        <v>74</v>
      </c>
      <c r="AU200" s="192" t="s">
        <v>75</v>
      </c>
      <c r="AY200" s="184" t="s">
        <v>202</v>
      </c>
      <c r="BK200" s="193">
        <f>BK201</f>
        <v>0</v>
      </c>
    </row>
    <row r="201" s="11" customFormat="1" ht="22.8" customHeight="1">
      <c r="A201" s="11"/>
      <c r="B201" s="183"/>
      <c r="C201" s="11"/>
      <c r="D201" s="184" t="s">
        <v>74</v>
      </c>
      <c r="E201" s="217" t="s">
        <v>180</v>
      </c>
      <c r="F201" s="217" t="s">
        <v>686</v>
      </c>
      <c r="G201" s="11"/>
      <c r="H201" s="11"/>
      <c r="I201" s="186"/>
      <c r="J201" s="218">
        <f>BK201</f>
        <v>0</v>
      </c>
      <c r="K201" s="11"/>
      <c r="L201" s="183"/>
      <c r="M201" s="188"/>
      <c r="N201" s="189"/>
      <c r="O201" s="189"/>
      <c r="P201" s="190">
        <f>SUM(P202:P203)</f>
        <v>0</v>
      </c>
      <c r="Q201" s="189"/>
      <c r="R201" s="190">
        <f>SUM(R202:R203)</f>
        <v>0</v>
      </c>
      <c r="S201" s="189"/>
      <c r="T201" s="191">
        <f>SUM(T202:T203)</f>
        <v>0</v>
      </c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R201" s="184" t="s">
        <v>218</v>
      </c>
      <c r="AT201" s="192" t="s">
        <v>74</v>
      </c>
      <c r="AU201" s="192" t="s">
        <v>83</v>
      </c>
      <c r="AY201" s="184" t="s">
        <v>202</v>
      </c>
      <c r="BK201" s="193">
        <f>SUM(BK202:BK203)</f>
        <v>0</v>
      </c>
    </row>
    <row r="202" s="2" customFormat="1" ht="16.5" customHeight="1">
      <c r="A202" s="34"/>
      <c r="B202" s="160"/>
      <c r="C202" s="194" t="s">
        <v>529</v>
      </c>
      <c r="D202" s="194" t="s">
        <v>203</v>
      </c>
      <c r="E202" s="195" t="s">
        <v>687</v>
      </c>
      <c r="F202" s="196" t="s">
        <v>688</v>
      </c>
      <c r="G202" s="197" t="s">
        <v>384</v>
      </c>
      <c r="H202" s="198">
        <v>496.392</v>
      </c>
      <c r="I202" s="199"/>
      <c r="J202" s="200">
        <f>ROUND(I202*H202,2)</f>
        <v>0</v>
      </c>
      <c r="K202" s="201"/>
      <c r="L202" s="35"/>
      <c r="M202" s="202" t="s">
        <v>1</v>
      </c>
      <c r="N202" s="203" t="s">
        <v>41</v>
      </c>
      <c r="O202" s="78"/>
      <c r="P202" s="204">
        <f>O202*H202</f>
        <v>0</v>
      </c>
      <c r="Q202" s="204">
        <v>0</v>
      </c>
      <c r="R202" s="204">
        <f>Q202*H202</f>
        <v>0</v>
      </c>
      <c r="S202" s="204">
        <v>0</v>
      </c>
      <c r="T202" s="205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6" t="s">
        <v>216</v>
      </c>
      <c r="AT202" s="206" t="s">
        <v>203</v>
      </c>
      <c r="AU202" s="206" t="s">
        <v>115</v>
      </c>
      <c r="AY202" s="15" t="s">
        <v>202</v>
      </c>
      <c r="BE202" s="207">
        <f>IF(N202="základná",J202,0)</f>
        <v>0</v>
      </c>
      <c r="BF202" s="207">
        <f>IF(N202="znížená",J202,0)</f>
        <v>0</v>
      </c>
      <c r="BG202" s="207">
        <f>IF(N202="zákl. prenesená",J202,0)</f>
        <v>0</v>
      </c>
      <c r="BH202" s="207">
        <f>IF(N202="zníž. prenesená",J202,0)</f>
        <v>0</v>
      </c>
      <c r="BI202" s="207">
        <f>IF(N202="nulová",J202,0)</f>
        <v>0</v>
      </c>
      <c r="BJ202" s="15" t="s">
        <v>115</v>
      </c>
      <c r="BK202" s="207">
        <f>ROUND(I202*H202,2)</f>
        <v>0</v>
      </c>
      <c r="BL202" s="15" t="s">
        <v>216</v>
      </c>
      <c r="BM202" s="206" t="s">
        <v>689</v>
      </c>
    </row>
    <row r="203" s="2" customFormat="1" ht="16.5" customHeight="1">
      <c r="A203" s="34"/>
      <c r="B203" s="160"/>
      <c r="C203" s="194" t="s">
        <v>533</v>
      </c>
      <c r="D203" s="194" t="s">
        <v>203</v>
      </c>
      <c r="E203" s="195" t="s">
        <v>690</v>
      </c>
      <c r="F203" s="196" t="s">
        <v>691</v>
      </c>
      <c r="G203" s="197" t="s">
        <v>206</v>
      </c>
      <c r="H203" s="198">
        <v>1</v>
      </c>
      <c r="I203" s="199"/>
      <c r="J203" s="200">
        <f>ROUND(I203*H203,2)</f>
        <v>0</v>
      </c>
      <c r="K203" s="201"/>
      <c r="L203" s="35"/>
      <c r="M203" s="208" t="s">
        <v>1</v>
      </c>
      <c r="N203" s="209" t="s">
        <v>41</v>
      </c>
      <c r="O203" s="210"/>
      <c r="P203" s="211">
        <f>O203*H203</f>
        <v>0</v>
      </c>
      <c r="Q203" s="211">
        <v>0</v>
      </c>
      <c r="R203" s="211">
        <f>Q203*H203</f>
        <v>0</v>
      </c>
      <c r="S203" s="211">
        <v>0</v>
      </c>
      <c r="T203" s="212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6" t="s">
        <v>216</v>
      </c>
      <c r="AT203" s="206" t="s">
        <v>203</v>
      </c>
      <c r="AU203" s="206" t="s">
        <v>115</v>
      </c>
      <c r="AY203" s="15" t="s">
        <v>202</v>
      </c>
      <c r="BE203" s="207">
        <f>IF(N203="základná",J203,0)</f>
        <v>0</v>
      </c>
      <c r="BF203" s="207">
        <f>IF(N203="znížená",J203,0)</f>
        <v>0</v>
      </c>
      <c r="BG203" s="207">
        <f>IF(N203="zákl. prenesená",J203,0)</f>
        <v>0</v>
      </c>
      <c r="BH203" s="207">
        <f>IF(N203="zníž. prenesená",J203,0)</f>
        <v>0</v>
      </c>
      <c r="BI203" s="207">
        <f>IF(N203="nulová",J203,0)</f>
        <v>0</v>
      </c>
      <c r="BJ203" s="15" t="s">
        <v>115</v>
      </c>
      <c r="BK203" s="207">
        <f>ROUND(I203*H203,2)</f>
        <v>0</v>
      </c>
      <c r="BL203" s="15" t="s">
        <v>216</v>
      </c>
      <c r="BM203" s="206" t="s">
        <v>692</v>
      </c>
    </row>
    <row r="204" s="2" customFormat="1" ht="6.96" customHeight="1">
      <c r="A204" s="34"/>
      <c r="B204" s="61"/>
      <c r="C204" s="62"/>
      <c r="D204" s="62"/>
      <c r="E204" s="62"/>
      <c r="F204" s="62"/>
      <c r="G204" s="62"/>
      <c r="H204" s="62"/>
      <c r="I204" s="62"/>
      <c r="J204" s="62"/>
      <c r="K204" s="62"/>
      <c r="L204" s="35"/>
      <c r="M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</row>
  </sheetData>
  <autoFilter ref="C135:K203"/>
  <mergeCells count="14">
    <mergeCell ref="E7:H7"/>
    <mergeCell ref="E9:H9"/>
    <mergeCell ref="E18:H18"/>
    <mergeCell ref="E27:H27"/>
    <mergeCell ref="E85:H85"/>
    <mergeCell ref="E87:H87"/>
    <mergeCell ref="D110:F110"/>
    <mergeCell ref="D111:F111"/>
    <mergeCell ref="D112:F112"/>
    <mergeCell ref="D113:F113"/>
    <mergeCell ref="D114:F114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1" customFormat="1" ht="12" customHeight="1">
      <c r="B8" s="18"/>
      <c r="D8" s="28" t="s">
        <v>168</v>
      </c>
      <c r="L8" s="18"/>
    </row>
    <row r="9" s="2" customFormat="1" ht="16.5" customHeight="1">
      <c r="A9" s="34"/>
      <c r="B9" s="35"/>
      <c r="C9" s="34"/>
      <c r="D9" s="34"/>
      <c r="E9" s="130" t="s">
        <v>921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922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923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9. 8. 2026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23" t="s">
        <v>170</v>
      </c>
      <c r="E32" s="34"/>
      <c r="F32" s="34"/>
      <c r="G32" s="34"/>
      <c r="H32" s="34"/>
      <c r="I32" s="34"/>
      <c r="J32" s="134">
        <f>J98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5" t="s">
        <v>171</v>
      </c>
      <c r="E33" s="34"/>
      <c r="F33" s="34"/>
      <c r="G33" s="34"/>
      <c r="H33" s="34"/>
      <c r="I33" s="34"/>
      <c r="J33" s="134">
        <f>J104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ROUND(J32 + J33,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7" t="s">
        <v>39</v>
      </c>
      <c r="E37" s="41" t="s">
        <v>40</v>
      </c>
      <c r="F37" s="138">
        <f>ROUND((SUM(BE104:BE111) + SUM(BE133:BE187)),  2)</f>
        <v>0</v>
      </c>
      <c r="G37" s="139"/>
      <c r="H37" s="139"/>
      <c r="I37" s="140">
        <v>0.23000000000000001</v>
      </c>
      <c r="J37" s="138">
        <f>ROUND(((SUM(BE104:BE111) + SUM(BE133:BE187))*I37),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41">
        <f>ROUND((SUM(BF104:BF111) + SUM(BF133:BF187)),  2)</f>
        <v>0</v>
      </c>
      <c r="G38" s="34"/>
      <c r="H38" s="34"/>
      <c r="I38" s="142">
        <v>0.23000000000000001</v>
      </c>
      <c r="J38" s="141">
        <f>ROUND(((SUM(BF104:BF111) + SUM(BF133:BF187))*I38),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1">
        <f>ROUND((SUM(BG104:BG111) + SUM(BG133:BG187)),  2)</f>
        <v>0</v>
      </c>
      <c r="G39" s="34"/>
      <c r="H39" s="34"/>
      <c r="I39" s="142">
        <v>0.23000000000000001</v>
      </c>
      <c r="J39" s="141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1">
        <f>ROUND((SUM(BH104:BH111) + SUM(BH133:BH187)),  2)</f>
        <v>0</v>
      </c>
      <c r="G40" s="34"/>
      <c r="H40" s="34"/>
      <c r="I40" s="142">
        <v>0.23000000000000001</v>
      </c>
      <c r="J40" s="141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8">
        <f>ROUND((SUM(BI104:BI111) + SUM(BI133:BI187)),  2)</f>
        <v>0</v>
      </c>
      <c r="G41" s="139"/>
      <c r="H41" s="139"/>
      <c r="I41" s="140">
        <v>0</v>
      </c>
      <c r="J41" s="138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3"/>
      <c r="D43" s="144" t="s">
        <v>45</v>
      </c>
      <c r="E43" s="82"/>
      <c r="F43" s="82"/>
      <c r="G43" s="145" t="s">
        <v>46</v>
      </c>
      <c r="H43" s="146" t="s">
        <v>47</v>
      </c>
      <c r="I43" s="82"/>
      <c r="J43" s="147">
        <f>SUM(J34:J41)</f>
        <v>0</v>
      </c>
      <c r="K43" s="148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168</v>
      </c>
      <c r="L86" s="18"/>
    </row>
    <row r="87" hidden="1" s="2" customFormat="1" ht="16.5" customHeight="1">
      <c r="A87" s="34"/>
      <c r="B87" s="35"/>
      <c r="C87" s="34"/>
      <c r="D87" s="34"/>
      <c r="E87" s="130" t="s">
        <v>921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922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6.5" customHeight="1">
      <c r="A89" s="34"/>
      <c r="B89" s="35"/>
      <c r="C89" s="34"/>
      <c r="D89" s="34"/>
      <c r="E89" s="68" t="str">
        <f>E11</f>
        <v>SO 401.11 - VEREJNÉ OSVETLENIE – VYVOLANÉ ÚPRAVY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ul. Letná, Košice</v>
      </c>
      <c r="G91" s="34"/>
      <c r="H91" s="34"/>
      <c r="I91" s="28" t="s">
        <v>21</v>
      </c>
      <c r="J91" s="70" t="str">
        <f>IF(J14="","",J14)</f>
        <v>9. 8. 2026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Košice, Trieda SNP 48/A, 04011 Košice</v>
      </c>
      <c r="G93" s="34"/>
      <c r="H93" s="34"/>
      <c r="I93" s="28" t="s">
        <v>29</v>
      </c>
      <c r="J93" s="32" t="str">
        <f>E23</f>
        <v>d.g.A design graphic architecture s.r.o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51" t="s">
        <v>173</v>
      </c>
      <c r="D96" s="143"/>
      <c r="E96" s="143"/>
      <c r="F96" s="143"/>
      <c r="G96" s="143"/>
      <c r="H96" s="143"/>
      <c r="I96" s="143"/>
      <c r="J96" s="152" t="s">
        <v>174</v>
      </c>
      <c r="K96" s="143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3" t="s">
        <v>175</v>
      </c>
      <c r="D98" s="34"/>
      <c r="E98" s="34"/>
      <c r="F98" s="34"/>
      <c r="G98" s="34"/>
      <c r="H98" s="34"/>
      <c r="I98" s="34"/>
      <c r="J98" s="97">
        <f>J133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176</v>
      </c>
    </row>
    <row r="99" hidden="1" s="9" customFormat="1" ht="24.96" customHeight="1">
      <c r="A99" s="9"/>
      <c r="B99" s="154"/>
      <c r="C99" s="9"/>
      <c r="D99" s="155" t="s">
        <v>924</v>
      </c>
      <c r="E99" s="156"/>
      <c r="F99" s="156"/>
      <c r="G99" s="156"/>
      <c r="H99" s="156"/>
      <c r="I99" s="156"/>
      <c r="J99" s="157">
        <f>J134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2" customFormat="1" ht="19.92" customHeight="1">
      <c r="A100" s="12"/>
      <c r="B100" s="213"/>
      <c r="C100" s="12"/>
      <c r="D100" s="214" t="s">
        <v>925</v>
      </c>
      <c r="E100" s="215"/>
      <c r="F100" s="215"/>
      <c r="G100" s="215"/>
      <c r="H100" s="215"/>
      <c r="I100" s="215"/>
      <c r="J100" s="216">
        <f>J135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926</v>
      </c>
      <c r="E101" s="215"/>
      <c r="F101" s="215"/>
      <c r="G101" s="215"/>
      <c r="H101" s="215"/>
      <c r="I101" s="215"/>
      <c r="J101" s="216">
        <f>J172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hidden="1" s="2" customFormat="1" ht="6.96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hidden="1" s="2" customFormat="1" ht="29.28" customHeight="1">
      <c r="A104" s="34"/>
      <c r="B104" s="35"/>
      <c r="C104" s="153" t="s">
        <v>178</v>
      </c>
      <c r="D104" s="34"/>
      <c r="E104" s="34"/>
      <c r="F104" s="34"/>
      <c r="G104" s="34"/>
      <c r="H104" s="34"/>
      <c r="I104" s="34"/>
      <c r="J104" s="158">
        <f>ROUND(J105 + J106 + J107 + J108 + J109 + J110,2)</f>
        <v>0</v>
      </c>
      <c r="K104" s="34"/>
      <c r="L104" s="56"/>
      <c r="N104" s="159" t="s">
        <v>39</v>
      </c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 s="2" customFormat="1" ht="18" customHeight="1">
      <c r="A105" s="34"/>
      <c r="B105" s="160"/>
      <c r="C105" s="161"/>
      <c r="D105" s="162" t="s">
        <v>179</v>
      </c>
      <c r="E105" s="163"/>
      <c r="F105" s="163"/>
      <c r="G105" s="161"/>
      <c r="H105" s="161"/>
      <c r="I105" s="161"/>
      <c r="J105" s="164">
        <v>0</v>
      </c>
      <c r="K105" s="161"/>
      <c r="L105" s="165"/>
      <c r="M105" s="166"/>
      <c r="N105" s="167" t="s">
        <v>41</v>
      </c>
      <c r="O105" s="166"/>
      <c r="P105" s="166"/>
      <c r="Q105" s="166"/>
      <c r="R105" s="166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6"/>
      <c r="AW105" s="166"/>
      <c r="AX105" s="166"/>
      <c r="AY105" s="168" t="s">
        <v>180</v>
      </c>
      <c r="AZ105" s="166"/>
      <c r="BA105" s="166"/>
      <c r="BB105" s="166"/>
      <c r="BC105" s="166"/>
      <c r="BD105" s="166"/>
      <c r="BE105" s="169">
        <f>IF(N105="základná",J105,0)</f>
        <v>0</v>
      </c>
      <c r="BF105" s="169">
        <f>IF(N105="znížená",J105,0)</f>
        <v>0</v>
      </c>
      <c r="BG105" s="169">
        <f>IF(N105="zákl. prenesená",J105,0)</f>
        <v>0</v>
      </c>
      <c r="BH105" s="169">
        <f>IF(N105="zníž. prenesená",J105,0)</f>
        <v>0</v>
      </c>
      <c r="BI105" s="169">
        <f>IF(N105="nulová",J105,0)</f>
        <v>0</v>
      </c>
      <c r="BJ105" s="168" t="s">
        <v>115</v>
      </c>
      <c r="BK105" s="166"/>
      <c r="BL105" s="166"/>
      <c r="BM105" s="166"/>
    </row>
    <row r="106" hidden="1" s="2" customFormat="1" ht="18" customHeight="1">
      <c r="A106" s="34"/>
      <c r="B106" s="160"/>
      <c r="C106" s="161"/>
      <c r="D106" s="162" t="s">
        <v>927</v>
      </c>
      <c r="E106" s="163"/>
      <c r="F106" s="163"/>
      <c r="G106" s="161"/>
      <c r="H106" s="161"/>
      <c r="I106" s="161"/>
      <c r="J106" s="164">
        <v>0</v>
      </c>
      <c r="K106" s="161"/>
      <c r="L106" s="165"/>
      <c r="M106" s="166"/>
      <c r="N106" s="167" t="s">
        <v>41</v>
      </c>
      <c r="O106" s="166"/>
      <c r="P106" s="166"/>
      <c r="Q106" s="166"/>
      <c r="R106" s="166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168" t="s">
        <v>180</v>
      </c>
      <c r="AZ106" s="166"/>
      <c r="BA106" s="166"/>
      <c r="BB106" s="166"/>
      <c r="BC106" s="166"/>
      <c r="BD106" s="166"/>
      <c r="BE106" s="169">
        <f>IF(N106="základná",J106,0)</f>
        <v>0</v>
      </c>
      <c r="BF106" s="169">
        <f>IF(N106="znížená",J106,0)</f>
        <v>0</v>
      </c>
      <c r="BG106" s="169">
        <f>IF(N106="zákl. prenesená",J106,0)</f>
        <v>0</v>
      </c>
      <c r="BH106" s="169">
        <f>IF(N106="zníž. prenesená",J106,0)</f>
        <v>0</v>
      </c>
      <c r="BI106" s="169">
        <f>IF(N106="nulová",J106,0)</f>
        <v>0</v>
      </c>
      <c r="BJ106" s="168" t="s">
        <v>115</v>
      </c>
      <c r="BK106" s="166"/>
      <c r="BL106" s="166"/>
      <c r="BM106" s="166"/>
    </row>
    <row r="107" hidden="1" s="2" customFormat="1" ht="18" customHeight="1">
      <c r="A107" s="34"/>
      <c r="B107" s="160"/>
      <c r="C107" s="161"/>
      <c r="D107" s="162" t="s">
        <v>182</v>
      </c>
      <c r="E107" s="163"/>
      <c r="F107" s="163"/>
      <c r="G107" s="161"/>
      <c r="H107" s="161"/>
      <c r="I107" s="161"/>
      <c r="J107" s="164">
        <v>0</v>
      </c>
      <c r="K107" s="161"/>
      <c r="L107" s="165"/>
      <c r="M107" s="166"/>
      <c r="N107" s="167" t="s">
        <v>41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180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115</v>
      </c>
      <c r="BK107" s="166"/>
      <c r="BL107" s="166"/>
      <c r="BM107" s="166"/>
    </row>
    <row r="108" hidden="1" s="2" customFormat="1" ht="18" customHeight="1">
      <c r="A108" s="34"/>
      <c r="B108" s="160"/>
      <c r="C108" s="161"/>
      <c r="D108" s="162" t="s">
        <v>183</v>
      </c>
      <c r="E108" s="163"/>
      <c r="F108" s="163"/>
      <c r="G108" s="161"/>
      <c r="H108" s="161"/>
      <c r="I108" s="161"/>
      <c r="J108" s="164">
        <v>0</v>
      </c>
      <c r="K108" s="161"/>
      <c r="L108" s="165"/>
      <c r="M108" s="166"/>
      <c r="N108" s="167" t="s">
        <v>41</v>
      </c>
      <c r="O108" s="166"/>
      <c r="P108" s="166"/>
      <c r="Q108" s="166"/>
      <c r="R108" s="166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8" t="s">
        <v>180</v>
      </c>
      <c r="AZ108" s="166"/>
      <c r="BA108" s="166"/>
      <c r="BB108" s="166"/>
      <c r="BC108" s="166"/>
      <c r="BD108" s="166"/>
      <c r="BE108" s="169">
        <f>IF(N108="základná",J108,0)</f>
        <v>0</v>
      </c>
      <c r="BF108" s="169">
        <f>IF(N108="znížená",J108,0)</f>
        <v>0</v>
      </c>
      <c r="BG108" s="169">
        <f>IF(N108="zákl. prenesená",J108,0)</f>
        <v>0</v>
      </c>
      <c r="BH108" s="169">
        <f>IF(N108="zníž. prenesená",J108,0)</f>
        <v>0</v>
      </c>
      <c r="BI108" s="169">
        <f>IF(N108="nulová",J108,0)</f>
        <v>0</v>
      </c>
      <c r="BJ108" s="168" t="s">
        <v>115</v>
      </c>
      <c r="BK108" s="166"/>
      <c r="BL108" s="166"/>
      <c r="BM108" s="166"/>
    </row>
    <row r="109" hidden="1" s="2" customFormat="1" ht="18" customHeight="1">
      <c r="A109" s="34"/>
      <c r="B109" s="160"/>
      <c r="C109" s="161"/>
      <c r="D109" s="162" t="s">
        <v>328</v>
      </c>
      <c r="E109" s="163"/>
      <c r="F109" s="163"/>
      <c r="G109" s="161"/>
      <c r="H109" s="161"/>
      <c r="I109" s="161"/>
      <c r="J109" s="164">
        <v>0</v>
      </c>
      <c r="K109" s="161"/>
      <c r="L109" s="165"/>
      <c r="M109" s="166"/>
      <c r="N109" s="167" t="s">
        <v>41</v>
      </c>
      <c r="O109" s="166"/>
      <c r="P109" s="166"/>
      <c r="Q109" s="166"/>
      <c r="R109" s="166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8" t="s">
        <v>180</v>
      </c>
      <c r="AZ109" s="166"/>
      <c r="BA109" s="166"/>
      <c r="BB109" s="166"/>
      <c r="BC109" s="166"/>
      <c r="BD109" s="166"/>
      <c r="BE109" s="169">
        <f>IF(N109="základná",J109,0)</f>
        <v>0</v>
      </c>
      <c r="BF109" s="169">
        <f>IF(N109="znížená",J109,0)</f>
        <v>0</v>
      </c>
      <c r="BG109" s="169">
        <f>IF(N109="zákl. prenesená",J109,0)</f>
        <v>0</v>
      </c>
      <c r="BH109" s="169">
        <f>IF(N109="zníž. prenesená",J109,0)</f>
        <v>0</v>
      </c>
      <c r="BI109" s="169">
        <f>IF(N109="nulová",J109,0)</f>
        <v>0</v>
      </c>
      <c r="BJ109" s="168" t="s">
        <v>115</v>
      </c>
      <c r="BK109" s="166"/>
      <c r="BL109" s="166"/>
      <c r="BM109" s="166"/>
    </row>
    <row r="110" hidden="1" s="2" customFormat="1" ht="18" customHeight="1">
      <c r="A110" s="34"/>
      <c r="B110" s="160"/>
      <c r="C110" s="161"/>
      <c r="D110" s="163" t="s">
        <v>185</v>
      </c>
      <c r="E110" s="161"/>
      <c r="F110" s="161"/>
      <c r="G110" s="161"/>
      <c r="H110" s="161"/>
      <c r="I110" s="161"/>
      <c r="J110" s="164">
        <f>ROUND(J32*T110,2)</f>
        <v>0</v>
      </c>
      <c r="K110" s="161"/>
      <c r="L110" s="165"/>
      <c r="M110" s="166"/>
      <c r="N110" s="167" t="s">
        <v>41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186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115</v>
      </c>
      <c r="BK110" s="166"/>
      <c r="BL110" s="166"/>
      <c r="BM110" s="166"/>
    </row>
    <row r="111" hidden="1" s="2" customForma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hidden="1" s="2" customFormat="1" ht="29.28" customHeight="1">
      <c r="A112" s="34"/>
      <c r="B112" s="35"/>
      <c r="C112" s="170" t="s">
        <v>187</v>
      </c>
      <c r="D112" s="143"/>
      <c r="E112" s="143"/>
      <c r="F112" s="143"/>
      <c r="G112" s="143"/>
      <c r="H112" s="143"/>
      <c r="I112" s="143"/>
      <c r="J112" s="171">
        <f>ROUND(J98+J104,2)</f>
        <v>0</v>
      </c>
      <c r="K112" s="143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hidden="1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hidden="1"/>
    <row r="115" hidden="1"/>
    <row r="116" hidden="1"/>
    <row r="117" s="2" customFormat="1" ht="6.96" customHeight="1">
      <c r="A117" s="34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4.96" customHeight="1">
      <c r="A118" s="34"/>
      <c r="B118" s="35"/>
      <c r="C118" s="19" t="s">
        <v>188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15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130" t="str">
        <f>E7</f>
        <v>Tlačiarne – úprava dopravnej infraštruktúry - Mesto Košice</v>
      </c>
      <c r="F121" s="28"/>
      <c r="G121" s="28"/>
      <c r="H121" s="28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" customFormat="1" ht="12" customHeight="1">
      <c r="B122" s="18"/>
      <c r="C122" s="28" t="s">
        <v>168</v>
      </c>
      <c r="L122" s="18"/>
    </row>
    <row r="123" s="2" customFormat="1" ht="16.5" customHeight="1">
      <c r="A123" s="34"/>
      <c r="B123" s="35"/>
      <c r="C123" s="34"/>
      <c r="D123" s="34"/>
      <c r="E123" s="130" t="s">
        <v>921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922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68" t="str">
        <f>E11</f>
        <v>SO 401.11 - VEREJNÉ OSVETLENIE – VYVOLANÉ ÚPRAVY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19</v>
      </c>
      <c r="D127" s="34"/>
      <c r="E127" s="34"/>
      <c r="F127" s="23" t="str">
        <f>F14</f>
        <v>ul. Letná, Košice</v>
      </c>
      <c r="G127" s="34"/>
      <c r="H127" s="34"/>
      <c r="I127" s="28" t="s">
        <v>21</v>
      </c>
      <c r="J127" s="70" t="str">
        <f>IF(J14="","",J14)</f>
        <v>9. 8. 2026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25.65" customHeight="1">
      <c r="A129" s="34"/>
      <c r="B129" s="35"/>
      <c r="C129" s="28" t="s">
        <v>23</v>
      </c>
      <c r="D129" s="34"/>
      <c r="E129" s="34"/>
      <c r="F129" s="23" t="str">
        <f>E17</f>
        <v>Mesto Košice, Trieda SNP 48/A, 04011 Košice</v>
      </c>
      <c r="G129" s="34"/>
      <c r="H129" s="34"/>
      <c r="I129" s="28" t="s">
        <v>29</v>
      </c>
      <c r="J129" s="32" t="str">
        <f>E23</f>
        <v>d.g.A design graphic architecture s.r.o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27</v>
      </c>
      <c r="D130" s="34"/>
      <c r="E130" s="34"/>
      <c r="F130" s="23" t="str">
        <f>IF(E20="","",E20)</f>
        <v>Vyplň údaj</v>
      </c>
      <c r="G130" s="34"/>
      <c r="H130" s="34"/>
      <c r="I130" s="28" t="s">
        <v>32</v>
      </c>
      <c r="J130" s="32" t="str">
        <f>E26</f>
        <v xml:space="preserve"> 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0" customFormat="1" ht="29.28" customHeight="1">
      <c r="A132" s="172"/>
      <c r="B132" s="173"/>
      <c r="C132" s="174" t="s">
        <v>189</v>
      </c>
      <c r="D132" s="175" t="s">
        <v>60</v>
      </c>
      <c r="E132" s="175" t="s">
        <v>56</v>
      </c>
      <c r="F132" s="175" t="s">
        <v>57</v>
      </c>
      <c r="G132" s="175" t="s">
        <v>190</v>
      </c>
      <c r="H132" s="175" t="s">
        <v>191</v>
      </c>
      <c r="I132" s="175" t="s">
        <v>192</v>
      </c>
      <c r="J132" s="176" t="s">
        <v>174</v>
      </c>
      <c r="K132" s="177" t="s">
        <v>193</v>
      </c>
      <c r="L132" s="178"/>
      <c r="M132" s="87" t="s">
        <v>1</v>
      </c>
      <c r="N132" s="88" t="s">
        <v>39</v>
      </c>
      <c r="O132" s="88" t="s">
        <v>194</v>
      </c>
      <c r="P132" s="88" t="s">
        <v>195</v>
      </c>
      <c r="Q132" s="88" t="s">
        <v>196</v>
      </c>
      <c r="R132" s="88" t="s">
        <v>197</v>
      </c>
      <c r="S132" s="88" t="s">
        <v>198</v>
      </c>
      <c r="T132" s="89" t="s">
        <v>199</v>
      </c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</row>
    <row r="133" s="2" customFormat="1" ht="22.8" customHeight="1">
      <c r="A133" s="34"/>
      <c r="B133" s="35"/>
      <c r="C133" s="94" t="s">
        <v>170</v>
      </c>
      <c r="D133" s="34"/>
      <c r="E133" s="34"/>
      <c r="F133" s="34"/>
      <c r="G133" s="34"/>
      <c r="H133" s="34"/>
      <c r="I133" s="34"/>
      <c r="J133" s="179">
        <f>BK133</f>
        <v>0</v>
      </c>
      <c r="K133" s="34"/>
      <c r="L133" s="35"/>
      <c r="M133" s="90"/>
      <c r="N133" s="74"/>
      <c r="O133" s="91"/>
      <c r="P133" s="180">
        <f>P134</f>
        <v>0</v>
      </c>
      <c r="Q133" s="91"/>
      <c r="R133" s="180">
        <f>R134</f>
        <v>111.64244752000002</v>
      </c>
      <c r="S133" s="91"/>
      <c r="T133" s="181">
        <f>T134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74</v>
      </c>
      <c r="AU133" s="15" t="s">
        <v>176</v>
      </c>
      <c r="BK133" s="182">
        <f>BK134</f>
        <v>0</v>
      </c>
    </row>
    <row r="134" s="11" customFormat="1" ht="25.92" customHeight="1">
      <c r="A134" s="11"/>
      <c r="B134" s="183"/>
      <c r="C134" s="11"/>
      <c r="D134" s="184" t="s">
        <v>74</v>
      </c>
      <c r="E134" s="185" t="s">
        <v>237</v>
      </c>
      <c r="F134" s="185" t="s">
        <v>928</v>
      </c>
      <c r="G134" s="11"/>
      <c r="H134" s="11"/>
      <c r="I134" s="186"/>
      <c r="J134" s="187">
        <f>BK134</f>
        <v>0</v>
      </c>
      <c r="K134" s="11"/>
      <c r="L134" s="183"/>
      <c r="M134" s="188"/>
      <c r="N134" s="189"/>
      <c r="O134" s="189"/>
      <c r="P134" s="190">
        <f>P135+P172</f>
        <v>0</v>
      </c>
      <c r="Q134" s="189"/>
      <c r="R134" s="190">
        <f>R135+R172</f>
        <v>111.64244752000002</v>
      </c>
      <c r="S134" s="189"/>
      <c r="T134" s="191">
        <f>T135+T172</f>
        <v>0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184" t="s">
        <v>213</v>
      </c>
      <c r="AT134" s="192" t="s">
        <v>74</v>
      </c>
      <c r="AU134" s="192" t="s">
        <v>75</v>
      </c>
      <c r="AY134" s="184" t="s">
        <v>202</v>
      </c>
      <c r="BK134" s="193">
        <f>BK135+BK172</f>
        <v>0</v>
      </c>
    </row>
    <row r="135" s="11" customFormat="1" ht="22.8" customHeight="1">
      <c r="A135" s="11"/>
      <c r="B135" s="183"/>
      <c r="C135" s="11"/>
      <c r="D135" s="184" t="s">
        <v>74</v>
      </c>
      <c r="E135" s="217" t="s">
        <v>929</v>
      </c>
      <c r="F135" s="217" t="s">
        <v>930</v>
      </c>
      <c r="G135" s="11"/>
      <c r="H135" s="11"/>
      <c r="I135" s="186"/>
      <c r="J135" s="218">
        <f>BK135</f>
        <v>0</v>
      </c>
      <c r="K135" s="11"/>
      <c r="L135" s="183"/>
      <c r="M135" s="188"/>
      <c r="N135" s="189"/>
      <c r="O135" s="189"/>
      <c r="P135" s="190">
        <f>SUM(P136:P171)</f>
        <v>0</v>
      </c>
      <c r="Q135" s="189"/>
      <c r="R135" s="190">
        <f>SUM(R136:R171)</f>
        <v>1.2405299999999997</v>
      </c>
      <c r="S135" s="189"/>
      <c r="T135" s="191">
        <f>SUM(T136:T171)</f>
        <v>0</v>
      </c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R135" s="184" t="s">
        <v>213</v>
      </c>
      <c r="AT135" s="192" t="s">
        <v>74</v>
      </c>
      <c r="AU135" s="192" t="s">
        <v>83</v>
      </c>
      <c r="AY135" s="184" t="s">
        <v>202</v>
      </c>
      <c r="BK135" s="193">
        <f>SUM(BK136:BK171)</f>
        <v>0</v>
      </c>
    </row>
    <row r="136" s="2" customFormat="1" ht="24.15" customHeight="1">
      <c r="A136" s="34"/>
      <c r="B136" s="160"/>
      <c r="C136" s="194" t="s">
        <v>83</v>
      </c>
      <c r="D136" s="194" t="s">
        <v>203</v>
      </c>
      <c r="E136" s="195" t="s">
        <v>931</v>
      </c>
      <c r="F136" s="196" t="s">
        <v>932</v>
      </c>
      <c r="G136" s="197" t="s">
        <v>272</v>
      </c>
      <c r="H136" s="198">
        <v>10</v>
      </c>
      <c r="I136" s="199"/>
      <c r="J136" s="200">
        <f>ROUND(I136*H136,2)</f>
        <v>0</v>
      </c>
      <c r="K136" s="201"/>
      <c r="L136" s="35"/>
      <c r="M136" s="202" t="s">
        <v>1</v>
      </c>
      <c r="N136" s="203" t="s">
        <v>41</v>
      </c>
      <c r="O136" s="78"/>
      <c r="P136" s="204">
        <f>O136*H136</f>
        <v>0</v>
      </c>
      <c r="Q136" s="204">
        <v>0</v>
      </c>
      <c r="R136" s="204">
        <f>Q136*H136</f>
        <v>0</v>
      </c>
      <c r="S136" s="204">
        <v>0</v>
      </c>
      <c r="T136" s="205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6" t="s">
        <v>207</v>
      </c>
      <c r="AT136" s="206" t="s">
        <v>203</v>
      </c>
      <c r="AU136" s="206" t="s">
        <v>115</v>
      </c>
      <c r="AY136" s="15" t="s">
        <v>202</v>
      </c>
      <c r="BE136" s="207">
        <f>IF(N136="základná",J136,0)</f>
        <v>0</v>
      </c>
      <c r="BF136" s="207">
        <f>IF(N136="znížená",J136,0)</f>
        <v>0</v>
      </c>
      <c r="BG136" s="207">
        <f>IF(N136="zákl. prenesená",J136,0)</f>
        <v>0</v>
      </c>
      <c r="BH136" s="207">
        <f>IF(N136="zníž. prenesená",J136,0)</f>
        <v>0</v>
      </c>
      <c r="BI136" s="207">
        <f>IF(N136="nulová",J136,0)</f>
        <v>0</v>
      </c>
      <c r="BJ136" s="15" t="s">
        <v>115</v>
      </c>
      <c r="BK136" s="207">
        <f>ROUND(I136*H136,2)</f>
        <v>0</v>
      </c>
      <c r="BL136" s="15" t="s">
        <v>207</v>
      </c>
      <c r="BM136" s="206" t="s">
        <v>933</v>
      </c>
    </row>
    <row r="137" s="2" customFormat="1" ht="24.15" customHeight="1">
      <c r="A137" s="34"/>
      <c r="B137" s="160"/>
      <c r="C137" s="219" t="s">
        <v>115</v>
      </c>
      <c r="D137" s="219" t="s">
        <v>237</v>
      </c>
      <c r="E137" s="220" t="s">
        <v>934</v>
      </c>
      <c r="F137" s="221" t="s">
        <v>935</v>
      </c>
      <c r="G137" s="222" t="s">
        <v>272</v>
      </c>
      <c r="H137" s="223">
        <v>10</v>
      </c>
      <c r="I137" s="224"/>
      <c r="J137" s="225">
        <f>ROUND(I137*H137,2)</f>
        <v>0</v>
      </c>
      <c r="K137" s="226"/>
      <c r="L137" s="227"/>
      <c r="M137" s="228" t="s">
        <v>1</v>
      </c>
      <c r="N137" s="229" t="s">
        <v>41</v>
      </c>
      <c r="O137" s="78"/>
      <c r="P137" s="204">
        <f>O137*H137</f>
        <v>0</v>
      </c>
      <c r="Q137" s="204">
        <v>0.00011</v>
      </c>
      <c r="R137" s="204">
        <f>Q137*H137</f>
        <v>0.0011000000000000001</v>
      </c>
      <c r="S137" s="204">
        <v>0</v>
      </c>
      <c r="T137" s="205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6" t="s">
        <v>936</v>
      </c>
      <c r="AT137" s="206" t="s">
        <v>237</v>
      </c>
      <c r="AU137" s="206" t="s">
        <v>115</v>
      </c>
      <c r="AY137" s="15" t="s">
        <v>202</v>
      </c>
      <c r="BE137" s="207">
        <f>IF(N137="základná",J137,0)</f>
        <v>0</v>
      </c>
      <c r="BF137" s="207">
        <f>IF(N137="znížená",J137,0)</f>
        <v>0</v>
      </c>
      <c r="BG137" s="207">
        <f>IF(N137="zákl. prenesená",J137,0)</f>
        <v>0</v>
      </c>
      <c r="BH137" s="207">
        <f>IF(N137="zníž. prenesená",J137,0)</f>
        <v>0</v>
      </c>
      <c r="BI137" s="207">
        <f>IF(N137="nulová",J137,0)</f>
        <v>0</v>
      </c>
      <c r="BJ137" s="15" t="s">
        <v>115</v>
      </c>
      <c r="BK137" s="207">
        <f>ROUND(I137*H137,2)</f>
        <v>0</v>
      </c>
      <c r="BL137" s="15" t="s">
        <v>936</v>
      </c>
      <c r="BM137" s="206" t="s">
        <v>937</v>
      </c>
    </row>
    <row r="138" s="2" customFormat="1" ht="24.15" customHeight="1">
      <c r="A138" s="34"/>
      <c r="B138" s="160"/>
      <c r="C138" s="194" t="s">
        <v>213</v>
      </c>
      <c r="D138" s="194" t="s">
        <v>203</v>
      </c>
      <c r="E138" s="195" t="s">
        <v>938</v>
      </c>
      <c r="F138" s="196" t="s">
        <v>939</v>
      </c>
      <c r="G138" s="197" t="s">
        <v>272</v>
      </c>
      <c r="H138" s="198">
        <v>790</v>
      </c>
      <c r="I138" s="199"/>
      <c r="J138" s="200">
        <f>ROUND(I138*H138,2)</f>
        <v>0</v>
      </c>
      <c r="K138" s="201"/>
      <c r="L138" s="35"/>
      <c r="M138" s="202" t="s">
        <v>1</v>
      </c>
      <c r="N138" s="203" t="s">
        <v>41</v>
      </c>
      <c r="O138" s="78"/>
      <c r="P138" s="204">
        <f>O138*H138</f>
        <v>0</v>
      </c>
      <c r="Q138" s="204">
        <v>0</v>
      </c>
      <c r="R138" s="204">
        <f>Q138*H138</f>
        <v>0</v>
      </c>
      <c r="S138" s="204">
        <v>0</v>
      </c>
      <c r="T138" s="205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6" t="s">
        <v>207</v>
      </c>
      <c r="AT138" s="206" t="s">
        <v>203</v>
      </c>
      <c r="AU138" s="206" t="s">
        <v>115</v>
      </c>
      <c r="AY138" s="15" t="s">
        <v>202</v>
      </c>
      <c r="BE138" s="207">
        <f>IF(N138="základná",J138,0)</f>
        <v>0</v>
      </c>
      <c r="BF138" s="207">
        <f>IF(N138="znížená",J138,0)</f>
        <v>0</v>
      </c>
      <c r="BG138" s="207">
        <f>IF(N138="zákl. prenesená",J138,0)</f>
        <v>0</v>
      </c>
      <c r="BH138" s="207">
        <f>IF(N138="zníž. prenesená",J138,0)</f>
        <v>0</v>
      </c>
      <c r="BI138" s="207">
        <f>IF(N138="nulová",J138,0)</f>
        <v>0</v>
      </c>
      <c r="BJ138" s="15" t="s">
        <v>115</v>
      </c>
      <c r="BK138" s="207">
        <f>ROUND(I138*H138,2)</f>
        <v>0</v>
      </c>
      <c r="BL138" s="15" t="s">
        <v>207</v>
      </c>
      <c r="BM138" s="206" t="s">
        <v>940</v>
      </c>
    </row>
    <row r="139" s="2" customFormat="1" ht="16.5" customHeight="1">
      <c r="A139" s="34"/>
      <c r="B139" s="160"/>
      <c r="C139" s="219" t="s">
        <v>218</v>
      </c>
      <c r="D139" s="219" t="s">
        <v>237</v>
      </c>
      <c r="E139" s="220" t="s">
        <v>941</v>
      </c>
      <c r="F139" s="221" t="s">
        <v>942</v>
      </c>
      <c r="G139" s="222" t="s">
        <v>272</v>
      </c>
      <c r="H139" s="223">
        <v>790</v>
      </c>
      <c r="I139" s="224"/>
      <c r="J139" s="225">
        <f>ROUND(I139*H139,2)</f>
        <v>0</v>
      </c>
      <c r="K139" s="226"/>
      <c r="L139" s="227"/>
      <c r="M139" s="228" t="s">
        <v>1</v>
      </c>
      <c r="N139" s="229" t="s">
        <v>41</v>
      </c>
      <c r="O139" s="78"/>
      <c r="P139" s="204">
        <f>O139*H139</f>
        <v>0</v>
      </c>
      <c r="Q139" s="204">
        <v>0.00022000000000000001</v>
      </c>
      <c r="R139" s="204">
        <f>Q139*H139</f>
        <v>0.17380000000000001</v>
      </c>
      <c r="S139" s="204">
        <v>0</v>
      </c>
      <c r="T139" s="205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785</v>
      </c>
      <c r="AT139" s="206" t="s">
        <v>237</v>
      </c>
      <c r="AU139" s="206" t="s">
        <v>115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207</v>
      </c>
      <c r="BM139" s="206" t="s">
        <v>943</v>
      </c>
    </row>
    <row r="140" s="2" customFormat="1" ht="24.15" customHeight="1">
      <c r="A140" s="34"/>
      <c r="B140" s="160"/>
      <c r="C140" s="194" t="s">
        <v>252</v>
      </c>
      <c r="D140" s="194" t="s">
        <v>203</v>
      </c>
      <c r="E140" s="195" t="s">
        <v>944</v>
      </c>
      <c r="F140" s="196" t="s">
        <v>945</v>
      </c>
      <c r="G140" s="197" t="s">
        <v>272</v>
      </c>
      <c r="H140" s="198">
        <v>220</v>
      </c>
      <c r="I140" s="199"/>
      <c r="J140" s="200">
        <f>ROUND(I140*H140,2)</f>
        <v>0</v>
      </c>
      <c r="K140" s="201"/>
      <c r="L140" s="35"/>
      <c r="M140" s="202" t="s">
        <v>1</v>
      </c>
      <c r="N140" s="203" t="s">
        <v>41</v>
      </c>
      <c r="O140" s="78"/>
      <c r="P140" s="204">
        <f>O140*H140</f>
        <v>0</v>
      </c>
      <c r="Q140" s="204">
        <v>0</v>
      </c>
      <c r="R140" s="204">
        <f>Q140*H140</f>
        <v>0</v>
      </c>
      <c r="S140" s="204">
        <v>0</v>
      </c>
      <c r="T140" s="20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207</v>
      </c>
      <c r="AT140" s="206" t="s">
        <v>203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207</v>
      </c>
      <c r="BM140" s="206" t="s">
        <v>946</v>
      </c>
    </row>
    <row r="141" s="2" customFormat="1" ht="16.5" customHeight="1">
      <c r="A141" s="34"/>
      <c r="B141" s="160"/>
      <c r="C141" s="219" t="s">
        <v>256</v>
      </c>
      <c r="D141" s="219" t="s">
        <v>237</v>
      </c>
      <c r="E141" s="220" t="s">
        <v>947</v>
      </c>
      <c r="F141" s="221" t="s">
        <v>948</v>
      </c>
      <c r="G141" s="222" t="s">
        <v>272</v>
      </c>
      <c r="H141" s="223">
        <v>220</v>
      </c>
      <c r="I141" s="224"/>
      <c r="J141" s="225">
        <f>ROUND(I141*H141,2)</f>
        <v>0</v>
      </c>
      <c r="K141" s="226"/>
      <c r="L141" s="227"/>
      <c r="M141" s="228" t="s">
        <v>1</v>
      </c>
      <c r="N141" s="229" t="s">
        <v>41</v>
      </c>
      <c r="O141" s="78"/>
      <c r="P141" s="204">
        <f>O141*H141</f>
        <v>0</v>
      </c>
      <c r="Q141" s="204">
        <v>0.00038000000000000002</v>
      </c>
      <c r="R141" s="204">
        <f>Q141*H141</f>
        <v>0.083600000000000008</v>
      </c>
      <c r="S141" s="204">
        <v>0</v>
      </c>
      <c r="T141" s="205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936</v>
      </c>
      <c r="AT141" s="206" t="s">
        <v>237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936</v>
      </c>
      <c r="BM141" s="206" t="s">
        <v>949</v>
      </c>
    </row>
    <row r="142" s="2" customFormat="1" ht="24.15" customHeight="1">
      <c r="A142" s="34"/>
      <c r="B142" s="160"/>
      <c r="C142" s="194" t="s">
        <v>262</v>
      </c>
      <c r="D142" s="194" t="s">
        <v>203</v>
      </c>
      <c r="E142" s="195" t="s">
        <v>950</v>
      </c>
      <c r="F142" s="196" t="s">
        <v>951</v>
      </c>
      <c r="G142" s="197" t="s">
        <v>272</v>
      </c>
      <c r="H142" s="198">
        <v>95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</v>
      </c>
      <c r="T142" s="20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207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207</v>
      </c>
      <c r="BM142" s="206" t="s">
        <v>952</v>
      </c>
    </row>
    <row r="143" s="2" customFormat="1" ht="24.15" customHeight="1">
      <c r="A143" s="34"/>
      <c r="B143" s="160"/>
      <c r="C143" s="219" t="s">
        <v>241</v>
      </c>
      <c r="D143" s="219" t="s">
        <v>237</v>
      </c>
      <c r="E143" s="220" t="s">
        <v>953</v>
      </c>
      <c r="F143" s="221" t="s">
        <v>954</v>
      </c>
      <c r="G143" s="222" t="s">
        <v>240</v>
      </c>
      <c r="H143" s="223">
        <v>3</v>
      </c>
      <c r="I143" s="224"/>
      <c r="J143" s="225">
        <f>ROUND(I143*H143,2)</f>
        <v>0</v>
      </c>
      <c r="K143" s="226"/>
      <c r="L143" s="227"/>
      <c r="M143" s="228" t="s">
        <v>1</v>
      </c>
      <c r="N143" s="229" t="s">
        <v>41</v>
      </c>
      <c r="O143" s="78"/>
      <c r="P143" s="204">
        <f>O143*H143</f>
        <v>0</v>
      </c>
      <c r="Q143" s="204">
        <v>0.00016000000000000001</v>
      </c>
      <c r="R143" s="204">
        <f>Q143*H143</f>
        <v>0.00048000000000000007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936</v>
      </c>
      <c r="AT143" s="206" t="s">
        <v>237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936</v>
      </c>
      <c r="BM143" s="206" t="s">
        <v>955</v>
      </c>
    </row>
    <row r="144" s="2" customFormat="1" ht="24.15" customHeight="1">
      <c r="A144" s="34"/>
      <c r="B144" s="160"/>
      <c r="C144" s="219" t="s">
        <v>260</v>
      </c>
      <c r="D144" s="219" t="s">
        <v>237</v>
      </c>
      <c r="E144" s="220" t="s">
        <v>956</v>
      </c>
      <c r="F144" s="221" t="s">
        <v>957</v>
      </c>
      <c r="G144" s="222" t="s">
        <v>272</v>
      </c>
      <c r="H144" s="223">
        <v>95</v>
      </c>
      <c r="I144" s="224"/>
      <c r="J144" s="225">
        <f>ROUND(I144*H144,2)</f>
        <v>0</v>
      </c>
      <c r="K144" s="226"/>
      <c r="L144" s="227"/>
      <c r="M144" s="228" t="s">
        <v>1</v>
      </c>
      <c r="N144" s="229" t="s">
        <v>41</v>
      </c>
      <c r="O144" s="78"/>
      <c r="P144" s="204">
        <f>O144*H144</f>
        <v>0</v>
      </c>
      <c r="Q144" s="204">
        <v>0.00050000000000000001</v>
      </c>
      <c r="R144" s="204">
        <f>Q144*H144</f>
        <v>0.047500000000000001</v>
      </c>
      <c r="S144" s="204">
        <v>0</v>
      </c>
      <c r="T144" s="205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936</v>
      </c>
      <c r="AT144" s="206" t="s">
        <v>237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936</v>
      </c>
      <c r="BM144" s="206" t="s">
        <v>958</v>
      </c>
    </row>
    <row r="145" s="2" customFormat="1" ht="24.15" customHeight="1">
      <c r="A145" s="34"/>
      <c r="B145" s="160"/>
      <c r="C145" s="194" t="s">
        <v>274</v>
      </c>
      <c r="D145" s="194" t="s">
        <v>203</v>
      </c>
      <c r="E145" s="195" t="s">
        <v>959</v>
      </c>
      <c r="F145" s="196" t="s">
        <v>960</v>
      </c>
      <c r="G145" s="197" t="s">
        <v>240</v>
      </c>
      <c r="H145" s="198">
        <v>1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207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207</v>
      </c>
      <c r="BM145" s="206" t="s">
        <v>961</v>
      </c>
    </row>
    <row r="146" s="2" customFormat="1" ht="24.15" customHeight="1">
      <c r="A146" s="34"/>
      <c r="B146" s="160"/>
      <c r="C146" s="219" t="s">
        <v>278</v>
      </c>
      <c r="D146" s="219" t="s">
        <v>237</v>
      </c>
      <c r="E146" s="220" t="s">
        <v>962</v>
      </c>
      <c r="F146" s="221" t="s">
        <v>960</v>
      </c>
      <c r="G146" s="222" t="s">
        <v>240</v>
      </c>
      <c r="H146" s="223">
        <v>1</v>
      </c>
      <c r="I146" s="224"/>
      <c r="J146" s="225">
        <f>ROUND(I146*H146,2)</f>
        <v>0</v>
      </c>
      <c r="K146" s="226"/>
      <c r="L146" s="227"/>
      <c r="M146" s="228" t="s">
        <v>1</v>
      </c>
      <c r="N146" s="229" t="s">
        <v>41</v>
      </c>
      <c r="O146" s="78"/>
      <c r="P146" s="204">
        <f>O146*H146</f>
        <v>0</v>
      </c>
      <c r="Q146" s="204">
        <v>0.029999999999999999</v>
      </c>
      <c r="R146" s="204">
        <f>Q146*H146</f>
        <v>0.029999999999999999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936</v>
      </c>
      <c r="AT146" s="206" t="s">
        <v>237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936</v>
      </c>
      <c r="BM146" s="206" t="s">
        <v>963</v>
      </c>
    </row>
    <row r="147" s="2" customFormat="1" ht="16.5" customHeight="1">
      <c r="A147" s="34"/>
      <c r="B147" s="160"/>
      <c r="C147" s="194" t="s">
        <v>282</v>
      </c>
      <c r="D147" s="194" t="s">
        <v>203</v>
      </c>
      <c r="E147" s="195" t="s">
        <v>964</v>
      </c>
      <c r="F147" s="196" t="s">
        <v>965</v>
      </c>
      <c r="G147" s="197" t="s">
        <v>240</v>
      </c>
      <c r="H147" s="198">
        <v>1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207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207</v>
      </c>
      <c r="BM147" s="206" t="s">
        <v>966</v>
      </c>
    </row>
    <row r="148" s="2" customFormat="1" ht="24.15" customHeight="1">
      <c r="A148" s="34"/>
      <c r="B148" s="160"/>
      <c r="C148" s="219" t="s">
        <v>286</v>
      </c>
      <c r="D148" s="219" t="s">
        <v>237</v>
      </c>
      <c r="E148" s="220" t="s">
        <v>967</v>
      </c>
      <c r="F148" s="221" t="s">
        <v>965</v>
      </c>
      <c r="G148" s="222" t="s">
        <v>240</v>
      </c>
      <c r="H148" s="223">
        <v>1</v>
      </c>
      <c r="I148" s="224"/>
      <c r="J148" s="225">
        <f>ROUND(I148*H148,2)</f>
        <v>0</v>
      </c>
      <c r="K148" s="226"/>
      <c r="L148" s="227"/>
      <c r="M148" s="228" t="s">
        <v>1</v>
      </c>
      <c r="N148" s="229" t="s">
        <v>41</v>
      </c>
      <c r="O148" s="78"/>
      <c r="P148" s="204">
        <f>O148*H148</f>
        <v>0</v>
      </c>
      <c r="Q148" s="204">
        <v>0.029999999999999999</v>
      </c>
      <c r="R148" s="204">
        <f>Q148*H148</f>
        <v>0.029999999999999999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936</v>
      </c>
      <c r="AT148" s="206" t="s">
        <v>237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936</v>
      </c>
      <c r="BM148" s="206" t="s">
        <v>968</v>
      </c>
    </row>
    <row r="149" s="2" customFormat="1" ht="16.5" customHeight="1">
      <c r="A149" s="34"/>
      <c r="B149" s="160"/>
      <c r="C149" s="194" t="s">
        <v>290</v>
      </c>
      <c r="D149" s="194" t="s">
        <v>203</v>
      </c>
      <c r="E149" s="195" t="s">
        <v>969</v>
      </c>
      <c r="F149" s="196" t="s">
        <v>970</v>
      </c>
      <c r="G149" s="197" t="s">
        <v>240</v>
      </c>
      <c r="H149" s="198">
        <v>2</v>
      </c>
      <c r="I149" s="199"/>
      <c r="J149" s="200">
        <f>ROUND(I149*H149,2)</f>
        <v>0</v>
      </c>
      <c r="K149" s="201"/>
      <c r="L149" s="35"/>
      <c r="M149" s="202" t="s">
        <v>1</v>
      </c>
      <c r="N149" s="203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207</v>
      </c>
      <c r="AT149" s="206" t="s">
        <v>203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207</v>
      </c>
      <c r="BM149" s="206" t="s">
        <v>971</v>
      </c>
    </row>
    <row r="150" s="2" customFormat="1" ht="24.15" customHeight="1">
      <c r="A150" s="34"/>
      <c r="B150" s="160"/>
      <c r="C150" s="219" t="s">
        <v>294</v>
      </c>
      <c r="D150" s="219" t="s">
        <v>237</v>
      </c>
      <c r="E150" s="220" t="s">
        <v>972</v>
      </c>
      <c r="F150" s="221" t="s">
        <v>970</v>
      </c>
      <c r="G150" s="222" t="s">
        <v>240</v>
      </c>
      <c r="H150" s="223">
        <v>2</v>
      </c>
      <c r="I150" s="224"/>
      <c r="J150" s="225">
        <f>ROUND(I150*H150,2)</f>
        <v>0</v>
      </c>
      <c r="K150" s="226"/>
      <c r="L150" s="227"/>
      <c r="M150" s="228" t="s">
        <v>1</v>
      </c>
      <c r="N150" s="229" t="s">
        <v>41</v>
      </c>
      <c r="O150" s="78"/>
      <c r="P150" s="204">
        <f>O150*H150</f>
        <v>0</v>
      </c>
      <c r="Q150" s="204">
        <v>0.029999999999999999</v>
      </c>
      <c r="R150" s="204">
        <f>Q150*H150</f>
        <v>0.059999999999999998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936</v>
      </c>
      <c r="AT150" s="206" t="s">
        <v>237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936</v>
      </c>
      <c r="BM150" s="206" t="s">
        <v>973</v>
      </c>
    </row>
    <row r="151" s="2" customFormat="1" ht="21.75" customHeight="1">
      <c r="A151" s="34"/>
      <c r="B151" s="160"/>
      <c r="C151" s="219" t="s">
        <v>298</v>
      </c>
      <c r="D151" s="219" t="s">
        <v>237</v>
      </c>
      <c r="E151" s="220" t="s">
        <v>974</v>
      </c>
      <c r="F151" s="221" t="s">
        <v>975</v>
      </c>
      <c r="G151" s="222" t="s">
        <v>240</v>
      </c>
      <c r="H151" s="223">
        <v>3</v>
      </c>
      <c r="I151" s="224"/>
      <c r="J151" s="225">
        <f>ROUND(I151*H151,2)</f>
        <v>0</v>
      </c>
      <c r="K151" s="226"/>
      <c r="L151" s="227"/>
      <c r="M151" s="228" t="s">
        <v>1</v>
      </c>
      <c r="N151" s="229" t="s">
        <v>41</v>
      </c>
      <c r="O151" s="78"/>
      <c r="P151" s="204">
        <f>O151*H151</f>
        <v>0</v>
      </c>
      <c r="Q151" s="204">
        <v>0.00046999999999999999</v>
      </c>
      <c r="R151" s="204">
        <f>Q151*H151</f>
        <v>0.00141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785</v>
      </c>
      <c r="AT151" s="206" t="s">
        <v>237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207</v>
      </c>
      <c r="BM151" s="206" t="s">
        <v>976</v>
      </c>
    </row>
    <row r="152" s="2" customFormat="1" ht="21.75" customHeight="1">
      <c r="A152" s="34"/>
      <c r="B152" s="160"/>
      <c r="C152" s="219" t="s">
        <v>302</v>
      </c>
      <c r="D152" s="219" t="s">
        <v>237</v>
      </c>
      <c r="E152" s="220" t="s">
        <v>977</v>
      </c>
      <c r="F152" s="221" t="s">
        <v>978</v>
      </c>
      <c r="G152" s="222" t="s">
        <v>240</v>
      </c>
      <c r="H152" s="223">
        <v>3</v>
      </c>
      <c r="I152" s="224"/>
      <c r="J152" s="225">
        <f>ROUND(I152*H152,2)</f>
        <v>0</v>
      </c>
      <c r="K152" s="226"/>
      <c r="L152" s="227"/>
      <c r="M152" s="228" t="s">
        <v>1</v>
      </c>
      <c r="N152" s="229" t="s">
        <v>41</v>
      </c>
      <c r="O152" s="78"/>
      <c r="P152" s="204">
        <f>O152*H152</f>
        <v>0</v>
      </c>
      <c r="Q152" s="204">
        <v>0.00029999999999999997</v>
      </c>
      <c r="R152" s="204">
        <f>Q152*H152</f>
        <v>0.00089999999999999998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785</v>
      </c>
      <c r="AT152" s="206" t="s">
        <v>237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207</v>
      </c>
      <c r="BM152" s="206" t="s">
        <v>979</v>
      </c>
    </row>
    <row r="153" s="2" customFormat="1" ht="21.75" customHeight="1">
      <c r="A153" s="34"/>
      <c r="B153" s="160"/>
      <c r="C153" s="219" t="s">
        <v>306</v>
      </c>
      <c r="D153" s="219" t="s">
        <v>237</v>
      </c>
      <c r="E153" s="220" t="s">
        <v>980</v>
      </c>
      <c r="F153" s="221" t="s">
        <v>981</v>
      </c>
      <c r="G153" s="222" t="s">
        <v>240</v>
      </c>
      <c r="H153" s="223">
        <v>3</v>
      </c>
      <c r="I153" s="224"/>
      <c r="J153" s="225">
        <f>ROUND(I153*H153,2)</f>
        <v>0</v>
      </c>
      <c r="K153" s="226"/>
      <c r="L153" s="227"/>
      <c r="M153" s="228" t="s">
        <v>1</v>
      </c>
      <c r="N153" s="229" t="s">
        <v>41</v>
      </c>
      <c r="O153" s="78"/>
      <c r="P153" s="204">
        <f>O153*H153</f>
        <v>0</v>
      </c>
      <c r="Q153" s="204">
        <v>0.00029999999999999997</v>
      </c>
      <c r="R153" s="204">
        <f>Q153*H153</f>
        <v>0.00089999999999999998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785</v>
      </c>
      <c r="AT153" s="206" t="s">
        <v>237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207</v>
      </c>
      <c r="BM153" s="206" t="s">
        <v>982</v>
      </c>
    </row>
    <row r="154" s="2" customFormat="1" ht="21.75" customHeight="1">
      <c r="A154" s="34"/>
      <c r="B154" s="160"/>
      <c r="C154" s="219" t="s">
        <v>310</v>
      </c>
      <c r="D154" s="219" t="s">
        <v>237</v>
      </c>
      <c r="E154" s="220" t="s">
        <v>983</v>
      </c>
      <c r="F154" s="221" t="s">
        <v>984</v>
      </c>
      <c r="G154" s="222" t="s">
        <v>240</v>
      </c>
      <c r="H154" s="223">
        <v>6</v>
      </c>
      <c r="I154" s="224"/>
      <c r="J154" s="225">
        <f>ROUND(I154*H154,2)</f>
        <v>0</v>
      </c>
      <c r="K154" s="226"/>
      <c r="L154" s="227"/>
      <c r="M154" s="228" t="s">
        <v>1</v>
      </c>
      <c r="N154" s="229" t="s">
        <v>41</v>
      </c>
      <c r="O154" s="78"/>
      <c r="P154" s="204">
        <f>O154*H154</f>
        <v>0</v>
      </c>
      <c r="Q154" s="204">
        <v>0.00029999999999999997</v>
      </c>
      <c r="R154" s="204">
        <f>Q154*H154</f>
        <v>0.0018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785</v>
      </c>
      <c r="AT154" s="206" t="s">
        <v>237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207</v>
      </c>
      <c r="BM154" s="206" t="s">
        <v>985</v>
      </c>
    </row>
    <row r="155" s="2" customFormat="1" ht="21.75" customHeight="1">
      <c r="A155" s="34"/>
      <c r="B155" s="160"/>
      <c r="C155" s="219" t="s">
        <v>314</v>
      </c>
      <c r="D155" s="219" t="s">
        <v>237</v>
      </c>
      <c r="E155" s="220" t="s">
        <v>986</v>
      </c>
      <c r="F155" s="221" t="s">
        <v>987</v>
      </c>
      <c r="G155" s="222" t="s">
        <v>240</v>
      </c>
      <c r="H155" s="223">
        <v>3</v>
      </c>
      <c r="I155" s="224"/>
      <c r="J155" s="225">
        <f>ROUND(I155*H155,2)</f>
        <v>0</v>
      </c>
      <c r="K155" s="226"/>
      <c r="L155" s="227"/>
      <c r="M155" s="228" t="s">
        <v>1</v>
      </c>
      <c r="N155" s="229" t="s">
        <v>41</v>
      </c>
      <c r="O155" s="78"/>
      <c r="P155" s="204">
        <f>O155*H155</f>
        <v>0</v>
      </c>
      <c r="Q155" s="204">
        <v>0.00029999999999999997</v>
      </c>
      <c r="R155" s="204">
        <f>Q155*H155</f>
        <v>0.00089999999999999998</v>
      </c>
      <c r="S155" s="204">
        <v>0</v>
      </c>
      <c r="T155" s="20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785</v>
      </c>
      <c r="AT155" s="206" t="s">
        <v>237</v>
      </c>
      <c r="AU155" s="206" t="s">
        <v>115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207</v>
      </c>
      <c r="BM155" s="206" t="s">
        <v>988</v>
      </c>
    </row>
    <row r="156" s="2" customFormat="1" ht="24.15" customHeight="1">
      <c r="A156" s="34"/>
      <c r="B156" s="160"/>
      <c r="C156" s="194" t="s">
        <v>318</v>
      </c>
      <c r="D156" s="194" t="s">
        <v>203</v>
      </c>
      <c r="E156" s="195" t="s">
        <v>989</v>
      </c>
      <c r="F156" s="196" t="s">
        <v>990</v>
      </c>
      <c r="G156" s="197" t="s">
        <v>240</v>
      </c>
      <c r="H156" s="198">
        <v>18</v>
      </c>
      <c r="I156" s="199"/>
      <c r="J156" s="200">
        <f>ROUND(I156*H156,2)</f>
        <v>0</v>
      </c>
      <c r="K156" s="201"/>
      <c r="L156" s="35"/>
      <c r="M156" s="202" t="s">
        <v>1</v>
      </c>
      <c r="N156" s="203" t="s">
        <v>41</v>
      </c>
      <c r="O156" s="78"/>
      <c r="P156" s="204">
        <f>O156*H156</f>
        <v>0</v>
      </c>
      <c r="Q156" s="204">
        <v>0</v>
      </c>
      <c r="R156" s="204">
        <f>Q156*H156</f>
        <v>0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207</v>
      </c>
      <c r="AT156" s="206" t="s">
        <v>203</v>
      </c>
      <c r="AU156" s="206" t="s">
        <v>115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207</v>
      </c>
      <c r="BM156" s="206" t="s">
        <v>991</v>
      </c>
    </row>
    <row r="157" s="2" customFormat="1" ht="62.7" customHeight="1">
      <c r="A157" s="34"/>
      <c r="B157" s="160"/>
      <c r="C157" s="219" t="s">
        <v>233</v>
      </c>
      <c r="D157" s="219" t="s">
        <v>237</v>
      </c>
      <c r="E157" s="220" t="s">
        <v>992</v>
      </c>
      <c r="F157" s="221" t="s">
        <v>993</v>
      </c>
      <c r="G157" s="222" t="s">
        <v>240</v>
      </c>
      <c r="H157" s="223">
        <v>18</v>
      </c>
      <c r="I157" s="224"/>
      <c r="J157" s="225">
        <f>ROUND(I157*H157,2)</f>
        <v>0</v>
      </c>
      <c r="K157" s="226"/>
      <c r="L157" s="227"/>
      <c r="M157" s="228" t="s">
        <v>1</v>
      </c>
      <c r="N157" s="229" t="s">
        <v>41</v>
      </c>
      <c r="O157" s="78"/>
      <c r="P157" s="204">
        <f>O157*H157</f>
        <v>0</v>
      </c>
      <c r="Q157" s="204">
        <v>0</v>
      </c>
      <c r="R157" s="204">
        <f>Q157*H157</f>
        <v>0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785</v>
      </c>
      <c r="AT157" s="206" t="s">
        <v>237</v>
      </c>
      <c r="AU157" s="206" t="s">
        <v>115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207</v>
      </c>
      <c r="BM157" s="206" t="s">
        <v>994</v>
      </c>
    </row>
    <row r="158" s="2" customFormat="1" ht="16.5" customHeight="1">
      <c r="A158" s="34"/>
      <c r="B158" s="160"/>
      <c r="C158" s="194" t="s">
        <v>7</v>
      </c>
      <c r="D158" s="194" t="s">
        <v>203</v>
      </c>
      <c r="E158" s="195" t="s">
        <v>995</v>
      </c>
      <c r="F158" s="196" t="s">
        <v>996</v>
      </c>
      <c r="G158" s="197" t="s">
        <v>240</v>
      </c>
      <c r="H158" s="198">
        <v>12</v>
      </c>
      <c r="I158" s="199"/>
      <c r="J158" s="200">
        <f>ROUND(I158*H158,2)</f>
        <v>0</v>
      </c>
      <c r="K158" s="201"/>
      <c r="L158" s="35"/>
      <c r="M158" s="202" t="s">
        <v>1</v>
      </c>
      <c r="N158" s="203" t="s">
        <v>41</v>
      </c>
      <c r="O158" s="78"/>
      <c r="P158" s="204">
        <f>O158*H158</f>
        <v>0</v>
      </c>
      <c r="Q158" s="204">
        <v>0</v>
      </c>
      <c r="R158" s="204">
        <f>Q158*H158</f>
        <v>0</v>
      </c>
      <c r="S158" s="204">
        <v>0</v>
      </c>
      <c r="T158" s="205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6" t="s">
        <v>207</v>
      </c>
      <c r="AT158" s="206" t="s">
        <v>203</v>
      </c>
      <c r="AU158" s="206" t="s">
        <v>115</v>
      </c>
      <c r="AY158" s="15" t="s">
        <v>202</v>
      </c>
      <c r="BE158" s="207">
        <f>IF(N158="základná",J158,0)</f>
        <v>0</v>
      </c>
      <c r="BF158" s="207">
        <f>IF(N158="znížená",J158,0)</f>
        <v>0</v>
      </c>
      <c r="BG158" s="207">
        <f>IF(N158="zákl. prenesená",J158,0)</f>
        <v>0</v>
      </c>
      <c r="BH158" s="207">
        <f>IF(N158="zníž. prenesená",J158,0)</f>
        <v>0</v>
      </c>
      <c r="BI158" s="207">
        <f>IF(N158="nulová",J158,0)</f>
        <v>0</v>
      </c>
      <c r="BJ158" s="15" t="s">
        <v>115</v>
      </c>
      <c r="BK158" s="207">
        <f>ROUND(I158*H158,2)</f>
        <v>0</v>
      </c>
      <c r="BL158" s="15" t="s">
        <v>207</v>
      </c>
      <c r="BM158" s="206" t="s">
        <v>997</v>
      </c>
    </row>
    <row r="159" s="2" customFormat="1" ht="16.5" customHeight="1">
      <c r="A159" s="34"/>
      <c r="B159" s="160"/>
      <c r="C159" s="219" t="s">
        <v>403</v>
      </c>
      <c r="D159" s="219" t="s">
        <v>237</v>
      </c>
      <c r="E159" s="220" t="s">
        <v>998</v>
      </c>
      <c r="F159" s="221" t="s">
        <v>999</v>
      </c>
      <c r="G159" s="222" t="s">
        <v>240</v>
      </c>
      <c r="H159" s="223">
        <v>12</v>
      </c>
      <c r="I159" s="224"/>
      <c r="J159" s="225">
        <f>ROUND(I159*H159,2)</f>
        <v>0</v>
      </c>
      <c r="K159" s="226"/>
      <c r="L159" s="227"/>
      <c r="M159" s="228" t="s">
        <v>1</v>
      </c>
      <c r="N159" s="229" t="s">
        <v>41</v>
      </c>
      <c r="O159" s="78"/>
      <c r="P159" s="204">
        <f>O159*H159</f>
        <v>0</v>
      </c>
      <c r="Q159" s="204">
        <v>0</v>
      </c>
      <c r="R159" s="204">
        <f>Q159*H159</f>
        <v>0</v>
      </c>
      <c r="S159" s="204">
        <v>0</v>
      </c>
      <c r="T159" s="20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6" t="s">
        <v>785</v>
      </c>
      <c r="AT159" s="206" t="s">
        <v>237</v>
      </c>
      <c r="AU159" s="206" t="s">
        <v>115</v>
      </c>
      <c r="AY159" s="15" t="s">
        <v>202</v>
      </c>
      <c r="BE159" s="207">
        <f>IF(N159="základná",J159,0)</f>
        <v>0</v>
      </c>
      <c r="BF159" s="207">
        <f>IF(N159="znížená",J159,0)</f>
        <v>0</v>
      </c>
      <c r="BG159" s="207">
        <f>IF(N159="zákl. prenesená",J159,0)</f>
        <v>0</v>
      </c>
      <c r="BH159" s="207">
        <f>IF(N159="zníž. prenesená",J159,0)</f>
        <v>0</v>
      </c>
      <c r="BI159" s="207">
        <f>IF(N159="nulová",J159,0)</f>
        <v>0</v>
      </c>
      <c r="BJ159" s="15" t="s">
        <v>115</v>
      </c>
      <c r="BK159" s="207">
        <f>ROUND(I159*H159,2)</f>
        <v>0</v>
      </c>
      <c r="BL159" s="15" t="s">
        <v>207</v>
      </c>
      <c r="BM159" s="206" t="s">
        <v>1000</v>
      </c>
    </row>
    <row r="160" s="2" customFormat="1" ht="24.15" customHeight="1">
      <c r="A160" s="34"/>
      <c r="B160" s="160"/>
      <c r="C160" s="194" t="s">
        <v>407</v>
      </c>
      <c r="D160" s="194" t="s">
        <v>203</v>
      </c>
      <c r="E160" s="195" t="s">
        <v>1001</v>
      </c>
      <c r="F160" s="196" t="s">
        <v>1002</v>
      </c>
      <c r="G160" s="197" t="s">
        <v>240</v>
      </c>
      <c r="H160" s="198">
        <v>12</v>
      </c>
      <c r="I160" s="199"/>
      <c r="J160" s="200">
        <f>ROUND(I160*H160,2)</f>
        <v>0</v>
      </c>
      <c r="K160" s="201"/>
      <c r="L160" s="35"/>
      <c r="M160" s="202" t="s">
        <v>1</v>
      </c>
      <c r="N160" s="203" t="s">
        <v>41</v>
      </c>
      <c r="O160" s="78"/>
      <c r="P160" s="204">
        <f>O160*H160</f>
        <v>0</v>
      </c>
      <c r="Q160" s="204">
        <v>0</v>
      </c>
      <c r="R160" s="204">
        <f>Q160*H160</f>
        <v>0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207</v>
      </c>
      <c r="AT160" s="206" t="s">
        <v>203</v>
      </c>
      <c r="AU160" s="206" t="s">
        <v>115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207</v>
      </c>
      <c r="BM160" s="206" t="s">
        <v>1003</v>
      </c>
    </row>
    <row r="161" s="2" customFormat="1" ht="37.8" customHeight="1">
      <c r="A161" s="34"/>
      <c r="B161" s="160"/>
      <c r="C161" s="219" t="s">
        <v>411</v>
      </c>
      <c r="D161" s="219" t="s">
        <v>237</v>
      </c>
      <c r="E161" s="220" t="s">
        <v>1004</v>
      </c>
      <c r="F161" s="221" t="s">
        <v>1005</v>
      </c>
      <c r="G161" s="222" t="s">
        <v>240</v>
      </c>
      <c r="H161" s="223">
        <v>12</v>
      </c>
      <c r="I161" s="224"/>
      <c r="J161" s="225">
        <f>ROUND(I161*H161,2)</f>
        <v>0</v>
      </c>
      <c r="K161" s="226"/>
      <c r="L161" s="227"/>
      <c r="M161" s="228" t="s">
        <v>1</v>
      </c>
      <c r="N161" s="229" t="s">
        <v>41</v>
      </c>
      <c r="O161" s="78"/>
      <c r="P161" s="204">
        <f>O161*H161</f>
        <v>0</v>
      </c>
      <c r="Q161" s="204">
        <v>0</v>
      </c>
      <c r="R161" s="204">
        <f>Q161*H161</f>
        <v>0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785</v>
      </c>
      <c r="AT161" s="206" t="s">
        <v>237</v>
      </c>
      <c r="AU161" s="206" t="s">
        <v>115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207</v>
      </c>
      <c r="BM161" s="206" t="s">
        <v>1006</v>
      </c>
    </row>
    <row r="162" s="2" customFormat="1" ht="24.15" customHeight="1">
      <c r="A162" s="34"/>
      <c r="B162" s="160"/>
      <c r="C162" s="194" t="s">
        <v>415</v>
      </c>
      <c r="D162" s="194" t="s">
        <v>203</v>
      </c>
      <c r="E162" s="195" t="s">
        <v>1007</v>
      </c>
      <c r="F162" s="196" t="s">
        <v>1008</v>
      </c>
      <c r="G162" s="197" t="s">
        <v>240</v>
      </c>
      <c r="H162" s="198">
        <v>15</v>
      </c>
      <c r="I162" s="199"/>
      <c r="J162" s="200">
        <f>ROUND(I162*H162,2)</f>
        <v>0</v>
      </c>
      <c r="K162" s="201"/>
      <c r="L162" s="35"/>
      <c r="M162" s="202" t="s">
        <v>1</v>
      </c>
      <c r="N162" s="203" t="s">
        <v>41</v>
      </c>
      <c r="O162" s="78"/>
      <c r="P162" s="204">
        <f>O162*H162</f>
        <v>0</v>
      </c>
      <c r="Q162" s="204">
        <v>0</v>
      </c>
      <c r="R162" s="204">
        <f>Q162*H162</f>
        <v>0</v>
      </c>
      <c r="S162" s="204">
        <v>0</v>
      </c>
      <c r="T162" s="205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6" t="s">
        <v>207</v>
      </c>
      <c r="AT162" s="206" t="s">
        <v>203</v>
      </c>
      <c r="AU162" s="206" t="s">
        <v>115</v>
      </c>
      <c r="AY162" s="15" t="s">
        <v>202</v>
      </c>
      <c r="BE162" s="207">
        <f>IF(N162="základná",J162,0)</f>
        <v>0</v>
      </c>
      <c r="BF162" s="207">
        <f>IF(N162="znížená",J162,0)</f>
        <v>0</v>
      </c>
      <c r="BG162" s="207">
        <f>IF(N162="zákl. prenesená",J162,0)</f>
        <v>0</v>
      </c>
      <c r="BH162" s="207">
        <f>IF(N162="zníž. prenesená",J162,0)</f>
        <v>0</v>
      </c>
      <c r="BI162" s="207">
        <f>IF(N162="nulová",J162,0)</f>
        <v>0</v>
      </c>
      <c r="BJ162" s="15" t="s">
        <v>115</v>
      </c>
      <c r="BK162" s="207">
        <f>ROUND(I162*H162,2)</f>
        <v>0</v>
      </c>
      <c r="BL162" s="15" t="s">
        <v>207</v>
      </c>
      <c r="BM162" s="206" t="s">
        <v>1009</v>
      </c>
    </row>
    <row r="163" s="2" customFormat="1" ht="21.75" customHeight="1">
      <c r="A163" s="34"/>
      <c r="B163" s="160"/>
      <c r="C163" s="194" t="s">
        <v>419</v>
      </c>
      <c r="D163" s="194" t="s">
        <v>203</v>
      </c>
      <c r="E163" s="195" t="s">
        <v>1010</v>
      </c>
      <c r="F163" s="196" t="s">
        <v>1011</v>
      </c>
      <c r="G163" s="197" t="s">
        <v>240</v>
      </c>
      <c r="H163" s="198">
        <v>8</v>
      </c>
      <c r="I163" s="199"/>
      <c r="J163" s="200">
        <f>ROUND(I163*H163,2)</f>
        <v>0</v>
      </c>
      <c r="K163" s="201"/>
      <c r="L163" s="35"/>
      <c r="M163" s="202" t="s">
        <v>1</v>
      </c>
      <c r="N163" s="203" t="s">
        <v>41</v>
      </c>
      <c r="O163" s="78"/>
      <c r="P163" s="204">
        <f>O163*H163</f>
        <v>0</v>
      </c>
      <c r="Q163" s="204">
        <v>0</v>
      </c>
      <c r="R163" s="204">
        <f>Q163*H163</f>
        <v>0</v>
      </c>
      <c r="S163" s="204">
        <v>0</v>
      </c>
      <c r="T163" s="20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6" t="s">
        <v>207</v>
      </c>
      <c r="AT163" s="206" t="s">
        <v>203</v>
      </c>
      <c r="AU163" s="206" t="s">
        <v>115</v>
      </c>
      <c r="AY163" s="15" t="s">
        <v>202</v>
      </c>
      <c r="BE163" s="207">
        <f>IF(N163="základná",J163,0)</f>
        <v>0</v>
      </c>
      <c r="BF163" s="207">
        <f>IF(N163="znížená",J163,0)</f>
        <v>0</v>
      </c>
      <c r="BG163" s="207">
        <f>IF(N163="zákl. prenesená",J163,0)</f>
        <v>0</v>
      </c>
      <c r="BH163" s="207">
        <f>IF(N163="zníž. prenesená",J163,0)</f>
        <v>0</v>
      </c>
      <c r="BI163" s="207">
        <f>IF(N163="nulová",J163,0)</f>
        <v>0</v>
      </c>
      <c r="BJ163" s="15" t="s">
        <v>115</v>
      </c>
      <c r="BK163" s="207">
        <f>ROUND(I163*H163,2)</f>
        <v>0</v>
      </c>
      <c r="BL163" s="15" t="s">
        <v>207</v>
      </c>
      <c r="BM163" s="206" t="s">
        <v>1012</v>
      </c>
    </row>
    <row r="164" s="2" customFormat="1" ht="21.75" customHeight="1">
      <c r="A164" s="34"/>
      <c r="B164" s="160"/>
      <c r="C164" s="194" t="s">
        <v>424</v>
      </c>
      <c r="D164" s="194" t="s">
        <v>203</v>
      </c>
      <c r="E164" s="195" t="s">
        <v>1013</v>
      </c>
      <c r="F164" s="196" t="s">
        <v>1014</v>
      </c>
      <c r="G164" s="197" t="s">
        <v>240</v>
      </c>
      <c r="H164" s="198">
        <v>6</v>
      </c>
      <c r="I164" s="199"/>
      <c r="J164" s="200">
        <f>ROUND(I164*H164,2)</f>
        <v>0</v>
      </c>
      <c r="K164" s="201"/>
      <c r="L164" s="35"/>
      <c r="M164" s="202" t="s">
        <v>1</v>
      </c>
      <c r="N164" s="203" t="s">
        <v>41</v>
      </c>
      <c r="O164" s="78"/>
      <c r="P164" s="204">
        <f>O164*H164</f>
        <v>0</v>
      </c>
      <c r="Q164" s="204">
        <v>0</v>
      </c>
      <c r="R164" s="204">
        <f>Q164*H164</f>
        <v>0</v>
      </c>
      <c r="S164" s="204">
        <v>0</v>
      </c>
      <c r="T164" s="20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6" t="s">
        <v>207</v>
      </c>
      <c r="AT164" s="206" t="s">
        <v>203</v>
      </c>
      <c r="AU164" s="206" t="s">
        <v>115</v>
      </c>
      <c r="AY164" s="15" t="s">
        <v>202</v>
      </c>
      <c r="BE164" s="207">
        <f>IF(N164="základná",J164,0)</f>
        <v>0</v>
      </c>
      <c r="BF164" s="207">
        <f>IF(N164="znížená",J164,0)</f>
        <v>0</v>
      </c>
      <c r="BG164" s="207">
        <f>IF(N164="zákl. prenesená",J164,0)</f>
        <v>0</v>
      </c>
      <c r="BH164" s="207">
        <f>IF(N164="zníž. prenesená",J164,0)</f>
        <v>0</v>
      </c>
      <c r="BI164" s="207">
        <f>IF(N164="nulová",J164,0)</f>
        <v>0</v>
      </c>
      <c r="BJ164" s="15" t="s">
        <v>115</v>
      </c>
      <c r="BK164" s="207">
        <f>ROUND(I164*H164,2)</f>
        <v>0</v>
      </c>
      <c r="BL164" s="15" t="s">
        <v>207</v>
      </c>
      <c r="BM164" s="206" t="s">
        <v>1015</v>
      </c>
    </row>
    <row r="165" s="2" customFormat="1" ht="24.15" customHeight="1">
      <c r="A165" s="34"/>
      <c r="B165" s="160"/>
      <c r="C165" s="219" t="s">
        <v>428</v>
      </c>
      <c r="D165" s="219" t="s">
        <v>237</v>
      </c>
      <c r="E165" s="220" t="s">
        <v>1016</v>
      </c>
      <c r="F165" s="221" t="s">
        <v>1017</v>
      </c>
      <c r="G165" s="222" t="s">
        <v>240</v>
      </c>
      <c r="H165" s="223">
        <v>6</v>
      </c>
      <c r="I165" s="224"/>
      <c r="J165" s="225">
        <f>ROUND(I165*H165,2)</f>
        <v>0</v>
      </c>
      <c r="K165" s="226"/>
      <c r="L165" s="227"/>
      <c r="M165" s="228" t="s">
        <v>1</v>
      </c>
      <c r="N165" s="229" t="s">
        <v>41</v>
      </c>
      <c r="O165" s="78"/>
      <c r="P165" s="204">
        <f>O165*H165</f>
        <v>0</v>
      </c>
      <c r="Q165" s="204">
        <v>0.01661</v>
      </c>
      <c r="R165" s="204">
        <f>Q165*H165</f>
        <v>0.099659999999999999</v>
      </c>
      <c r="S165" s="204">
        <v>0</v>
      </c>
      <c r="T165" s="20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6" t="s">
        <v>785</v>
      </c>
      <c r="AT165" s="206" t="s">
        <v>237</v>
      </c>
      <c r="AU165" s="206" t="s">
        <v>115</v>
      </c>
      <c r="AY165" s="15" t="s">
        <v>202</v>
      </c>
      <c r="BE165" s="207">
        <f>IF(N165="základná",J165,0)</f>
        <v>0</v>
      </c>
      <c r="BF165" s="207">
        <f>IF(N165="znížená",J165,0)</f>
        <v>0</v>
      </c>
      <c r="BG165" s="207">
        <f>IF(N165="zákl. prenesená",J165,0)</f>
        <v>0</v>
      </c>
      <c r="BH165" s="207">
        <f>IF(N165="zníž. prenesená",J165,0)</f>
        <v>0</v>
      </c>
      <c r="BI165" s="207">
        <f>IF(N165="nulová",J165,0)</f>
        <v>0</v>
      </c>
      <c r="BJ165" s="15" t="s">
        <v>115</v>
      </c>
      <c r="BK165" s="207">
        <f>ROUND(I165*H165,2)</f>
        <v>0</v>
      </c>
      <c r="BL165" s="15" t="s">
        <v>207</v>
      </c>
      <c r="BM165" s="206" t="s">
        <v>1018</v>
      </c>
    </row>
    <row r="166" s="2" customFormat="1" ht="16.5" customHeight="1">
      <c r="A166" s="34"/>
      <c r="B166" s="160"/>
      <c r="C166" s="194" t="s">
        <v>432</v>
      </c>
      <c r="D166" s="194" t="s">
        <v>203</v>
      </c>
      <c r="E166" s="195" t="s">
        <v>1019</v>
      </c>
      <c r="F166" s="196" t="s">
        <v>1020</v>
      </c>
      <c r="G166" s="197" t="s">
        <v>240</v>
      </c>
      <c r="H166" s="198">
        <v>6</v>
      </c>
      <c r="I166" s="199"/>
      <c r="J166" s="200">
        <f>ROUND(I166*H166,2)</f>
        <v>0</v>
      </c>
      <c r="K166" s="201"/>
      <c r="L166" s="35"/>
      <c r="M166" s="202" t="s">
        <v>1</v>
      </c>
      <c r="N166" s="203" t="s">
        <v>41</v>
      </c>
      <c r="O166" s="78"/>
      <c r="P166" s="204">
        <f>O166*H166</f>
        <v>0</v>
      </c>
      <c r="Q166" s="204">
        <v>0</v>
      </c>
      <c r="R166" s="204">
        <f>Q166*H166</f>
        <v>0</v>
      </c>
      <c r="S166" s="204">
        <v>0</v>
      </c>
      <c r="T166" s="20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6" t="s">
        <v>207</v>
      </c>
      <c r="AT166" s="206" t="s">
        <v>203</v>
      </c>
      <c r="AU166" s="206" t="s">
        <v>115</v>
      </c>
      <c r="AY166" s="15" t="s">
        <v>202</v>
      </c>
      <c r="BE166" s="207">
        <f>IF(N166="základná",J166,0)</f>
        <v>0</v>
      </c>
      <c r="BF166" s="207">
        <f>IF(N166="znížená",J166,0)</f>
        <v>0</v>
      </c>
      <c r="BG166" s="207">
        <f>IF(N166="zákl. prenesená",J166,0)</f>
        <v>0</v>
      </c>
      <c r="BH166" s="207">
        <f>IF(N166="zníž. prenesená",J166,0)</f>
        <v>0</v>
      </c>
      <c r="BI166" s="207">
        <f>IF(N166="nulová",J166,0)</f>
        <v>0</v>
      </c>
      <c r="BJ166" s="15" t="s">
        <v>115</v>
      </c>
      <c r="BK166" s="207">
        <f>ROUND(I166*H166,2)</f>
        <v>0</v>
      </c>
      <c r="BL166" s="15" t="s">
        <v>207</v>
      </c>
      <c r="BM166" s="206" t="s">
        <v>1021</v>
      </c>
    </row>
    <row r="167" s="2" customFormat="1" ht="24.15" customHeight="1">
      <c r="A167" s="34"/>
      <c r="B167" s="160"/>
      <c r="C167" s="219" t="s">
        <v>436</v>
      </c>
      <c r="D167" s="219" t="s">
        <v>237</v>
      </c>
      <c r="E167" s="220" t="s">
        <v>1022</v>
      </c>
      <c r="F167" s="221" t="s">
        <v>1023</v>
      </c>
      <c r="G167" s="222" t="s">
        <v>240</v>
      </c>
      <c r="H167" s="223">
        <v>6</v>
      </c>
      <c r="I167" s="224"/>
      <c r="J167" s="225">
        <f>ROUND(I167*H167,2)</f>
        <v>0</v>
      </c>
      <c r="K167" s="226"/>
      <c r="L167" s="227"/>
      <c r="M167" s="228" t="s">
        <v>1</v>
      </c>
      <c r="N167" s="229" t="s">
        <v>41</v>
      </c>
      <c r="O167" s="78"/>
      <c r="P167" s="204">
        <f>O167*H167</f>
        <v>0</v>
      </c>
      <c r="Q167" s="204">
        <v>0.026179999999999998</v>
      </c>
      <c r="R167" s="204">
        <f>Q167*H167</f>
        <v>0.15708</v>
      </c>
      <c r="S167" s="204">
        <v>0</v>
      </c>
      <c r="T167" s="20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6" t="s">
        <v>785</v>
      </c>
      <c r="AT167" s="206" t="s">
        <v>237</v>
      </c>
      <c r="AU167" s="206" t="s">
        <v>115</v>
      </c>
      <c r="AY167" s="15" t="s">
        <v>202</v>
      </c>
      <c r="BE167" s="207">
        <f>IF(N167="základná",J167,0)</f>
        <v>0</v>
      </c>
      <c r="BF167" s="207">
        <f>IF(N167="znížená",J167,0)</f>
        <v>0</v>
      </c>
      <c r="BG167" s="207">
        <f>IF(N167="zákl. prenesená",J167,0)</f>
        <v>0</v>
      </c>
      <c r="BH167" s="207">
        <f>IF(N167="zníž. prenesená",J167,0)</f>
        <v>0</v>
      </c>
      <c r="BI167" s="207">
        <f>IF(N167="nulová",J167,0)</f>
        <v>0</v>
      </c>
      <c r="BJ167" s="15" t="s">
        <v>115</v>
      </c>
      <c r="BK167" s="207">
        <f>ROUND(I167*H167,2)</f>
        <v>0</v>
      </c>
      <c r="BL167" s="15" t="s">
        <v>207</v>
      </c>
      <c r="BM167" s="206" t="s">
        <v>1024</v>
      </c>
    </row>
    <row r="168" s="2" customFormat="1" ht="24.15" customHeight="1">
      <c r="A168" s="34"/>
      <c r="B168" s="160"/>
      <c r="C168" s="194" t="s">
        <v>440</v>
      </c>
      <c r="D168" s="194" t="s">
        <v>203</v>
      </c>
      <c r="E168" s="195" t="s">
        <v>1025</v>
      </c>
      <c r="F168" s="196" t="s">
        <v>1026</v>
      </c>
      <c r="G168" s="197" t="s">
        <v>272</v>
      </c>
      <c r="H168" s="198">
        <v>10</v>
      </c>
      <c r="I168" s="199"/>
      <c r="J168" s="200">
        <f>ROUND(I168*H168,2)</f>
        <v>0</v>
      </c>
      <c r="K168" s="201"/>
      <c r="L168" s="35"/>
      <c r="M168" s="202" t="s">
        <v>1</v>
      </c>
      <c r="N168" s="203" t="s">
        <v>41</v>
      </c>
      <c r="O168" s="78"/>
      <c r="P168" s="204">
        <f>O168*H168</f>
        <v>0</v>
      </c>
      <c r="Q168" s="204">
        <v>0</v>
      </c>
      <c r="R168" s="204">
        <f>Q168*H168</f>
        <v>0</v>
      </c>
      <c r="S168" s="204">
        <v>0</v>
      </c>
      <c r="T168" s="205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6" t="s">
        <v>207</v>
      </c>
      <c r="AT168" s="206" t="s">
        <v>203</v>
      </c>
      <c r="AU168" s="206" t="s">
        <v>115</v>
      </c>
      <c r="AY168" s="15" t="s">
        <v>202</v>
      </c>
      <c r="BE168" s="207">
        <f>IF(N168="základná",J168,0)</f>
        <v>0</v>
      </c>
      <c r="BF168" s="207">
        <f>IF(N168="znížená",J168,0)</f>
        <v>0</v>
      </c>
      <c r="BG168" s="207">
        <f>IF(N168="zákl. prenesená",J168,0)</f>
        <v>0</v>
      </c>
      <c r="BH168" s="207">
        <f>IF(N168="zníž. prenesená",J168,0)</f>
        <v>0</v>
      </c>
      <c r="BI168" s="207">
        <f>IF(N168="nulová",J168,0)</f>
        <v>0</v>
      </c>
      <c r="BJ168" s="15" t="s">
        <v>115</v>
      </c>
      <c r="BK168" s="207">
        <f>ROUND(I168*H168,2)</f>
        <v>0</v>
      </c>
      <c r="BL168" s="15" t="s">
        <v>207</v>
      </c>
      <c r="BM168" s="206" t="s">
        <v>1027</v>
      </c>
    </row>
    <row r="169" s="2" customFormat="1" ht="16.5" customHeight="1">
      <c r="A169" s="34"/>
      <c r="B169" s="160"/>
      <c r="C169" s="219" t="s">
        <v>444</v>
      </c>
      <c r="D169" s="219" t="s">
        <v>237</v>
      </c>
      <c r="E169" s="220" t="s">
        <v>1028</v>
      </c>
      <c r="F169" s="221" t="s">
        <v>1029</v>
      </c>
      <c r="G169" s="222" t="s">
        <v>272</v>
      </c>
      <c r="H169" s="223">
        <v>10</v>
      </c>
      <c r="I169" s="224"/>
      <c r="J169" s="225">
        <f>ROUND(I169*H169,2)</f>
        <v>0</v>
      </c>
      <c r="K169" s="226"/>
      <c r="L169" s="227"/>
      <c r="M169" s="228" t="s">
        <v>1</v>
      </c>
      <c r="N169" s="229" t="s">
        <v>41</v>
      </c>
      <c r="O169" s="78"/>
      <c r="P169" s="204">
        <f>O169*H169</f>
        <v>0</v>
      </c>
      <c r="Q169" s="204">
        <v>0.00156</v>
      </c>
      <c r="R169" s="204">
        <f>Q169*H169</f>
        <v>0.015599999999999999</v>
      </c>
      <c r="S169" s="204">
        <v>0</v>
      </c>
      <c r="T169" s="205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6" t="s">
        <v>785</v>
      </c>
      <c r="AT169" s="206" t="s">
        <v>237</v>
      </c>
      <c r="AU169" s="206" t="s">
        <v>115</v>
      </c>
      <c r="AY169" s="15" t="s">
        <v>202</v>
      </c>
      <c r="BE169" s="207">
        <f>IF(N169="základná",J169,0)</f>
        <v>0</v>
      </c>
      <c r="BF169" s="207">
        <f>IF(N169="znížená",J169,0)</f>
        <v>0</v>
      </c>
      <c r="BG169" s="207">
        <f>IF(N169="zákl. prenesená",J169,0)</f>
        <v>0</v>
      </c>
      <c r="BH169" s="207">
        <f>IF(N169="zníž. prenesená",J169,0)</f>
        <v>0</v>
      </c>
      <c r="BI169" s="207">
        <f>IF(N169="nulová",J169,0)</f>
        <v>0</v>
      </c>
      <c r="BJ169" s="15" t="s">
        <v>115</v>
      </c>
      <c r="BK169" s="207">
        <f>ROUND(I169*H169,2)</f>
        <v>0</v>
      </c>
      <c r="BL169" s="15" t="s">
        <v>207</v>
      </c>
      <c r="BM169" s="206" t="s">
        <v>1030</v>
      </c>
    </row>
    <row r="170" s="2" customFormat="1" ht="24.15" customHeight="1">
      <c r="A170" s="34"/>
      <c r="B170" s="160"/>
      <c r="C170" s="194" t="s">
        <v>448</v>
      </c>
      <c r="D170" s="194" t="s">
        <v>203</v>
      </c>
      <c r="E170" s="195" t="s">
        <v>1031</v>
      </c>
      <c r="F170" s="196" t="s">
        <v>1032</v>
      </c>
      <c r="G170" s="197" t="s">
        <v>272</v>
      </c>
      <c r="H170" s="198">
        <v>570</v>
      </c>
      <c r="I170" s="199"/>
      <c r="J170" s="200">
        <f>ROUND(I170*H170,2)</f>
        <v>0</v>
      </c>
      <c r="K170" s="201"/>
      <c r="L170" s="35"/>
      <c r="M170" s="202" t="s">
        <v>1</v>
      </c>
      <c r="N170" s="203" t="s">
        <v>41</v>
      </c>
      <c r="O170" s="78"/>
      <c r="P170" s="204">
        <f>O170*H170</f>
        <v>0</v>
      </c>
      <c r="Q170" s="204">
        <v>0</v>
      </c>
      <c r="R170" s="204">
        <f>Q170*H170</f>
        <v>0</v>
      </c>
      <c r="S170" s="204">
        <v>0</v>
      </c>
      <c r="T170" s="20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6" t="s">
        <v>207</v>
      </c>
      <c r="AT170" s="206" t="s">
        <v>203</v>
      </c>
      <c r="AU170" s="206" t="s">
        <v>115</v>
      </c>
      <c r="AY170" s="15" t="s">
        <v>202</v>
      </c>
      <c r="BE170" s="207">
        <f>IF(N170="základná",J170,0)</f>
        <v>0</v>
      </c>
      <c r="BF170" s="207">
        <f>IF(N170="znížená",J170,0)</f>
        <v>0</v>
      </c>
      <c r="BG170" s="207">
        <f>IF(N170="zákl. prenesená",J170,0)</f>
        <v>0</v>
      </c>
      <c r="BH170" s="207">
        <f>IF(N170="zníž. prenesená",J170,0)</f>
        <v>0</v>
      </c>
      <c r="BI170" s="207">
        <f>IF(N170="nulová",J170,0)</f>
        <v>0</v>
      </c>
      <c r="BJ170" s="15" t="s">
        <v>115</v>
      </c>
      <c r="BK170" s="207">
        <f>ROUND(I170*H170,2)</f>
        <v>0</v>
      </c>
      <c r="BL170" s="15" t="s">
        <v>207</v>
      </c>
      <c r="BM170" s="206" t="s">
        <v>1033</v>
      </c>
    </row>
    <row r="171" s="2" customFormat="1" ht="16.5" customHeight="1">
      <c r="A171" s="34"/>
      <c r="B171" s="160"/>
      <c r="C171" s="219" t="s">
        <v>452</v>
      </c>
      <c r="D171" s="219" t="s">
        <v>237</v>
      </c>
      <c r="E171" s="220" t="s">
        <v>1034</v>
      </c>
      <c r="F171" s="221" t="s">
        <v>1035</v>
      </c>
      <c r="G171" s="222" t="s">
        <v>272</v>
      </c>
      <c r="H171" s="223">
        <v>570</v>
      </c>
      <c r="I171" s="224"/>
      <c r="J171" s="225">
        <f>ROUND(I171*H171,2)</f>
        <v>0</v>
      </c>
      <c r="K171" s="226"/>
      <c r="L171" s="227"/>
      <c r="M171" s="228" t="s">
        <v>1</v>
      </c>
      <c r="N171" s="229" t="s">
        <v>41</v>
      </c>
      <c r="O171" s="78"/>
      <c r="P171" s="204">
        <f>O171*H171</f>
        <v>0</v>
      </c>
      <c r="Q171" s="204">
        <v>0.00093999999999999997</v>
      </c>
      <c r="R171" s="204">
        <f>Q171*H171</f>
        <v>0.53579999999999994</v>
      </c>
      <c r="S171" s="204">
        <v>0</v>
      </c>
      <c r="T171" s="20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6" t="s">
        <v>785</v>
      </c>
      <c r="AT171" s="206" t="s">
        <v>237</v>
      </c>
      <c r="AU171" s="206" t="s">
        <v>115</v>
      </c>
      <c r="AY171" s="15" t="s">
        <v>202</v>
      </c>
      <c r="BE171" s="207">
        <f>IF(N171="základná",J171,0)</f>
        <v>0</v>
      </c>
      <c r="BF171" s="207">
        <f>IF(N171="znížená",J171,0)</f>
        <v>0</v>
      </c>
      <c r="BG171" s="207">
        <f>IF(N171="zákl. prenesená",J171,0)</f>
        <v>0</v>
      </c>
      <c r="BH171" s="207">
        <f>IF(N171="zníž. prenesená",J171,0)</f>
        <v>0</v>
      </c>
      <c r="BI171" s="207">
        <f>IF(N171="nulová",J171,0)</f>
        <v>0</v>
      </c>
      <c r="BJ171" s="15" t="s">
        <v>115</v>
      </c>
      <c r="BK171" s="207">
        <f>ROUND(I171*H171,2)</f>
        <v>0</v>
      </c>
      <c r="BL171" s="15" t="s">
        <v>207</v>
      </c>
      <c r="BM171" s="206" t="s">
        <v>1036</v>
      </c>
    </row>
    <row r="172" s="11" customFormat="1" ht="22.8" customHeight="1">
      <c r="A172" s="11"/>
      <c r="B172" s="183"/>
      <c r="C172" s="11"/>
      <c r="D172" s="184" t="s">
        <v>74</v>
      </c>
      <c r="E172" s="217" t="s">
        <v>1037</v>
      </c>
      <c r="F172" s="217" t="s">
        <v>1038</v>
      </c>
      <c r="G172" s="11"/>
      <c r="H172" s="11"/>
      <c r="I172" s="186"/>
      <c r="J172" s="218">
        <f>BK172</f>
        <v>0</v>
      </c>
      <c r="K172" s="11"/>
      <c r="L172" s="183"/>
      <c r="M172" s="188"/>
      <c r="N172" s="189"/>
      <c r="O172" s="189"/>
      <c r="P172" s="190">
        <f>SUM(P173:P187)</f>
        <v>0</v>
      </c>
      <c r="Q172" s="189"/>
      <c r="R172" s="190">
        <f>SUM(R173:R187)</f>
        <v>110.40191752000001</v>
      </c>
      <c r="S172" s="189"/>
      <c r="T172" s="191">
        <f>SUM(T173:T187)</f>
        <v>0</v>
      </c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R172" s="184" t="s">
        <v>213</v>
      </c>
      <c r="AT172" s="192" t="s">
        <v>74</v>
      </c>
      <c r="AU172" s="192" t="s">
        <v>83</v>
      </c>
      <c r="AY172" s="184" t="s">
        <v>202</v>
      </c>
      <c r="BK172" s="193">
        <f>SUM(BK173:BK187)</f>
        <v>0</v>
      </c>
    </row>
    <row r="173" s="2" customFormat="1" ht="24.15" customHeight="1">
      <c r="A173" s="34"/>
      <c r="B173" s="160"/>
      <c r="C173" s="194" t="s">
        <v>457</v>
      </c>
      <c r="D173" s="194" t="s">
        <v>203</v>
      </c>
      <c r="E173" s="195" t="s">
        <v>1039</v>
      </c>
      <c r="F173" s="196" t="s">
        <v>1040</v>
      </c>
      <c r="G173" s="197" t="s">
        <v>362</v>
      </c>
      <c r="H173" s="198">
        <v>3</v>
      </c>
      <c r="I173" s="199"/>
      <c r="J173" s="200">
        <f>ROUND(I173*H173,2)</f>
        <v>0</v>
      </c>
      <c r="K173" s="201"/>
      <c r="L173" s="35"/>
      <c r="M173" s="202" t="s">
        <v>1</v>
      </c>
      <c r="N173" s="203" t="s">
        <v>41</v>
      </c>
      <c r="O173" s="78"/>
      <c r="P173" s="204">
        <f>O173*H173</f>
        <v>0</v>
      </c>
      <c r="Q173" s="204">
        <v>2.0699999999999998</v>
      </c>
      <c r="R173" s="204">
        <f>Q173*H173</f>
        <v>6.2099999999999991</v>
      </c>
      <c r="S173" s="204">
        <v>0</v>
      </c>
      <c r="T173" s="20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6" t="s">
        <v>207</v>
      </c>
      <c r="AT173" s="206" t="s">
        <v>203</v>
      </c>
      <c r="AU173" s="206" t="s">
        <v>115</v>
      </c>
      <c r="AY173" s="15" t="s">
        <v>202</v>
      </c>
      <c r="BE173" s="207">
        <f>IF(N173="základná",J173,0)</f>
        <v>0</v>
      </c>
      <c r="BF173" s="207">
        <f>IF(N173="znížená",J173,0)</f>
        <v>0</v>
      </c>
      <c r="BG173" s="207">
        <f>IF(N173="zákl. prenesená",J173,0)</f>
        <v>0</v>
      </c>
      <c r="BH173" s="207">
        <f>IF(N173="zníž. prenesená",J173,0)</f>
        <v>0</v>
      </c>
      <c r="BI173" s="207">
        <f>IF(N173="nulová",J173,0)</f>
        <v>0</v>
      </c>
      <c r="BJ173" s="15" t="s">
        <v>115</v>
      </c>
      <c r="BK173" s="207">
        <f>ROUND(I173*H173,2)</f>
        <v>0</v>
      </c>
      <c r="BL173" s="15" t="s">
        <v>207</v>
      </c>
      <c r="BM173" s="206" t="s">
        <v>1041</v>
      </c>
    </row>
    <row r="174" s="2" customFormat="1" ht="16.5" customHeight="1">
      <c r="A174" s="34"/>
      <c r="B174" s="160"/>
      <c r="C174" s="194" t="s">
        <v>461</v>
      </c>
      <c r="D174" s="194" t="s">
        <v>203</v>
      </c>
      <c r="E174" s="195" t="s">
        <v>1042</v>
      </c>
      <c r="F174" s="196" t="s">
        <v>1043</v>
      </c>
      <c r="G174" s="197" t="s">
        <v>362</v>
      </c>
      <c r="H174" s="198">
        <v>30.5</v>
      </c>
      <c r="I174" s="199"/>
      <c r="J174" s="200">
        <f>ROUND(I174*H174,2)</f>
        <v>0</v>
      </c>
      <c r="K174" s="201"/>
      <c r="L174" s="35"/>
      <c r="M174" s="202" t="s">
        <v>1</v>
      </c>
      <c r="N174" s="203" t="s">
        <v>41</v>
      </c>
      <c r="O174" s="78"/>
      <c r="P174" s="204">
        <f>O174*H174</f>
        <v>0</v>
      </c>
      <c r="Q174" s="204">
        <v>2.2910357000000001</v>
      </c>
      <c r="R174" s="204">
        <f>Q174*H174</f>
        <v>69.876588850000005</v>
      </c>
      <c r="S174" s="204">
        <v>0</v>
      </c>
      <c r="T174" s="205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6" t="s">
        <v>218</v>
      </c>
      <c r="AT174" s="206" t="s">
        <v>203</v>
      </c>
      <c r="AU174" s="206" t="s">
        <v>115</v>
      </c>
      <c r="AY174" s="15" t="s">
        <v>202</v>
      </c>
      <c r="BE174" s="207">
        <f>IF(N174="základná",J174,0)</f>
        <v>0</v>
      </c>
      <c r="BF174" s="207">
        <f>IF(N174="znížená",J174,0)</f>
        <v>0</v>
      </c>
      <c r="BG174" s="207">
        <f>IF(N174="zákl. prenesená",J174,0)</f>
        <v>0</v>
      </c>
      <c r="BH174" s="207">
        <f>IF(N174="zníž. prenesená",J174,0)</f>
        <v>0</v>
      </c>
      <c r="BI174" s="207">
        <f>IF(N174="nulová",J174,0)</f>
        <v>0</v>
      </c>
      <c r="BJ174" s="15" t="s">
        <v>115</v>
      </c>
      <c r="BK174" s="207">
        <f>ROUND(I174*H174,2)</f>
        <v>0</v>
      </c>
      <c r="BL174" s="15" t="s">
        <v>218</v>
      </c>
      <c r="BM174" s="206" t="s">
        <v>1044</v>
      </c>
    </row>
    <row r="175" s="2" customFormat="1" ht="16.5" customHeight="1">
      <c r="A175" s="34"/>
      <c r="B175" s="160"/>
      <c r="C175" s="194" t="s">
        <v>465</v>
      </c>
      <c r="D175" s="194" t="s">
        <v>203</v>
      </c>
      <c r="E175" s="195" t="s">
        <v>1045</v>
      </c>
      <c r="F175" s="196" t="s">
        <v>1046</v>
      </c>
      <c r="G175" s="197" t="s">
        <v>240</v>
      </c>
      <c r="H175" s="198">
        <v>12</v>
      </c>
      <c r="I175" s="199"/>
      <c r="J175" s="200">
        <f>ROUND(I175*H175,2)</f>
        <v>0</v>
      </c>
      <c r="K175" s="201"/>
      <c r="L175" s="35"/>
      <c r="M175" s="202" t="s">
        <v>1</v>
      </c>
      <c r="N175" s="203" t="s">
        <v>41</v>
      </c>
      <c r="O175" s="78"/>
      <c r="P175" s="204">
        <f>O175*H175</f>
        <v>0</v>
      </c>
      <c r="Q175" s="204">
        <v>0</v>
      </c>
      <c r="R175" s="204">
        <f>Q175*H175</f>
        <v>0</v>
      </c>
      <c r="S175" s="204">
        <v>0</v>
      </c>
      <c r="T175" s="205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6" t="s">
        <v>207</v>
      </c>
      <c r="AT175" s="206" t="s">
        <v>203</v>
      </c>
      <c r="AU175" s="206" t="s">
        <v>115</v>
      </c>
      <c r="AY175" s="15" t="s">
        <v>202</v>
      </c>
      <c r="BE175" s="207">
        <f>IF(N175="základná",J175,0)</f>
        <v>0</v>
      </c>
      <c r="BF175" s="207">
        <f>IF(N175="znížená",J175,0)</f>
        <v>0</v>
      </c>
      <c r="BG175" s="207">
        <f>IF(N175="zákl. prenesená",J175,0)</f>
        <v>0</v>
      </c>
      <c r="BH175" s="207">
        <f>IF(N175="zníž. prenesená",J175,0)</f>
        <v>0</v>
      </c>
      <c r="BI175" s="207">
        <f>IF(N175="nulová",J175,0)</f>
        <v>0</v>
      </c>
      <c r="BJ175" s="15" t="s">
        <v>115</v>
      </c>
      <c r="BK175" s="207">
        <f>ROUND(I175*H175,2)</f>
        <v>0</v>
      </c>
      <c r="BL175" s="15" t="s">
        <v>207</v>
      </c>
      <c r="BM175" s="206" t="s">
        <v>1047</v>
      </c>
    </row>
    <row r="176" s="2" customFormat="1" ht="16.5" customHeight="1">
      <c r="A176" s="34"/>
      <c r="B176" s="160"/>
      <c r="C176" s="219" t="s">
        <v>469</v>
      </c>
      <c r="D176" s="219" t="s">
        <v>237</v>
      </c>
      <c r="E176" s="220" t="s">
        <v>1048</v>
      </c>
      <c r="F176" s="221" t="s">
        <v>1049</v>
      </c>
      <c r="G176" s="222" t="s">
        <v>240</v>
      </c>
      <c r="H176" s="223">
        <v>12</v>
      </c>
      <c r="I176" s="224"/>
      <c r="J176" s="225">
        <f>ROUND(I176*H176,2)</f>
        <v>0</v>
      </c>
      <c r="K176" s="226"/>
      <c r="L176" s="227"/>
      <c r="M176" s="228" t="s">
        <v>1</v>
      </c>
      <c r="N176" s="229" t="s">
        <v>41</v>
      </c>
      <c r="O176" s="78"/>
      <c r="P176" s="204">
        <f>O176*H176</f>
        <v>0</v>
      </c>
      <c r="Q176" s="204">
        <v>0</v>
      </c>
      <c r="R176" s="204">
        <f>Q176*H176</f>
        <v>0</v>
      </c>
      <c r="S176" s="204">
        <v>0</v>
      </c>
      <c r="T176" s="205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6" t="s">
        <v>785</v>
      </c>
      <c r="AT176" s="206" t="s">
        <v>237</v>
      </c>
      <c r="AU176" s="206" t="s">
        <v>115</v>
      </c>
      <c r="AY176" s="15" t="s">
        <v>202</v>
      </c>
      <c r="BE176" s="207">
        <f>IF(N176="základná",J176,0)</f>
        <v>0</v>
      </c>
      <c r="BF176" s="207">
        <f>IF(N176="znížená",J176,0)</f>
        <v>0</v>
      </c>
      <c r="BG176" s="207">
        <f>IF(N176="zákl. prenesená",J176,0)</f>
        <v>0</v>
      </c>
      <c r="BH176" s="207">
        <f>IF(N176="zníž. prenesená",J176,0)</f>
        <v>0</v>
      </c>
      <c r="BI176" s="207">
        <f>IF(N176="nulová",J176,0)</f>
        <v>0</v>
      </c>
      <c r="BJ176" s="15" t="s">
        <v>115</v>
      </c>
      <c r="BK176" s="207">
        <f>ROUND(I176*H176,2)</f>
        <v>0</v>
      </c>
      <c r="BL176" s="15" t="s">
        <v>207</v>
      </c>
      <c r="BM176" s="206" t="s">
        <v>1050</v>
      </c>
    </row>
    <row r="177" s="2" customFormat="1" ht="24.15" customHeight="1">
      <c r="A177" s="34"/>
      <c r="B177" s="160"/>
      <c r="C177" s="194" t="s">
        <v>473</v>
      </c>
      <c r="D177" s="194" t="s">
        <v>203</v>
      </c>
      <c r="E177" s="195" t="s">
        <v>1051</v>
      </c>
      <c r="F177" s="196" t="s">
        <v>1052</v>
      </c>
      <c r="G177" s="197" t="s">
        <v>362</v>
      </c>
      <c r="H177" s="198">
        <v>7.2599999999999998</v>
      </c>
      <c r="I177" s="199"/>
      <c r="J177" s="200">
        <f>ROUND(I177*H177,2)</f>
        <v>0</v>
      </c>
      <c r="K177" s="201"/>
      <c r="L177" s="35"/>
      <c r="M177" s="202" t="s">
        <v>1</v>
      </c>
      <c r="N177" s="203" t="s">
        <v>41</v>
      </c>
      <c r="O177" s="78"/>
      <c r="P177" s="204">
        <f>O177*H177</f>
        <v>0</v>
      </c>
      <c r="Q177" s="204">
        <v>0</v>
      </c>
      <c r="R177" s="204">
        <f>Q177*H177</f>
        <v>0</v>
      </c>
      <c r="S177" s="204">
        <v>0</v>
      </c>
      <c r="T177" s="20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6" t="s">
        <v>207</v>
      </c>
      <c r="AT177" s="206" t="s">
        <v>203</v>
      </c>
      <c r="AU177" s="206" t="s">
        <v>115</v>
      </c>
      <c r="AY177" s="15" t="s">
        <v>202</v>
      </c>
      <c r="BE177" s="207">
        <f>IF(N177="základná",J177,0)</f>
        <v>0</v>
      </c>
      <c r="BF177" s="207">
        <f>IF(N177="znížená",J177,0)</f>
        <v>0</v>
      </c>
      <c r="BG177" s="207">
        <f>IF(N177="zákl. prenesená",J177,0)</f>
        <v>0</v>
      </c>
      <c r="BH177" s="207">
        <f>IF(N177="zníž. prenesená",J177,0)</f>
        <v>0</v>
      </c>
      <c r="BI177" s="207">
        <f>IF(N177="nulová",J177,0)</f>
        <v>0</v>
      </c>
      <c r="BJ177" s="15" t="s">
        <v>115</v>
      </c>
      <c r="BK177" s="207">
        <f>ROUND(I177*H177,2)</f>
        <v>0</v>
      </c>
      <c r="BL177" s="15" t="s">
        <v>207</v>
      </c>
      <c r="BM177" s="206" t="s">
        <v>1053</v>
      </c>
    </row>
    <row r="178" s="2" customFormat="1" ht="24.15" customHeight="1">
      <c r="A178" s="34"/>
      <c r="B178" s="160"/>
      <c r="C178" s="194" t="s">
        <v>477</v>
      </c>
      <c r="D178" s="194" t="s">
        <v>203</v>
      </c>
      <c r="E178" s="195" t="s">
        <v>1054</v>
      </c>
      <c r="F178" s="196" t="s">
        <v>1055</v>
      </c>
      <c r="G178" s="197" t="s">
        <v>272</v>
      </c>
      <c r="H178" s="198">
        <v>95</v>
      </c>
      <c r="I178" s="199"/>
      <c r="J178" s="200">
        <f>ROUND(I178*H178,2)</f>
        <v>0</v>
      </c>
      <c r="K178" s="201"/>
      <c r="L178" s="35"/>
      <c r="M178" s="202" t="s">
        <v>1</v>
      </c>
      <c r="N178" s="203" t="s">
        <v>41</v>
      </c>
      <c r="O178" s="78"/>
      <c r="P178" s="204">
        <f>O178*H178</f>
        <v>0</v>
      </c>
      <c r="Q178" s="204">
        <v>0</v>
      </c>
      <c r="R178" s="204">
        <f>Q178*H178</f>
        <v>0</v>
      </c>
      <c r="S178" s="204">
        <v>0</v>
      </c>
      <c r="T178" s="205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6" t="s">
        <v>207</v>
      </c>
      <c r="AT178" s="206" t="s">
        <v>203</v>
      </c>
      <c r="AU178" s="206" t="s">
        <v>115</v>
      </c>
      <c r="AY178" s="15" t="s">
        <v>202</v>
      </c>
      <c r="BE178" s="207">
        <f>IF(N178="základná",J178,0)</f>
        <v>0</v>
      </c>
      <c r="BF178" s="207">
        <f>IF(N178="znížená",J178,0)</f>
        <v>0</v>
      </c>
      <c r="BG178" s="207">
        <f>IF(N178="zákl. prenesená",J178,0)</f>
        <v>0</v>
      </c>
      <c r="BH178" s="207">
        <f>IF(N178="zníž. prenesená",J178,0)</f>
        <v>0</v>
      </c>
      <c r="BI178" s="207">
        <f>IF(N178="nulová",J178,0)</f>
        <v>0</v>
      </c>
      <c r="BJ178" s="15" t="s">
        <v>115</v>
      </c>
      <c r="BK178" s="207">
        <f>ROUND(I178*H178,2)</f>
        <v>0</v>
      </c>
      <c r="BL178" s="15" t="s">
        <v>207</v>
      </c>
      <c r="BM178" s="206" t="s">
        <v>1056</v>
      </c>
    </row>
    <row r="179" s="2" customFormat="1" ht="16.5" customHeight="1">
      <c r="A179" s="34"/>
      <c r="B179" s="160"/>
      <c r="C179" s="194" t="s">
        <v>481</v>
      </c>
      <c r="D179" s="194" t="s">
        <v>203</v>
      </c>
      <c r="E179" s="195" t="s">
        <v>1057</v>
      </c>
      <c r="F179" s="196" t="s">
        <v>1058</v>
      </c>
      <c r="G179" s="197" t="s">
        <v>362</v>
      </c>
      <c r="H179" s="198">
        <v>11.85</v>
      </c>
      <c r="I179" s="199"/>
      <c r="J179" s="200">
        <f>ROUND(I179*H179,2)</f>
        <v>0</v>
      </c>
      <c r="K179" s="201"/>
      <c r="L179" s="35"/>
      <c r="M179" s="202" t="s">
        <v>1</v>
      </c>
      <c r="N179" s="203" t="s">
        <v>41</v>
      </c>
      <c r="O179" s="78"/>
      <c r="P179" s="204">
        <f>O179*H179</f>
        <v>0</v>
      </c>
      <c r="Q179" s="204">
        <v>2.2589982000000002</v>
      </c>
      <c r="R179" s="204">
        <f>Q179*H179</f>
        <v>26.769128670000001</v>
      </c>
      <c r="S179" s="204">
        <v>0</v>
      </c>
      <c r="T179" s="20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6" t="s">
        <v>218</v>
      </c>
      <c r="AT179" s="206" t="s">
        <v>203</v>
      </c>
      <c r="AU179" s="206" t="s">
        <v>115</v>
      </c>
      <c r="AY179" s="15" t="s">
        <v>202</v>
      </c>
      <c r="BE179" s="207">
        <f>IF(N179="základná",J179,0)</f>
        <v>0</v>
      </c>
      <c r="BF179" s="207">
        <f>IF(N179="znížená",J179,0)</f>
        <v>0</v>
      </c>
      <c r="BG179" s="207">
        <f>IF(N179="zákl. prenesená",J179,0)</f>
        <v>0</v>
      </c>
      <c r="BH179" s="207">
        <f>IF(N179="zníž. prenesená",J179,0)</f>
        <v>0</v>
      </c>
      <c r="BI179" s="207">
        <f>IF(N179="nulová",J179,0)</f>
        <v>0</v>
      </c>
      <c r="BJ179" s="15" t="s">
        <v>115</v>
      </c>
      <c r="BK179" s="207">
        <f>ROUND(I179*H179,2)</f>
        <v>0</v>
      </c>
      <c r="BL179" s="15" t="s">
        <v>218</v>
      </c>
      <c r="BM179" s="206" t="s">
        <v>1059</v>
      </c>
    </row>
    <row r="180" s="2" customFormat="1" ht="24.15" customHeight="1">
      <c r="A180" s="34"/>
      <c r="B180" s="160"/>
      <c r="C180" s="194" t="s">
        <v>485</v>
      </c>
      <c r="D180" s="194" t="s">
        <v>203</v>
      </c>
      <c r="E180" s="195" t="s">
        <v>1060</v>
      </c>
      <c r="F180" s="196" t="s">
        <v>1061</v>
      </c>
      <c r="G180" s="197" t="s">
        <v>272</v>
      </c>
      <c r="H180" s="198">
        <v>418</v>
      </c>
      <c r="I180" s="199"/>
      <c r="J180" s="200">
        <f>ROUND(I180*H180,2)</f>
        <v>0</v>
      </c>
      <c r="K180" s="201"/>
      <c r="L180" s="35"/>
      <c r="M180" s="202" t="s">
        <v>1</v>
      </c>
      <c r="N180" s="203" t="s">
        <v>41</v>
      </c>
      <c r="O180" s="78"/>
      <c r="P180" s="204">
        <f>O180*H180</f>
        <v>0</v>
      </c>
      <c r="Q180" s="204">
        <v>0</v>
      </c>
      <c r="R180" s="204">
        <f>Q180*H180</f>
        <v>0</v>
      </c>
      <c r="S180" s="204">
        <v>0</v>
      </c>
      <c r="T180" s="205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6" t="s">
        <v>207</v>
      </c>
      <c r="AT180" s="206" t="s">
        <v>203</v>
      </c>
      <c r="AU180" s="206" t="s">
        <v>115</v>
      </c>
      <c r="AY180" s="15" t="s">
        <v>202</v>
      </c>
      <c r="BE180" s="207">
        <f>IF(N180="základná",J180,0)</f>
        <v>0</v>
      </c>
      <c r="BF180" s="207">
        <f>IF(N180="znížená",J180,0)</f>
        <v>0</v>
      </c>
      <c r="BG180" s="207">
        <f>IF(N180="zákl. prenesená",J180,0)</f>
        <v>0</v>
      </c>
      <c r="BH180" s="207">
        <f>IF(N180="zníž. prenesená",J180,0)</f>
        <v>0</v>
      </c>
      <c r="BI180" s="207">
        <f>IF(N180="nulová",J180,0)</f>
        <v>0</v>
      </c>
      <c r="BJ180" s="15" t="s">
        <v>115</v>
      </c>
      <c r="BK180" s="207">
        <f>ROUND(I180*H180,2)</f>
        <v>0</v>
      </c>
      <c r="BL180" s="15" t="s">
        <v>207</v>
      </c>
      <c r="BM180" s="206" t="s">
        <v>1062</v>
      </c>
    </row>
    <row r="181" s="2" customFormat="1" ht="16.5" customHeight="1">
      <c r="A181" s="34"/>
      <c r="B181" s="160"/>
      <c r="C181" s="194" t="s">
        <v>489</v>
      </c>
      <c r="D181" s="194" t="s">
        <v>203</v>
      </c>
      <c r="E181" s="195" t="s">
        <v>1063</v>
      </c>
      <c r="F181" s="196" t="s">
        <v>1064</v>
      </c>
      <c r="G181" s="197" t="s">
        <v>272</v>
      </c>
      <c r="H181" s="198">
        <v>213</v>
      </c>
      <c r="I181" s="199"/>
      <c r="J181" s="200">
        <f>ROUND(I181*H181,2)</f>
        <v>0</v>
      </c>
      <c r="K181" s="201"/>
      <c r="L181" s="35"/>
      <c r="M181" s="202" t="s">
        <v>1</v>
      </c>
      <c r="N181" s="203" t="s">
        <v>41</v>
      </c>
      <c r="O181" s="78"/>
      <c r="P181" s="204">
        <f>O181*H181</f>
        <v>0</v>
      </c>
      <c r="Q181" s="204">
        <v>0</v>
      </c>
      <c r="R181" s="204">
        <f>Q181*H181</f>
        <v>0</v>
      </c>
      <c r="S181" s="204">
        <v>0</v>
      </c>
      <c r="T181" s="205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6" t="s">
        <v>207</v>
      </c>
      <c r="AT181" s="206" t="s">
        <v>203</v>
      </c>
      <c r="AU181" s="206" t="s">
        <v>115</v>
      </c>
      <c r="AY181" s="15" t="s">
        <v>202</v>
      </c>
      <c r="BE181" s="207">
        <f>IF(N181="základná",J181,0)</f>
        <v>0</v>
      </c>
      <c r="BF181" s="207">
        <f>IF(N181="znížená",J181,0)</f>
        <v>0</v>
      </c>
      <c r="BG181" s="207">
        <f>IF(N181="zákl. prenesená",J181,0)</f>
        <v>0</v>
      </c>
      <c r="BH181" s="207">
        <f>IF(N181="zníž. prenesená",J181,0)</f>
        <v>0</v>
      </c>
      <c r="BI181" s="207">
        <f>IF(N181="nulová",J181,0)</f>
        <v>0</v>
      </c>
      <c r="BJ181" s="15" t="s">
        <v>115</v>
      </c>
      <c r="BK181" s="207">
        <f>ROUND(I181*H181,2)</f>
        <v>0</v>
      </c>
      <c r="BL181" s="15" t="s">
        <v>207</v>
      </c>
      <c r="BM181" s="206" t="s">
        <v>1065</v>
      </c>
    </row>
    <row r="182" s="2" customFormat="1" ht="16.5" customHeight="1">
      <c r="A182" s="34"/>
      <c r="B182" s="160"/>
      <c r="C182" s="219" t="s">
        <v>493</v>
      </c>
      <c r="D182" s="219" t="s">
        <v>237</v>
      </c>
      <c r="E182" s="220" t="s">
        <v>1066</v>
      </c>
      <c r="F182" s="221" t="s">
        <v>1067</v>
      </c>
      <c r="G182" s="222" t="s">
        <v>362</v>
      </c>
      <c r="H182" s="223">
        <v>7.5</v>
      </c>
      <c r="I182" s="224"/>
      <c r="J182" s="225">
        <f>ROUND(I182*H182,2)</f>
        <v>0</v>
      </c>
      <c r="K182" s="226"/>
      <c r="L182" s="227"/>
      <c r="M182" s="228" t="s">
        <v>1</v>
      </c>
      <c r="N182" s="229" t="s">
        <v>41</v>
      </c>
      <c r="O182" s="78"/>
      <c r="P182" s="204">
        <f>O182*H182</f>
        <v>0</v>
      </c>
      <c r="Q182" s="204">
        <v>1</v>
      </c>
      <c r="R182" s="204">
        <f>Q182*H182</f>
        <v>7.5</v>
      </c>
      <c r="S182" s="204">
        <v>0</v>
      </c>
      <c r="T182" s="205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6" t="s">
        <v>785</v>
      </c>
      <c r="AT182" s="206" t="s">
        <v>237</v>
      </c>
      <c r="AU182" s="206" t="s">
        <v>115</v>
      </c>
      <c r="AY182" s="15" t="s">
        <v>202</v>
      </c>
      <c r="BE182" s="207">
        <f>IF(N182="základná",J182,0)</f>
        <v>0</v>
      </c>
      <c r="BF182" s="207">
        <f>IF(N182="znížená",J182,0)</f>
        <v>0</v>
      </c>
      <c r="BG182" s="207">
        <f>IF(N182="zákl. prenesená",J182,0)</f>
        <v>0</v>
      </c>
      <c r="BH182" s="207">
        <f>IF(N182="zníž. prenesená",J182,0)</f>
        <v>0</v>
      </c>
      <c r="BI182" s="207">
        <f>IF(N182="nulová",J182,0)</f>
        <v>0</v>
      </c>
      <c r="BJ182" s="15" t="s">
        <v>115</v>
      </c>
      <c r="BK182" s="207">
        <f>ROUND(I182*H182,2)</f>
        <v>0</v>
      </c>
      <c r="BL182" s="15" t="s">
        <v>207</v>
      </c>
      <c r="BM182" s="206" t="s">
        <v>1068</v>
      </c>
    </row>
    <row r="183" s="2" customFormat="1" ht="16.5" customHeight="1">
      <c r="A183" s="34"/>
      <c r="B183" s="160"/>
      <c r="C183" s="219" t="s">
        <v>497</v>
      </c>
      <c r="D183" s="219" t="s">
        <v>237</v>
      </c>
      <c r="E183" s="220" t="s">
        <v>1069</v>
      </c>
      <c r="F183" s="221" t="s">
        <v>1070</v>
      </c>
      <c r="G183" s="222" t="s">
        <v>272</v>
      </c>
      <c r="H183" s="223">
        <v>213</v>
      </c>
      <c r="I183" s="224"/>
      <c r="J183" s="225">
        <f>ROUND(I183*H183,2)</f>
        <v>0</v>
      </c>
      <c r="K183" s="226"/>
      <c r="L183" s="227"/>
      <c r="M183" s="228" t="s">
        <v>1</v>
      </c>
      <c r="N183" s="229" t="s">
        <v>41</v>
      </c>
      <c r="O183" s="78"/>
      <c r="P183" s="204">
        <f>O183*H183</f>
        <v>0</v>
      </c>
      <c r="Q183" s="204">
        <v>0</v>
      </c>
      <c r="R183" s="204">
        <f>Q183*H183</f>
        <v>0</v>
      </c>
      <c r="S183" s="204">
        <v>0</v>
      </c>
      <c r="T183" s="205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6" t="s">
        <v>785</v>
      </c>
      <c r="AT183" s="206" t="s">
        <v>237</v>
      </c>
      <c r="AU183" s="206" t="s">
        <v>115</v>
      </c>
      <c r="AY183" s="15" t="s">
        <v>202</v>
      </c>
      <c r="BE183" s="207">
        <f>IF(N183="základná",J183,0)</f>
        <v>0</v>
      </c>
      <c r="BF183" s="207">
        <f>IF(N183="znížená",J183,0)</f>
        <v>0</v>
      </c>
      <c r="BG183" s="207">
        <f>IF(N183="zákl. prenesená",J183,0)</f>
        <v>0</v>
      </c>
      <c r="BH183" s="207">
        <f>IF(N183="zníž. prenesená",J183,0)</f>
        <v>0</v>
      </c>
      <c r="BI183" s="207">
        <f>IF(N183="nulová",J183,0)</f>
        <v>0</v>
      </c>
      <c r="BJ183" s="15" t="s">
        <v>115</v>
      </c>
      <c r="BK183" s="207">
        <f>ROUND(I183*H183,2)</f>
        <v>0</v>
      </c>
      <c r="BL183" s="15" t="s">
        <v>207</v>
      </c>
      <c r="BM183" s="206" t="s">
        <v>1071</v>
      </c>
    </row>
    <row r="184" s="2" customFormat="1" ht="24.15" customHeight="1">
      <c r="A184" s="34"/>
      <c r="B184" s="160"/>
      <c r="C184" s="194" t="s">
        <v>501</v>
      </c>
      <c r="D184" s="194" t="s">
        <v>203</v>
      </c>
      <c r="E184" s="195" t="s">
        <v>1072</v>
      </c>
      <c r="F184" s="196" t="s">
        <v>1073</v>
      </c>
      <c r="G184" s="197" t="s">
        <v>272</v>
      </c>
      <c r="H184" s="198">
        <v>220</v>
      </c>
      <c r="I184" s="199"/>
      <c r="J184" s="200">
        <f>ROUND(I184*H184,2)</f>
        <v>0</v>
      </c>
      <c r="K184" s="201"/>
      <c r="L184" s="35"/>
      <c r="M184" s="202" t="s">
        <v>1</v>
      </c>
      <c r="N184" s="203" t="s">
        <v>41</v>
      </c>
      <c r="O184" s="78"/>
      <c r="P184" s="204">
        <f>O184*H184</f>
        <v>0</v>
      </c>
      <c r="Q184" s="204">
        <v>0</v>
      </c>
      <c r="R184" s="204">
        <f>Q184*H184</f>
        <v>0</v>
      </c>
      <c r="S184" s="204">
        <v>0</v>
      </c>
      <c r="T184" s="205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6" t="s">
        <v>207</v>
      </c>
      <c r="AT184" s="206" t="s">
        <v>203</v>
      </c>
      <c r="AU184" s="206" t="s">
        <v>115</v>
      </c>
      <c r="AY184" s="15" t="s">
        <v>202</v>
      </c>
      <c r="BE184" s="207">
        <f>IF(N184="základná",J184,0)</f>
        <v>0</v>
      </c>
      <c r="BF184" s="207">
        <f>IF(N184="znížená",J184,0)</f>
        <v>0</v>
      </c>
      <c r="BG184" s="207">
        <f>IF(N184="zákl. prenesená",J184,0)</f>
        <v>0</v>
      </c>
      <c r="BH184" s="207">
        <f>IF(N184="zníž. prenesená",J184,0)</f>
        <v>0</v>
      </c>
      <c r="BI184" s="207">
        <f>IF(N184="nulová",J184,0)</f>
        <v>0</v>
      </c>
      <c r="BJ184" s="15" t="s">
        <v>115</v>
      </c>
      <c r="BK184" s="207">
        <f>ROUND(I184*H184,2)</f>
        <v>0</v>
      </c>
      <c r="BL184" s="15" t="s">
        <v>207</v>
      </c>
      <c r="BM184" s="206" t="s">
        <v>1074</v>
      </c>
    </row>
    <row r="185" s="2" customFormat="1" ht="24.15" customHeight="1">
      <c r="A185" s="34"/>
      <c r="B185" s="160"/>
      <c r="C185" s="219" t="s">
        <v>505</v>
      </c>
      <c r="D185" s="219" t="s">
        <v>237</v>
      </c>
      <c r="E185" s="220" t="s">
        <v>1075</v>
      </c>
      <c r="F185" s="221" t="s">
        <v>1076</v>
      </c>
      <c r="G185" s="222" t="s">
        <v>272</v>
      </c>
      <c r="H185" s="223">
        <v>220</v>
      </c>
      <c r="I185" s="224"/>
      <c r="J185" s="225">
        <f>ROUND(I185*H185,2)</f>
        <v>0</v>
      </c>
      <c r="K185" s="226"/>
      <c r="L185" s="227"/>
      <c r="M185" s="228" t="s">
        <v>1</v>
      </c>
      <c r="N185" s="229" t="s">
        <v>41</v>
      </c>
      <c r="O185" s="78"/>
      <c r="P185" s="204">
        <f>O185*H185</f>
        <v>0</v>
      </c>
      <c r="Q185" s="204">
        <v>0.00021000000000000001</v>
      </c>
      <c r="R185" s="204">
        <f>Q185*H185</f>
        <v>0.046200000000000005</v>
      </c>
      <c r="S185" s="204">
        <v>0</v>
      </c>
      <c r="T185" s="205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6" t="s">
        <v>785</v>
      </c>
      <c r="AT185" s="206" t="s">
        <v>237</v>
      </c>
      <c r="AU185" s="206" t="s">
        <v>115</v>
      </c>
      <c r="AY185" s="15" t="s">
        <v>202</v>
      </c>
      <c r="BE185" s="207">
        <f>IF(N185="základná",J185,0)</f>
        <v>0</v>
      </c>
      <c r="BF185" s="207">
        <f>IF(N185="znížená",J185,0)</f>
        <v>0</v>
      </c>
      <c r="BG185" s="207">
        <f>IF(N185="zákl. prenesená",J185,0)</f>
        <v>0</v>
      </c>
      <c r="BH185" s="207">
        <f>IF(N185="zníž. prenesená",J185,0)</f>
        <v>0</v>
      </c>
      <c r="BI185" s="207">
        <f>IF(N185="nulová",J185,0)</f>
        <v>0</v>
      </c>
      <c r="BJ185" s="15" t="s">
        <v>115</v>
      </c>
      <c r="BK185" s="207">
        <f>ROUND(I185*H185,2)</f>
        <v>0</v>
      </c>
      <c r="BL185" s="15" t="s">
        <v>207</v>
      </c>
      <c r="BM185" s="206" t="s">
        <v>1077</v>
      </c>
    </row>
    <row r="186" s="2" customFormat="1" ht="33" customHeight="1">
      <c r="A186" s="34"/>
      <c r="B186" s="160"/>
      <c r="C186" s="194" t="s">
        <v>509</v>
      </c>
      <c r="D186" s="194" t="s">
        <v>203</v>
      </c>
      <c r="E186" s="195" t="s">
        <v>1078</v>
      </c>
      <c r="F186" s="196" t="s">
        <v>1079</v>
      </c>
      <c r="G186" s="197" t="s">
        <v>272</v>
      </c>
      <c r="H186" s="198">
        <v>418</v>
      </c>
      <c r="I186" s="199"/>
      <c r="J186" s="200">
        <f>ROUND(I186*H186,2)</f>
        <v>0</v>
      </c>
      <c r="K186" s="201"/>
      <c r="L186" s="35"/>
      <c r="M186" s="202" t="s">
        <v>1</v>
      </c>
      <c r="N186" s="203" t="s">
        <v>41</v>
      </c>
      <c r="O186" s="78"/>
      <c r="P186" s="204">
        <f>O186*H186</f>
        <v>0</v>
      </c>
      <c r="Q186" s="204">
        <v>0</v>
      </c>
      <c r="R186" s="204">
        <f>Q186*H186</f>
        <v>0</v>
      </c>
      <c r="S186" s="204">
        <v>0</v>
      </c>
      <c r="T186" s="205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6" t="s">
        <v>207</v>
      </c>
      <c r="AT186" s="206" t="s">
        <v>203</v>
      </c>
      <c r="AU186" s="206" t="s">
        <v>115</v>
      </c>
      <c r="AY186" s="15" t="s">
        <v>202</v>
      </c>
      <c r="BE186" s="207">
        <f>IF(N186="základná",J186,0)</f>
        <v>0</v>
      </c>
      <c r="BF186" s="207">
        <f>IF(N186="znížená",J186,0)</f>
        <v>0</v>
      </c>
      <c r="BG186" s="207">
        <f>IF(N186="zákl. prenesená",J186,0)</f>
        <v>0</v>
      </c>
      <c r="BH186" s="207">
        <f>IF(N186="zníž. prenesená",J186,0)</f>
        <v>0</v>
      </c>
      <c r="BI186" s="207">
        <f>IF(N186="nulová",J186,0)</f>
        <v>0</v>
      </c>
      <c r="BJ186" s="15" t="s">
        <v>115</v>
      </c>
      <c r="BK186" s="207">
        <f>ROUND(I186*H186,2)</f>
        <v>0</v>
      </c>
      <c r="BL186" s="15" t="s">
        <v>207</v>
      </c>
      <c r="BM186" s="206" t="s">
        <v>1080</v>
      </c>
    </row>
    <row r="187" s="2" customFormat="1" ht="33" customHeight="1">
      <c r="A187" s="34"/>
      <c r="B187" s="160"/>
      <c r="C187" s="194" t="s">
        <v>513</v>
      </c>
      <c r="D187" s="194" t="s">
        <v>203</v>
      </c>
      <c r="E187" s="195" t="s">
        <v>1081</v>
      </c>
      <c r="F187" s="196" t="s">
        <v>1082</v>
      </c>
      <c r="G187" s="197" t="s">
        <v>268</v>
      </c>
      <c r="H187" s="198">
        <v>146.30000000000001</v>
      </c>
      <c r="I187" s="199"/>
      <c r="J187" s="200">
        <f>ROUND(I187*H187,2)</f>
        <v>0</v>
      </c>
      <c r="K187" s="201"/>
      <c r="L187" s="35"/>
      <c r="M187" s="208" t="s">
        <v>1</v>
      </c>
      <c r="N187" s="209" t="s">
        <v>41</v>
      </c>
      <c r="O187" s="210"/>
      <c r="P187" s="211">
        <f>O187*H187</f>
        <v>0</v>
      </c>
      <c r="Q187" s="211">
        <v>0</v>
      </c>
      <c r="R187" s="211">
        <f>Q187*H187</f>
        <v>0</v>
      </c>
      <c r="S187" s="211">
        <v>0</v>
      </c>
      <c r="T187" s="212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6" t="s">
        <v>207</v>
      </c>
      <c r="AT187" s="206" t="s">
        <v>203</v>
      </c>
      <c r="AU187" s="206" t="s">
        <v>115</v>
      </c>
      <c r="AY187" s="15" t="s">
        <v>202</v>
      </c>
      <c r="BE187" s="207">
        <f>IF(N187="základná",J187,0)</f>
        <v>0</v>
      </c>
      <c r="BF187" s="207">
        <f>IF(N187="znížená",J187,0)</f>
        <v>0</v>
      </c>
      <c r="BG187" s="207">
        <f>IF(N187="zákl. prenesená",J187,0)</f>
        <v>0</v>
      </c>
      <c r="BH187" s="207">
        <f>IF(N187="zníž. prenesená",J187,0)</f>
        <v>0</v>
      </c>
      <c r="BI187" s="207">
        <f>IF(N187="nulová",J187,0)</f>
        <v>0</v>
      </c>
      <c r="BJ187" s="15" t="s">
        <v>115</v>
      </c>
      <c r="BK187" s="207">
        <f>ROUND(I187*H187,2)</f>
        <v>0</v>
      </c>
      <c r="BL187" s="15" t="s">
        <v>207</v>
      </c>
      <c r="BM187" s="206" t="s">
        <v>1083</v>
      </c>
    </row>
    <row r="188" s="2" customFormat="1" ht="6.96" customHeight="1">
      <c r="A188" s="34"/>
      <c r="B188" s="61"/>
      <c r="C188" s="62"/>
      <c r="D188" s="62"/>
      <c r="E188" s="62"/>
      <c r="F188" s="62"/>
      <c r="G188" s="62"/>
      <c r="H188" s="62"/>
      <c r="I188" s="62"/>
      <c r="J188" s="62"/>
      <c r="K188" s="62"/>
      <c r="L188" s="35"/>
      <c r="M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</row>
  </sheetData>
  <autoFilter ref="C132:K187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05:F105"/>
    <mergeCell ref="D106:F106"/>
    <mergeCell ref="D107:F107"/>
    <mergeCell ref="D108:F108"/>
    <mergeCell ref="D109:F10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118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1" customFormat="1" ht="12" customHeight="1">
      <c r="B8" s="18"/>
      <c r="D8" s="28" t="s">
        <v>168</v>
      </c>
      <c r="L8" s="18"/>
    </row>
    <row r="9" s="2" customFormat="1" ht="16.5" customHeight="1">
      <c r="A9" s="34"/>
      <c r="B9" s="35"/>
      <c r="C9" s="34"/>
      <c r="D9" s="34"/>
      <c r="E9" s="130" t="s">
        <v>921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922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1084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9. 8. 2026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23" t="s">
        <v>170</v>
      </c>
      <c r="E32" s="34"/>
      <c r="F32" s="34"/>
      <c r="G32" s="34"/>
      <c r="H32" s="34"/>
      <c r="I32" s="34"/>
      <c r="J32" s="134">
        <f>J98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5" t="s">
        <v>171</v>
      </c>
      <c r="E33" s="34"/>
      <c r="F33" s="34"/>
      <c r="G33" s="34"/>
      <c r="H33" s="34"/>
      <c r="I33" s="34"/>
      <c r="J33" s="134">
        <f>J104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ROUND(J32 + J33,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7" t="s">
        <v>39</v>
      </c>
      <c r="E37" s="41" t="s">
        <v>40</v>
      </c>
      <c r="F37" s="138">
        <f>ROUND((SUM(BE104:BE111) + SUM(BE133:BE173)),  2)</f>
        <v>0</v>
      </c>
      <c r="G37" s="139"/>
      <c r="H37" s="139"/>
      <c r="I37" s="140">
        <v>0.23000000000000001</v>
      </c>
      <c r="J37" s="138">
        <f>ROUND(((SUM(BE104:BE111) + SUM(BE133:BE173))*I37),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41">
        <f>ROUND((SUM(BF104:BF111) + SUM(BF133:BF173)),  2)</f>
        <v>0</v>
      </c>
      <c r="G38" s="34"/>
      <c r="H38" s="34"/>
      <c r="I38" s="142">
        <v>0.23000000000000001</v>
      </c>
      <c r="J38" s="141">
        <f>ROUND(((SUM(BF104:BF111) + SUM(BF133:BF173))*I38),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1">
        <f>ROUND((SUM(BG104:BG111) + SUM(BG133:BG173)),  2)</f>
        <v>0</v>
      </c>
      <c r="G39" s="34"/>
      <c r="H39" s="34"/>
      <c r="I39" s="142">
        <v>0.23000000000000001</v>
      </c>
      <c r="J39" s="141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1">
        <f>ROUND((SUM(BH104:BH111) + SUM(BH133:BH173)),  2)</f>
        <v>0</v>
      </c>
      <c r="G40" s="34"/>
      <c r="H40" s="34"/>
      <c r="I40" s="142">
        <v>0.23000000000000001</v>
      </c>
      <c r="J40" s="141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8">
        <f>ROUND((SUM(BI104:BI111) + SUM(BI133:BI173)),  2)</f>
        <v>0</v>
      </c>
      <c r="G41" s="139"/>
      <c r="H41" s="139"/>
      <c r="I41" s="140">
        <v>0</v>
      </c>
      <c r="J41" s="138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3"/>
      <c r="D43" s="144" t="s">
        <v>45</v>
      </c>
      <c r="E43" s="82"/>
      <c r="F43" s="82"/>
      <c r="G43" s="145" t="s">
        <v>46</v>
      </c>
      <c r="H43" s="146" t="s">
        <v>47</v>
      </c>
      <c r="I43" s="82"/>
      <c r="J43" s="147">
        <f>SUM(J34:J41)</f>
        <v>0</v>
      </c>
      <c r="K43" s="148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168</v>
      </c>
      <c r="L86" s="18"/>
    </row>
    <row r="87" hidden="1" s="2" customFormat="1" ht="16.5" customHeight="1">
      <c r="A87" s="34"/>
      <c r="B87" s="35"/>
      <c r="C87" s="34"/>
      <c r="D87" s="34"/>
      <c r="E87" s="130" t="s">
        <v>921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922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6.5" customHeight="1">
      <c r="A89" s="34"/>
      <c r="B89" s="35"/>
      <c r="C89" s="34"/>
      <c r="D89" s="34"/>
      <c r="E89" s="68" t="str">
        <f>E11</f>
        <v>SO 401.12 - VEREJNÉ OSVETLENIE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ul. Letná, Košice</v>
      </c>
      <c r="G91" s="34"/>
      <c r="H91" s="34"/>
      <c r="I91" s="28" t="s">
        <v>21</v>
      </c>
      <c r="J91" s="70" t="str">
        <f>IF(J14="","",J14)</f>
        <v>9. 8. 2026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Košice, Trieda SNP 48/A, 04011 Košice</v>
      </c>
      <c r="G93" s="34"/>
      <c r="H93" s="34"/>
      <c r="I93" s="28" t="s">
        <v>29</v>
      </c>
      <c r="J93" s="32" t="str">
        <f>E23</f>
        <v>d.g.A design graphic architecture s.r.o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51" t="s">
        <v>173</v>
      </c>
      <c r="D96" s="143"/>
      <c r="E96" s="143"/>
      <c r="F96" s="143"/>
      <c r="G96" s="143"/>
      <c r="H96" s="143"/>
      <c r="I96" s="143"/>
      <c r="J96" s="152" t="s">
        <v>174</v>
      </c>
      <c r="K96" s="143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3" t="s">
        <v>175</v>
      </c>
      <c r="D98" s="34"/>
      <c r="E98" s="34"/>
      <c r="F98" s="34"/>
      <c r="G98" s="34"/>
      <c r="H98" s="34"/>
      <c r="I98" s="34"/>
      <c r="J98" s="97">
        <f>J133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176</v>
      </c>
    </row>
    <row r="99" hidden="1" s="9" customFormat="1" ht="24.96" customHeight="1">
      <c r="A99" s="9"/>
      <c r="B99" s="154"/>
      <c r="C99" s="9"/>
      <c r="D99" s="155" t="s">
        <v>1085</v>
      </c>
      <c r="E99" s="156"/>
      <c r="F99" s="156"/>
      <c r="G99" s="156"/>
      <c r="H99" s="156"/>
      <c r="I99" s="156"/>
      <c r="J99" s="157">
        <f>J134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2" customFormat="1" ht="19.92" customHeight="1">
      <c r="A100" s="12"/>
      <c r="B100" s="213"/>
      <c r="C100" s="12"/>
      <c r="D100" s="214" t="s">
        <v>1086</v>
      </c>
      <c r="E100" s="215"/>
      <c r="F100" s="215"/>
      <c r="G100" s="215"/>
      <c r="H100" s="215"/>
      <c r="I100" s="215"/>
      <c r="J100" s="216">
        <f>J135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1087</v>
      </c>
      <c r="E101" s="215"/>
      <c r="F101" s="215"/>
      <c r="G101" s="215"/>
      <c r="H101" s="215"/>
      <c r="I101" s="215"/>
      <c r="J101" s="216">
        <f>J163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hidden="1" s="2" customFormat="1" ht="6.96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hidden="1" s="2" customFormat="1" ht="29.28" customHeight="1">
      <c r="A104" s="34"/>
      <c r="B104" s="35"/>
      <c r="C104" s="153" t="s">
        <v>178</v>
      </c>
      <c r="D104" s="34"/>
      <c r="E104" s="34"/>
      <c r="F104" s="34"/>
      <c r="G104" s="34"/>
      <c r="H104" s="34"/>
      <c r="I104" s="34"/>
      <c r="J104" s="158">
        <f>ROUND(J105 + J106 + J107 + J108 + J109 + J110,2)</f>
        <v>0</v>
      </c>
      <c r="K104" s="34"/>
      <c r="L104" s="56"/>
      <c r="N104" s="159" t="s">
        <v>39</v>
      </c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 s="2" customFormat="1" ht="18" customHeight="1">
      <c r="A105" s="34"/>
      <c r="B105" s="160"/>
      <c r="C105" s="161"/>
      <c r="D105" s="162" t="s">
        <v>179</v>
      </c>
      <c r="E105" s="163"/>
      <c r="F105" s="163"/>
      <c r="G105" s="161"/>
      <c r="H105" s="161"/>
      <c r="I105" s="161"/>
      <c r="J105" s="164">
        <v>0</v>
      </c>
      <c r="K105" s="161"/>
      <c r="L105" s="165"/>
      <c r="M105" s="166"/>
      <c r="N105" s="167" t="s">
        <v>41</v>
      </c>
      <c r="O105" s="166"/>
      <c r="P105" s="166"/>
      <c r="Q105" s="166"/>
      <c r="R105" s="166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6"/>
      <c r="AW105" s="166"/>
      <c r="AX105" s="166"/>
      <c r="AY105" s="168" t="s">
        <v>180</v>
      </c>
      <c r="AZ105" s="166"/>
      <c r="BA105" s="166"/>
      <c r="BB105" s="166"/>
      <c r="BC105" s="166"/>
      <c r="BD105" s="166"/>
      <c r="BE105" s="169">
        <f>IF(N105="základná",J105,0)</f>
        <v>0</v>
      </c>
      <c r="BF105" s="169">
        <f>IF(N105="znížená",J105,0)</f>
        <v>0</v>
      </c>
      <c r="BG105" s="169">
        <f>IF(N105="zákl. prenesená",J105,0)</f>
        <v>0</v>
      </c>
      <c r="BH105" s="169">
        <f>IF(N105="zníž. prenesená",J105,0)</f>
        <v>0</v>
      </c>
      <c r="BI105" s="169">
        <f>IF(N105="nulová",J105,0)</f>
        <v>0</v>
      </c>
      <c r="BJ105" s="168" t="s">
        <v>115</v>
      </c>
      <c r="BK105" s="166"/>
      <c r="BL105" s="166"/>
      <c r="BM105" s="166"/>
    </row>
    <row r="106" hidden="1" s="2" customFormat="1" ht="18" customHeight="1">
      <c r="A106" s="34"/>
      <c r="B106" s="160"/>
      <c r="C106" s="161"/>
      <c r="D106" s="162" t="s">
        <v>181</v>
      </c>
      <c r="E106" s="163"/>
      <c r="F106" s="163"/>
      <c r="G106" s="161"/>
      <c r="H106" s="161"/>
      <c r="I106" s="161"/>
      <c r="J106" s="164">
        <v>0</v>
      </c>
      <c r="K106" s="161"/>
      <c r="L106" s="165"/>
      <c r="M106" s="166"/>
      <c r="N106" s="167" t="s">
        <v>41</v>
      </c>
      <c r="O106" s="166"/>
      <c r="P106" s="166"/>
      <c r="Q106" s="166"/>
      <c r="R106" s="166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168" t="s">
        <v>180</v>
      </c>
      <c r="AZ106" s="166"/>
      <c r="BA106" s="166"/>
      <c r="BB106" s="166"/>
      <c r="BC106" s="166"/>
      <c r="BD106" s="166"/>
      <c r="BE106" s="169">
        <f>IF(N106="základná",J106,0)</f>
        <v>0</v>
      </c>
      <c r="BF106" s="169">
        <f>IF(N106="znížená",J106,0)</f>
        <v>0</v>
      </c>
      <c r="BG106" s="169">
        <f>IF(N106="zákl. prenesená",J106,0)</f>
        <v>0</v>
      </c>
      <c r="BH106" s="169">
        <f>IF(N106="zníž. prenesená",J106,0)</f>
        <v>0</v>
      </c>
      <c r="BI106" s="169">
        <f>IF(N106="nulová",J106,0)</f>
        <v>0</v>
      </c>
      <c r="BJ106" s="168" t="s">
        <v>115</v>
      </c>
      <c r="BK106" s="166"/>
      <c r="BL106" s="166"/>
      <c r="BM106" s="166"/>
    </row>
    <row r="107" hidden="1" s="2" customFormat="1" ht="18" customHeight="1">
      <c r="A107" s="34"/>
      <c r="B107" s="160"/>
      <c r="C107" s="161"/>
      <c r="D107" s="162" t="s">
        <v>182</v>
      </c>
      <c r="E107" s="163"/>
      <c r="F107" s="163"/>
      <c r="G107" s="161"/>
      <c r="H107" s="161"/>
      <c r="I107" s="161"/>
      <c r="J107" s="164">
        <v>0</v>
      </c>
      <c r="K107" s="161"/>
      <c r="L107" s="165"/>
      <c r="M107" s="166"/>
      <c r="N107" s="167" t="s">
        <v>41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180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115</v>
      </c>
      <c r="BK107" s="166"/>
      <c r="BL107" s="166"/>
      <c r="BM107" s="166"/>
    </row>
    <row r="108" hidden="1" s="2" customFormat="1" ht="18" customHeight="1">
      <c r="A108" s="34"/>
      <c r="B108" s="160"/>
      <c r="C108" s="161"/>
      <c r="D108" s="162" t="s">
        <v>183</v>
      </c>
      <c r="E108" s="163"/>
      <c r="F108" s="163"/>
      <c r="G108" s="161"/>
      <c r="H108" s="161"/>
      <c r="I108" s="161"/>
      <c r="J108" s="164">
        <v>0</v>
      </c>
      <c r="K108" s="161"/>
      <c r="L108" s="165"/>
      <c r="M108" s="166"/>
      <c r="N108" s="167" t="s">
        <v>41</v>
      </c>
      <c r="O108" s="166"/>
      <c r="P108" s="166"/>
      <c r="Q108" s="166"/>
      <c r="R108" s="166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8" t="s">
        <v>180</v>
      </c>
      <c r="AZ108" s="166"/>
      <c r="BA108" s="166"/>
      <c r="BB108" s="166"/>
      <c r="BC108" s="166"/>
      <c r="BD108" s="166"/>
      <c r="BE108" s="169">
        <f>IF(N108="základná",J108,0)</f>
        <v>0</v>
      </c>
      <c r="BF108" s="169">
        <f>IF(N108="znížená",J108,0)</f>
        <v>0</v>
      </c>
      <c r="BG108" s="169">
        <f>IF(N108="zákl. prenesená",J108,0)</f>
        <v>0</v>
      </c>
      <c r="BH108" s="169">
        <f>IF(N108="zníž. prenesená",J108,0)</f>
        <v>0</v>
      </c>
      <c r="BI108" s="169">
        <f>IF(N108="nulová",J108,0)</f>
        <v>0</v>
      </c>
      <c r="BJ108" s="168" t="s">
        <v>115</v>
      </c>
      <c r="BK108" s="166"/>
      <c r="BL108" s="166"/>
      <c r="BM108" s="166"/>
    </row>
    <row r="109" hidden="1" s="2" customFormat="1" ht="18" customHeight="1">
      <c r="A109" s="34"/>
      <c r="B109" s="160"/>
      <c r="C109" s="161"/>
      <c r="D109" s="162" t="s">
        <v>184</v>
      </c>
      <c r="E109" s="163"/>
      <c r="F109" s="163"/>
      <c r="G109" s="161"/>
      <c r="H109" s="161"/>
      <c r="I109" s="161"/>
      <c r="J109" s="164">
        <v>0</v>
      </c>
      <c r="K109" s="161"/>
      <c r="L109" s="165"/>
      <c r="M109" s="166"/>
      <c r="N109" s="167" t="s">
        <v>41</v>
      </c>
      <c r="O109" s="166"/>
      <c r="P109" s="166"/>
      <c r="Q109" s="166"/>
      <c r="R109" s="166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8" t="s">
        <v>180</v>
      </c>
      <c r="AZ109" s="166"/>
      <c r="BA109" s="166"/>
      <c r="BB109" s="166"/>
      <c r="BC109" s="166"/>
      <c r="BD109" s="166"/>
      <c r="BE109" s="169">
        <f>IF(N109="základná",J109,0)</f>
        <v>0</v>
      </c>
      <c r="BF109" s="169">
        <f>IF(N109="znížená",J109,0)</f>
        <v>0</v>
      </c>
      <c r="BG109" s="169">
        <f>IF(N109="zákl. prenesená",J109,0)</f>
        <v>0</v>
      </c>
      <c r="BH109" s="169">
        <f>IF(N109="zníž. prenesená",J109,0)</f>
        <v>0</v>
      </c>
      <c r="BI109" s="169">
        <f>IF(N109="nulová",J109,0)</f>
        <v>0</v>
      </c>
      <c r="BJ109" s="168" t="s">
        <v>115</v>
      </c>
      <c r="BK109" s="166"/>
      <c r="BL109" s="166"/>
      <c r="BM109" s="166"/>
    </row>
    <row r="110" hidden="1" s="2" customFormat="1" ht="18" customHeight="1">
      <c r="A110" s="34"/>
      <c r="B110" s="160"/>
      <c r="C110" s="161"/>
      <c r="D110" s="163" t="s">
        <v>185</v>
      </c>
      <c r="E110" s="161"/>
      <c r="F110" s="161"/>
      <c r="G110" s="161"/>
      <c r="H110" s="161"/>
      <c r="I110" s="161"/>
      <c r="J110" s="164">
        <f>ROUND(J32*T110,2)</f>
        <v>0</v>
      </c>
      <c r="K110" s="161"/>
      <c r="L110" s="165"/>
      <c r="M110" s="166"/>
      <c r="N110" s="167" t="s">
        <v>41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186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115</v>
      </c>
      <c r="BK110" s="166"/>
      <c r="BL110" s="166"/>
      <c r="BM110" s="166"/>
    </row>
    <row r="111" hidden="1" s="2" customForma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hidden="1" s="2" customFormat="1" ht="29.28" customHeight="1">
      <c r="A112" s="34"/>
      <c r="B112" s="35"/>
      <c r="C112" s="170" t="s">
        <v>187</v>
      </c>
      <c r="D112" s="143"/>
      <c r="E112" s="143"/>
      <c r="F112" s="143"/>
      <c r="G112" s="143"/>
      <c r="H112" s="143"/>
      <c r="I112" s="143"/>
      <c r="J112" s="171">
        <f>ROUND(J98+J104,2)</f>
        <v>0</v>
      </c>
      <c r="K112" s="143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hidden="1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hidden="1"/>
    <row r="115" hidden="1"/>
    <row r="116" hidden="1"/>
    <row r="117" s="2" customFormat="1" ht="6.96" customHeight="1">
      <c r="A117" s="34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4.96" customHeight="1">
      <c r="A118" s="34"/>
      <c r="B118" s="35"/>
      <c r="C118" s="19" t="s">
        <v>188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15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130" t="str">
        <f>E7</f>
        <v>Tlačiarne – úprava dopravnej infraštruktúry - Mesto Košice</v>
      </c>
      <c r="F121" s="28"/>
      <c r="G121" s="28"/>
      <c r="H121" s="28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" customFormat="1" ht="12" customHeight="1">
      <c r="B122" s="18"/>
      <c r="C122" s="28" t="s">
        <v>168</v>
      </c>
      <c r="L122" s="18"/>
    </row>
    <row r="123" s="2" customFormat="1" ht="16.5" customHeight="1">
      <c r="A123" s="34"/>
      <c r="B123" s="35"/>
      <c r="C123" s="34"/>
      <c r="D123" s="34"/>
      <c r="E123" s="130" t="s">
        <v>921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922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68" t="str">
        <f>E11</f>
        <v>SO 401.12 - VEREJNÉ OSVETLENIE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19</v>
      </c>
      <c r="D127" s="34"/>
      <c r="E127" s="34"/>
      <c r="F127" s="23" t="str">
        <f>F14</f>
        <v>ul. Letná, Košice</v>
      </c>
      <c r="G127" s="34"/>
      <c r="H127" s="34"/>
      <c r="I127" s="28" t="s">
        <v>21</v>
      </c>
      <c r="J127" s="70" t="str">
        <f>IF(J14="","",J14)</f>
        <v>9. 8. 2026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25.65" customHeight="1">
      <c r="A129" s="34"/>
      <c r="B129" s="35"/>
      <c r="C129" s="28" t="s">
        <v>23</v>
      </c>
      <c r="D129" s="34"/>
      <c r="E129" s="34"/>
      <c r="F129" s="23" t="str">
        <f>E17</f>
        <v>Mesto Košice, Trieda SNP 48/A, 04011 Košice</v>
      </c>
      <c r="G129" s="34"/>
      <c r="H129" s="34"/>
      <c r="I129" s="28" t="s">
        <v>29</v>
      </c>
      <c r="J129" s="32" t="str">
        <f>E23</f>
        <v>d.g.A design graphic architecture s.r.o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27</v>
      </c>
      <c r="D130" s="34"/>
      <c r="E130" s="34"/>
      <c r="F130" s="23" t="str">
        <f>IF(E20="","",E20)</f>
        <v>Vyplň údaj</v>
      </c>
      <c r="G130" s="34"/>
      <c r="H130" s="34"/>
      <c r="I130" s="28" t="s">
        <v>32</v>
      </c>
      <c r="J130" s="32" t="str">
        <f>E26</f>
        <v xml:space="preserve"> 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0" customFormat="1" ht="29.28" customHeight="1">
      <c r="A132" s="172"/>
      <c r="B132" s="173"/>
      <c r="C132" s="174" t="s">
        <v>189</v>
      </c>
      <c r="D132" s="175" t="s">
        <v>60</v>
      </c>
      <c r="E132" s="175" t="s">
        <v>56</v>
      </c>
      <c r="F132" s="175" t="s">
        <v>57</v>
      </c>
      <c r="G132" s="175" t="s">
        <v>190</v>
      </c>
      <c r="H132" s="175" t="s">
        <v>191</v>
      </c>
      <c r="I132" s="175" t="s">
        <v>192</v>
      </c>
      <c r="J132" s="176" t="s">
        <v>174</v>
      </c>
      <c r="K132" s="177" t="s">
        <v>193</v>
      </c>
      <c r="L132" s="178"/>
      <c r="M132" s="87" t="s">
        <v>1</v>
      </c>
      <c r="N132" s="88" t="s">
        <v>39</v>
      </c>
      <c r="O132" s="88" t="s">
        <v>194</v>
      </c>
      <c r="P132" s="88" t="s">
        <v>195</v>
      </c>
      <c r="Q132" s="88" t="s">
        <v>196</v>
      </c>
      <c r="R132" s="88" t="s">
        <v>197</v>
      </c>
      <c r="S132" s="88" t="s">
        <v>198</v>
      </c>
      <c r="T132" s="89" t="s">
        <v>199</v>
      </c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</row>
    <row r="133" s="2" customFormat="1" ht="22.8" customHeight="1">
      <c r="A133" s="34"/>
      <c r="B133" s="35"/>
      <c r="C133" s="94" t="s">
        <v>170</v>
      </c>
      <c r="D133" s="34"/>
      <c r="E133" s="34"/>
      <c r="F133" s="34"/>
      <c r="G133" s="34"/>
      <c r="H133" s="34"/>
      <c r="I133" s="34"/>
      <c r="J133" s="179">
        <f>BK133</f>
        <v>0</v>
      </c>
      <c r="K133" s="34"/>
      <c r="L133" s="35"/>
      <c r="M133" s="90"/>
      <c r="N133" s="74"/>
      <c r="O133" s="91"/>
      <c r="P133" s="180">
        <f>P134</f>
        <v>0</v>
      </c>
      <c r="Q133" s="91"/>
      <c r="R133" s="180">
        <f>R134</f>
        <v>7.995000000000009</v>
      </c>
      <c r="S133" s="91"/>
      <c r="T133" s="181">
        <f>T134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74</v>
      </c>
      <c r="AU133" s="15" t="s">
        <v>176</v>
      </c>
      <c r="BK133" s="182">
        <f>BK134</f>
        <v>0</v>
      </c>
    </row>
    <row r="134" s="11" customFormat="1" ht="25.92" customHeight="1">
      <c r="A134" s="11"/>
      <c r="B134" s="183"/>
      <c r="C134" s="11"/>
      <c r="D134" s="184" t="s">
        <v>74</v>
      </c>
      <c r="E134" s="185" t="s">
        <v>237</v>
      </c>
      <c r="F134" s="185" t="s">
        <v>1088</v>
      </c>
      <c r="G134" s="11"/>
      <c r="H134" s="11"/>
      <c r="I134" s="186"/>
      <c r="J134" s="187">
        <f>BK134</f>
        <v>0</v>
      </c>
      <c r="K134" s="11"/>
      <c r="L134" s="183"/>
      <c r="M134" s="188"/>
      <c r="N134" s="189"/>
      <c r="O134" s="189"/>
      <c r="P134" s="190">
        <f>P135+P163</f>
        <v>0</v>
      </c>
      <c r="Q134" s="189"/>
      <c r="R134" s="190">
        <f>R135+R163</f>
        <v>7.995000000000009</v>
      </c>
      <c r="S134" s="189"/>
      <c r="T134" s="191">
        <f>T135+T163</f>
        <v>0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184" t="s">
        <v>213</v>
      </c>
      <c r="AT134" s="192" t="s">
        <v>74</v>
      </c>
      <c r="AU134" s="192" t="s">
        <v>75</v>
      </c>
      <c r="AY134" s="184" t="s">
        <v>202</v>
      </c>
      <c r="BK134" s="193">
        <f>BK135+BK163</f>
        <v>0</v>
      </c>
    </row>
    <row r="135" s="11" customFormat="1" ht="22.8" customHeight="1">
      <c r="A135" s="11"/>
      <c r="B135" s="183"/>
      <c r="C135" s="11"/>
      <c r="D135" s="184" t="s">
        <v>74</v>
      </c>
      <c r="E135" s="217" t="s">
        <v>929</v>
      </c>
      <c r="F135" s="217" t="s">
        <v>1089</v>
      </c>
      <c r="G135" s="11"/>
      <c r="H135" s="11"/>
      <c r="I135" s="186"/>
      <c r="J135" s="218">
        <f>BK135</f>
        <v>0</v>
      </c>
      <c r="K135" s="11"/>
      <c r="L135" s="183"/>
      <c r="M135" s="188"/>
      <c r="N135" s="189"/>
      <c r="O135" s="189"/>
      <c r="P135" s="190">
        <f>SUM(P136:P162)</f>
        <v>0</v>
      </c>
      <c r="Q135" s="189"/>
      <c r="R135" s="190">
        <f>SUM(R136:R162)</f>
        <v>0.083739999999999995</v>
      </c>
      <c r="S135" s="189"/>
      <c r="T135" s="191">
        <f>SUM(T136:T162)</f>
        <v>0</v>
      </c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R135" s="184" t="s">
        <v>213</v>
      </c>
      <c r="AT135" s="192" t="s">
        <v>74</v>
      </c>
      <c r="AU135" s="192" t="s">
        <v>83</v>
      </c>
      <c r="AY135" s="184" t="s">
        <v>202</v>
      </c>
      <c r="BK135" s="193">
        <f>SUM(BK136:BK162)</f>
        <v>0</v>
      </c>
    </row>
    <row r="136" s="2" customFormat="1" ht="24.15" customHeight="1">
      <c r="A136" s="34"/>
      <c r="B136" s="160"/>
      <c r="C136" s="194" t="s">
        <v>83</v>
      </c>
      <c r="D136" s="194" t="s">
        <v>203</v>
      </c>
      <c r="E136" s="195" t="s">
        <v>938</v>
      </c>
      <c r="F136" s="196" t="s">
        <v>939</v>
      </c>
      <c r="G136" s="197" t="s">
        <v>272</v>
      </c>
      <c r="H136" s="198">
        <v>25</v>
      </c>
      <c r="I136" s="199"/>
      <c r="J136" s="200">
        <f>ROUND(I136*H136,2)</f>
        <v>0</v>
      </c>
      <c r="K136" s="201"/>
      <c r="L136" s="35"/>
      <c r="M136" s="202" t="s">
        <v>1</v>
      </c>
      <c r="N136" s="203" t="s">
        <v>41</v>
      </c>
      <c r="O136" s="78"/>
      <c r="P136" s="204">
        <f>O136*H136</f>
        <v>0</v>
      </c>
      <c r="Q136" s="204">
        <v>0</v>
      </c>
      <c r="R136" s="204">
        <f>Q136*H136</f>
        <v>0</v>
      </c>
      <c r="S136" s="204">
        <v>0</v>
      </c>
      <c r="T136" s="205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6" t="s">
        <v>207</v>
      </c>
      <c r="AT136" s="206" t="s">
        <v>203</v>
      </c>
      <c r="AU136" s="206" t="s">
        <v>115</v>
      </c>
      <c r="AY136" s="15" t="s">
        <v>202</v>
      </c>
      <c r="BE136" s="207">
        <f>IF(N136="základná",J136,0)</f>
        <v>0</v>
      </c>
      <c r="BF136" s="207">
        <f>IF(N136="znížená",J136,0)</f>
        <v>0</v>
      </c>
      <c r="BG136" s="207">
        <f>IF(N136="zákl. prenesená",J136,0)</f>
        <v>0</v>
      </c>
      <c r="BH136" s="207">
        <f>IF(N136="zníž. prenesená",J136,0)</f>
        <v>0</v>
      </c>
      <c r="BI136" s="207">
        <f>IF(N136="nulová",J136,0)</f>
        <v>0</v>
      </c>
      <c r="BJ136" s="15" t="s">
        <v>115</v>
      </c>
      <c r="BK136" s="207">
        <f>ROUND(I136*H136,2)</f>
        <v>0</v>
      </c>
      <c r="BL136" s="15" t="s">
        <v>207</v>
      </c>
      <c r="BM136" s="206" t="s">
        <v>115</v>
      </c>
    </row>
    <row r="137" s="2" customFormat="1" ht="24.15" customHeight="1">
      <c r="A137" s="34"/>
      <c r="B137" s="160"/>
      <c r="C137" s="219" t="s">
        <v>115</v>
      </c>
      <c r="D137" s="219" t="s">
        <v>237</v>
      </c>
      <c r="E137" s="220" t="s">
        <v>1090</v>
      </c>
      <c r="F137" s="221" t="s">
        <v>1091</v>
      </c>
      <c r="G137" s="222" t="s">
        <v>272</v>
      </c>
      <c r="H137" s="223">
        <v>25</v>
      </c>
      <c r="I137" s="224"/>
      <c r="J137" s="225">
        <f>ROUND(I137*H137,2)</f>
        <v>0</v>
      </c>
      <c r="K137" s="226"/>
      <c r="L137" s="227"/>
      <c r="M137" s="228" t="s">
        <v>1</v>
      </c>
      <c r="N137" s="229" t="s">
        <v>41</v>
      </c>
      <c r="O137" s="78"/>
      <c r="P137" s="204">
        <f>O137*H137</f>
        <v>0</v>
      </c>
      <c r="Q137" s="204">
        <v>0.00022000000000000001</v>
      </c>
      <c r="R137" s="204">
        <f>Q137*H137</f>
        <v>0.0055000000000000005</v>
      </c>
      <c r="S137" s="204">
        <v>0</v>
      </c>
      <c r="T137" s="205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6" t="s">
        <v>785</v>
      </c>
      <c r="AT137" s="206" t="s">
        <v>237</v>
      </c>
      <c r="AU137" s="206" t="s">
        <v>115</v>
      </c>
      <c r="AY137" s="15" t="s">
        <v>202</v>
      </c>
      <c r="BE137" s="207">
        <f>IF(N137="základná",J137,0)</f>
        <v>0</v>
      </c>
      <c r="BF137" s="207">
        <f>IF(N137="znížená",J137,0)</f>
        <v>0</v>
      </c>
      <c r="BG137" s="207">
        <f>IF(N137="zákl. prenesená",J137,0)</f>
        <v>0</v>
      </c>
      <c r="BH137" s="207">
        <f>IF(N137="zníž. prenesená",J137,0)</f>
        <v>0</v>
      </c>
      <c r="BI137" s="207">
        <f>IF(N137="nulová",J137,0)</f>
        <v>0</v>
      </c>
      <c r="BJ137" s="15" t="s">
        <v>115</v>
      </c>
      <c r="BK137" s="207">
        <f>ROUND(I137*H137,2)</f>
        <v>0</v>
      </c>
      <c r="BL137" s="15" t="s">
        <v>207</v>
      </c>
      <c r="BM137" s="206" t="s">
        <v>218</v>
      </c>
    </row>
    <row r="138" s="2" customFormat="1" ht="24.15" customHeight="1">
      <c r="A138" s="34"/>
      <c r="B138" s="160"/>
      <c r="C138" s="194" t="s">
        <v>213</v>
      </c>
      <c r="D138" s="194" t="s">
        <v>203</v>
      </c>
      <c r="E138" s="195" t="s">
        <v>944</v>
      </c>
      <c r="F138" s="196" t="s">
        <v>945</v>
      </c>
      <c r="G138" s="197" t="s">
        <v>272</v>
      </c>
      <c r="H138" s="198">
        <v>16</v>
      </c>
      <c r="I138" s="199"/>
      <c r="J138" s="200">
        <f>ROUND(I138*H138,2)</f>
        <v>0</v>
      </c>
      <c r="K138" s="201"/>
      <c r="L138" s="35"/>
      <c r="M138" s="202" t="s">
        <v>1</v>
      </c>
      <c r="N138" s="203" t="s">
        <v>41</v>
      </c>
      <c r="O138" s="78"/>
      <c r="P138" s="204">
        <f>O138*H138</f>
        <v>0</v>
      </c>
      <c r="Q138" s="204">
        <v>0</v>
      </c>
      <c r="R138" s="204">
        <f>Q138*H138</f>
        <v>0</v>
      </c>
      <c r="S138" s="204">
        <v>0</v>
      </c>
      <c r="T138" s="205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6" t="s">
        <v>207</v>
      </c>
      <c r="AT138" s="206" t="s">
        <v>203</v>
      </c>
      <c r="AU138" s="206" t="s">
        <v>115</v>
      </c>
      <c r="AY138" s="15" t="s">
        <v>202</v>
      </c>
      <c r="BE138" s="207">
        <f>IF(N138="základná",J138,0)</f>
        <v>0</v>
      </c>
      <c r="BF138" s="207">
        <f>IF(N138="znížená",J138,0)</f>
        <v>0</v>
      </c>
      <c r="BG138" s="207">
        <f>IF(N138="zákl. prenesená",J138,0)</f>
        <v>0</v>
      </c>
      <c r="BH138" s="207">
        <f>IF(N138="zníž. prenesená",J138,0)</f>
        <v>0</v>
      </c>
      <c r="BI138" s="207">
        <f>IF(N138="nulová",J138,0)</f>
        <v>0</v>
      </c>
      <c r="BJ138" s="15" t="s">
        <v>115</v>
      </c>
      <c r="BK138" s="207">
        <f>ROUND(I138*H138,2)</f>
        <v>0</v>
      </c>
      <c r="BL138" s="15" t="s">
        <v>207</v>
      </c>
      <c r="BM138" s="206" t="s">
        <v>256</v>
      </c>
    </row>
    <row r="139" s="2" customFormat="1" ht="16.5" customHeight="1">
      <c r="A139" s="34"/>
      <c r="B139" s="160"/>
      <c r="C139" s="219" t="s">
        <v>218</v>
      </c>
      <c r="D139" s="219" t="s">
        <v>237</v>
      </c>
      <c r="E139" s="220" t="s">
        <v>947</v>
      </c>
      <c r="F139" s="221" t="s">
        <v>948</v>
      </c>
      <c r="G139" s="222" t="s">
        <v>272</v>
      </c>
      <c r="H139" s="223">
        <v>16</v>
      </c>
      <c r="I139" s="224"/>
      <c r="J139" s="225">
        <f>ROUND(I139*H139,2)</f>
        <v>0</v>
      </c>
      <c r="K139" s="226"/>
      <c r="L139" s="227"/>
      <c r="M139" s="228" t="s">
        <v>1</v>
      </c>
      <c r="N139" s="229" t="s">
        <v>41</v>
      </c>
      <c r="O139" s="78"/>
      <c r="P139" s="204">
        <f>O139*H139</f>
        <v>0</v>
      </c>
      <c r="Q139" s="204">
        <v>0.00038000000000000002</v>
      </c>
      <c r="R139" s="204">
        <f>Q139*H139</f>
        <v>0.0060800000000000003</v>
      </c>
      <c r="S139" s="204">
        <v>0</v>
      </c>
      <c r="T139" s="205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785</v>
      </c>
      <c r="AT139" s="206" t="s">
        <v>237</v>
      </c>
      <c r="AU139" s="206" t="s">
        <v>115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207</v>
      </c>
      <c r="BM139" s="206" t="s">
        <v>241</v>
      </c>
    </row>
    <row r="140" s="2" customFormat="1" ht="24.15" customHeight="1">
      <c r="A140" s="34"/>
      <c r="B140" s="160"/>
      <c r="C140" s="194" t="s">
        <v>252</v>
      </c>
      <c r="D140" s="194" t="s">
        <v>203</v>
      </c>
      <c r="E140" s="195" t="s">
        <v>989</v>
      </c>
      <c r="F140" s="196" t="s">
        <v>990</v>
      </c>
      <c r="G140" s="197" t="s">
        <v>240</v>
      </c>
      <c r="H140" s="198">
        <v>4</v>
      </c>
      <c r="I140" s="199"/>
      <c r="J140" s="200">
        <f>ROUND(I140*H140,2)</f>
        <v>0</v>
      </c>
      <c r="K140" s="201"/>
      <c r="L140" s="35"/>
      <c r="M140" s="202" t="s">
        <v>1</v>
      </c>
      <c r="N140" s="203" t="s">
        <v>41</v>
      </c>
      <c r="O140" s="78"/>
      <c r="P140" s="204">
        <f>O140*H140</f>
        <v>0</v>
      </c>
      <c r="Q140" s="204">
        <v>0</v>
      </c>
      <c r="R140" s="204">
        <f>Q140*H140</f>
        <v>0</v>
      </c>
      <c r="S140" s="204">
        <v>0</v>
      </c>
      <c r="T140" s="20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207</v>
      </c>
      <c r="AT140" s="206" t="s">
        <v>203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207</v>
      </c>
      <c r="BM140" s="206" t="s">
        <v>274</v>
      </c>
    </row>
    <row r="141" s="2" customFormat="1" ht="37.8" customHeight="1">
      <c r="A141" s="34"/>
      <c r="B141" s="160"/>
      <c r="C141" s="219" t="s">
        <v>256</v>
      </c>
      <c r="D141" s="219" t="s">
        <v>237</v>
      </c>
      <c r="E141" s="220" t="s">
        <v>1092</v>
      </c>
      <c r="F141" s="221" t="s">
        <v>1093</v>
      </c>
      <c r="G141" s="222" t="s">
        <v>240</v>
      </c>
      <c r="H141" s="223">
        <v>3</v>
      </c>
      <c r="I141" s="224"/>
      <c r="J141" s="225">
        <f>ROUND(I141*H141,2)</f>
        <v>0</v>
      </c>
      <c r="K141" s="226"/>
      <c r="L141" s="227"/>
      <c r="M141" s="228" t="s">
        <v>1</v>
      </c>
      <c r="N141" s="229" t="s">
        <v>41</v>
      </c>
      <c r="O141" s="78"/>
      <c r="P141" s="204">
        <f>O141*H141</f>
        <v>0</v>
      </c>
      <c r="Q141" s="204">
        <v>0</v>
      </c>
      <c r="R141" s="204">
        <f>Q141*H141</f>
        <v>0</v>
      </c>
      <c r="S141" s="204">
        <v>0</v>
      </c>
      <c r="T141" s="205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785</v>
      </c>
      <c r="AT141" s="206" t="s">
        <v>237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207</v>
      </c>
      <c r="BM141" s="206" t="s">
        <v>282</v>
      </c>
    </row>
    <row r="142" s="2" customFormat="1" ht="37.8" customHeight="1">
      <c r="A142" s="34"/>
      <c r="B142" s="160"/>
      <c r="C142" s="219" t="s">
        <v>262</v>
      </c>
      <c r="D142" s="219" t="s">
        <v>237</v>
      </c>
      <c r="E142" s="220" t="s">
        <v>1094</v>
      </c>
      <c r="F142" s="221" t="s">
        <v>1095</v>
      </c>
      <c r="G142" s="222" t="s">
        <v>240</v>
      </c>
      <c r="H142" s="223">
        <v>1</v>
      </c>
      <c r="I142" s="224"/>
      <c r="J142" s="225">
        <f>ROUND(I142*H142,2)</f>
        <v>0</v>
      </c>
      <c r="K142" s="226"/>
      <c r="L142" s="227"/>
      <c r="M142" s="228" t="s">
        <v>1</v>
      </c>
      <c r="N142" s="229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</v>
      </c>
      <c r="T142" s="20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785</v>
      </c>
      <c r="AT142" s="206" t="s">
        <v>237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207</v>
      </c>
      <c r="BM142" s="206" t="s">
        <v>290</v>
      </c>
    </row>
    <row r="143" s="2" customFormat="1" ht="16.5" customHeight="1">
      <c r="A143" s="34"/>
      <c r="B143" s="160"/>
      <c r="C143" s="194" t="s">
        <v>241</v>
      </c>
      <c r="D143" s="194" t="s">
        <v>203</v>
      </c>
      <c r="E143" s="195" t="s">
        <v>995</v>
      </c>
      <c r="F143" s="196" t="s">
        <v>1096</v>
      </c>
      <c r="G143" s="197" t="s">
        <v>240</v>
      </c>
      <c r="H143" s="198">
        <v>2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</v>
      </c>
      <c r="R143" s="204">
        <f>Q143*H143</f>
        <v>0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207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207</v>
      </c>
      <c r="BM143" s="206" t="s">
        <v>298</v>
      </c>
    </row>
    <row r="144" s="2" customFormat="1" ht="16.5" customHeight="1">
      <c r="A144" s="34"/>
      <c r="B144" s="160"/>
      <c r="C144" s="219" t="s">
        <v>260</v>
      </c>
      <c r="D144" s="219" t="s">
        <v>237</v>
      </c>
      <c r="E144" s="220" t="s">
        <v>998</v>
      </c>
      <c r="F144" s="221" t="s">
        <v>999</v>
      </c>
      <c r="G144" s="222" t="s">
        <v>240</v>
      </c>
      <c r="H144" s="223">
        <v>2</v>
      </c>
      <c r="I144" s="224"/>
      <c r="J144" s="225">
        <f>ROUND(I144*H144,2)</f>
        <v>0</v>
      </c>
      <c r="K144" s="226"/>
      <c r="L144" s="227"/>
      <c r="M144" s="228" t="s">
        <v>1</v>
      </c>
      <c r="N144" s="229" t="s">
        <v>41</v>
      </c>
      <c r="O144" s="78"/>
      <c r="P144" s="204">
        <f>O144*H144</f>
        <v>0</v>
      </c>
      <c r="Q144" s="204">
        <v>0</v>
      </c>
      <c r="R144" s="204">
        <f>Q144*H144</f>
        <v>0</v>
      </c>
      <c r="S144" s="204">
        <v>0</v>
      </c>
      <c r="T144" s="205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785</v>
      </c>
      <c r="AT144" s="206" t="s">
        <v>237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207</v>
      </c>
      <c r="BM144" s="206" t="s">
        <v>306</v>
      </c>
    </row>
    <row r="145" s="2" customFormat="1" ht="24.15" customHeight="1">
      <c r="A145" s="34"/>
      <c r="B145" s="160"/>
      <c r="C145" s="194" t="s">
        <v>274</v>
      </c>
      <c r="D145" s="194" t="s">
        <v>203</v>
      </c>
      <c r="E145" s="195" t="s">
        <v>1001</v>
      </c>
      <c r="F145" s="196" t="s">
        <v>1002</v>
      </c>
      <c r="G145" s="197" t="s">
        <v>240</v>
      </c>
      <c r="H145" s="198">
        <v>1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207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207</v>
      </c>
      <c r="BM145" s="206" t="s">
        <v>314</v>
      </c>
    </row>
    <row r="146" s="2" customFormat="1" ht="37.8" customHeight="1">
      <c r="A146" s="34"/>
      <c r="B146" s="160"/>
      <c r="C146" s="219" t="s">
        <v>274</v>
      </c>
      <c r="D146" s="219" t="s">
        <v>237</v>
      </c>
      <c r="E146" s="220" t="s">
        <v>1004</v>
      </c>
      <c r="F146" s="221" t="s">
        <v>1005</v>
      </c>
      <c r="G146" s="222" t="s">
        <v>240</v>
      </c>
      <c r="H146" s="223">
        <v>1</v>
      </c>
      <c r="I146" s="224"/>
      <c r="J146" s="225">
        <f>ROUND(I146*H146,2)</f>
        <v>0</v>
      </c>
      <c r="K146" s="226"/>
      <c r="L146" s="227"/>
      <c r="M146" s="228" t="s">
        <v>1</v>
      </c>
      <c r="N146" s="229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785</v>
      </c>
      <c r="AT146" s="206" t="s">
        <v>237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207</v>
      </c>
      <c r="BM146" s="206" t="s">
        <v>233</v>
      </c>
    </row>
    <row r="147" s="2" customFormat="1" ht="33" customHeight="1">
      <c r="A147" s="34"/>
      <c r="B147" s="160"/>
      <c r="C147" s="194" t="s">
        <v>278</v>
      </c>
      <c r="D147" s="194" t="s">
        <v>203</v>
      </c>
      <c r="E147" s="195" t="s">
        <v>1097</v>
      </c>
      <c r="F147" s="196" t="s">
        <v>1098</v>
      </c>
      <c r="G147" s="197" t="s">
        <v>240</v>
      </c>
      <c r="H147" s="198">
        <v>1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207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207</v>
      </c>
      <c r="BM147" s="206" t="s">
        <v>403</v>
      </c>
    </row>
    <row r="148" s="2" customFormat="1" ht="37.8" customHeight="1">
      <c r="A148" s="34"/>
      <c r="B148" s="160"/>
      <c r="C148" s="219" t="s">
        <v>282</v>
      </c>
      <c r="D148" s="219" t="s">
        <v>237</v>
      </c>
      <c r="E148" s="220" t="s">
        <v>1099</v>
      </c>
      <c r="F148" s="221" t="s">
        <v>1100</v>
      </c>
      <c r="G148" s="222" t="s">
        <v>240</v>
      </c>
      <c r="H148" s="223">
        <v>1</v>
      </c>
      <c r="I148" s="224"/>
      <c r="J148" s="225">
        <f>ROUND(I148*H148,2)</f>
        <v>0</v>
      </c>
      <c r="K148" s="226"/>
      <c r="L148" s="227"/>
      <c r="M148" s="228" t="s">
        <v>1</v>
      </c>
      <c r="N148" s="229" t="s">
        <v>41</v>
      </c>
      <c r="O148" s="78"/>
      <c r="P148" s="204">
        <f>O148*H148</f>
        <v>0</v>
      </c>
      <c r="Q148" s="204">
        <v>0</v>
      </c>
      <c r="R148" s="204">
        <f>Q148*H148</f>
        <v>0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785</v>
      </c>
      <c r="AT148" s="206" t="s">
        <v>237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207</v>
      </c>
      <c r="BM148" s="206" t="s">
        <v>411</v>
      </c>
    </row>
    <row r="149" s="2" customFormat="1" ht="16.5" customHeight="1">
      <c r="A149" s="34"/>
      <c r="B149" s="160"/>
      <c r="C149" s="194" t="s">
        <v>286</v>
      </c>
      <c r="D149" s="194" t="s">
        <v>203</v>
      </c>
      <c r="E149" s="195" t="s">
        <v>1101</v>
      </c>
      <c r="F149" s="196" t="s">
        <v>1102</v>
      </c>
      <c r="G149" s="197" t="s">
        <v>240</v>
      </c>
      <c r="H149" s="198">
        <v>1</v>
      </c>
      <c r="I149" s="199"/>
      <c r="J149" s="200">
        <f>ROUND(I149*H149,2)</f>
        <v>0</v>
      </c>
      <c r="K149" s="201"/>
      <c r="L149" s="35"/>
      <c r="M149" s="202" t="s">
        <v>1</v>
      </c>
      <c r="N149" s="203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207</v>
      </c>
      <c r="AT149" s="206" t="s">
        <v>203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207</v>
      </c>
      <c r="BM149" s="206" t="s">
        <v>419</v>
      </c>
    </row>
    <row r="150" s="2" customFormat="1" ht="21.75" customHeight="1">
      <c r="A150" s="34"/>
      <c r="B150" s="160"/>
      <c r="C150" s="219" t="s">
        <v>290</v>
      </c>
      <c r="D150" s="219" t="s">
        <v>237</v>
      </c>
      <c r="E150" s="220" t="s">
        <v>1103</v>
      </c>
      <c r="F150" s="221" t="s">
        <v>1104</v>
      </c>
      <c r="G150" s="222" t="s">
        <v>240</v>
      </c>
      <c r="H150" s="223">
        <v>1</v>
      </c>
      <c r="I150" s="224"/>
      <c r="J150" s="225">
        <f>ROUND(I150*H150,2)</f>
        <v>0</v>
      </c>
      <c r="K150" s="226"/>
      <c r="L150" s="227"/>
      <c r="M150" s="228" t="s">
        <v>1</v>
      </c>
      <c r="N150" s="229" t="s">
        <v>41</v>
      </c>
      <c r="O150" s="78"/>
      <c r="P150" s="204">
        <f>O150*H150</f>
        <v>0</v>
      </c>
      <c r="Q150" s="204">
        <v>0.022769999999999999</v>
      </c>
      <c r="R150" s="204">
        <f>Q150*H150</f>
        <v>0.022769999999999999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785</v>
      </c>
      <c r="AT150" s="206" t="s">
        <v>237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207</v>
      </c>
      <c r="BM150" s="206" t="s">
        <v>428</v>
      </c>
    </row>
    <row r="151" s="2" customFormat="1" ht="21.75" customHeight="1">
      <c r="A151" s="34"/>
      <c r="B151" s="160"/>
      <c r="C151" s="194" t="s">
        <v>294</v>
      </c>
      <c r="D151" s="194" t="s">
        <v>203</v>
      </c>
      <c r="E151" s="195" t="s">
        <v>1105</v>
      </c>
      <c r="F151" s="196" t="s">
        <v>1106</v>
      </c>
      <c r="G151" s="197" t="s">
        <v>272</v>
      </c>
      <c r="H151" s="198">
        <v>14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0</v>
      </c>
      <c r="R151" s="204">
        <f>Q151*H151</f>
        <v>0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207</v>
      </c>
      <c r="AT151" s="206" t="s">
        <v>203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207</v>
      </c>
      <c r="BM151" s="206" t="s">
        <v>436</v>
      </c>
    </row>
    <row r="152" s="2" customFormat="1" ht="16.5" customHeight="1">
      <c r="A152" s="34"/>
      <c r="B152" s="160"/>
      <c r="C152" s="219" t="s">
        <v>298</v>
      </c>
      <c r="D152" s="219" t="s">
        <v>237</v>
      </c>
      <c r="E152" s="220" t="s">
        <v>1107</v>
      </c>
      <c r="F152" s="221" t="s">
        <v>1108</v>
      </c>
      <c r="G152" s="222" t="s">
        <v>391</v>
      </c>
      <c r="H152" s="223">
        <v>14</v>
      </c>
      <c r="I152" s="224"/>
      <c r="J152" s="225">
        <f>ROUND(I152*H152,2)</f>
        <v>0</v>
      </c>
      <c r="K152" s="226"/>
      <c r="L152" s="227"/>
      <c r="M152" s="228" t="s">
        <v>1</v>
      </c>
      <c r="N152" s="229" t="s">
        <v>41</v>
      </c>
      <c r="O152" s="78"/>
      <c r="P152" s="204">
        <f>O152*H152</f>
        <v>0</v>
      </c>
      <c r="Q152" s="204">
        <v>0.001</v>
      </c>
      <c r="R152" s="204">
        <f>Q152*H152</f>
        <v>0.014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785</v>
      </c>
      <c r="AT152" s="206" t="s">
        <v>237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207</v>
      </c>
      <c r="BM152" s="206" t="s">
        <v>444</v>
      </c>
    </row>
    <row r="153" s="2" customFormat="1" ht="24.15" customHeight="1">
      <c r="A153" s="34"/>
      <c r="B153" s="160"/>
      <c r="C153" s="194" t="s">
        <v>302</v>
      </c>
      <c r="D153" s="194" t="s">
        <v>203</v>
      </c>
      <c r="E153" s="195" t="s">
        <v>1109</v>
      </c>
      <c r="F153" s="196" t="s">
        <v>1110</v>
      </c>
      <c r="G153" s="197" t="s">
        <v>272</v>
      </c>
      <c r="H153" s="198">
        <v>6</v>
      </c>
      <c r="I153" s="199"/>
      <c r="J153" s="200">
        <f>ROUND(I153*H153,2)</f>
        <v>0</v>
      </c>
      <c r="K153" s="201"/>
      <c r="L153" s="35"/>
      <c r="M153" s="202" t="s">
        <v>1</v>
      </c>
      <c r="N153" s="203" t="s">
        <v>41</v>
      </c>
      <c r="O153" s="78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207</v>
      </c>
      <c r="AT153" s="206" t="s">
        <v>203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207</v>
      </c>
      <c r="BM153" s="206" t="s">
        <v>452</v>
      </c>
    </row>
    <row r="154" s="2" customFormat="1" ht="16.5" customHeight="1">
      <c r="A154" s="34"/>
      <c r="B154" s="160"/>
      <c r="C154" s="219" t="s">
        <v>306</v>
      </c>
      <c r="D154" s="219" t="s">
        <v>237</v>
      </c>
      <c r="E154" s="220" t="s">
        <v>1111</v>
      </c>
      <c r="F154" s="221" t="s">
        <v>1112</v>
      </c>
      <c r="G154" s="222" t="s">
        <v>391</v>
      </c>
      <c r="H154" s="223">
        <v>3.75</v>
      </c>
      <c r="I154" s="224"/>
      <c r="J154" s="225">
        <f>ROUND(I154*H154,2)</f>
        <v>0</v>
      </c>
      <c r="K154" s="226"/>
      <c r="L154" s="227"/>
      <c r="M154" s="228" t="s">
        <v>1</v>
      </c>
      <c r="N154" s="229" t="s">
        <v>41</v>
      </c>
      <c r="O154" s="78"/>
      <c r="P154" s="204">
        <f>O154*H154</f>
        <v>0</v>
      </c>
      <c r="Q154" s="204">
        <v>0.001</v>
      </c>
      <c r="R154" s="204">
        <f>Q154*H154</f>
        <v>0.0037499999999999999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785</v>
      </c>
      <c r="AT154" s="206" t="s">
        <v>237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207</v>
      </c>
      <c r="BM154" s="206" t="s">
        <v>461</v>
      </c>
    </row>
    <row r="155" s="2" customFormat="1" ht="16.5" customHeight="1">
      <c r="A155" s="34"/>
      <c r="B155" s="160"/>
      <c r="C155" s="194" t="s">
        <v>310</v>
      </c>
      <c r="D155" s="194" t="s">
        <v>203</v>
      </c>
      <c r="E155" s="195" t="s">
        <v>1113</v>
      </c>
      <c r="F155" s="196" t="s">
        <v>1114</v>
      </c>
      <c r="G155" s="197" t="s">
        <v>240</v>
      </c>
      <c r="H155" s="198">
        <v>2</v>
      </c>
      <c r="I155" s="199"/>
      <c r="J155" s="200">
        <f>ROUND(I155*H155,2)</f>
        <v>0</v>
      </c>
      <c r="K155" s="201"/>
      <c r="L155" s="35"/>
      <c r="M155" s="202" t="s">
        <v>1</v>
      </c>
      <c r="N155" s="203" t="s">
        <v>41</v>
      </c>
      <c r="O155" s="78"/>
      <c r="P155" s="204">
        <f>O155*H155</f>
        <v>0</v>
      </c>
      <c r="Q155" s="204">
        <v>0</v>
      </c>
      <c r="R155" s="204">
        <f>Q155*H155</f>
        <v>0</v>
      </c>
      <c r="S155" s="204">
        <v>0</v>
      </c>
      <c r="T155" s="20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207</v>
      </c>
      <c r="AT155" s="206" t="s">
        <v>203</v>
      </c>
      <c r="AU155" s="206" t="s">
        <v>115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207</v>
      </c>
      <c r="BM155" s="206" t="s">
        <v>469</v>
      </c>
    </row>
    <row r="156" s="2" customFormat="1" ht="16.5" customHeight="1">
      <c r="A156" s="34"/>
      <c r="B156" s="160"/>
      <c r="C156" s="219" t="s">
        <v>314</v>
      </c>
      <c r="D156" s="219" t="s">
        <v>237</v>
      </c>
      <c r="E156" s="220" t="s">
        <v>1115</v>
      </c>
      <c r="F156" s="221" t="s">
        <v>1116</v>
      </c>
      <c r="G156" s="222" t="s">
        <v>240</v>
      </c>
      <c r="H156" s="223">
        <v>2</v>
      </c>
      <c r="I156" s="224"/>
      <c r="J156" s="225">
        <f>ROUND(I156*H156,2)</f>
        <v>0</v>
      </c>
      <c r="K156" s="226"/>
      <c r="L156" s="227"/>
      <c r="M156" s="228" t="s">
        <v>1</v>
      </c>
      <c r="N156" s="229" t="s">
        <v>41</v>
      </c>
      <c r="O156" s="78"/>
      <c r="P156" s="204">
        <f>O156*H156</f>
        <v>0</v>
      </c>
      <c r="Q156" s="204">
        <v>0.00014999999999999999</v>
      </c>
      <c r="R156" s="204">
        <f>Q156*H156</f>
        <v>0.00029999999999999997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785</v>
      </c>
      <c r="AT156" s="206" t="s">
        <v>237</v>
      </c>
      <c r="AU156" s="206" t="s">
        <v>115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207</v>
      </c>
      <c r="BM156" s="206" t="s">
        <v>477</v>
      </c>
    </row>
    <row r="157" s="2" customFormat="1" ht="16.5" customHeight="1">
      <c r="A157" s="34"/>
      <c r="B157" s="160"/>
      <c r="C157" s="194" t="s">
        <v>318</v>
      </c>
      <c r="D157" s="194" t="s">
        <v>203</v>
      </c>
      <c r="E157" s="195" t="s">
        <v>1117</v>
      </c>
      <c r="F157" s="196" t="s">
        <v>1118</v>
      </c>
      <c r="G157" s="197" t="s">
        <v>240</v>
      </c>
      <c r="H157" s="198">
        <v>4</v>
      </c>
      <c r="I157" s="199"/>
      <c r="J157" s="200">
        <f>ROUND(I157*H157,2)</f>
        <v>0</v>
      </c>
      <c r="K157" s="201"/>
      <c r="L157" s="35"/>
      <c r="M157" s="202" t="s">
        <v>1</v>
      </c>
      <c r="N157" s="203" t="s">
        <v>41</v>
      </c>
      <c r="O157" s="78"/>
      <c r="P157" s="204">
        <f>O157*H157</f>
        <v>0</v>
      </c>
      <c r="Q157" s="204">
        <v>0</v>
      </c>
      <c r="R157" s="204">
        <f>Q157*H157</f>
        <v>0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207</v>
      </c>
      <c r="AT157" s="206" t="s">
        <v>203</v>
      </c>
      <c r="AU157" s="206" t="s">
        <v>115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207</v>
      </c>
      <c r="BM157" s="206" t="s">
        <v>485</v>
      </c>
    </row>
    <row r="158" s="2" customFormat="1" ht="16.5" customHeight="1">
      <c r="A158" s="34"/>
      <c r="B158" s="160"/>
      <c r="C158" s="219" t="s">
        <v>233</v>
      </c>
      <c r="D158" s="219" t="s">
        <v>237</v>
      </c>
      <c r="E158" s="220" t="s">
        <v>1119</v>
      </c>
      <c r="F158" s="221" t="s">
        <v>1120</v>
      </c>
      <c r="G158" s="222" t="s">
        <v>240</v>
      </c>
      <c r="H158" s="223">
        <v>4</v>
      </c>
      <c r="I158" s="224"/>
      <c r="J158" s="225">
        <f>ROUND(I158*H158,2)</f>
        <v>0</v>
      </c>
      <c r="K158" s="226"/>
      <c r="L158" s="227"/>
      <c r="M158" s="228" t="s">
        <v>1</v>
      </c>
      <c r="N158" s="229" t="s">
        <v>41</v>
      </c>
      <c r="O158" s="78"/>
      <c r="P158" s="204">
        <f>O158*H158</f>
        <v>0</v>
      </c>
      <c r="Q158" s="204">
        <v>0.00021000000000000001</v>
      </c>
      <c r="R158" s="204">
        <f>Q158*H158</f>
        <v>0.00084000000000000003</v>
      </c>
      <c r="S158" s="204">
        <v>0</v>
      </c>
      <c r="T158" s="205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6" t="s">
        <v>785</v>
      </c>
      <c r="AT158" s="206" t="s">
        <v>237</v>
      </c>
      <c r="AU158" s="206" t="s">
        <v>115</v>
      </c>
      <c r="AY158" s="15" t="s">
        <v>202</v>
      </c>
      <c r="BE158" s="207">
        <f>IF(N158="základná",J158,0)</f>
        <v>0</v>
      </c>
      <c r="BF158" s="207">
        <f>IF(N158="znížená",J158,0)</f>
        <v>0</v>
      </c>
      <c r="BG158" s="207">
        <f>IF(N158="zákl. prenesená",J158,0)</f>
        <v>0</v>
      </c>
      <c r="BH158" s="207">
        <f>IF(N158="zníž. prenesená",J158,0)</f>
        <v>0</v>
      </c>
      <c r="BI158" s="207">
        <f>IF(N158="nulová",J158,0)</f>
        <v>0</v>
      </c>
      <c r="BJ158" s="15" t="s">
        <v>115</v>
      </c>
      <c r="BK158" s="207">
        <f>ROUND(I158*H158,2)</f>
        <v>0</v>
      </c>
      <c r="BL158" s="15" t="s">
        <v>207</v>
      </c>
      <c r="BM158" s="206" t="s">
        <v>493</v>
      </c>
    </row>
    <row r="159" s="2" customFormat="1" ht="21.75" customHeight="1">
      <c r="A159" s="34"/>
      <c r="B159" s="160"/>
      <c r="C159" s="194" t="s">
        <v>7</v>
      </c>
      <c r="D159" s="194" t="s">
        <v>203</v>
      </c>
      <c r="E159" s="195" t="s">
        <v>1121</v>
      </c>
      <c r="F159" s="196" t="s">
        <v>1122</v>
      </c>
      <c r="G159" s="197" t="s">
        <v>272</v>
      </c>
      <c r="H159" s="198">
        <v>50</v>
      </c>
      <c r="I159" s="199"/>
      <c r="J159" s="200">
        <f>ROUND(I159*H159,2)</f>
        <v>0</v>
      </c>
      <c r="K159" s="201"/>
      <c r="L159" s="35"/>
      <c r="M159" s="202" t="s">
        <v>1</v>
      </c>
      <c r="N159" s="203" t="s">
        <v>41</v>
      </c>
      <c r="O159" s="78"/>
      <c r="P159" s="204">
        <f>O159*H159</f>
        <v>0</v>
      </c>
      <c r="Q159" s="204">
        <v>0</v>
      </c>
      <c r="R159" s="204">
        <f>Q159*H159</f>
        <v>0</v>
      </c>
      <c r="S159" s="204">
        <v>0</v>
      </c>
      <c r="T159" s="20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6" t="s">
        <v>207</v>
      </c>
      <c r="AT159" s="206" t="s">
        <v>203</v>
      </c>
      <c r="AU159" s="206" t="s">
        <v>115</v>
      </c>
      <c r="AY159" s="15" t="s">
        <v>202</v>
      </c>
      <c r="BE159" s="207">
        <f>IF(N159="základná",J159,0)</f>
        <v>0</v>
      </c>
      <c r="BF159" s="207">
        <f>IF(N159="znížená",J159,0)</f>
        <v>0</v>
      </c>
      <c r="BG159" s="207">
        <f>IF(N159="zákl. prenesená",J159,0)</f>
        <v>0</v>
      </c>
      <c r="BH159" s="207">
        <f>IF(N159="zníž. prenesená",J159,0)</f>
        <v>0</v>
      </c>
      <c r="BI159" s="207">
        <f>IF(N159="nulová",J159,0)</f>
        <v>0</v>
      </c>
      <c r="BJ159" s="15" t="s">
        <v>115</v>
      </c>
      <c r="BK159" s="207">
        <f>ROUND(I159*H159,2)</f>
        <v>0</v>
      </c>
      <c r="BL159" s="15" t="s">
        <v>207</v>
      </c>
      <c r="BM159" s="206" t="s">
        <v>501</v>
      </c>
    </row>
    <row r="160" s="2" customFormat="1" ht="16.5" customHeight="1">
      <c r="A160" s="34"/>
      <c r="B160" s="160"/>
      <c r="C160" s="219" t="s">
        <v>403</v>
      </c>
      <c r="D160" s="219" t="s">
        <v>237</v>
      </c>
      <c r="E160" s="220" t="s">
        <v>1123</v>
      </c>
      <c r="F160" s="221" t="s">
        <v>1124</v>
      </c>
      <c r="G160" s="222" t="s">
        <v>272</v>
      </c>
      <c r="H160" s="223">
        <v>50</v>
      </c>
      <c r="I160" s="224"/>
      <c r="J160" s="225">
        <f>ROUND(I160*H160,2)</f>
        <v>0</v>
      </c>
      <c r="K160" s="226"/>
      <c r="L160" s="227"/>
      <c r="M160" s="228" t="s">
        <v>1</v>
      </c>
      <c r="N160" s="229" t="s">
        <v>41</v>
      </c>
      <c r="O160" s="78"/>
      <c r="P160" s="204">
        <f>O160*H160</f>
        <v>0</v>
      </c>
      <c r="Q160" s="204">
        <v>0.00013999999999999999</v>
      </c>
      <c r="R160" s="204">
        <f>Q160*H160</f>
        <v>0.0069999999999999993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785</v>
      </c>
      <c r="AT160" s="206" t="s">
        <v>237</v>
      </c>
      <c r="AU160" s="206" t="s">
        <v>115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207</v>
      </c>
      <c r="BM160" s="206" t="s">
        <v>509</v>
      </c>
    </row>
    <row r="161" s="2" customFormat="1" ht="24.15" customHeight="1">
      <c r="A161" s="34"/>
      <c r="B161" s="160"/>
      <c r="C161" s="194" t="s">
        <v>407</v>
      </c>
      <c r="D161" s="194" t="s">
        <v>203</v>
      </c>
      <c r="E161" s="195" t="s">
        <v>1031</v>
      </c>
      <c r="F161" s="196" t="s">
        <v>1032</v>
      </c>
      <c r="G161" s="197" t="s">
        <v>272</v>
      </c>
      <c r="H161" s="198">
        <v>25</v>
      </c>
      <c r="I161" s="199"/>
      <c r="J161" s="200">
        <f>ROUND(I161*H161,2)</f>
        <v>0</v>
      </c>
      <c r="K161" s="201"/>
      <c r="L161" s="35"/>
      <c r="M161" s="202" t="s">
        <v>1</v>
      </c>
      <c r="N161" s="203" t="s">
        <v>41</v>
      </c>
      <c r="O161" s="78"/>
      <c r="P161" s="204">
        <f>O161*H161</f>
        <v>0</v>
      </c>
      <c r="Q161" s="204">
        <v>0</v>
      </c>
      <c r="R161" s="204">
        <f>Q161*H161</f>
        <v>0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207</v>
      </c>
      <c r="AT161" s="206" t="s">
        <v>203</v>
      </c>
      <c r="AU161" s="206" t="s">
        <v>115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207</v>
      </c>
      <c r="BM161" s="206" t="s">
        <v>517</v>
      </c>
    </row>
    <row r="162" s="2" customFormat="1" ht="16.5" customHeight="1">
      <c r="A162" s="34"/>
      <c r="B162" s="160"/>
      <c r="C162" s="219" t="s">
        <v>411</v>
      </c>
      <c r="D162" s="219" t="s">
        <v>237</v>
      </c>
      <c r="E162" s="220" t="s">
        <v>1034</v>
      </c>
      <c r="F162" s="221" t="s">
        <v>1035</v>
      </c>
      <c r="G162" s="222" t="s">
        <v>272</v>
      </c>
      <c r="H162" s="223">
        <v>25</v>
      </c>
      <c r="I162" s="224"/>
      <c r="J162" s="225">
        <f>ROUND(I162*H162,2)</f>
        <v>0</v>
      </c>
      <c r="K162" s="226"/>
      <c r="L162" s="227"/>
      <c r="M162" s="228" t="s">
        <v>1</v>
      </c>
      <c r="N162" s="229" t="s">
        <v>41</v>
      </c>
      <c r="O162" s="78"/>
      <c r="P162" s="204">
        <f>O162*H162</f>
        <v>0</v>
      </c>
      <c r="Q162" s="204">
        <v>0.00093999999999999997</v>
      </c>
      <c r="R162" s="204">
        <f>Q162*H162</f>
        <v>0.0235</v>
      </c>
      <c r="S162" s="204">
        <v>0</v>
      </c>
      <c r="T162" s="205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6" t="s">
        <v>785</v>
      </c>
      <c r="AT162" s="206" t="s">
        <v>237</v>
      </c>
      <c r="AU162" s="206" t="s">
        <v>115</v>
      </c>
      <c r="AY162" s="15" t="s">
        <v>202</v>
      </c>
      <c r="BE162" s="207">
        <f>IF(N162="základná",J162,0)</f>
        <v>0</v>
      </c>
      <c r="BF162" s="207">
        <f>IF(N162="znížená",J162,0)</f>
        <v>0</v>
      </c>
      <c r="BG162" s="207">
        <f>IF(N162="zákl. prenesená",J162,0)</f>
        <v>0</v>
      </c>
      <c r="BH162" s="207">
        <f>IF(N162="zníž. prenesená",J162,0)</f>
        <v>0</v>
      </c>
      <c r="BI162" s="207">
        <f>IF(N162="nulová",J162,0)</f>
        <v>0</v>
      </c>
      <c r="BJ162" s="15" t="s">
        <v>115</v>
      </c>
      <c r="BK162" s="207">
        <f>ROUND(I162*H162,2)</f>
        <v>0</v>
      </c>
      <c r="BL162" s="15" t="s">
        <v>207</v>
      </c>
      <c r="BM162" s="206" t="s">
        <v>525</v>
      </c>
    </row>
    <row r="163" s="11" customFormat="1" ht="22.8" customHeight="1">
      <c r="A163" s="11"/>
      <c r="B163" s="183"/>
      <c r="C163" s="11"/>
      <c r="D163" s="184" t="s">
        <v>74</v>
      </c>
      <c r="E163" s="217" t="s">
        <v>1037</v>
      </c>
      <c r="F163" s="217" t="s">
        <v>1125</v>
      </c>
      <c r="G163" s="11"/>
      <c r="H163" s="11"/>
      <c r="I163" s="186"/>
      <c r="J163" s="218">
        <f>BK163</f>
        <v>0</v>
      </c>
      <c r="K163" s="11"/>
      <c r="L163" s="183"/>
      <c r="M163" s="188"/>
      <c r="N163" s="189"/>
      <c r="O163" s="189"/>
      <c r="P163" s="190">
        <f>SUM(P164:P173)</f>
        <v>0</v>
      </c>
      <c r="Q163" s="189"/>
      <c r="R163" s="190">
        <f>SUM(R164:R173)</f>
        <v>7.9112600000000093</v>
      </c>
      <c r="S163" s="189"/>
      <c r="T163" s="191">
        <f>SUM(T164:T173)</f>
        <v>0</v>
      </c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R163" s="184" t="s">
        <v>213</v>
      </c>
      <c r="AT163" s="192" t="s">
        <v>74</v>
      </c>
      <c r="AU163" s="192" t="s">
        <v>83</v>
      </c>
      <c r="AY163" s="184" t="s">
        <v>202</v>
      </c>
      <c r="BK163" s="193">
        <f>SUM(BK164:BK173)</f>
        <v>0</v>
      </c>
    </row>
    <row r="164" s="2" customFormat="1" ht="24.15" customHeight="1">
      <c r="A164" s="34"/>
      <c r="B164" s="160"/>
      <c r="C164" s="194" t="s">
        <v>415</v>
      </c>
      <c r="D164" s="194" t="s">
        <v>203</v>
      </c>
      <c r="E164" s="195" t="s">
        <v>1039</v>
      </c>
      <c r="F164" s="196" t="s">
        <v>1040</v>
      </c>
      <c r="G164" s="197" t="s">
        <v>362</v>
      </c>
      <c r="H164" s="198">
        <v>0.5</v>
      </c>
      <c r="I164" s="199"/>
      <c r="J164" s="200">
        <f>ROUND(I164*H164,2)</f>
        <v>0</v>
      </c>
      <c r="K164" s="201"/>
      <c r="L164" s="35"/>
      <c r="M164" s="202" t="s">
        <v>1</v>
      </c>
      <c r="N164" s="203" t="s">
        <v>41</v>
      </c>
      <c r="O164" s="78"/>
      <c r="P164" s="204">
        <f>O164*H164</f>
        <v>0</v>
      </c>
      <c r="Q164" s="204">
        <v>2.0699999999999998</v>
      </c>
      <c r="R164" s="204">
        <f>Q164*H164</f>
        <v>1.0349999999999999</v>
      </c>
      <c r="S164" s="204">
        <v>0</v>
      </c>
      <c r="T164" s="20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6" t="s">
        <v>207</v>
      </c>
      <c r="AT164" s="206" t="s">
        <v>203</v>
      </c>
      <c r="AU164" s="206" t="s">
        <v>115</v>
      </c>
      <c r="AY164" s="15" t="s">
        <v>202</v>
      </c>
      <c r="BE164" s="207">
        <f>IF(N164="základná",J164,0)</f>
        <v>0</v>
      </c>
      <c r="BF164" s="207">
        <f>IF(N164="znížená",J164,0)</f>
        <v>0</v>
      </c>
      <c r="BG164" s="207">
        <f>IF(N164="zákl. prenesená",J164,0)</f>
        <v>0</v>
      </c>
      <c r="BH164" s="207">
        <f>IF(N164="zníž. prenesená",J164,0)</f>
        <v>0</v>
      </c>
      <c r="BI164" s="207">
        <f>IF(N164="nulová",J164,0)</f>
        <v>0</v>
      </c>
      <c r="BJ164" s="15" t="s">
        <v>115</v>
      </c>
      <c r="BK164" s="207">
        <f>ROUND(I164*H164,2)</f>
        <v>0</v>
      </c>
      <c r="BL164" s="15" t="s">
        <v>207</v>
      </c>
      <c r="BM164" s="206" t="s">
        <v>533</v>
      </c>
    </row>
    <row r="165" s="2" customFormat="1" ht="16.5" customHeight="1">
      <c r="A165" s="34"/>
      <c r="B165" s="160"/>
      <c r="C165" s="194" t="s">
        <v>419</v>
      </c>
      <c r="D165" s="194" t="s">
        <v>203</v>
      </c>
      <c r="E165" s="195" t="s">
        <v>1042</v>
      </c>
      <c r="F165" s="196" t="s">
        <v>1043</v>
      </c>
      <c r="G165" s="197" t="s">
        <v>362</v>
      </c>
      <c r="H165" s="198">
        <v>3</v>
      </c>
      <c r="I165" s="199"/>
      <c r="J165" s="200">
        <f>ROUND(I165*H165,2)</f>
        <v>0</v>
      </c>
      <c r="K165" s="201"/>
      <c r="L165" s="35"/>
      <c r="M165" s="202" t="s">
        <v>1</v>
      </c>
      <c r="N165" s="203" t="s">
        <v>41</v>
      </c>
      <c r="O165" s="78"/>
      <c r="P165" s="204">
        <f>O165*H165</f>
        <v>0</v>
      </c>
      <c r="Q165" s="204">
        <v>2.2910366666666699</v>
      </c>
      <c r="R165" s="204">
        <f>Q165*H165</f>
        <v>6.8731100000000094</v>
      </c>
      <c r="S165" s="204">
        <v>0</v>
      </c>
      <c r="T165" s="20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6" t="s">
        <v>207</v>
      </c>
      <c r="AT165" s="206" t="s">
        <v>203</v>
      </c>
      <c r="AU165" s="206" t="s">
        <v>115</v>
      </c>
      <c r="AY165" s="15" t="s">
        <v>202</v>
      </c>
      <c r="BE165" s="207">
        <f>IF(N165="základná",J165,0)</f>
        <v>0</v>
      </c>
      <c r="BF165" s="207">
        <f>IF(N165="znížená",J165,0)</f>
        <v>0</v>
      </c>
      <c r="BG165" s="207">
        <f>IF(N165="zákl. prenesená",J165,0)</f>
        <v>0</v>
      </c>
      <c r="BH165" s="207">
        <f>IF(N165="zníž. prenesená",J165,0)</f>
        <v>0</v>
      </c>
      <c r="BI165" s="207">
        <f>IF(N165="nulová",J165,0)</f>
        <v>0</v>
      </c>
      <c r="BJ165" s="15" t="s">
        <v>115</v>
      </c>
      <c r="BK165" s="207">
        <f>ROUND(I165*H165,2)</f>
        <v>0</v>
      </c>
      <c r="BL165" s="15" t="s">
        <v>207</v>
      </c>
      <c r="BM165" s="206" t="s">
        <v>541</v>
      </c>
    </row>
    <row r="166" s="2" customFormat="1" ht="16.5" customHeight="1">
      <c r="A166" s="34"/>
      <c r="B166" s="160"/>
      <c r="C166" s="194" t="s">
        <v>424</v>
      </c>
      <c r="D166" s="194" t="s">
        <v>203</v>
      </c>
      <c r="E166" s="195" t="s">
        <v>1045</v>
      </c>
      <c r="F166" s="196" t="s">
        <v>1126</v>
      </c>
      <c r="G166" s="197" t="s">
        <v>240</v>
      </c>
      <c r="H166" s="198">
        <v>2</v>
      </c>
      <c r="I166" s="199"/>
      <c r="J166" s="200">
        <f>ROUND(I166*H166,2)</f>
        <v>0</v>
      </c>
      <c r="K166" s="201"/>
      <c r="L166" s="35"/>
      <c r="M166" s="202" t="s">
        <v>1</v>
      </c>
      <c r="N166" s="203" t="s">
        <v>41</v>
      </c>
      <c r="O166" s="78"/>
      <c r="P166" s="204">
        <f>O166*H166</f>
        <v>0</v>
      </c>
      <c r="Q166" s="204">
        <v>0</v>
      </c>
      <c r="R166" s="204">
        <f>Q166*H166</f>
        <v>0</v>
      </c>
      <c r="S166" s="204">
        <v>0</v>
      </c>
      <c r="T166" s="20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6" t="s">
        <v>207</v>
      </c>
      <c r="AT166" s="206" t="s">
        <v>203</v>
      </c>
      <c r="AU166" s="206" t="s">
        <v>115</v>
      </c>
      <c r="AY166" s="15" t="s">
        <v>202</v>
      </c>
      <c r="BE166" s="207">
        <f>IF(N166="základná",J166,0)</f>
        <v>0</v>
      </c>
      <c r="BF166" s="207">
        <f>IF(N166="znížená",J166,0)</f>
        <v>0</v>
      </c>
      <c r="BG166" s="207">
        <f>IF(N166="zákl. prenesená",J166,0)</f>
        <v>0</v>
      </c>
      <c r="BH166" s="207">
        <f>IF(N166="zníž. prenesená",J166,0)</f>
        <v>0</v>
      </c>
      <c r="BI166" s="207">
        <f>IF(N166="nulová",J166,0)</f>
        <v>0</v>
      </c>
      <c r="BJ166" s="15" t="s">
        <v>115</v>
      </c>
      <c r="BK166" s="207">
        <f>ROUND(I166*H166,2)</f>
        <v>0</v>
      </c>
      <c r="BL166" s="15" t="s">
        <v>207</v>
      </c>
      <c r="BM166" s="206" t="s">
        <v>551</v>
      </c>
    </row>
    <row r="167" s="2" customFormat="1" ht="16.5" customHeight="1">
      <c r="A167" s="34"/>
      <c r="B167" s="160"/>
      <c r="C167" s="219" t="s">
        <v>428</v>
      </c>
      <c r="D167" s="219" t="s">
        <v>237</v>
      </c>
      <c r="E167" s="220" t="s">
        <v>1048</v>
      </c>
      <c r="F167" s="221" t="s">
        <v>1049</v>
      </c>
      <c r="G167" s="222" t="s">
        <v>240</v>
      </c>
      <c r="H167" s="223">
        <v>2</v>
      </c>
      <c r="I167" s="224"/>
      <c r="J167" s="225">
        <f>ROUND(I167*H167,2)</f>
        <v>0</v>
      </c>
      <c r="K167" s="226"/>
      <c r="L167" s="227"/>
      <c r="M167" s="228" t="s">
        <v>1</v>
      </c>
      <c r="N167" s="229" t="s">
        <v>41</v>
      </c>
      <c r="O167" s="78"/>
      <c r="P167" s="204">
        <f>O167*H167</f>
        <v>0</v>
      </c>
      <c r="Q167" s="204">
        <v>0</v>
      </c>
      <c r="R167" s="204">
        <f>Q167*H167</f>
        <v>0</v>
      </c>
      <c r="S167" s="204">
        <v>0</v>
      </c>
      <c r="T167" s="20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6" t="s">
        <v>785</v>
      </c>
      <c r="AT167" s="206" t="s">
        <v>237</v>
      </c>
      <c r="AU167" s="206" t="s">
        <v>115</v>
      </c>
      <c r="AY167" s="15" t="s">
        <v>202</v>
      </c>
      <c r="BE167" s="207">
        <f>IF(N167="základná",J167,0)</f>
        <v>0</v>
      </c>
      <c r="BF167" s="207">
        <f>IF(N167="znížená",J167,0)</f>
        <v>0</v>
      </c>
      <c r="BG167" s="207">
        <f>IF(N167="zákl. prenesená",J167,0)</f>
        <v>0</v>
      </c>
      <c r="BH167" s="207">
        <f>IF(N167="zníž. prenesená",J167,0)</f>
        <v>0</v>
      </c>
      <c r="BI167" s="207">
        <f>IF(N167="nulová",J167,0)</f>
        <v>0</v>
      </c>
      <c r="BJ167" s="15" t="s">
        <v>115</v>
      </c>
      <c r="BK167" s="207">
        <f>ROUND(I167*H167,2)</f>
        <v>0</v>
      </c>
      <c r="BL167" s="15" t="s">
        <v>207</v>
      </c>
      <c r="BM167" s="206" t="s">
        <v>773</v>
      </c>
    </row>
    <row r="168" s="2" customFormat="1" ht="24.15" customHeight="1">
      <c r="A168" s="34"/>
      <c r="B168" s="160"/>
      <c r="C168" s="194" t="s">
        <v>432</v>
      </c>
      <c r="D168" s="194" t="s">
        <v>203</v>
      </c>
      <c r="E168" s="195" t="s">
        <v>1051</v>
      </c>
      <c r="F168" s="196" t="s">
        <v>1052</v>
      </c>
      <c r="G168" s="197" t="s">
        <v>362</v>
      </c>
      <c r="H168" s="198">
        <v>1.21</v>
      </c>
      <c r="I168" s="199"/>
      <c r="J168" s="200">
        <f>ROUND(I168*H168,2)</f>
        <v>0</v>
      </c>
      <c r="K168" s="201"/>
      <c r="L168" s="35"/>
      <c r="M168" s="202" t="s">
        <v>1</v>
      </c>
      <c r="N168" s="203" t="s">
        <v>41</v>
      </c>
      <c r="O168" s="78"/>
      <c r="P168" s="204">
        <f>O168*H168</f>
        <v>0</v>
      </c>
      <c r="Q168" s="204">
        <v>0</v>
      </c>
      <c r="R168" s="204">
        <f>Q168*H168</f>
        <v>0</v>
      </c>
      <c r="S168" s="204">
        <v>0</v>
      </c>
      <c r="T168" s="205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6" t="s">
        <v>207</v>
      </c>
      <c r="AT168" s="206" t="s">
        <v>203</v>
      </c>
      <c r="AU168" s="206" t="s">
        <v>115</v>
      </c>
      <c r="AY168" s="15" t="s">
        <v>202</v>
      </c>
      <c r="BE168" s="207">
        <f>IF(N168="základná",J168,0)</f>
        <v>0</v>
      </c>
      <c r="BF168" s="207">
        <f>IF(N168="znížená",J168,0)</f>
        <v>0</v>
      </c>
      <c r="BG168" s="207">
        <f>IF(N168="zákl. prenesená",J168,0)</f>
        <v>0</v>
      </c>
      <c r="BH168" s="207">
        <f>IF(N168="zníž. prenesená",J168,0)</f>
        <v>0</v>
      </c>
      <c r="BI168" s="207">
        <f>IF(N168="nulová",J168,0)</f>
        <v>0</v>
      </c>
      <c r="BJ168" s="15" t="s">
        <v>115</v>
      </c>
      <c r="BK168" s="207">
        <f>ROUND(I168*H168,2)</f>
        <v>0</v>
      </c>
      <c r="BL168" s="15" t="s">
        <v>207</v>
      </c>
      <c r="BM168" s="206" t="s">
        <v>207</v>
      </c>
    </row>
    <row r="169" s="2" customFormat="1" ht="24.15" customHeight="1">
      <c r="A169" s="34"/>
      <c r="B169" s="160"/>
      <c r="C169" s="194" t="s">
        <v>436</v>
      </c>
      <c r="D169" s="194" t="s">
        <v>203</v>
      </c>
      <c r="E169" s="195" t="s">
        <v>1060</v>
      </c>
      <c r="F169" s="196" t="s">
        <v>1061</v>
      </c>
      <c r="G169" s="197" t="s">
        <v>272</v>
      </c>
      <c r="H169" s="198">
        <v>14</v>
      </c>
      <c r="I169" s="199"/>
      <c r="J169" s="200">
        <f>ROUND(I169*H169,2)</f>
        <v>0</v>
      </c>
      <c r="K169" s="201"/>
      <c r="L169" s="35"/>
      <c r="M169" s="202" t="s">
        <v>1</v>
      </c>
      <c r="N169" s="203" t="s">
        <v>41</v>
      </c>
      <c r="O169" s="78"/>
      <c r="P169" s="204">
        <f>O169*H169</f>
        <v>0</v>
      </c>
      <c r="Q169" s="204">
        <v>0</v>
      </c>
      <c r="R169" s="204">
        <f>Q169*H169</f>
        <v>0</v>
      </c>
      <c r="S169" s="204">
        <v>0</v>
      </c>
      <c r="T169" s="205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6" t="s">
        <v>207</v>
      </c>
      <c r="AT169" s="206" t="s">
        <v>203</v>
      </c>
      <c r="AU169" s="206" t="s">
        <v>115</v>
      </c>
      <c r="AY169" s="15" t="s">
        <v>202</v>
      </c>
      <c r="BE169" s="207">
        <f>IF(N169="základná",J169,0)</f>
        <v>0</v>
      </c>
      <c r="BF169" s="207">
        <f>IF(N169="znížená",J169,0)</f>
        <v>0</v>
      </c>
      <c r="BG169" s="207">
        <f>IF(N169="zákl. prenesená",J169,0)</f>
        <v>0</v>
      </c>
      <c r="BH169" s="207">
        <f>IF(N169="zníž. prenesená",J169,0)</f>
        <v>0</v>
      </c>
      <c r="BI169" s="207">
        <f>IF(N169="nulová",J169,0)</f>
        <v>0</v>
      </c>
      <c r="BJ169" s="15" t="s">
        <v>115</v>
      </c>
      <c r="BK169" s="207">
        <f>ROUND(I169*H169,2)</f>
        <v>0</v>
      </c>
      <c r="BL169" s="15" t="s">
        <v>207</v>
      </c>
      <c r="BM169" s="206" t="s">
        <v>787</v>
      </c>
    </row>
    <row r="170" s="2" customFormat="1" ht="24.15" customHeight="1">
      <c r="A170" s="34"/>
      <c r="B170" s="160"/>
      <c r="C170" s="194" t="s">
        <v>440</v>
      </c>
      <c r="D170" s="194" t="s">
        <v>203</v>
      </c>
      <c r="E170" s="195" t="s">
        <v>1072</v>
      </c>
      <c r="F170" s="196" t="s">
        <v>1073</v>
      </c>
      <c r="G170" s="197" t="s">
        <v>272</v>
      </c>
      <c r="H170" s="198">
        <v>15</v>
      </c>
      <c r="I170" s="199"/>
      <c r="J170" s="200">
        <f>ROUND(I170*H170,2)</f>
        <v>0</v>
      </c>
      <c r="K170" s="201"/>
      <c r="L170" s="35"/>
      <c r="M170" s="202" t="s">
        <v>1</v>
      </c>
      <c r="N170" s="203" t="s">
        <v>41</v>
      </c>
      <c r="O170" s="78"/>
      <c r="P170" s="204">
        <f>O170*H170</f>
        <v>0</v>
      </c>
      <c r="Q170" s="204">
        <v>0</v>
      </c>
      <c r="R170" s="204">
        <f>Q170*H170</f>
        <v>0</v>
      </c>
      <c r="S170" s="204">
        <v>0</v>
      </c>
      <c r="T170" s="20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6" t="s">
        <v>207</v>
      </c>
      <c r="AT170" s="206" t="s">
        <v>203</v>
      </c>
      <c r="AU170" s="206" t="s">
        <v>115</v>
      </c>
      <c r="AY170" s="15" t="s">
        <v>202</v>
      </c>
      <c r="BE170" s="207">
        <f>IF(N170="základná",J170,0)</f>
        <v>0</v>
      </c>
      <c r="BF170" s="207">
        <f>IF(N170="znížená",J170,0)</f>
        <v>0</v>
      </c>
      <c r="BG170" s="207">
        <f>IF(N170="zákl. prenesená",J170,0)</f>
        <v>0</v>
      </c>
      <c r="BH170" s="207">
        <f>IF(N170="zníž. prenesená",J170,0)</f>
        <v>0</v>
      </c>
      <c r="BI170" s="207">
        <f>IF(N170="nulová",J170,0)</f>
        <v>0</v>
      </c>
      <c r="BJ170" s="15" t="s">
        <v>115</v>
      </c>
      <c r="BK170" s="207">
        <f>ROUND(I170*H170,2)</f>
        <v>0</v>
      </c>
      <c r="BL170" s="15" t="s">
        <v>207</v>
      </c>
      <c r="BM170" s="206" t="s">
        <v>1127</v>
      </c>
    </row>
    <row r="171" s="2" customFormat="1" ht="24.15" customHeight="1">
      <c r="A171" s="34"/>
      <c r="B171" s="160"/>
      <c r="C171" s="219" t="s">
        <v>444</v>
      </c>
      <c r="D171" s="219" t="s">
        <v>237</v>
      </c>
      <c r="E171" s="220" t="s">
        <v>1075</v>
      </c>
      <c r="F171" s="221" t="s">
        <v>1076</v>
      </c>
      <c r="G171" s="222" t="s">
        <v>272</v>
      </c>
      <c r="H171" s="223">
        <v>15</v>
      </c>
      <c r="I171" s="224"/>
      <c r="J171" s="225">
        <f>ROUND(I171*H171,2)</f>
        <v>0</v>
      </c>
      <c r="K171" s="226"/>
      <c r="L171" s="227"/>
      <c r="M171" s="228" t="s">
        <v>1</v>
      </c>
      <c r="N171" s="229" t="s">
        <v>41</v>
      </c>
      <c r="O171" s="78"/>
      <c r="P171" s="204">
        <f>O171*H171</f>
        <v>0</v>
      </c>
      <c r="Q171" s="204">
        <v>0.00021000000000000001</v>
      </c>
      <c r="R171" s="204">
        <f>Q171*H171</f>
        <v>0.00315</v>
      </c>
      <c r="S171" s="204">
        <v>0</v>
      </c>
      <c r="T171" s="20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6" t="s">
        <v>785</v>
      </c>
      <c r="AT171" s="206" t="s">
        <v>237</v>
      </c>
      <c r="AU171" s="206" t="s">
        <v>115</v>
      </c>
      <c r="AY171" s="15" t="s">
        <v>202</v>
      </c>
      <c r="BE171" s="207">
        <f>IF(N171="základná",J171,0)</f>
        <v>0</v>
      </c>
      <c r="BF171" s="207">
        <f>IF(N171="znížená",J171,0)</f>
        <v>0</v>
      </c>
      <c r="BG171" s="207">
        <f>IF(N171="zákl. prenesená",J171,0)</f>
        <v>0</v>
      </c>
      <c r="BH171" s="207">
        <f>IF(N171="zníž. prenesená",J171,0)</f>
        <v>0</v>
      </c>
      <c r="BI171" s="207">
        <f>IF(N171="nulová",J171,0)</f>
        <v>0</v>
      </c>
      <c r="BJ171" s="15" t="s">
        <v>115</v>
      </c>
      <c r="BK171" s="207">
        <f>ROUND(I171*H171,2)</f>
        <v>0</v>
      </c>
      <c r="BL171" s="15" t="s">
        <v>207</v>
      </c>
      <c r="BM171" s="206" t="s">
        <v>1128</v>
      </c>
    </row>
    <row r="172" s="2" customFormat="1" ht="33" customHeight="1">
      <c r="A172" s="34"/>
      <c r="B172" s="160"/>
      <c r="C172" s="194" t="s">
        <v>448</v>
      </c>
      <c r="D172" s="194" t="s">
        <v>203</v>
      </c>
      <c r="E172" s="195" t="s">
        <v>1078</v>
      </c>
      <c r="F172" s="196" t="s">
        <v>1079</v>
      </c>
      <c r="G172" s="197" t="s">
        <v>272</v>
      </c>
      <c r="H172" s="198">
        <v>14</v>
      </c>
      <c r="I172" s="199"/>
      <c r="J172" s="200">
        <f>ROUND(I172*H172,2)</f>
        <v>0</v>
      </c>
      <c r="K172" s="201"/>
      <c r="L172" s="35"/>
      <c r="M172" s="202" t="s">
        <v>1</v>
      </c>
      <c r="N172" s="203" t="s">
        <v>41</v>
      </c>
      <c r="O172" s="78"/>
      <c r="P172" s="204">
        <f>O172*H172</f>
        <v>0</v>
      </c>
      <c r="Q172" s="204">
        <v>0</v>
      </c>
      <c r="R172" s="204">
        <f>Q172*H172</f>
        <v>0</v>
      </c>
      <c r="S172" s="204">
        <v>0</v>
      </c>
      <c r="T172" s="20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6" t="s">
        <v>207</v>
      </c>
      <c r="AT172" s="206" t="s">
        <v>203</v>
      </c>
      <c r="AU172" s="206" t="s">
        <v>115</v>
      </c>
      <c r="AY172" s="15" t="s">
        <v>202</v>
      </c>
      <c r="BE172" s="207">
        <f>IF(N172="základná",J172,0)</f>
        <v>0</v>
      </c>
      <c r="BF172" s="207">
        <f>IF(N172="znížená",J172,0)</f>
        <v>0</v>
      </c>
      <c r="BG172" s="207">
        <f>IF(N172="zákl. prenesená",J172,0)</f>
        <v>0</v>
      </c>
      <c r="BH172" s="207">
        <f>IF(N172="zníž. prenesená",J172,0)</f>
        <v>0</v>
      </c>
      <c r="BI172" s="207">
        <f>IF(N172="nulová",J172,0)</f>
        <v>0</v>
      </c>
      <c r="BJ172" s="15" t="s">
        <v>115</v>
      </c>
      <c r="BK172" s="207">
        <f>ROUND(I172*H172,2)</f>
        <v>0</v>
      </c>
      <c r="BL172" s="15" t="s">
        <v>207</v>
      </c>
      <c r="BM172" s="206" t="s">
        <v>1129</v>
      </c>
    </row>
    <row r="173" s="2" customFormat="1" ht="33" customHeight="1">
      <c r="A173" s="34"/>
      <c r="B173" s="160"/>
      <c r="C173" s="194" t="s">
        <v>452</v>
      </c>
      <c r="D173" s="194" t="s">
        <v>203</v>
      </c>
      <c r="E173" s="195" t="s">
        <v>1081</v>
      </c>
      <c r="F173" s="196" t="s">
        <v>1082</v>
      </c>
      <c r="G173" s="197" t="s">
        <v>268</v>
      </c>
      <c r="H173" s="198">
        <v>5.2000000000000002</v>
      </c>
      <c r="I173" s="199"/>
      <c r="J173" s="200">
        <f>ROUND(I173*H173,2)</f>
        <v>0</v>
      </c>
      <c r="K173" s="201"/>
      <c r="L173" s="35"/>
      <c r="M173" s="208" t="s">
        <v>1</v>
      </c>
      <c r="N173" s="209" t="s">
        <v>41</v>
      </c>
      <c r="O173" s="210"/>
      <c r="P173" s="211">
        <f>O173*H173</f>
        <v>0</v>
      </c>
      <c r="Q173" s="211">
        <v>0</v>
      </c>
      <c r="R173" s="211">
        <f>Q173*H173</f>
        <v>0</v>
      </c>
      <c r="S173" s="211">
        <v>0</v>
      </c>
      <c r="T173" s="212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6" t="s">
        <v>207</v>
      </c>
      <c r="AT173" s="206" t="s">
        <v>203</v>
      </c>
      <c r="AU173" s="206" t="s">
        <v>115</v>
      </c>
      <c r="AY173" s="15" t="s">
        <v>202</v>
      </c>
      <c r="BE173" s="207">
        <f>IF(N173="základná",J173,0)</f>
        <v>0</v>
      </c>
      <c r="BF173" s="207">
        <f>IF(N173="znížená",J173,0)</f>
        <v>0</v>
      </c>
      <c r="BG173" s="207">
        <f>IF(N173="zákl. prenesená",J173,0)</f>
        <v>0</v>
      </c>
      <c r="BH173" s="207">
        <f>IF(N173="zníž. prenesená",J173,0)</f>
        <v>0</v>
      </c>
      <c r="BI173" s="207">
        <f>IF(N173="nulová",J173,0)</f>
        <v>0</v>
      </c>
      <c r="BJ173" s="15" t="s">
        <v>115</v>
      </c>
      <c r="BK173" s="207">
        <f>ROUND(I173*H173,2)</f>
        <v>0</v>
      </c>
      <c r="BL173" s="15" t="s">
        <v>207</v>
      </c>
      <c r="BM173" s="206" t="s">
        <v>1130</v>
      </c>
    </row>
    <row r="174" s="2" customFormat="1" ht="6.96" customHeight="1">
      <c r="A174" s="34"/>
      <c r="B174" s="61"/>
      <c r="C174" s="62"/>
      <c r="D174" s="62"/>
      <c r="E174" s="62"/>
      <c r="F174" s="62"/>
      <c r="G174" s="62"/>
      <c r="H174" s="62"/>
      <c r="I174" s="62"/>
      <c r="J174" s="62"/>
      <c r="K174" s="62"/>
      <c r="L174" s="35"/>
      <c r="M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</row>
  </sheetData>
  <autoFilter ref="C132:K173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05:F105"/>
    <mergeCell ref="D106:F106"/>
    <mergeCell ref="D107:F107"/>
    <mergeCell ref="D108:F108"/>
    <mergeCell ref="D109:F10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1131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J105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ROUND((SUM(BE105:BE112) + SUM(BE132:BE181)),  2)</f>
        <v>0</v>
      </c>
      <c r="G35" s="139"/>
      <c r="H35" s="139"/>
      <c r="I35" s="140">
        <v>0.23000000000000001</v>
      </c>
      <c r="J35" s="138">
        <f>ROUND(((SUM(BE105:BE112) + SUM(BE132:BE181))*I35),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ROUND((SUM(BF105:BF112) + SUM(BF132:BF181)),  2)</f>
        <v>0</v>
      </c>
      <c r="G36" s="34"/>
      <c r="H36" s="34"/>
      <c r="I36" s="142">
        <v>0.23000000000000001</v>
      </c>
      <c r="J36" s="141">
        <f>ROUND(((SUM(BF105:BF112) + SUM(BF132:BF181))*I36),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ROUND((SUM(BG105:BG112) + SUM(BG132:BG181)),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ROUND((SUM(BH105:BH112) + SUM(BH132:BH181)),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ROUND((SUM(BI105:BI112) + SUM(BI132:BI181)),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SO402.1 - PRÍPOJKY CESTNEJ KANALIZÁCIE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J132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177</v>
      </c>
      <c r="E97" s="156"/>
      <c r="F97" s="156"/>
      <c r="G97" s="156"/>
      <c r="H97" s="156"/>
      <c r="I97" s="156"/>
      <c r="J97" s="157">
        <f>J133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2" customFormat="1" ht="19.92" customHeight="1">
      <c r="A98" s="12"/>
      <c r="B98" s="213"/>
      <c r="C98" s="12"/>
      <c r="D98" s="214" t="s">
        <v>323</v>
      </c>
      <c r="E98" s="215"/>
      <c r="F98" s="215"/>
      <c r="G98" s="215"/>
      <c r="H98" s="215"/>
      <c r="I98" s="215"/>
      <c r="J98" s="216">
        <f>J134</f>
        <v>0</v>
      </c>
      <c r="K98" s="12"/>
      <c r="L98" s="213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idden="1" s="12" customFormat="1" ht="19.92" customHeight="1">
      <c r="A99" s="12"/>
      <c r="B99" s="213"/>
      <c r="C99" s="12"/>
      <c r="D99" s="214" t="s">
        <v>324</v>
      </c>
      <c r="E99" s="215"/>
      <c r="F99" s="215"/>
      <c r="G99" s="215"/>
      <c r="H99" s="215"/>
      <c r="I99" s="215"/>
      <c r="J99" s="216">
        <f>J150</f>
        <v>0</v>
      </c>
      <c r="K99" s="12"/>
      <c r="L99" s="213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idden="1" s="12" customFormat="1" ht="19.92" customHeight="1">
      <c r="A100" s="12"/>
      <c r="B100" s="213"/>
      <c r="C100" s="12"/>
      <c r="D100" s="214" t="s">
        <v>557</v>
      </c>
      <c r="E100" s="215"/>
      <c r="F100" s="215"/>
      <c r="G100" s="215"/>
      <c r="H100" s="215"/>
      <c r="I100" s="215"/>
      <c r="J100" s="216">
        <f>J152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326</v>
      </c>
      <c r="E101" s="215"/>
      <c r="F101" s="215"/>
      <c r="G101" s="215"/>
      <c r="H101" s="215"/>
      <c r="I101" s="215"/>
      <c r="J101" s="216">
        <f>J157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12" customFormat="1" ht="19.92" customHeight="1">
      <c r="A102" s="12"/>
      <c r="B102" s="213"/>
      <c r="C102" s="12"/>
      <c r="D102" s="214" t="s">
        <v>327</v>
      </c>
      <c r="E102" s="215"/>
      <c r="F102" s="215"/>
      <c r="G102" s="215"/>
      <c r="H102" s="215"/>
      <c r="I102" s="215"/>
      <c r="J102" s="216">
        <f>J180</f>
        <v>0</v>
      </c>
      <c r="K102" s="12"/>
      <c r="L102" s="213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hidden="1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hidden="1" s="2" customFormat="1" ht="6.96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 s="2" customFormat="1" ht="29.28" customHeight="1">
      <c r="A105" s="34"/>
      <c r="B105" s="35"/>
      <c r="C105" s="153" t="s">
        <v>178</v>
      </c>
      <c r="D105" s="34"/>
      <c r="E105" s="34"/>
      <c r="F105" s="34"/>
      <c r="G105" s="34"/>
      <c r="H105" s="34"/>
      <c r="I105" s="34"/>
      <c r="J105" s="158">
        <f>ROUND(J106 + J107 + J108 + J109 + J110 + J111,2)</f>
        <v>0</v>
      </c>
      <c r="K105" s="34"/>
      <c r="L105" s="56"/>
      <c r="N105" s="159" t="s">
        <v>39</v>
      </c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 s="2" customFormat="1" ht="18" customHeight="1">
      <c r="A106" s="34"/>
      <c r="B106" s="160"/>
      <c r="C106" s="161"/>
      <c r="D106" s="162" t="s">
        <v>179</v>
      </c>
      <c r="E106" s="163"/>
      <c r="F106" s="163"/>
      <c r="G106" s="161"/>
      <c r="H106" s="161"/>
      <c r="I106" s="161"/>
      <c r="J106" s="164">
        <v>0</v>
      </c>
      <c r="K106" s="161"/>
      <c r="L106" s="165"/>
      <c r="M106" s="166"/>
      <c r="N106" s="167" t="s">
        <v>41</v>
      </c>
      <c r="O106" s="166"/>
      <c r="P106" s="166"/>
      <c r="Q106" s="166"/>
      <c r="R106" s="166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168" t="s">
        <v>180</v>
      </c>
      <c r="AZ106" s="166"/>
      <c r="BA106" s="166"/>
      <c r="BB106" s="166"/>
      <c r="BC106" s="166"/>
      <c r="BD106" s="166"/>
      <c r="BE106" s="169">
        <f>IF(N106="základná",J106,0)</f>
        <v>0</v>
      </c>
      <c r="BF106" s="169">
        <f>IF(N106="znížená",J106,0)</f>
        <v>0</v>
      </c>
      <c r="BG106" s="169">
        <f>IF(N106="zákl. prenesená",J106,0)</f>
        <v>0</v>
      </c>
      <c r="BH106" s="169">
        <f>IF(N106="zníž. prenesená",J106,0)</f>
        <v>0</v>
      </c>
      <c r="BI106" s="169">
        <f>IF(N106="nulová",J106,0)</f>
        <v>0</v>
      </c>
      <c r="BJ106" s="168" t="s">
        <v>115</v>
      </c>
      <c r="BK106" s="166"/>
      <c r="BL106" s="166"/>
      <c r="BM106" s="166"/>
    </row>
    <row r="107" hidden="1" s="2" customFormat="1" ht="18" customHeight="1">
      <c r="A107" s="34"/>
      <c r="B107" s="160"/>
      <c r="C107" s="161"/>
      <c r="D107" s="162" t="s">
        <v>182</v>
      </c>
      <c r="E107" s="163"/>
      <c r="F107" s="163"/>
      <c r="G107" s="161"/>
      <c r="H107" s="161"/>
      <c r="I107" s="161"/>
      <c r="J107" s="164">
        <v>0</v>
      </c>
      <c r="K107" s="161"/>
      <c r="L107" s="165"/>
      <c r="M107" s="166"/>
      <c r="N107" s="167" t="s">
        <v>41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180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115</v>
      </c>
      <c r="BK107" s="166"/>
      <c r="BL107" s="166"/>
      <c r="BM107" s="166"/>
    </row>
    <row r="108" hidden="1" s="2" customFormat="1" ht="18" customHeight="1">
      <c r="A108" s="34"/>
      <c r="B108" s="160"/>
      <c r="C108" s="161"/>
      <c r="D108" s="162" t="s">
        <v>182</v>
      </c>
      <c r="E108" s="163"/>
      <c r="F108" s="163"/>
      <c r="G108" s="161"/>
      <c r="H108" s="161"/>
      <c r="I108" s="161"/>
      <c r="J108" s="164">
        <v>0</v>
      </c>
      <c r="K108" s="161"/>
      <c r="L108" s="165"/>
      <c r="M108" s="166"/>
      <c r="N108" s="167" t="s">
        <v>41</v>
      </c>
      <c r="O108" s="166"/>
      <c r="P108" s="166"/>
      <c r="Q108" s="166"/>
      <c r="R108" s="166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8" t="s">
        <v>180</v>
      </c>
      <c r="AZ108" s="166"/>
      <c r="BA108" s="166"/>
      <c r="BB108" s="166"/>
      <c r="BC108" s="166"/>
      <c r="BD108" s="166"/>
      <c r="BE108" s="169">
        <f>IF(N108="základná",J108,0)</f>
        <v>0</v>
      </c>
      <c r="BF108" s="169">
        <f>IF(N108="znížená",J108,0)</f>
        <v>0</v>
      </c>
      <c r="BG108" s="169">
        <f>IF(N108="zákl. prenesená",J108,0)</f>
        <v>0</v>
      </c>
      <c r="BH108" s="169">
        <f>IF(N108="zníž. prenesená",J108,0)</f>
        <v>0</v>
      </c>
      <c r="BI108" s="169">
        <f>IF(N108="nulová",J108,0)</f>
        <v>0</v>
      </c>
      <c r="BJ108" s="168" t="s">
        <v>115</v>
      </c>
      <c r="BK108" s="166"/>
      <c r="BL108" s="166"/>
      <c r="BM108" s="166"/>
    </row>
    <row r="109" hidden="1" s="2" customFormat="1" ht="18" customHeight="1">
      <c r="A109" s="34"/>
      <c r="B109" s="160"/>
      <c r="C109" s="161"/>
      <c r="D109" s="162" t="s">
        <v>183</v>
      </c>
      <c r="E109" s="163"/>
      <c r="F109" s="163"/>
      <c r="G109" s="161"/>
      <c r="H109" s="161"/>
      <c r="I109" s="161"/>
      <c r="J109" s="164">
        <v>0</v>
      </c>
      <c r="K109" s="161"/>
      <c r="L109" s="165"/>
      <c r="M109" s="166"/>
      <c r="N109" s="167" t="s">
        <v>41</v>
      </c>
      <c r="O109" s="166"/>
      <c r="P109" s="166"/>
      <c r="Q109" s="166"/>
      <c r="R109" s="166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8" t="s">
        <v>180</v>
      </c>
      <c r="AZ109" s="166"/>
      <c r="BA109" s="166"/>
      <c r="BB109" s="166"/>
      <c r="BC109" s="166"/>
      <c r="BD109" s="166"/>
      <c r="BE109" s="169">
        <f>IF(N109="základná",J109,0)</f>
        <v>0</v>
      </c>
      <c r="BF109" s="169">
        <f>IF(N109="znížená",J109,0)</f>
        <v>0</v>
      </c>
      <c r="BG109" s="169">
        <f>IF(N109="zákl. prenesená",J109,0)</f>
        <v>0</v>
      </c>
      <c r="BH109" s="169">
        <f>IF(N109="zníž. prenesená",J109,0)</f>
        <v>0</v>
      </c>
      <c r="BI109" s="169">
        <f>IF(N109="nulová",J109,0)</f>
        <v>0</v>
      </c>
      <c r="BJ109" s="168" t="s">
        <v>115</v>
      </c>
      <c r="BK109" s="166"/>
      <c r="BL109" s="166"/>
      <c r="BM109" s="166"/>
    </row>
    <row r="110" hidden="1" s="2" customFormat="1" ht="18" customHeight="1">
      <c r="A110" s="34"/>
      <c r="B110" s="160"/>
      <c r="C110" s="161"/>
      <c r="D110" s="162" t="s">
        <v>328</v>
      </c>
      <c r="E110" s="163"/>
      <c r="F110" s="163"/>
      <c r="G110" s="161"/>
      <c r="H110" s="161"/>
      <c r="I110" s="161"/>
      <c r="J110" s="164">
        <v>0</v>
      </c>
      <c r="K110" s="161"/>
      <c r="L110" s="165"/>
      <c r="M110" s="166"/>
      <c r="N110" s="167" t="s">
        <v>41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180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115</v>
      </c>
      <c r="BK110" s="166"/>
      <c r="BL110" s="166"/>
      <c r="BM110" s="166"/>
    </row>
    <row r="111" hidden="1" s="2" customFormat="1" ht="18" customHeight="1">
      <c r="A111" s="34"/>
      <c r="B111" s="160"/>
      <c r="C111" s="161"/>
      <c r="D111" s="163" t="s">
        <v>185</v>
      </c>
      <c r="E111" s="161"/>
      <c r="F111" s="161"/>
      <c r="G111" s="161"/>
      <c r="H111" s="161"/>
      <c r="I111" s="161"/>
      <c r="J111" s="164">
        <f>ROUND(J30*T111,2)</f>
        <v>0</v>
      </c>
      <c r="K111" s="161"/>
      <c r="L111" s="165"/>
      <c r="M111" s="166"/>
      <c r="N111" s="167" t="s">
        <v>41</v>
      </c>
      <c r="O111" s="166"/>
      <c r="P111" s="166"/>
      <c r="Q111" s="166"/>
      <c r="R111" s="166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8" t="s">
        <v>186</v>
      </c>
      <c r="AZ111" s="166"/>
      <c r="BA111" s="166"/>
      <c r="BB111" s="166"/>
      <c r="BC111" s="166"/>
      <c r="BD111" s="166"/>
      <c r="BE111" s="169">
        <f>IF(N111="základná",J111,0)</f>
        <v>0</v>
      </c>
      <c r="BF111" s="169">
        <f>IF(N111="znížená",J111,0)</f>
        <v>0</v>
      </c>
      <c r="BG111" s="169">
        <f>IF(N111="zákl. prenesená",J111,0)</f>
        <v>0</v>
      </c>
      <c r="BH111" s="169">
        <f>IF(N111="zníž. prenesená",J111,0)</f>
        <v>0</v>
      </c>
      <c r="BI111" s="169">
        <f>IF(N111="nulová",J111,0)</f>
        <v>0</v>
      </c>
      <c r="BJ111" s="168" t="s">
        <v>115</v>
      </c>
      <c r="BK111" s="166"/>
      <c r="BL111" s="166"/>
      <c r="BM111" s="166"/>
    </row>
    <row r="112" hidden="1" s="2" customForma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hidden="1" s="2" customFormat="1" ht="29.28" customHeight="1">
      <c r="A113" s="34"/>
      <c r="B113" s="35"/>
      <c r="C113" s="170" t="s">
        <v>187</v>
      </c>
      <c r="D113" s="143"/>
      <c r="E113" s="143"/>
      <c r="F113" s="143"/>
      <c r="G113" s="143"/>
      <c r="H113" s="143"/>
      <c r="I113" s="143"/>
      <c r="J113" s="171">
        <f>ROUND(J96+J105,2)</f>
        <v>0</v>
      </c>
      <c r="K113" s="143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hidden="1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hidden="1"/>
    <row r="116" hidden="1"/>
    <row r="117" hidden="1"/>
    <row r="118" s="2" customFormat="1" ht="6.96" customHeight="1">
      <c r="A118" s="34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188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15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130" t="str">
        <f>E7</f>
        <v>Tlačiarne – úprava dopravnej infraštruktúry - Mesto Košice</v>
      </c>
      <c r="F122" s="28"/>
      <c r="G122" s="28"/>
      <c r="H122" s="28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168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6.5" customHeight="1">
      <c r="A124" s="34"/>
      <c r="B124" s="35"/>
      <c r="C124" s="34"/>
      <c r="D124" s="34"/>
      <c r="E124" s="68" t="str">
        <f>E9</f>
        <v>SO402.1 - PRÍPOJKY CESTNEJ KANALIZÁCIE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19</v>
      </c>
      <c r="D126" s="34"/>
      <c r="E126" s="34"/>
      <c r="F126" s="23" t="str">
        <f>F12</f>
        <v>ul. Letná, Košice</v>
      </c>
      <c r="G126" s="34"/>
      <c r="H126" s="34"/>
      <c r="I126" s="28" t="s">
        <v>21</v>
      </c>
      <c r="J126" s="70" t="str">
        <f>IF(J12="","",J12)</f>
        <v>9. 8. 2026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25.65" customHeight="1">
      <c r="A128" s="34"/>
      <c r="B128" s="35"/>
      <c r="C128" s="28" t="s">
        <v>23</v>
      </c>
      <c r="D128" s="34"/>
      <c r="E128" s="34"/>
      <c r="F128" s="23" t="str">
        <f>E15</f>
        <v>Mesto Košice, Trieda SNP 48/A, 04011 Košice</v>
      </c>
      <c r="G128" s="34"/>
      <c r="H128" s="34"/>
      <c r="I128" s="28" t="s">
        <v>29</v>
      </c>
      <c r="J128" s="32" t="str">
        <f>E21</f>
        <v>d.g.A design graphic architecture s.r.o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5.15" customHeight="1">
      <c r="A129" s="34"/>
      <c r="B129" s="35"/>
      <c r="C129" s="28" t="s">
        <v>27</v>
      </c>
      <c r="D129" s="34"/>
      <c r="E129" s="34"/>
      <c r="F129" s="23" t="str">
        <f>IF(E18="","",E18)</f>
        <v>Vyplň údaj</v>
      </c>
      <c r="G129" s="34"/>
      <c r="H129" s="34"/>
      <c r="I129" s="28" t="s">
        <v>32</v>
      </c>
      <c r="J129" s="32" t="str">
        <f>E24</f>
        <v xml:space="preserve"> 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0.32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10" customFormat="1" ht="29.28" customHeight="1">
      <c r="A131" s="172"/>
      <c r="B131" s="173"/>
      <c r="C131" s="174" t="s">
        <v>189</v>
      </c>
      <c r="D131" s="175" t="s">
        <v>60</v>
      </c>
      <c r="E131" s="175" t="s">
        <v>56</v>
      </c>
      <c r="F131" s="175" t="s">
        <v>57</v>
      </c>
      <c r="G131" s="175" t="s">
        <v>190</v>
      </c>
      <c r="H131" s="175" t="s">
        <v>191</v>
      </c>
      <c r="I131" s="175" t="s">
        <v>192</v>
      </c>
      <c r="J131" s="176" t="s">
        <v>174</v>
      </c>
      <c r="K131" s="177" t="s">
        <v>193</v>
      </c>
      <c r="L131" s="178"/>
      <c r="M131" s="87" t="s">
        <v>1</v>
      </c>
      <c r="N131" s="88" t="s">
        <v>39</v>
      </c>
      <c r="O131" s="88" t="s">
        <v>194</v>
      </c>
      <c r="P131" s="88" t="s">
        <v>195</v>
      </c>
      <c r="Q131" s="88" t="s">
        <v>196</v>
      </c>
      <c r="R131" s="88" t="s">
        <v>197</v>
      </c>
      <c r="S131" s="88" t="s">
        <v>198</v>
      </c>
      <c r="T131" s="89" t="s">
        <v>199</v>
      </c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</row>
    <row r="132" s="2" customFormat="1" ht="22.8" customHeight="1">
      <c r="A132" s="34"/>
      <c r="B132" s="35"/>
      <c r="C132" s="94" t="s">
        <v>170</v>
      </c>
      <c r="D132" s="34"/>
      <c r="E132" s="34"/>
      <c r="F132" s="34"/>
      <c r="G132" s="34"/>
      <c r="H132" s="34"/>
      <c r="I132" s="34"/>
      <c r="J132" s="179">
        <f>BK132</f>
        <v>0</v>
      </c>
      <c r="K132" s="34"/>
      <c r="L132" s="35"/>
      <c r="M132" s="90"/>
      <c r="N132" s="74"/>
      <c r="O132" s="91"/>
      <c r="P132" s="180">
        <f>P133</f>
        <v>0</v>
      </c>
      <c r="Q132" s="91"/>
      <c r="R132" s="180">
        <f>R133</f>
        <v>793.64830135697991</v>
      </c>
      <c r="S132" s="91"/>
      <c r="T132" s="181">
        <f>T133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T132" s="15" t="s">
        <v>74</v>
      </c>
      <c r="AU132" s="15" t="s">
        <v>176</v>
      </c>
      <c r="BK132" s="182">
        <f>BK133</f>
        <v>0</v>
      </c>
    </row>
    <row r="133" s="11" customFormat="1" ht="25.92" customHeight="1">
      <c r="A133" s="11"/>
      <c r="B133" s="183"/>
      <c r="C133" s="11"/>
      <c r="D133" s="184" t="s">
        <v>74</v>
      </c>
      <c r="E133" s="185" t="s">
        <v>200</v>
      </c>
      <c r="F133" s="185" t="s">
        <v>201</v>
      </c>
      <c r="G133" s="11"/>
      <c r="H133" s="11"/>
      <c r="I133" s="186"/>
      <c r="J133" s="187">
        <f>BK133</f>
        <v>0</v>
      </c>
      <c r="K133" s="11"/>
      <c r="L133" s="183"/>
      <c r="M133" s="188"/>
      <c r="N133" s="189"/>
      <c r="O133" s="189"/>
      <c r="P133" s="190">
        <f>P134+P150+P152+P157+P180</f>
        <v>0</v>
      </c>
      <c r="Q133" s="189"/>
      <c r="R133" s="190">
        <f>R134+R150+R152+R157+R180</f>
        <v>793.64830135697991</v>
      </c>
      <c r="S133" s="189"/>
      <c r="T133" s="191">
        <f>T134+T150+T152+T157+T180</f>
        <v>0</v>
      </c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R133" s="184" t="s">
        <v>83</v>
      </c>
      <c r="AT133" s="192" t="s">
        <v>74</v>
      </c>
      <c r="AU133" s="192" t="s">
        <v>75</v>
      </c>
      <c r="AY133" s="184" t="s">
        <v>202</v>
      </c>
      <c r="BK133" s="193">
        <f>BK134+BK150+BK152+BK157+BK180</f>
        <v>0</v>
      </c>
    </row>
    <row r="134" s="11" customFormat="1" ht="22.8" customHeight="1">
      <c r="A134" s="11"/>
      <c r="B134" s="183"/>
      <c r="C134" s="11"/>
      <c r="D134" s="184" t="s">
        <v>74</v>
      </c>
      <c r="E134" s="217" t="s">
        <v>83</v>
      </c>
      <c r="F134" s="217" t="s">
        <v>329</v>
      </c>
      <c r="G134" s="11"/>
      <c r="H134" s="11"/>
      <c r="I134" s="186"/>
      <c r="J134" s="218">
        <f>BK134</f>
        <v>0</v>
      </c>
      <c r="K134" s="11"/>
      <c r="L134" s="183"/>
      <c r="M134" s="188"/>
      <c r="N134" s="189"/>
      <c r="O134" s="189"/>
      <c r="P134" s="190">
        <f>SUM(P135:P149)</f>
        <v>0</v>
      </c>
      <c r="Q134" s="189"/>
      <c r="R134" s="190">
        <f>SUM(R135:R149)</f>
        <v>548.53557379799997</v>
      </c>
      <c r="S134" s="189"/>
      <c r="T134" s="191">
        <f>SUM(T135:T149)</f>
        <v>0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184" t="s">
        <v>83</v>
      </c>
      <c r="AT134" s="192" t="s">
        <v>74</v>
      </c>
      <c r="AU134" s="192" t="s">
        <v>83</v>
      </c>
      <c r="AY134" s="184" t="s">
        <v>202</v>
      </c>
      <c r="BK134" s="193">
        <f>SUM(BK135:BK149)</f>
        <v>0</v>
      </c>
    </row>
    <row r="135" s="2" customFormat="1" ht="24.15" customHeight="1">
      <c r="A135" s="34"/>
      <c r="B135" s="160"/>
      <c r="C135" s="194" t="s">
        <v>83</v>
      </c>
      <c r="D135" s="194" t="s">
        <v>203</v>
      </c>
      <c r="E135" s="195" t="s">
        <v>1132</v>
      </c>
      <c r="F135" s="196" t="s">
        <v>1133</v>
      </c>
      <c r="G135" s="197" t="s">
        <v>362</v>
      </c>
      <c r="H135" s="198">
        <v>180.731</v>
      </c>
      <c r="I135" s="199"/>
      <c r="J135" s="200">
        <f>ROUND(I135*H135,2)</f>
        <v>0</v>
      </c>
      <c r="K135" s="201"/>
      <c r="L135" s="35"/>
      <c r="M135" s="202" t="s">
        <v>1</v>
      </c>
      <c r="N135" s="203" t="s">
        <v>41</v>
      </c>
      <c r="O135" s="78"/>
      <c r="P135" s="204">
        <f>O135*H135</f>
        <v>0</v>
      </c>
      <c r="Q135" s="204">
        <v>0</v>
      </c>
      <c r="R135" s="204">
        <f>Q135*H135</f>
        <v>0</v>
      </c>
      <c r="S135" s="204">
        <v>0</v>
      </c>
      <c r="T135" s="205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6" t="s">
        <v>218</v>
      </c>
      <c r="AT135" s="206" t="s">
        <v>203</v>
      </c>
      <c r="AU135" s="206" t="s">
        <v>115</v>
      </c>
      <c r="AY135" s="15" t="s">
        <v>202</v>
      </c>
      <c r="BE135" s="207">
        <f>IF(N135="základná",J135,0)</f>
        <v>0</v>
      </c>
      <c r="BF135" s="207">
        <f>IF(N135="znížená",J135,0)</f>
        <v>0</v>
      </c>
      <c r="BG135" s="207">
        <f>IF(N135="zákl. prenesená",J135,0)</f>
        <v>0</v>
      </c>
      <c r="BH135" s="207">
        <f>IF(N135="zníž. prenesená",J135,0)</f>
        <v>0</v>
      </c>
      <c r="BI135" s="207">
        <f>IF(N135="nulová",J135,0)</f>
        <v>0</v>
      </c>
      <c r="BJ135" s="15" t="s">
        <v>115</v>
      </c>
      <c r="BK135" s="207">
        <f>ROUND(I135*H135,2)</f>
        <v>0</v>
      </c>
      <c r="BL135" s="15" t="s">
        <v>218</v>
      </c>
      <c r="BM135" s="206" t="s">
        <v>1134</v>
      </c>
    </row>
    <row r="136" s="2" customFormat="1" ht="24.15" customHeight="1">
      <c r="A136" s="34"/>
      <c r="B136" s="160"/>
      <c r="C136" s="194" t="s">
        <v>115</v>
      </c>
      <c r="D136" s="194" t="s">
        <v>203</v>
      </c>
      <c r="E136" s="195" t="s">
        <v>1135</v>
      </c>
      <c r="F136" s="196" t="s">
        <v>1136</v>
      </c>
      <c r="G136" s="197" t="s">
        <v>362</v>
      </c>
      <c r="H136" s="198">
        <v>180.731</v>
      </c>
      <c r="I136" s="199"/>
      <c r="J136" s="200">
        <f>ROUND(I136*H136,2)</f>
        <v>0</v>
      </c>
      <c r="K136" s="201"/>
      <c r="L136" s="35"/>
      <c r="M136" s="202" t="s">
        <v>1</v>
      </c>
      <c r="N136" s="203" t="s">
        <v>41</v>
      </c>
      <c r="O136" s="78"/>
      <c r="P136" s="204">
        <f>O136*H136</f>
        <v>0</v>
      </c>
      <c r="Q136" s="204">
        <v>0</v>
      </c>
      <c r="R136" s="204">
        <f>Q136*H136</f>
        <v>0</v>
      </c>
      <c r="S136" s="204">
        <v>0</v>
      </c>
      <c r="T136" s="205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6" t="s">
        <v>218</v>
      </c>
      <c r="AT136" s="206" t="s">
        <v>203</v>
      </c>
      <c r="AU136" s="206" t="s">
        <v>115</v>
      </c>
      <c r="AY136" s="15" t="s">
        <v>202</v>
      </c>
      <c r="BE136" s="207">
        <f>IF(N136="základná",J136,0)</f>
        <v>0</v>
      </c>
      <c r="BF136" s="207">
        <f>IF(N136="znížená",J136,0)</f>
        <v>0</v>
      </c>
      <c r="BG136" s="207">
        <f>IF(N136="zákl. prenesená",J136,0)</f>
        <v>0</v>
      </c>
      <c r="BH136" s="207">
        <f>IF(N136="zníž. prenesená",J136,0)</f>
        <v>0</v>
      </c>
      <c r="BI136" s="207">
        <f>IF(N136="nulová",J136,0)</f>
        <v>0</v>
      </c>
      <c r="BJ136" s="15" t="s">
        <v>115</v>
      </c>
      <c r="BK136" s="207">
        <f>ROUND(I136*H136,2)</f>
        <v>0</v>
      </c>
      <c r="BL136" s="15" t="s">
        <v>218</v>
      </c>
      <c r="BM136" s="206" t="s">
        <v>1137</v>
      </c>
    </row>
    <row r="137" s="2" customFormat="1" ht="24.15" customHeight="1">
      <c r="A137" s="34"/>
      <c r="B137" s="160"/>
      <c r="C137" s="194" t="s">
        <v>213</v>
      </c>
      <c r="D137" s="194" t="s">
        <v>203</v>
      </c>
      <c r="E137" s="195" t="s">
        <v>1138</v>
      </c>
      <c r="F137" s="196" t="s">
        <v>1139</v>
      </c>
      <c r="G137" s="197" t="s">
        <v>362</v>
      </c>
      <c r="H137" s="198">
        <v>1225.904</v>
      </c>
      <c r="I137" s="199"/>
      <c r="J137" s="200">
        <f>ROUND(I137*H137,2)</f>
        <v>0</v>
      </c>
      <c r="K137" s="201"/>
      <c r="L137" s="35"/>
      <c r="M137" s="202" t="s">
        <v>1</v>
      </c>
      <c r="N137" s="203" t="s">
        <v>41</v>
      </c>
      <c r="O137" s="78"/>
      <c r="P137" s="204">
        <f>O137*H137</f>
        <v>0</v>
      </c>
      <c r="Q137" s="204">
        <v>0</v>
      </c>
      <c r="R137" s="204">
        <f>Q137*H137</f>
        <v>0</v>
      </c>
      <c r="S137" s="204">
        <v>0</v>
      </c>
      <c r="T137" s="205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6" t="s">
        <v>218</v>
      </c>
      <c r="AT137" s="206" t="s">
        <v>203</v>
      </c>
      <c r="AU137" s="206" t="s">
        <v>115</v>
      </c>
      <c r="AY137" s="15" t="s">
        <v>202</v>
      </c>
      <c r="BE137" s="207">
        <f>IF(N137="základná",J137,0)</f>
        <v>0</v>
      </c>
      <c r="BF137" s="207">
        <f>IF(N137="znížená",J137,0)</f>
        <v>0</v>
      </c>
      <c r="BG137" s="207">
        <f>IF(N137="zákl. prenesená",J137,0)</f>
        <v>0</v>
      </c>
      <c r="BH137" s="207">
        <f>IF(N137="zníž. prenesená",J137,0)</f>
        <v>0</v>
      </c>
      <c r="BI137" s="207">
        <f>IF(N137="nulová",J137,0)</f>
        <v>0</v>
      </c>
      <c r="BJ137" s="15" t="s">
        <v>115</v>
      </c>
      <c r="BK137" s="207">
        <f>ROUND(I137*H137,2)</f>
        <v>0</v>
      </c>
      <c r="BL137" s="15" t="s">
        <v>218</v>
      </c>
      <c r="BM137" s="206" t="s">
        <v>1140</v>
      </c>
    </row>
    <row r="138" s="2" customFormat="1" ht="37.8" customHeight="1">
      <c r="A138" s="34"/>
      <c r="B138" s="160"/>
      <c r="C138" s="194" t="s">
        <v>218</v>
      </c>
      <c r="D138" s="194" t="s">
        <v>203</v>
      </c>
      <c r="E138" s="195" t="s">
        <v>1141</v>
      </c>
      <c r="F138" s="196" t="s">
        <v>1142</v>
      </c>
      <c r="G138" s="197" t="s">
        <v>362</v>
      </c>
      <c r="H138" s="198">
        <v>1225.904</v>
      </c>
      <c r="I138" s="199"/>
      <c r="J138" s="200">
        <f>ROUND(I138*H138,2)</f>
        <v>0</v>
      </c>
      <c r="K138" s="201"/>
      <c r="L138" s="35"/>
      <c r="M138" s="202" t="s">
        <v>1</v>
      </c>
      <c r="N138" s="203" t="s">
        <v>41</v>
      </c>
      <c r="O138" s="78"/>
      <c r="P138" s="204">
        <f>O138*H138</f>
        <v>0</v>
      </c>
      <c r="Q138" s="204">
        <v>0</v>
      </c>
      <c r="R138" s="204">
        <f>Q138*H138</f>
        <v>0</v>
      </c>
      <c r="S138" s="204">
        <v>0</v>
      </c>
      <c r="T138" s="205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6" t="s">
        <v>218</v>
      </c>
      <c r="AT138" s="206" t="s">
        <v>203</v>
      </c>
      <c r="AU138" s="206" t="s">
        <v>115</v>
      </c>
      <c r="AY138" s="15" t="s">
        <v>202</v>
      </c>
      <c r="BE138" s="207">
        <f>IF(N138="základná",J138,0)</f>
        <v>0</v>
      </c>
      <c r="BF138" s="207">
        <f>IF(N138="znížená",J138,0)</f>
        <v>0</v>
      </c>
      <c r="BG138" s="207">
        <f>IF(N138="zákl. prenesená",J138,0)</f>
        <v>0</v>
      </c>
      <c r="BH138" s="207">
        <f>IF(N138="zníž. prenesená",J138,0)</f>
        <v>0</v>
      </c>
      <c r="BI138" s="207">
        <f>IF(N138="nulová",J138,0)</f>
        <v>0</v>
      </c>
      <c r="BJ138" s="15" t="s">
        <v>115</v>
      </c>
      <c r="BK138" s="207">
        <f>ROUND(I138*H138,2)</f>
        <v>0</v>
      </c>
      <c r="BL138" s="15" t="s">
        <v>218</v>
      </c>
      <c r="BM138" s="206" t="s">
        <v>1143</v>
      </c>
    </row>
    <row r="139" s="2" customFormat="1" ht="24.15" customHeight="1">
      <c r="A139" s="34"/>
      <c r="B139" s="160"/>
      <c r="C139" s="194" t="s">
        <v>252</v>
      </c>
      <c r="D139" s="194" t="s">
        <v>203</v>
      </c>
      <c r="E139" s="195" t="s">
        <v>1144</v>
      </c>
      <c r="F139" s="196" t="s">
        <v>1145</v>
      </c>
      <c r="G139" s="197" t="s">
        <v>268</v>
      </c>
      <c r="H139" s="198">
        <v>2174.0369999999998</v>
      </c>
      <c r="I139" s="199"/>
      <c r="J139" s="200">
        <f>ROUND(I139*H139,2)</f>
        <v>0</v>
      </c>
      <c r="K139" s="201"/>
      <c r="L139" s="35"/>
      <c r="M139" s="202" t="s">
        <v>1</v>
      </c>
      <c r="N139" s="203" t="s">
        <v>41</v>
      </c>
      <c r="O139" s="78"/>
      <c r="P139" s="204">
        <f>O139*H139</f>
        <v>0</v>
      </c>
      <c r="Q139" s="204">
        <v>0.00091</v>
      </c>
      <c r="R139" s="204">
        <f>Q139*H139</f>
        <v>1.9783736699999999</v>
      </c>
      <c r="S139" s="204">
        <v>0</v>
      </c>
      <c r="T139" s="205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218</v>
      </c>
      <c r="AT139" s="206" t="s">
        <v>203</v>
      </c>
      <c r="AU139" s="206" t="s">
        <v>115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218</v>
      </c>
      <c r="BM139" s="206" t="s">
        <v>1146</v>
      </c>
    </row>
    <row r="140" s="2" customFormat="1" ht="24.15" customHeight="1">
      <c r="A140" s="34"/>
      <c r="B140" s="160"/>
      <c r="C140" s="194" t="s">
        <v>256</v>
      </c>
      <c r="D140" s="194" t="s">
        <v>203</v>
      </c>
      <c r="E140" s="195" t="s">
        <v>1147</v>
      </c>
      <c r="F140" s="196" t="s">
        <v>1148</v>
      </c>
      <c r="G140" s="197" t="s">
        <v>268</v>
      </c>
      <c r="H140" s="198">
        <v>86.239999999999995</v>
      </c>
      <c r="I140" s="199"/>
      <c r="J140" s="200">
        <f>ROUND(I140*H140,2)</f>
        <v>0</v>
      </c>
      <c r="K140" s="201"/>
      <c r="L140" s="35"/>
      <c r="M140" s="202" t="s">
        <v>1</v>
      </c>
      <c r="N140" s="203" t="s">
        <v>41</v>
      </c>
      <c r="O140" s="78"/>
      <c r="P140" s="204">
        <f>O140*H140</f>
        <v>0</v>
      </c>
      <c r="Q140" s="204">
        <v>0.00083719999999999997</v>
      </c>
      <c r="R140" s="204">
        <f>Q140*H140</f>
        <v>0.072200127999999988</v>
      </c>
      <c r="S140" s="204">
        <v>0</v>
      </c>
      <c r="T140" s="20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218</v>
      </c>
      <c r="AT140" s="206" t="s">
        <v>203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218</v>
      </c>
      <c r="BM140" s="206" t="s">
        <v>1149</v>
      </c>
    </row>
    <row r="141" s="2" customFormat="1" ht="24.15" customHeight="1">
      <c r="A141" s="34"/>
      <c r="B141" s="160"/>
      <c r="C141" s="194" t="s">
        <v>262</v>
      </c>
      <c r="D141" s="194" t="s">
        <v>203</v>
      </c>
      <c r="E141" s="195" t="s">
        <v>1150</v>
      </c>
      <c r="F141" s="196" t="s">
        <v>1151</v>
      </c>
      <c r="G141" s="197" t="s">
        <v>268</v>
      </c>
      <c r="H141" s="198">
        <v>2174.0369999999998</v>
      </c>
      <c r="I141" s="199"/>
      <c r="J141" s="200">
        <f>ROUND(I141*H141,2)</f>
        <v>0</v>
      </c>
      <c r="K141" s="201"/>
      <c r="L141" s="35"/>
      <c r="M141" s="202" t="s">
        <v>1</v>
      </c>
      <c r="N141" s="203" t="s">
        <v>41</v>
      </c>
      <c r="O141" s="78"/>
      <c r="P141" s="204">
        <f>O141*H141</f>
        <v>0</v>
      </c>
      <c r="Q141" s="204">
        <v>0</v>
      </c>
      <c r="R141" s="204">
        <f>Q141*H141</f>
        <v>0</v>
      </c>
      <c r="S141" s="204">
        <v>0</v>
      </c>
      <c r="T141" s="205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218</v>
      </c>
      <c r="AT141" s="206" t="s">
        <v>203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218</v>
      </c>
      <c r="BM141" s="206" t="s">
        <v>1152</v>
      </c>
    </row>
    <row r="142" s="2" customFormat="1" ht="24.15" customHeight="1">
      <c r="A142" s="34"/>
      <c r="B142" s="160"/>
      <c r="C142" s="194" t="s">
        <v>241</v>
      </c>
      <c r="D142" s="194" t="s">
        <v>203</v>
      </c>
      <c r="E142" s="195" t="s">
        <v>1153</v>
      </c>
      <c r="F142" s="196" t="s">
        <v>1154</v>
      </c>
      <c r="G142" s="197" t="s">
        <v>268</v>
      </c>
      <c r="H142" s="198">
        <v>86.239999999999995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</v>
      </c>
      <c r="T142" s="20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218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218</v>
      </c>
      <c r="BM142" s="206" t="s">
        <v>1155</v>
      </c>
    </row>
    <row r="143" s="2" customFormat="1" ht="37.8" customHeight="1">
      <c r="A143" s="34"/>
      <c r="B143" s="160"/>
      <c r="C143" s="194" t="s">
        <v>260</v>
      </c>
      <c r="D143" s="194" t="s">
        <v>203</v>
      </c>
      <c r="E143" s="195" t="s">
        <v>376</v>
      </c>
      <c r="F143" s="196" t="s">
        <v>377</v>
      </c>
      <c r="G143" s="197" t="s">
        <v>362</v>
      </c>
      <c r="H143" s="198">
        <v>404.05799999999999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</v>
      </c>
      <c r="R143" s="204">
        <f>Q143*H143</f>
        <v>0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218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218</v>
      </c>
      <c r="BM143" s="206" t="s">
        <v>1156</v>
      </c>
    </row>
    <row r="144" s="2" customFormat="1" ht="44.25" customHeight="1">
      <c r="A144" s="34"/>
      <c r="B144" s="160"/>
      <c r="C144" s="194" t="s">
        <v>274</v>
      </c>
      <c r="D144" s="194" t="s">
        <v>203</v>
      </c>
      <c r="E144" s="195" t="s">
        <v>379</v>
      </c>
      <c r="F144" s="196" t="s">
        <v>380</v>
      </c>
      <c r="G144" s="197" t="s">
        <v>362</v>
      </c>
      <c r="H144" s="198">
        <v>2828.4059999999999</v>
      </c>
      <c r="I144" s="199"/>
      <c r="J144" s="200">
        <f>ROUND(I144*H144,2)</f>
        <v>0</v>
      </c>
      <c r="K144" s="201"/>
      <c r="L144" s="35"/>
      <c r="M144" s="202" t="s">
        <v>1</v>
      </c>
      <c r="N144" s="203" t="s">
        <v>41</v>
      </c>
      <c r="O144" s="78"/>
      <c r="P144" s="204">
        <f>O144*H144</f>
        <v>0</v>
      </c>
      <c r="Q144" s="204">
        <v>0</v>
      </c>
      <c r="R144" s="204">
        <f>Q144*H144</f>
        <v>0</v>
      </c>
      <c r="S144" s="204">
        <v>0</v>
      </c>
      <c r="T144" s="205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218</v>
      </c>
      <c r="AT144" s="206" t="s">
        <v>203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218</v>
      </c>
      <c r="BM144" s="206" t="s">
        <v>1157</v>
      </c>
    </row>
    <row r="145" s="2" customFormat="1" ht="21.75" customHeight="1">
      <c r="A145" s="34"/>
      <c r="B145" s="160"/>
      <c r="C145" s="194" t="s">
        <v>278</v>
      </c>
      <c r="D145" s="194" t="s">
        <v>203</v>
      </c>
      <c r="E145" s="195" t="s">
        <v>1158</v>
      </c>
      <c r="F145" s="196" t="s">
        <v>708</v>
      </c>
      <c r="G145" s="197" t="s">
        <v>362</v>
      </c>
      <c r="H145" s="198">
        <v>404.05799999999999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218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218</v>
      </c>
      <c r="BM145" s="206" t="s">
        <v>1159</v>
      </c>
    </row>
    <row r="146" s="2" customFormat="1" ht="24.15" customHeight="1">
      <c r="A146" s="34"/>
      <c r="B146" s="160"/>
      <c r="C146" s="194" t="s">
        <v>282</v>
      </c>
      <c r="D146" s="194" t="s">
        <v>203</v>
      </c>
      <c r="E146" s="195" t="s">
        <v>382</v>
      </c>
      <c r="F146" s="196" t="s">
        <v>383</v>
      </c>
      <c r="G146" s="197" t="s">
        <v>384</v>
      </c>
      <c r="H146" s="198">
        <v>727.30399999999997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218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218</v>
      </c>
      <c r="BM146" s="206" t="s">
        <v>1160</v>
      </c>
    </row>
    <row r="147" s="2" customFormat="1" ht="33" customHeight="1">
      <c r="A147" s="34"/>
      <c r="B147" s="160"/>
      <c r="C147" s="194" t="s">
        <v>286</v>
      </c>
      <c r="D147" s="194" t="s">
        <v>203</v>
      </c>
      <c r="E147" s="195" t="s">
        <v>1161</v>
      </c>
      <c r="F147" s="196" t="s">
        <v>1162</v>
      </c>
      <c r="G147" s="197" t="s">
        <v>362</v>
      </c>
      <c r="H147" s="198">
        <v>1002.577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218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218</v>
      </c>
      <c r="BM147" s="206" t="s">
        <v>1163</v>
      </c>
    </row>
    <row r="148" s="2" customFormat="1" ht="24.15" customHeight="1">
      <c r="A148" s="34"/>
      <c r="B148" s="160"/>
      <c r="C148" s="194" t="s">
        <v>290</v>
      </c>
      <c r="D148" s="194" t="s">
        <v>203</v>
      </c>
      <c r="E148" s="195" t="s">
        <v>1164</v>
      </c>
      <c r="F148" s="196" t="s">
        <v>1165</v>
      </c>
      <c r="G148" s="197" t="s">
        <v>362</v>
      </c>
      <c r="H148" s="198">
        <v>303.60300000000001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0</v>
      </c>
      <c r="R148" s="204">
        <f>Q148*H148</f>
        <v>0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218</v>
      </c>
      <c r="AT148" s="206" t="s">
        <v>203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218</v>
      </c>
      <c r="BM148" s="206" t="s">
        <v>1166</v>
      </c>
    </row>
    <row r="149" s="2" customFormat="1" ht="16.5" customHeight="1">
      <c r="A149" s="34"/>
      <c r="B149" s="160"/>
      <c r="C149" s="219" t="s">
        <v>294</v>
      </c>
      <c r="D149" s="219" t="s">
        <v>237</v>
      </c>
      <c r="E149" s="220" t="s">
        <v>1167</v>
      </c>
      <c r="F149" s="221" t="s">
        <v>1168</v>
      </c>
      <c r="G149" s="222" t="s">
        <v>384</v>
      </c>
      <c r="H149" s="223">
        <v>546.48500000000001</v>
      </c>
      <c r="I149" s="224"/>
      <c r="J149" s="225">
        <f>ROUND(I149*H149,2)</f>
        <v>0</v>
      </c>
      <c r="K149" s="226"/>
      <c r="L149" s="227"/>
      <c r="M149" s="228" t="s">
        <v>1</v>
      </c>
      <c r="N149" s="229" t="s">
        <v>41</v>
      </c>
      <c r="O149" s="78"/>
      <c r="P149" s="204">
        <f>O149*H149</f>
        <v>0</v>
      </c>
      <c r="Q149" s="204">
        <v>1</v>
      </c>
      <c r="R149" s="204">
        <f>Q149*H149</f>
        <v>546.48500000000001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241</v>
      </c>
      <c r="AT149" s="206" t="s">
        <v>237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218</v>
      </c>
      <c r="BM149" s="206" t="s">
        <v>1169</v>
      </c>
    </row>
    <row r="150" s="11" customFormat="1" ht="22.8" customHeight="1">
      <c r="A150" s="11"/>
      <c r="B150" s="183"/>
      <c r="C150" s="11"/>
      <c r="D150" s="184" t="s">
        <v>74</v>
      </c>
      <c r="E150" s="217" t="s">
        <v>115</v>
      </c>
      <c r="F150" s="217" t="s">
        <v>402</v>
      </c>
      <c r="G150" s="11"/>
      <c r="H150" s="11"/>
      <c r="I150" s="186"/>
      <c r="J150" s="218">
        <f>BK150</f>
        <v>0</v>
      </c>
      <c r="K150" s="11"/>
      <c r="L150" s="183"/>
      <c r="M150" s="188"/>
      <c r="N150" s="189"/>
      <c r="O150" s="189"/>
      <c r="P150" s="190">
        <f>P151</f>
        <v>0</v>
      </c>
      <c r="Q150" s="189"/>
      <c r="R150" s="190">
        <f>R151</f>
        <v>84.280948600000002</v>
      </c>
      <c r="S150" s="189"/>
      <c r="T150" s="191">
        <f>T151</f>
        <v>0</v>
      </c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R150" s="184" t="s">
        <v>83</v>
      </c>
      <c r="AT150" s="192" t="s">
        <v>74</v>
      </c>
      <c r="AU150" s="192" t="s">
        <v>83</v>
      </c>
      <c r="AY150" s="184" t="s">
        <v>202</v>
      </c>
      <c r="BK150" s="193">
        <f>BK151</f>
        <v>0</v>
      </c>
    </row>
    <row r="151" s="2" customFormat="1" ht="16.5" customHeight="1">
      <c r="A151" s="34"/>
      <c r="B151" s="160"/>
      <c r="C151" s="194" t="s">
        <v>298</v>
      </c>
      <c r="D151" s="194" t="s">
        <v>203</v>
      </c>
      <c r="E151" s="195" t="s">
        <v>1170</v>
      </c>
      <c r="F151" s="196" t="s">
        <v>1171</v>
      </c>
      <c r="G151" s="197" t="s">
        <v>272</v>
      </c>
      <c r="H151" s="198">
        <v>327.61000000000001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0.25725999999999999</v>
      </c>
      <c r="R151" s="204">
        <f>Q151*H151</f>
        <v>84.280948600000002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218</v>
      </c>
      <c r="AT151" s="206" t="s">
        <v>203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218</v>
      </c>
      <c r="BM151" s="206" t="s">
        <v>1172</v>
      </c>
    </row>
    <row r="152" s="11" customFormat="1" ht="22.8" customHeight="1">
      <c r="A152" s="11"/>
      <c r="B152" s="183"/>
      <c r="C152" s="11"/>
      <c r="D152" s="184" t="s">
        <v>74</v>
      </c>
      <c r="E152" s="217" t="s">
        <v>218</v>
      </c>
      <c r="F152" s="217" t="s">
        <v>613</v>
      </c>
      <c r="G152" s="11"/>
      <c r="H152" s="11"/>
      <c r="I152" s="186"/>
      <c r="J152" s="218">
        <f>BK152</f>
        <v>0</v>
      </c>
      <c r="K152" s="11"/>
      <c r="L152" s="183"/>
      <c r="M152" s="188"/>
      <c r="N152" s="189"/>
      <c r="O152" s="189"/>
      <c r="P152" s="190">
        <f>SUM(P153:P156)</f>
        <v>0</v>
      </c>
      <c r="Q152" s="189"/>
      <c r="R152" s="190">
        <f>SUM(R153:R156)</f>
        <v>144.97562695897997</v>
      </c>
      <c r="S152" s="189"/>
      <c r="T152" s="191">
        <f>SUM(T153:T156)</f>
        <v>0</v>
      </c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R152" s="184" t="s">
        <v>83</v>
      </c>
      <c r="AT152" s="192" t="s">
        <v>74</v>
      </c>
      <c r="AU152" s="192" t="s">
        <v>83</v>
      </c>
      <c r="AY152" s="184" t="s">
        <v>202</v>
      </c>
      <c r="BK152" s="193">
        <f>SUM(BK153:BK156)</f>
        <v>0</v>
      </c>
    </row>
    <row r="153" s="2" customFormat="1" ht="24.15" customHeight="1">
      <c r="A153" s="34"/>
      <c r="B153" s="160"/>
      <c r="C153" s="194" t="s">
        <v>302</v>
      </c>
      <c r="D153" s="194" t="s">
        <v>203</v>
      </c>
      <c r="E153" s="195" t="s">
        <v>1173</v>
      </c>
      <c r="F153" s="196" t="s">
        <v>1174</v>
      </c>
      <c r="G153" s="197" t="s">
        <v>362</v>
      </c>
      <c r="H153" s="198">
        <v>0.34999999999999998</v>
      </c>
      <c r="I153" s="199"/>
      <c r="J153" s="200">
        <f>ROUND(I153*H153,2)</f>
        <v>0</v>
      </c>
      <c r="K153" s="201"/>
      <c r="L153" s="35"/>
      <c r="M153" s="202" t="s">
        <v>1</v>
      </c>
      <c r="N153" s="203" t="s">
        <v>41</v>
      </c>
      <c r="O153" s="78"/>
      <c r="P153" s="204">
        <f>O153*H153</f>
        <v>0</v>
      </c>
      <c r="Q153" s="204">
        <v>1.7034</v>
      </c>
      <c r="R153" s="204">
        <f>Q153*H153</f>
        <v>0.59619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218</v>
      </c>
      <c r="AT153" s="206" t="s">
        <v>203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218</v>
      </c>
      <c r="BM153" s="206" t="s">
        <v>1175</v>
      </c>
    </row>
    <row r="154" s="2" customFormat="1" ht="33" customHeight="1">
      <c r="A154" s="34"/>
      <c r="B154" s="160"/>
      <c r="C154" s="194" t="s">
        <v>306</v>
      </c>
      <c r="D154" s="194" t="s">
        <v>203</v>
      </c>
      <c r="E154" s="195" t="s">
        <v>1176</v>
      </c>
      <c r="F154" s="196" t="s">
        <v>1177</v>
      </c>
      <c r="G154" s="197" t="s">
        <v>362</v>
      </c>
      <c r="H154" s="198">
        <v>75.593999999999994</v>
      </c>
      <c r="I154" s="199"/>
      <c r="J154" s="200">
        <f>ROUND(I154*H154,2)</f>
        <v>0</v>
      </c>
      <c r="K154" s="201"/>
      <c r="L154" s="35"/>
      <c r="M154" s="202" t="s">
        <v>1</v>
      </c>
      <c r="N154" s="203" t="s">
        <v>41</v>
      </c>
      <c r="O154" s="78"/>
      <c r="P154" s="204">
        <f>O154*H154</f>
        <v>0</v>
      </c>
      <c r="Q154" s="204">
        <v>1.8907799999999999</v>
      </c>
      <c r="R154" s="204">
        <f>Q154*H154</f>
        <v>142.93162331999997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218</v>
      </c>
      <c r="AT154" s="206" t="s">
        <v>203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218</v>
      </c>
      <c r="BM154" s="206" t="s">
        <v>1178</v>
      </c>
    </row>
    <row r="155" s="2" customFormat="1" ht="24.15" customHeight="1">
      <c r="A155" s="34"/>
      <c r="B155" s="160"/>
      <c r="C155" s="194" t="s">
        <v>310</v>
      </c>
      <c r="D155" s="194" t="s">
        <v>203</v>
      </c>
      <c r="E155" s="195" t="s">
        <v>1179</v>
      </c>
      <c r="F155" s="196" t="s">
        <v>1180</v>
      </c>
      <c r="G155" s="197" t="s">
        <v>362</v>
      </c>
      <c r="H155" s="198">
        <v>0.65000000000000002</v>
      </c>
      <c r="I155" s="199"/>
      <c r="J155" s="200">
        <f>ROUND(I155*H155,2)</f>
        <v>0</v>
      </c>
      <c r="K155" s="201"/>
      <c r="L155" s="35"/>
      <c r="M155" s="202" t="s">
        <v>1</v>
      </c>
      <c r="N155" s="203" t="s">
        <v>41</v>
      </c>
      <c r="O155" s="78"/>
      <c r="P155" s="204">
        <f>O155*H155</f>
        <v>0</v>
      </c>
      <c r="Q155" s="204">
        <v>2.2164700000000002</v>
      </c>
      <c r="R155" s="204">
        <f>Q155*H155</f>
        <v>1.4407055000000002</v>
      </c>
      <c r="S155" s="204">
        <v>0</v>
      </c>
      <c r="T155" s="20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218</v>
      </c>
      <c r="AT155" s="206" t="s">
        <v>203</v>
      </c>
      <c r="AU155" s="206" t="s">
        <v>115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218</v>
      </c>
      <c r="BM155" s="206" t="s">
        <v>1181</v>
      </c>
    </row>
    <row r="156" s="2" customFormat="1" ht="33" customHeight="1">
      <c r="A156" s="34"/>
      <c r="B156" s="160"/>
      <c r="C156" s="194" t="s">
        <v>314</v>
      </c>
      <c r="D156" s="194" t="s">
        <v>203</v>
      </c>
      <c r="E156" s="195" t="s">
        <v>1182</v>
      </c>
      <c r="F156" s="196" t="s">
        <v>1183</v>
      </c>
      <c r="G156" s="197" t="s">
        <v>268</v>
      </c>
      <c r="H156" s="198">
        <v>1.758</v>
      </c>
      <c r="I156" s="199"/>
      <c r="J156" s="200">
        <f>ROUND(I156*H156,2)</f>
        <v>0</v>
      </c>
      <c r="K156" s="201"/>
      <c r="L156" s="35"/>
      <c r="M156" s="202" t="s">
        <v>1</v>
      </c>
      <c r="N156" s="203" t="s">
        <v>41</v>
      </c>
      <c r="O156" s="78"/>
      <c r="P156" s="204">
        <f>O156*H156</f>
        <v>0</v>
      </c>
      <c r="Q156" s="204">
        <v>0.0040433099999999996</v>
      </c>
      <c r="R156" s="204">
        <f>Q156*H156</f>
        <v>0.0071081389799999995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218</v>
      </c>
      <c r="AT156" s="206" t="s">
        <v>203</v>
      </c>
      <c r="AU156" s="206" t="s">
        <v>115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218</v>
      </c>
      <c r="BM156" s="206" t="s">
        <v>1184</v>
      </c>
    </row>
    <row r="157" s="11" customFormat="1" ht="22.8" customHeight="1">
      <c r="A157" s="11"/>
      <c r="B157" s="183"/>
      <c r="C157" s="11"/>
      <c r="D157" s="184" t="s">
        <v>74</v>
      </c>
      <c r="E157" s="217" t="s">
        <v>241</v>
      </c>
      <c r="F157" s="217" t="s">
        <v>456</v>
      </c>
      <c r="G157" s="11"/>
      <c r="H157" s="11"/>
      <c r="I157" s="186"/>
      <c r="J157" s="218">
        <f>BK157</f>
        <v>0</v>
      </c>
      <c r="K157" s="11"/>
      <c r="L157" s="183"/>
      <c r="M157" s="188"/>
      <c r="N157" s="189"/>
      <c r="O157" s="189"/>
      <c r="P157" s="190">
        <f>SUM(P158:P179)</f>
        <v>0</v>
      </c>
      <c r="Q157" s="189"/>
      <c r="R157" s="190">
        <f>SUM(R158:R179)</f>
        <v>15.856152000000002</v>
      </c>
      <c r="S157" s="189"/>
      <c r="T157" s="191">
        <f>SUM(T158:T179)</f>
        <v>0</v>
      </c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R157" s="184" t="s">
        <v>83</v>
      </c>
      <c r="AT157" s="192" t="s">
        <v>74</v>
      </c>
      <c r="AU157" s="192" t="s">
        <v>83</v>
      </c>
      <c r="AY157" s="184" t="s">
        <v>202</v>
      </c>
      <c r="BK157" s="193">
        <f>SUM(BK158:BK179)</f>
        <v>0</v>
      </c>
    </row>
    <row r="158" s="2" customFormat="1" ht="16.5" customHeight="1">
      <c r="A158" s="34"/>
      <c r="B158" s="160"/>
      <c r="C158" s="194" t="s">
        <v>318</v>
      </c>
      <c r="D158" s="194" t="s">
        <v>203</v>
      </c>
      <c r="E158" s="195" t="s">
        <v>1185</v>
      </c>
      <c r="F158" s="196" t="s">
        <v>1186</v>
      </c>
      <c r="G158" s="197" t="s">
        <v>240</v>
      </c>
      <c r="H158" s="198">
        <v>14</v>
      </c>
      <c r="I158" s="199"/>
      <c r="J158" s="200">
        <f>ROUND(I158*H158,2)</f>
        <v>0</v>
      </c>
      <c r="K158" s="201"/>
      <c r="L158" s="35"/>
      <c r="M158" s="202" t="s">
        <v>1</v>
      </c>
      <c r="N158" s="203" t="s">
        <v>41</v>
      </c>
      <c r="O158" s="78"/>
      <c r="P158" s="204">
        <f>O158*H158</f>
        <v>0</v>
      </c>
      <c r="Q158" s="204">
        <v>0.0035699999999999998</v>
      </c>
      <c r="R158" s="204">
        <f>Q158*H158</f>
        <v>0.049979999999999997</v>
      </c>
      <c r="S158" s="204">
        <v>0</v>
      </c>
      <c r="T158" s="205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6" t="s">
        <v>218</v>
      </c>
      <c r="AT158" s="206" t="s">
        <v>203</v>
      </c>
      <c r="AU158" s="206" t="s">
        <v>115</v>
      </c>
      <c r="AY158" s="15" t="s">
        <v>202</v>
      </c>
      <c r="BE158" s="207">
        <f>IF(N158="základná",J158,0)</f>
        <v>0</v>
      </c>
      <c r="BF158" s="207">
        <f>IF(N158="znížená",J158,0)</f>
        <v>0</v>
      </c>
      <c r="BG158" s="207">
        <f>IF(N158="zákl. prenesená",J158,0)</f>
        <v>0</v>
      </c>
      <c r="BH158" s="207">
        <f>IF(N158="zníž. prenesená",J158,0)</f>
        <v>0</v>
      </c>
      <c r="BI158" s="207">
        <f>IF(N158="nulová",J158,0)</f>
        <v>0</v>
      </c>
      <c r="BJ158" s="15" t="s">
        <v>115</v>
      </c>
      <c r="BK158" s="207">
        <f>ROUND(I158*H158,2)</f>
        <v>0</v>
      </c>
      <c r="BL158" s="15" t="s">
        <v>218</v>
      </c>
      <c r="BM158" s="206" t="s">
        <v>1187</v>
      </c>
    </row>
    <row r="159" s="2" customFormat="1" ht="24.15" customHeight="1">
      <c r="A159" s="34"/>
      <c r="B159" s="160"/>
      <c r="C159" s="194" t="s">
        <v>233</v>
      </c>
      <c r="D159" s="194" t="s">
        <v>203</v>
      </c>
      <c r="E159" s="195" t="s">
        <v>1188</v>
      </c>
      <c r="F159" s="196" t="s">
        <v>1189</v>
      </c>
      <c r="G159" s="197" t="s">
        <v>272</v>
      </c>
      <c r="H159" s="198">
        <v>204.47</v>
      </c>
      <c r="I159" s="199"/>
      <c r="J159" s="200">
        <f>ROUND(I159*H159,2)</f>
        <v>0</v>
      </c>
      <c r="K159" s="201"/>
      <c r="L159" s="35"/>
      <c r="M159" s="202" t="s">
        <v>1</v>
      </c>
      <c r="N159" s="203" t="s">
        <v>41</v>
      </c>
      <c r="O159" s="78"/>
      <c r="P159" s="204">
        <f>O159*H159</f>
        <v>0</v>
      </c>
      <c r="Q159" s="204">
        <v>0.0054000000000000003</v>
      </c>
      <c r="R159" s="204">
        <f>Q159*H159</f>
        <v>1.1041380000000001</v>
      </c>
      <c r="S159" s="204">
        <v>0</v>
      </c>
      <c r="T159" s="20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6" t="s">
        <v>218</v>
      </c>
      <c r="AT159" s="206" t="s">
        <v>203</v>
      </c>
      <c r="AU159" s="206" t="s">
        <v>115</v>
      </c>
      <c r="AY159" s="15" t="s">
        <v>202</v>
      </c>
      <c r="BE159" s="207">
        <f>IF(N159="základná",J159,0)</f>
        <v>0</v>
      </c>
      <c r="BF159" s="207">
        <f>IF(N159="znížená",J159,0)</f>
        <v>0</v>
      </c>
      <c r="BG159" s="207">
        <f>IF(N159="zákl. prenesená",J159,0)</f>
        <v>0</v>
      </c>
      <c r="BH159" s="207">
        <f>IF(N159="zníž. prenesená",J159,0)</f>
        <v>0</v>
      </c>
      <c r="BI159" s="207">
        <f>IF(N159="nulová",J159,0)</f>
        <v>0</v>
      </c>
      <c r="BJ159" s="15" t="s">
        <v>115</v>
      </c>
      <c r="BK159" s="207">
        <f>ROUND(I159*H159,2)</f>
        <v>0</v>
      </c>
      <c r="BL159" s="15" t="s">
        <v>218</v>
      </c>
      <c r="BM159" s="206" t="s">
        <v>1190</v>
      </c>
    </row>
    <row r="160" s="2" customFormat="1" ht="24.15" customHeight="1">
      <c r="A160" s="34"/>
      <c r="B160" s="160"/>
      <c r="C160" s="194" t="s">
        <v>7</v>
      </c>
      <c r="D160" s="194" t="s">
        <v>203</v>
      </c>
      <c r="E160" s="195" t="s">
        <v>1191</v>
      </c>
      <c r="F160" s="196" t="s">
        <v>1192</v>
      </c>
      <c r="G160" s="197" t="s">
        <v>272</v>
      </c>
      <c r="H160" s="198">
        <v>36</v>
      </c>
      <c r="I160" s="199"/>
      <c r="J160" s="200">
        <f>ROUND(I160*H160,2)</f>
        <v>0</v>
      </c>
      <c r="K160" s="201"/>
      <c r="L160" s="35"/>
      <c r="M160" s="202" t="s">
        <v>1</v>
      </c>
      <c r="N160" s="203" t="s">
        <v>41</v>
      </c>
      <c r="O160" s="78"/>
      <c r="P160" s="204">
        <f>O160*H160</f>
        <v>0</v>
      </c>
      <c r="Q160" s="204">
        <v>0.0085199999999999998</v>
      </c>
      <c r="R160" s="204">
        <f>Q160*H160</f>
        <v>0.30671999999999999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218</v>
      </c>
      <c r="AT160" s="206" t="s">
        <v>203</v>
      </c>
      <c r="AU160" s="206" t="s">
        <v>115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218</v>
      </c>
      <c r="BM160" s="206" t="s">
        <v>1193</v>
      </c>
    </row>
    <row r="161" s="2" customFormat="1" ht="16.5" customHeight="1">
      <c r="A161" s="34"/>
      <c r="B161" s="160"/>
      <c r="C161" s="194" t="s">
        <v>403</v>
      </c>
      <c r="D161" s="194" t="s">
        <v>203</v>
      </c>
      <c r="E161" s="195" t="s">
        <v>1194</v>
      </c>
      <c r="F161" s="196" t="s">
        <v>1195</v>
      </c>
      <c r="G161" s="197" t="s">
        <v>272</v>
      </c>
      <c r="H161" s="198">
        <v>204.47</v>
      </c>
      <c r="I161" s="199"/>
      <c r="J161" s="200">
        <f>ROUND(I161*H161,2)</f>
        <v>0</v>
      </c>
      <c r="K161" s="201"/>
      <c r="L161" s="35"/>
      <c r="M161" s="202" t="s">
        <v>1</v>
      </c>
      <c r="N161" s="203" t="s">
        <v>41</v>
      </c>
      <c r="O161" s="78"/>
      <c r="P161" s="204">
        <f>O161*H161</f>
        <v>0</v>
      </c>
      <c r="Q161" s="204">
        <v>0</v>
      </c>
      <c r="R161" s="204">
        <f>Q161*H161</f>
        <v>0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218</v>
      </c>
      <c r="AT161" s="206" t="s">
        <v>203</v>
      </c>
      <c r="AU161" s="206" t="s">
        <v>115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218</v>
      </c>
      <c r="BM161" s="206" t="s">
        <v>1196</v>
      </c>
    </row>
    <row r="162" s="2" customFormat="1" ht="16.5" customHeight="1">
      <c r="A162" s="34"/>
      <c r="B162" s="160"/>
      <c r="C162" s="194" t="s">
        <v>407</v>
      </c>
      <c r="D162" s="194" t="s">
        <v>203</v>
      </c>
      <c r="E162" s="195" t="s">
        <v>1197</v>
      </c>
      <c r="F162" s="196" t="s">
        <v>1198</v>
      </c>
      <c r="G162" s="197" t="s">
        <v>272</v>
      </c>
      <c r="H162" s="198">
        <v>36</v>
      </c>
      <c r="I162" s="199"/>
      <c r="J162" s="200">
        <f>ROUND(I162*H162,2)</f>
        <v>0</v>
      </c>
      <c r="K162" s="201"/>
      <c r="L162" s="35"/>
      <c r="M162" s="202" t="s">
        <v>1</v>
      </c>
      <c r="N162" s="203" t="s">
        <v>41</v>
      </c>
      <c r="O162" s="78"/>
      <c r="P162" s="204">
        <f>O162*H162</f>
        <v>0</v>
      </c>
      <c r="Q162" s="204">
        <v>0</v>
      </c>
      <c r="R162" s="204">
        <f>Q162*H162</f>
        <v>0</v>
      </c>
      <c r="S162" s="204">
        <v>0</v>
      </c>
      <c r="T162" s="205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6" t="s">
        <v>218</v>
      </c>
      <c r="AT162" s="206" t="s">
        <v>203</v>
      </c>
      <c r="AU162" s="206" t="s">
        <v>115</v>
      </c>
      <c r="AY162" s="15" t="s">
        <v>202</v>
      </c>
      <c r="BE162" s="207">
        <f>IF(N162="základná",J162,0)</f>
        <v>0</v>
      </c>
      <c r="BF162" s="207">
        <f>IF(N162="znížená",J162,0)</f>
        <v>0</v>
      </c>
      <c r="BG162" s="207">
        <f>IF(N162="zákl. prenesená",J162,0)</f>
        <v>0</v>
      </c>
      <c r="BH162" s="207">
        <f>IF(N162="zníž. prenesená",J162,0)</f>
        <v>0</v>
      </c>
      <c r="BI162" s="207">
        <f>IF(N162="nulová",J162,0)</f>
        <v>0</v>
      </c>
      <c r="BJ162" s="15" t="s">
        <v>115</v>
      </c>
      <c r="BK162" s="207">
        <f>ROUND(I162*H162,2)</f>
        <v>0</v>
      </c>
      <c r="BL162" s="15" t="s">
        <v>218</v>
      </c>
      <c r="BM162" s="206" t="s">
        <v>1199</v>
      </c>
    </row>
    <row r="163" s="2" customFormat="1" ht="37.8" customHeight="1">
      <c r="A163" s="34"/>
      <c r="B163" s="160"/>
      <c r="C163" s="194" t="s">
        <v>411</v>
      </c>
      <c r="D163" s="194" t="s">
        <v>203</v>
      </c>
      <c r="E163" s="195" t="s">
        <v>1200</v>
      </c>
      <c r="F163" s="196" t="s">
        <v>1201</v>
      </c>
      <c r="G163" s="197" t="s">
        <v>240</v>
      </c>
      <c r="H163" s="198">
        <v>8</v>
      </c>
      <c r="I163" s="199"/>
      <c r="J163" s="200">
        <f>ROUND(I163*H163,2)</f>
        <v>0</v>
      </c>
      <c r="K163" s="201"/>
      <c r="L163" s="35"/>
      <c r="M163" s="202" t="s">
        <v>1</v>
      </c>
      <c r="N163" s="203" t="s">
        <v>41</v>
      </c>
      <c r="O163" s="78"/>
      <c r="P163" s="204">
        <f>O163*H163</f>
        <v>0</v>
      </c>
      <c r="Q163" s="204">
        <v>0</v>
      </c>
      <c r="R163" s="204">
        <f>Q163*H163</f>
        <v>0</v>
      </c>
      <c r="S163" s="204">
        <v>0</v>
      </c>
      <c r="T163" s="20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6" t="s">
        <v>218</v>
      </c>
      <c r="AT163" s="206" t="s">
        <v>203</v>
      </c>
      <c r="AU163" s="206" t="s">
        <v>115</v>
      </c>
      <c r="AY163" s="15" t="s">
        <v>202</v>
      </c>
      <c r="BE163" s="207">
        <f>IF(N163="základná",J163,0)</f>
        <v>0</v>
      </c>
      <c r="BF163" s="207">
        <f>IF(N163="znížená",J163,0)</f>
        <v>0</v>
      </c>
      <c r="BG163" s="207">
        <f>IF(N163="zákl. prenesená",J163,0)</f>
        <v>0</v>
      </c>
      <c r="BH163" s="207">
        <f>IF(N163="zníž. prenesená",J163,0)</f>
        <v>0</v>
      </c>
      <c r="BI163" s="207">
        <f>IF(N163="nulová",J163,0)</f>
        <v>0</v>
      </c>
      <c r="BJ163" s="15" t="s">
        <v>115</v>
      </c>
      <c r="BK163" s="207">
        <f>ROUND(I163*H163,2)</f>
        <v>0</v>
      </c>
      <c r="BL163" s="15" t="s">
        <v>218</v>
      </c>
      <c r="BM163" s="206" t="s">
        <v>1202</v>
      </c>
    </row>
    <row r="164" s="2" customFormat="1" ht="24.15" customHeight="1">
      <c r="A164" s="34"/>
      <c r="B164" s="160"/>
      <c r="C164" s="219" t="s">
        <v>415</v>
      </c>
      <c r="D164" s="219" t="s">
        <v>237</v>
      </c>
      <c r="E164" s="220" t="s">
        <v>1203</v>
      </c>
      <c r="F164" s="221" t="s">
        <v>1204</v>
      </c>
      <c r="G164" s="222" t="s">
        <v>240</v>
      </c>
      <c r="H164" s="223">
        <v>8</v>
      </c>
      <c r="I164" s="224"/>
      <c r="J164" s="225">
        <f>ROUND(I164*H164,2)</f>
        <v>0</v>
      </c>
      <c r="K164" s="226"/>
      <c r="L164" s="227"/>
      <c r="M164" s="228" t="s">
        <v>1</v>
      </c>
      <c r="N164" s="229" t="s">
        <v>41</v>
      </c>
      <c r="O164" s="78"/>
      <c r="P164" s="204">
        <f>O164*H164</f>
        <v>0</v>
      </c>
      <c r="Q164" s="204">
        <v>0.034290000000000001</v>
      </c>
      <c r="R164" s="204">
        <f>Q164*H164</f>
        <v>0.27432000000000001</v>
      </c>
      <c r="S164" s="204">
        <v>0</v>
      </c>
      <c r="T164" s="20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6" t="s">
        <v>241</v>
      </c>
      <c r="AT164" s="206" t="s">
        <v>237</v>
      </c>
      <c r="AU164" s="206" t="s">
        <v>115</v>
      </c>
      <c r="AY164" s="15" t="s">
        <v>202</v>
      </c>
      <c r="BE164" s="207">
        <f>IF(N164="základná",J164,0)</f>
        <v>0</v>
      </c>
      <c r="BF164" s="207">
        <f>IF(N164="znížená",J164,0)</f>
        <v>0</v>
      </c>
      <c r="BG164" s="207">
        <f>IF(N164="zákl. prenesená",J164,0)</f>
        <v>0</v>
      </c>
      <c r="BH164" s="207">
        <f>IF(N164="zníž. prenesená",J164,0)</f>
        <v>0</v>
      </c>
      <c r="BI164" s="207">
        <f>IF(N164="nulová",J164,0)</f>
        <v>0</v>
      </c>
      <c r="BJ164" s="15" t="s">
        <v>115</v>
      </c>
      <c r="BK164" s="207">
        <f>ROUND(I164*H164,2)</f>
        <v>0</v>
      </c>
      <c r="BL164" s="15" t="s">
        <v>218</v>
      </c>
      <c r="BM164" s="206" t="s">
        <v>1205</v>
      </c>
    </row>
    <row r="165" s="2" customFormat="1" ht="24.15" customHeight="1">
      <c r="A165" s="34"/>
      <c r="B165" s="160"/>
      <c r="C165" s="219" t="s">
        <v>419</v>
      </c>
      <c r="D165" s="219" t="s">
        <v>237</v>
      </c>
      <c r="E165" s="220" t="s">
        <v>1206</v>
      </c>
      <c r="F165" s="221" t="s">
        <v>1207</v>
      </c>
      <c r="G165" s="222" t="s">
        <v>240</v>
      </c>
      <c r="H165" s="223">
        <v>8</v>
      </c>
      <c r="I165" s="224"/>
      <c r="J165" s="225">
        <f>ROUND(I165*H165,2)</f>
        <v>0</v>
      </c>
      <c r="K165" s="226"/>
      <c r="L165" s="227"/>
      <c r="M165" s="228" t="s">
        <v>1</v>
      </c>
      <c r="N165" s="229" t="s">
        <v>41</v>
      </c>
      <c r="O165" s="78"/>
      <c r="P165" s="204">
        <f>O165*H165</f>
        <v>0</v>
      </c>
      <c r="Q165" s="204">
        <v>0.048439999999999997</v>
      </c>
      <c r="R165" s="204">
        <f>Q165*H165</f>
        <v>0.38751999999999998</v>
      </c>
      <c r="S165" s="204">
        <v>0</v>
      </c>
      <c r="T165" s="20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6" t="s">
        <v>241</v>
      </c>
      <c r="AT165" s="206" t="s">
        <v>237</v>
      </c>
      <c r="AU165" s="206" t="s">
        <v>115</v>
      </c>
      <c r="AY165" s="15" t="s">
        <v>202</v>
      </c>
      <c r="BE165" s="207">
        <f>IF(N165="základná",J165,0)</f>
        <v>0</v>
      </c>
      <c r="BF165" s="207">
        <f>IF(N165="znížená",J165,0)</f>
        <v>0</v>
      </c>
      <c r="BG165" s="207">
        <f>IF(N165="zákl. prenesená",J165,0)</f>
        <v>0</v>
      </c>
      <c r="BH165" s="207">
        <f>IF(N165="zníž. prenesená",J165,0)</f>
        <v>0</v>
      </c>
      <c r="BI165" s="207">
        <f>IF(N165="nulová",J165,0)</f>
        <v>0</v>
      </c>
      <c r="BJ165" s="15" t="s">
        <v>115</v>
      </c>
      <c r="BK165" s="207">
        <f>ROUND(I165*H165,2)</f>
        <v>0</v>
      </c>
      <c r="BL165" s="15" t="s">
        <v>218</v>
      </c>
      <c r="BM165" s="206" t="s">
        <v>1208</v>
      </c>
    </row>
    <row r="166" s="2" customFormat="1" ht="24.15" customHeight="1">
      <c r="A166" s="34"/>
      <c r="B166" s="160"/>
      <c r="C166" s="219" t="s">
        <v>424</v>
      </c>
      <c r="D166" s="219" t="s">
        <v>237</v>
      </c>
      <c r="E166" s="220" t="s">
        <v>1209</v>
      </c>
      <c r="F166" s="221" t="s">
        <v>1210</v>
      </c>
      <c r="G166" s="222" t="s">
        <v>240</v>
      </c>
      <c r="H166" s="223">
        <v>16</v>
      </c>
      <c r="I166" s="224"/>
      <c r="J166" s="225">
        <f>ROUND(I166*H166,2)</f>
        <v>0</v>
      </c>
      <c r="K166" s="226"/>
      <c r="L166" s="227"/>
      <c r="M166" s="228" t="s">
        <v>1</v>
      </c>
      <c r="N166" s="229" t="s">
        <v>41</v>
      </c>
      <c r="O166" s="78"/>
      <c r="P166" s="204">
        <f>O166*H166</f>
        <v>0</v>
      </c>
      <c r="Q166" s="204">
        <v>0.00175</v>
      </c>
      <c r="R166" s="204">
        <f>Q166*H166</f>
        <v>0.028000000000000001</v>
      </c>
      <c r="S166" s="204">
        <v>0</v>
      </c>
      <c r="T166" s="20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6" t="s">
        <v>241</v>
      </c>
      <c r="AT166" s="206" t="s">
        <v>237</v>
      </c>
      <c r="AU166" s="206" t="s">
        <v>115</v>
      </c>
      <c r="AY166" s="15" t="s">
        <v>202</v>
      </c>
      <c r="BE166" s="207">
        <f>IF(N166="základná",J166,0)</f>
        <v>0</v>
      </c>
      <c r="BF166" s="207">
        <f>IF(N166="znížená",J166,0)</f>
        <v>0</v>
      </c>
      <c r="BG166" s="207">
        <f>IF(N166="zákl. prenesená",J166,0)</f>
        <v>0</v>
      </c>
      <c r="BH166" s="207">
        <f>IF(N166="zníž. prenesená",J166,0)</f>
        <v>0</v>
      </c>
      <c r="BI166" s="207">
        <f>IF(N166="nulová",J166,0)</f>
        <v>0</v>
      </c>
      <c r="BJ166" s="15" t="s">
        <v>115</v>
      </c>
      <c r="BK166" s="207">
        <f>ROUND(I166*H166,2)</f>
        <v>0</v>
      </c>
      <c r="BL166" s="15" t="s">
        <v>218</v>
      </c>
      <c r="BM166" s="206" t="s">
        <v>1211</v>
      </c>
    </row>
    <row r="167" s="2" customFormat="1" ht="16.5" customHeight="1">
      <c r="A167" s="34"/>
      <c r="B167" s="160"/>
      <c r="C167" s="219" t="s">
        <v>428</v>
      </c>
      <c r="D167" s="219" t="s">
        <v>237</v>
      </c>
      <c r="E167" s="220" t="s">
        <v>1212</v>
      </c>
      <c r="F167" s="221" t="s">
        <v>1213</v>
      </c>
      <c r="G167" s="222" t="s">
        <v>240</v>
      </c>
      <c r="H167" s="223">
        <v>8</v>
      </c>
      <c r="I167" s="224"/>
      <c r="J167" s="225">
        <f>ROUND(I167*H167,2)</f>
        <v>0</v>
      </c>
      <c r="K167" s="226"/>
      <c r="L167" s="227"/>
      <c r="M167" s="228" t="s">
        <v>1</v>
      </c>
      <c r="N167" s="229" t="s">
        <v>41</v>
      </c>
      <c r="O167" s="78"/>
      <c r="P167" s="204">
        <f>O167*H167</f>
        <v>0</v>
      </c>
      <c r="Q167" s="204">
        <v>0.056800000000000003</v>
      </c>
      <c r="R167" s="204">
        <f>Q167*H167</f>
        <v>0.45440000000000003</v>
      </c>
      <c r="S167" s="204">
        <v>0</v>
      </c>
      <c r="T167" s="20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6" t="s">
        <v>241</v>
      </c>
      <c r="AT167" s="206" t="s">
        <v>237</v>
      </c>
      <c r="AU167" s="206" t="s">
        <v>115</v>
      </c>
      <c r="AY167" s="15" t="s">
        <v>202</v>
      </c>
      <c r="BE167" s="207">
        <f>IF(N167="základná",J167,0)</f>
        <v>0</v>
      </c>
      <c r="BF167" s="207">
        <f>IF(N167="znížená",J167,0)</f>
        <v>0</v>
      </c>
      <c r="BG167" s="207">
        <f>IF(N167="zákl. prenesená",J167,0)</f>
        <v>0</v>
      </c>
      <c r="BH167" s="207">
        <f>IF(N167="zníž. prenesená",J167,0)</f>
        <v>0</v>
      </c>
      <c r="BI167" s="207">
        <f>IF(N167="nulová",J167,0)</f>
        <v>0</v>
      </c>
      <c r="BJ167" s="15" t="s">
        <v>115</v>
      </c>
      <c r="BK167" s="207">
        <f>ROUND(I167*H167,2)</f>
        <v>0</v>
      </c>
      <c r="BL167" s="15" t="s">
        <v>218</v>
      </c>
      <c r="BM167" s="206" t="s">
        <v>1214</v>
      </c>
    </row>
    <row r="168" s="2" customFormat="1" ht="24.15" customHeight="1">
      <c r="A168" s="34"/>
      <c r="B168" s="160"/>
      <c r="C168" s="219" t="s">
        <v>432</v>
      </c>
      <c r="D168" s="219" t="s">
        <v>237</v>
      </c>
      <c r="E168" s="220" t="s">
        <v>1215</v>
      </c>
      <c r="F168" s="221" t="s">
        <v>1216</v>
      </c>
      <c r="G168" s="222" t="s">
        <v>240</v>
      </c>
      <c r="H168" s="223">
        <v>8</v>
      </c>
      <c r="I168" s="224"/>
      <c r="J168" s="225">
        <f>ROUND(I168*H168,2)</f>
        <v>0</v>
      </c>
      <c r="K168" s="226"/>
      <c r="L168" s="227"/>
      <c r="M168" s="228" t="s">
        <v>1</v>
      </c>
      <c r="N168" s="229" t="s">
        <v>41</v>
      </c>
      <c r="O168" s="78"/>
      <c r="P168" s="204">
        <f>O168*H168</f>
        <v>0</v>
      </c>
      <c r="Q168" s="204">
        <v>0.15229999999999999</v>
      </c>
      <c r="R168" s="204">
        <f>Q168*H168</f>
        <v>1.2183999999999999</v>
      </c>
      <c r="S168" s="204">
        <v>0</v>
      </c>
      <c r="T168" s="205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6" t="s">
        <v>241</v>
      </c>
      <c r="AT168" s="206" t="s">
        <v>237</v>
      </c>
      <c r="AU168" s="206" t="s">
        <v>115</v>
      </c>
      <c r="AY168" s="15" t="s">
        <v>202</v>
      </c>
      <c r="BE168" s="207">
        <f>IF(N168="základná",J168,0)</f>
        <v>0</v>
      </c>
      <c r="BF168" s="207">
        <f>IF(N168="znížená",J168,0)</f>
        <v>0</v>
      </c>
      <c r="BG168" s="207">
        <f>IF(N168="zákl. prenesená",J168,0)</f>
        <v>0</v>
      </c>
      <c r="BH168" s="207">
        <f>IF(N168="zníž. prenesená",J168,0)</f>
        <v>0</v>
      </c>
      <c r="BI168" s="207">
        <f>IF(N168="nulová",J168,0)</f>
        <v>0</v>
      </c>
      <c r="BJ168" s="15" t="s">
        <v>115</v>
      </c>
      <c r="BK168" s="207">
        <f>ROUND(I168*H168,2)</f>
        <v>0</v>
      </c>
      <c r="BL168" s="15" t="s">
        <v>218</v>
      </c>
      <c r="BM168" s="206" t="s">
        <v>1217</v>
      </c>
    </row>
    <row r="169" s="2" customFormat="1" ht="24.15" customHeight="1">
      <c r="A169" s="34"/>
      <c r="B169" s="160"/>
      <c r="C169" s="194" t="s">
        <v>436</v>
      </c>
      <c r="D169" s="194" t="s">
        <v>203</v>
      </c>
      <c r="E169" s="195" t="s">
        <v>1218</v>
      </c>
      <c r="F169" s="196" t="s">
        <v>1219</v>
      </c>
      <c r="G169" s="197" t="s">
        <v>240</v>
      </c>
      <c r="H169" s="198">
        <v>7</v>
      </c>
      <c r="I169" s="199"/>
      <c r="J169" s="200">
        <f>ROUND(I169*H169,2)</f>
        <v>0</v>
      </c>
      <c r="K169" s="201"/>
      <c r="L169" s="35"/>
      <c r="M169" s="202" t="s">
        <v>1</v>
      </c>
      <c r="N169" s="203" t="s">
        <v>41</v>
      </c>
      <c r="O169" s="78"/>
      <c r="P169" s="204">
        <f>O169*H169</f>
        <v>0</v>
      </c>
      <c r="Q169" s="204">
        <v>0.34098800000000001</v>
      </c>
      <c r="R169" s="204">
        <f>Q169*H169</f>
        <v>2.3869160000000003</v>
      </c>
      <c r="S169" s="204">
        <v>0</v>
      </c>
      <c r="T169" s="205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6" t="s">
        <v>218</v>
      </c>
      <c r="AT169" s="206" t="s">
        <v>203</v>
      </c>
      <c r="AU169" s="206" t="s">
        <v>115</v>
      </c>
      <c r="AY169" s="15" t="s">
        <v>202</v>
      </c>
      <c r="BE169" s="207">
        <f>IF(N169="základná",J169,0)</f>
        <v>0</v>
      </c>
      <c r="BF169" s="207">
        <f>IF(N169="znížená",J169,0)</f>
        <v>0</v>
      </c>
      <c r="BG169" s="207">
        <f>IF(N169="zákl. prenesená",J169,0)</f>
        <v>0</v>
      </c>
      <c r="BH169" s="207">
        <f>IF(N169="zníž. prenesená",J169,0)</f>
        <v>0</v>
      </c>
      <c r="BI169" s="207">
        <f>IF(N169="nulová",J169,0)</f>
        <v>0</v>
      </c>
      <c r="BJ169" s="15" t="s">
        <v>115</v>
      </c>
      <c r="BK169" s="207">
        <f>ROUND(I169*H169,2)</f>
        <v>0</v>
      </c>
      <c r="BL169" s="15" t="s">
        <v>218</v>
      </c>
      <c r="BM169" s="206" t="s">
        <v>1220</v>
      </c>
    </row>
    <row r="170" s="2" customFormat="1" ht="24.15" customHeight="1">
      <c r="A170" s="34"/>
      <c r="B170" s="160"/>
      <c r="C170" s="219" t="s">
        <v>440</v>
      </c>
      <c r="D170" s="219" t="s">
        <v>237</v>
      </c>
      <c r="E170" s="220" t="s">
        <v>1221</v>
      </c>
      <c r="F170" s="221" t="s">
        <v>1222</v>
      </c>
      <c r="G170" s="222" t="s">
        <v>240</v>
      </c>
      <c r="H170" s="223">
        <v>7</v>
      </c>
      <c r="I170" s="224"/>
      <c r="J170" s="225">
        <f>ROUND(I170*H170,2)</f>
        <v>0</v>
      </c>
      <c r="K170" s="226"/>
      <c r="L170" s="227"/>
      <c r="M170" s="228" t="s">
        <v>1</v>
      </c>
      <c r="N170" s="229" t="s">
        <v>41</v>
      </c>
      <c r="O170" s="78"/>
      <c r="P170" s="204">
        <f>O170*H170</f>
        <v>0</v>
      </c>
      <c r="Q170" s="204">
        <v>0.099000000000000005</v>
      </c>
      <c r="R170" s="204">
        <f>Q170*H170</f>
        <v>0.69300000000000006</v>
      </c>
      <c r="S170" s="204">
        <v>0</v>
      </c>
      <c r="T170" s="20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6" t="s">
        <v>241</v>
      </c>
      <c r="AT170" s="206" t="s">
        <v>237</v>
      </c>
      <c r="AU170" s="206" t="s">
        <v>115</v>
      </c>
      <c r="AY170" s="15" t="s">
        <v>202</v>
      </c>
      <c r="BE170" s="207">
        <f>IF(N170="základná",J170,0)</f>
        <v>0</v>
      </c>
      <c r="BF170" s="207">
        <f>IF(N170="znížená",J170,0)</f>
        <v>0</v>
      </c>
      <c r="BG170" s="207">
        <f>IF(N170="zákl. prenesená",J170,0)</f>
        <v>0</v>
      </c>
      <c r="BH170" s="207">
        <f>IF(N170="zníž. prenesená",J170,0)</f>
        <v>0</v>
      </c>
      <c r="BI170" s="207">
        <f>IF(N170="nulová",J170,0)</f>
        <v>0</v>
      </c>
      <c r="BJ170" s="15" t="s">
        <v>115</v>
      </c>
      <c r="BK170" s="207">
        <f>ROUND(I170*H170,2)</f>
        <v>0</v>
      </c>
      <c r="BL170" s="15" t="s">
        <v>218</v>
      </c>
      <c r="BM170" s="206" t="s">
        <v>1223</v>
      </c>
    </row>
    <row r="171" s="2" customFormat="1" ht="24.15" customHeight="1">
      <c r="A171" s="34"/>
      <c r="B171" s="160"/>
      <c r="C171" s="219" t="s">
        <v>444</v>
      </c>
      <c r="D171" s="219" t="s">
        <v>237</v>
      </c>
      <c r="E171" s="220" t="s">
        <v>1224</v>
      </c>
      <c r="F171" s="221" t="s">
        <v>1225</v>
      </c>
      <c r="G171" s="222" t="s">
        <v>240</v>
      </c>
      <c r="H171" s="223">
        <v>7</v>
      </c>
      <c r="I171" s="224"/>
      <c r="J171" s="225">
        <f>ROUND(I171*H171,2)</f>
        <v>0</v>
      </c>
      <c r="K171" s="226"/>
      <c r="L171" s="227"/>
      <c r="M171" s="228" t="s">
        <v>1</v>
      </c>
      <c r="N171" s="229" t="s">
        <v>41</v>
      </c>
      <c r="O171" s="78"/>
      <c r="P171" s="204">
        <f>O171*H171</f>
        <v>0</v>
      </c>
      <c r="Q171" s="204">
        <v>0.059999999999999998</v>
      </c>
      <c r="R171" s="204">
        <f>Q171*H171</f>
        <v>0.41999999999999998</v>
      </c>
      <c r="S171" s="204">
        <v>0</v>
      </c>
      <c r="T171" s="20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6" t="s">
        <v>241</v>
      </c>
      <c r="AT171" s="206" t="s">
        <v>237</v>
      </c>
      <c r="AU171" s="206" t="s">
        <v>115</v>
      </c>
      <c r="AY171" s="15" t="s">
        <v>202</v>
      </c>
      <c r="BE171" s="207">
        <f>IF(N171="základná",J171,0)</f>
        <v>0</v>
      </c>
      <c r="BF171" s="207">
        <f>IF(N171="znížená",J171,0)</f>
        <v>0</v>
      </c>
      <c r="BG171" s="207">
        <f>IF(N171="zákl. prenesená",J171,0)</f>
        <v>0</v>
      </c>
      <c r="BH171" s="207">
        <f>IF(N171="zníž. prenesená",J171,0)</f>
        <v>0</v>
      </c>
      <c r="BI171" s="207">
        <f>IF(N171="nulová",J171,0)</f>
        <v>0</v>
      </c>
      <c r="BJ171" s="15" t="s">
        <v>115</v>
      </c>
      <c r="BK171" s="207">
        <f>ROUND(I171*H171,2)</f>
        <v>0</v>
      </c>
      <c r="BL171" s="15" t="s">
        <v>218</v>
      </c>
      <c r="BM171" s="206" t="s">
        <v>1226</v>
      </c>
    </row>
    <row r="172" s="2" customFormat="1" ht="24.15" customHeight="1">
      <c r="A172" s="34"/>
      <c r="B172" s="160"/>
      <c r="C172" s="219" t="s">
        <v>448</v>
      </c>
      <c r="D172" s="219" t="s">
        <v>237</v>
      </c>
      <c r="E172" s="220" t="s">
        <v>1227</v>
      </c>
      <c r="F172" s="221" t="s">
        <v>1228</v>
      </c>
      <c r="G172" s="222" t="s">
        <v>240</v>
      </c>
      <c r="H172" s="223">
        <v>7</v>
      </c>
      <c r="I172" s="224"/>
      <c r="J172" s="225">
        <f>ROUND(I172*H172,2)</f>
        <v>0</v>
      </c>
      <c r="K172" s="226"/>
      <c r="L172" s="227"/>
      <c r="M172" s="228" t="s">
        <v>1</v>
      </c>
      <c r="N172" s="229" t="s">
        <v>41</v>
      </c>
      <c r="O172" s="78"/>
      <c r="P172" s="204">
        <f>O172*H172</f>
        <v>0</v>
      </c>
      <c r="Q172" s="204">
        <v>0.12</v>
      </c>
      <c r="R172" s="204">
        <f>Q172*H172</f>
        <v>0.83999999999999997</v>
      </c>
      <c r="S172" s="204">
        <v>0</v>
      </c>
      <c r="T172" s="20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6" t="s">
        <v>241</v>
      </c>
      <c r="AT172" s="206" t="s">
        <v>237</v>
      </c>
      <c r="AU172" s="206" t="s">
        <v>115</v>
      </c>
      <c r="AY172" s="15" t="s">
        <v>202</v>
      </c>
      <c r="BE172" s="207">
        <f>IF(N172="základná",J172,0)</f>
        <v>0</v>
      </c>
      <c r="BF172" s="207">
        <f>IF(N172="znížená",J172,0)</f>
        <v>0</v>
      </c>
      <c r="BG172" s="207">
        <f>IF(N172="zákl. prenesená",J172,0)</f>
        <v>0</v>
      </c>
      <c r="BH172" s="207">
        <f>IF(N172="zníž. prenesená",J172,0)</f>
        <v>0</v>
      </c>
      <c r="BI172" s="207">
        <f>IF(N172="nulová",J172,0)</f>
        <v>0</v>
      </c>
      <c r="BJ172" s="15" t="s">
        <v>115</v>
      </c>
      <c r="BK172" s="207">
        <f>ROUND(I172*H172,2)</f>
        <v>0</v>
      </c>
      <c r="BL172" s="15" t="s">
        <v>218</v>
      </c>
      <c r="BM172" s="206" t="s">
        <v>1229</v>
      </c>
    </row>
    <row r="173" s="2" customFormat="1" ht="24.15" customHeight="1">
      <c r="A173" s="34"/>
      <c r="B173" s="160"/>
      <c r="C173" s="219" t="s">
        <v>452</v>
      </c>
      <c r="D173" s="219" t="s">
        <v>237</v>
      </c>
      <c r="E173" s="220" t="s">
        <v>1230</v>
      </c>
      <c r="F173" s="221" t="s">
        <v>1231</v>
      </c>
      <c r="G173" s="222" t="s">
        <v>240</v>
      </c>
      <c r="H173" s="223">
        <v>7</v>
      </c>
      <c r="I173" s="224"/>
      <c r="J173" s="225">
        <f>ROUND(I173*H173,2)</f>
        <v>0</v>
      </c>
      <c r="K173" s="226"/>
      <c r="L173" s="227"/>
      <c r="M173" s="228" t="s">
        <v>1</v>
      </c>
      <c r="N173" s="229" t="s">
        <v>41</v>
      </c>
      <c r="O173" s="78"/>
      <c r="P173" s="204">
        <f>O173*H173</f>
        <v>0</v>
      </c>
      <c r="Q173" s="204">
        <v>0.17000000000000001</v>
      </c>
      <c r="R173" s="204">
        <f>Q173*H173</f>
        <v>1.1900000000000002</v>
      </c>
      <c r="S173" s="204">
        <v>0</v>
      </c>
      <c r="T173" s="20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6" t="s">
        <v>241</v>
      </c>
      <c r="AT173" s="206" t="s">
        <v>237</v>
      </c>
      <c r="AU173" s="206" t="s">
        <v>115</v>
      </c>
      <c r="AY173" s="15" t="s">
        <v>202</v>
      </c>
      <c r="BE173" s="207">
        <f>IF(N173="základná",J173,0)</f>
        <v>0</v>
      </c>
      <c r="BF173" s="207">
        <f>IF(N173="znížená",J173,0)</f>
        <v>0</v>
      </c>
      <c r="BG173" s="207">
        <f>IF(N173="zákl. prenesená",J173,0)</f>
        <v>0</v>
      </c>
      <c r="BH173" s="207">
        <f>IF(N173="zníž. prenesená",J173,0)</f>
        <v>0</v>
      </c>
      <c r="BI173" s="207">
        <f>IF(N173="nulová",J173,0)</f>
        <v>0</v>
      </c>
      <c r="BJ173" s="15" t="s">
        <v>115</v>
      </c>
      <c r="BK173" s="207">
        <f>ROUND(I173*H173,2)</f>
        <v>0</v>
      </c>
      <c r="BL173" s="15" t="s">
        <v>218</v>
      </c>
      <c r="BM173" s="206" t="s">
        <v>1232</v>
      </c>
    </row>
    <row r="174" s="2" customFormat="1" ht="24.15" customHeight="1">
      <c r="A174" s="34"/>
      <c r="B174" s="160"/>
      <c r="C174" s="219" t="s">
        <v>457</v>
      </c>
      <c r="D174" s="219" t="s">
        <v>237</v>
      </c>
      <c r="E174" s="220" t="s">
        <v>1233</v>
      </c>
      <c r="F174" s="221" t="s">
        <v>1234</v>
      </c>
      <c r="G174" s="222" t="s">
        <v>240</v>
      </c>
      <c r="H174" s="223">
        <v>7</v>
      </c>
      <c r="I174" s="224"/>
      <c r="J174" s="225">
        <f>ROUND(I174*H174,2)</f>
        <v>0</v>
      </c>
      <c r="K174" s="226"/>
      <c r="L174" s="227"/>
      <c r="M174" s="228" t="s">
        <v>1</v>
      </c>
      <c r="N174" s="229" t="s">
        <v>41</v>
      </c>
      <c r="O174" s="78"/>
      <c r="P174" s="204">
        <f>O174*H174</f>
        <v>0</v>
      </c>
      <c r="Q174" s="204">
        <v>0.17499999999999999</v>
      </c>
      <c r="R174" s="204">
        <f>Q174*H174</f>
        <v>1.2249999999999999</v>
      </c>
      <c r="S174" s="204">
        <v>0</v>
      </c>
      <c r="T174" s="205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6" t="s">
        <v>241</v>
      </c>
      <c r="AT174" s="206" t="s">
        <v>237</v>
      </c>
      <c r="AU174" s="206" t="s">
        <v>115</v>
      </c>
      <c r="AY174" s="15" t="s">
        <v>202</v>
      </c>
      <c r="BE174" s="207">
        <f>IF(N174="základná",J174,0)</f>
        <v>0</v>
      </c>
      <c r="BF174" s="207">
        <f>IF(N174="znížená",J174,0)</f>
        <v>0</v>
      </c>
      <c r="BG174" s="207">
        <f>IF(N174="zákl. prenesená",J174,0)</f>
        <v>0</v>
      </c>
      <c r="BH174" s="207">
        <f>IF(N174="zníž. prenesená",J174,0)</f>
        <v>0</v>
      </c>
      <c r="BI174" s="207">
        <f>IF(N174="nulová",J174,0)</f>
        <v>0</v>
      </c>
      <c r="BJ174" s="15" t="s">
        <v>115</v>
      </c>
      <c r="BK174" s="207">
        <f>ROUND(I174*H174,2)</f>
        <v>0</v>
      </c>
      <c r="BL174" s="15" t="s">
        <v>218</v>
      </c>
      <c r="BM174" s="206" t="s">
        <v>1235</v>
      </c>
    </row>
    <row r="175" s="2" customFormat="1" ht="24.15" customHeight="1">
      <c r="A175" s="34"/>
      <c r="B175" s="160"/>
      <c r="C175" s="219" t="s">
        <v>461</v>
      </c>
      <c r="D175" s="219" t="s">
        <v>237</v>
      </c>
      <c r="E175" s="220" t="s">
        <v>1236</v>
      </c>
      <c r="F175" s="221" t="s">
        <v>1237</v>
      </c>
      <c r="G175" s="222" t="s">
        <v>240</v>
      </c>
      <c r="H175" s="223">
        <v>7</v>
      </c>
      <c r="I175" s="224"/>
      <c r="J175" s="225">
        <f>ROUND(I175*H175,2)</f>
        <v>0</v>
      </c>
      <c r="K175" s="226"/>
      <c r="L175" s="227"/>
      <c r="M175" s="228" t="s">
        <v>1</v>
      </c>
      <c r="N175" s="229" t="s">
        <v>41</v>
      </c>
      <c r="O175" s="78"/>
      <c r="P175" s="204">
        <f>O175*H175</f>
        <v>0</v>
      </c>
      <c r="Q175" s="204">
        <v>0.00036999999999999999</v>
      </c>
      <c r="R175" s="204">
        <f>Q175*H175</f>
        <v>0.0025899999999999999</v>
      </c>
      <c r="S175" s="204">
        <v>0</v>
      </c>
      <c r="T175" s="205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6" t="s">
        <v>241</v>
      </c>
      <c r="AT175" s="206" t="s">
        <v>237</v>
      </c>
      <c r="AU175" s="206" t="s">
        <v>115</v>
      </c>
      <c r="AY175" s="15" t="s">
        <v>202</v>
      </c>
      <c r="BE175" s="207">
        <f>IF(N175="základná",J175,0)</f>
        <v>0</v>
      </c>
      <c r="BF175" s="207">
        <f>IF(N175="znížená",J175,0)</f>
        <v>0</v>
      </c>
      <c r="BG175" s="207">
        <f>IF(N175="zákl. prenesená",J175,0)</f>
        <v>0</v>
      </c>
      <c r="BH175" s="207">
        <f>IF(N175="zníž. prenesená",J175,0)</f>
        <v>0</v>
      </c>
      <c r="BI175" s="207">
        <f>IF(N175="nulová",J175,0)</f>
        <v>0</v>
      </c>
      <c r="BJ175" s="15" t="s">
        <v>115</v>
      </c>
      <c r="BK175" s="207">
        <f>ROUND(I175*H175,2)</f>
        <v>0</v>
      </c>
      <c r="BL175" s="15" t="s">
        <v>218</v>
      </c>
      <c r="BM175" s="206" t="s">
        <v>1238</v>
      </c>
    </row>
    <row r="176" s="2" customFormat="1" ht="16.5" customHeight="1">
      <c r="A176" s="34"/>
      <c r="B176" s="160"/>
      <c r="C176" s="194" t="s">
        <v>465</v>
      </c>
      <c r="D176" s="194" t="s">
        <v>203</v>
      </c>
      <c r="E176" s="195" t="s">
        <v>1239</v>
      </c>
      <c r="F176" s="196" t="s">
        <v>1240</v>
      </c>
      <c r="G176" s="197" t="s">
        <v>240</v>
      </c>
      <c r="H176" s="198">
        <v>14</v>
      </c>
      <c r="I176" s="199"/>
      <c r="J176" s="200">
        <f>ROUND(I176*H176,2)</f>
        <v>0</v>
      </c>
      <c r="K176" s="201"/>
      <c r="L176" s="35"/>
      <c r="M176" s="202" t="s">
        <v>1</v>
      </c>
      <c r="N176" s="203" t="s">
        <v>41</v>
      </c>
      <c r="O176" s="78"/>
      <c r="P176" s="204">
        <f>O176*H176</f>
        <v>0</v>
      </c>
      <c r="Q176" s="204">
        <v>0.34099000000000002</v>
      </c>
      <c r="R176" s="204">
        <f>Q176*H176</f>
        <v>4.77386</v>
      </c>
      <c r="S176" s="204">
        <v>0</v>
      </c>
      <c r="T176" s="205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6" t="s">
        <v>218</v>
      </c>
      <c r="AT176" s="206" t="s">
        <v>203</v>
      </c>
      <c r="AU176" s="206" t="s">
        <v>115</v>
      </c>
      <c r="AY176" s="15" t="s">
        <v>202</v>
      </c>
      <c r="BE176" s="207">
        <f>IF(N176="základná",J176,0)</f>
        <v>0</v>
      </c>
      <c r="BF176" s="207">
        <f>IF(N176="znížená",J176,0)</f>
        <v>0</v>
      </c>
      <c r="BG176" s="207">
        <f>IF(N176="zákl. prenesená",J176,0)</f>
        <v>0</v>
      </c>
      <c r="BH176" s="207">
        <f>IF(N176="zníž. prenesená",J176,0)</f>
        <v>0</v>
      </c>
      <c r="BI176" s="207">
        <f>IF(N176="nulová",J176,0)</f>
        <v>0</v>
      </c>
      <c r="BJ176" s="15" t="s">
        <v>115</v>
      </c>
      <c r="BK176" s="207">
        <f>ROUND(I176*H176,2)</f>
        <v>0</v>
      </c>
      <c r="BL176" s="15" t="s">
        <v>218</v>
      </c>
      <c r="BM176" s="206" t="s">
        <v>1241</v>
      </c>
    </row>
    <row r="177" s="2" customFormat="1" ht="24.15" customHeight="1">
      <c r="A177" s="34"/>
      <c r="B177" s="160"/>
      <c r="C177" s="194" t="s">
        <v>469</v>
      </c>
      <c r="D177" s="194" t="s">
        <v>203</v>
      </c>
      <c r="E177" s="195" t="s">
        <v>1242</v>
      </c>
      <c r="F177" s="196" t="s">
        <v>1243</v>
      </c>
      <c r="G177" s="197" t="s">
        <v>240</v>
      </c>
      <c r="H177" s="198">
        <v>7</v>
      </c>
      <c r="I177" s="199"/>
      <c r="J177" s="200">
        <f>ROUND(I177*H177,2)</f>
        <v>0</v>
      </c>
      <c r="K177" s="201"/>
      <c r="L177" s="35"/>
      <c r="M177" s="202" t="s">
        <v>1</v>
      </c>
      <c r="N177" s="203" t="s">
        <v>41</v>
      </c>
      <c r="O177" s="78"/>
      <c r="P177" s="204">
        <f>O177*H177</f>
        <v>0</v>
      </c>
      <c r="Q177" s="204">
        <v>0.010500000000000001</v>
      </c>
      <c r="R177" s="204">
        <f>Q177*H177</f>
        <v>0.07350000000000001</v>
      </c>
      <c r="S177" s="204">
        <v>0</v>
      </c>
      <c r="T177" s="20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6" t="s">
        <v>218</v>
      </c>
      <c r="AT177" s="206" t="s">
        <v>203</v>
      </c>
      <c r="AU177" s="206" t="s">
        <v>115</v>
      </c>
      <c r="AY177" s="15" t="s">
        <v>202</v>
      </c>
      <c r="BE177" s="207">
        <f>IF(N177="základná",J177,0)</f>
        <v>0</v>
      </c>
      <c r="BF177" s="207">
        <f>IF(N177="znížená",J177,0)</f>
        <v>0</v>
      </c>
      <c r="BG177" s="207">
        <f>IF(N177="zákl. prenesená",J177,0)</f>
        <v>0</v>
      </c>
      <c r="BH177" s="207">
        <f>IF(N177="zníž. prenesená",J177,0)</f>
        <v>0</v>
      </c>
      <c r="BI177" s="207">
        <f>IF(N177="nulová",J177,0)</f>
        <v>0</v>
      </c>
      <c r="BJ177" s="15" t="s">
        <v>115</v>
      </c>
      <c r="BK177" s="207">
        <f>ROUND(I177*H177,2)</f>
        <v>0</v>
      </c>
      <c r="BL177" s="15" t="s">
        <v>218</v>
      </c>
      <c r="BM177" s="206" t="s">
        <v>1244</v>
      </c>
    </row>
    <row r="178" s="2" customFormat="1" ht="24.15" customHeight="1">
      <c r="A178" s="34"/>
      <c r="B178" s="160"/>
      <c r="C178" s="219" t="s">
        <v>473</v>
      </c>
      <c r="D178" s="219" t="s">
        <v>237</v>
      </c>
      <c r="E178" s="220" t="s">
        <v>1245</v>
      </c>
      <c r="F178" s="221" t="s">
        <v>1246</v>
      </c>
      <c r="G178" s="222" t="s">
        <v>240</v>
      </c>
      <c r="H178" s="223">
        <v>7</v>
      </c>
      <c r="I178" s="224"/>
      <c r="J178" s="225">
        <f>ROUND(I178*H178,2)</f>
        <v>0</v>
      </c>
      <c r="K178" s="226"/>
      <c r="L178" s="227"/>
      <c r="M178" s="228" t="s">
        <v>1</v>
      </c>
      <c r="N178" s="229" t="s">
        <v>41</v>
      </c>
      <c r="O178" s="78"/>
      <c r="P178" s="204">
        <f>O178*H178</f>
        <v>0</v>
      </c>
      <c r="Q178" s="204">
        <v>0.052999999999999998</v>
      </c>
      <c r="R178" s="204">
        <f>Q178*H178</f>
        <v>0.371</v>
      </c>
      <c r="S178" s="204">
        <v>0</v>
      </c>
      <c r="T178" s="205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6" t="s">
        <v>241</v>
      </c>
      <c r="AT178" s="206" t="s">
        <v>237</v>
      </c>
      <c r="AU178" s="206" t="s">
        <v>115</v>
      </c>
      <c r="AY178" s="15" t="s">
        <v>202</v>
      </c>
      <c r="BE178" s="207">
        <f>IF(N178="základná",J178,0)</f>
        <v>0</v>
      </c>
      <c r="BF178" s="207">
        <f>IF(N178="znížená",J178,0)</f>
        <v>0</v>
      </c>
      <c r="BG178" s="207">
        <f>IF(N178="zákl. prenesená",J178,0)</f>
        <v>0</v>
      </c>
      <c r="BH178" s="207">
        <f>IF(N178="zníž. prenesená",J178,0)</f>
        <v>0</v>
      </c>
      <c r="BI178" s="207">
        <f>IF(N178="nulová",J178,0)</f>
        <v>0</v>
      </c>
      <c r="BJ178" s="15" t="s">
        <v>115</v>
      </c>
      <c r="BK178" s="207">
        <f>ROUND(I178*H178,2)</f>
        <v>0</v>
      </c>
      <c r="BL178" s="15" t="s">
        <v>218</v>
      </c>
      <c r="BM178" s="206" t="s">
        <v>1247</v>
      </c>
    </row>
    <row r="179" s="2" customFormat="1" ht="24.15" customHeight="1">
      <c r="A179" s="34"/>
      <c r="B179" s="160"/>
      <c r="C179" s="194" t="s">
        <v>477</v>
      </c>
      <c r="D179" s="194" t="s">
        <v>203</v>
      </c>
      <c r="E179" s="195" t="s">
        <v>1248</v>
      </c>
      <c r="F179" s="196" t="s">
        <v>1249</v>
      </c>
      <c r="G179" s="197" t="s">
        <v>272</v>
      </c>
      <c r="H179" s="198">
        <v>568.08000000000004</v>
      </c>
      <c r="I179" s="199"/>
      <c r="J179" s="200">
        <f>ROUND(I179*H179,2)</f>
        <v>0</v>
      </c>
      <c r="K179" s="201"/>
      <c r="L179" s="35"/>
      <c r="M179" s="202" t="s">
        <v>1</v>
      </c>
      <c r="N179" s="203" t="s">
        <v>41</v>
      </c>
      <c r="O179" s="78"/>
      <c r="P179" s="204">
        <f>O179*H179</f>
        <v>0</v>
      </c>
      <c r="Q179" s="204">
        <v>0.00010000000000000001</v>
      </c>
      <c r="R179" s="204">
        <f>Q179*H179</f>
        <v>0.056808000000000004</v>
      </c>
      <c r="S179" s="204">
        <v>0</v>
      </c>
      <c r="T179" s="20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6" t="s">
        <v>218</v>
      </c>
      <c r="AT179" s="206" t="s">
        <v>203</v>
      </c>
      <c r="AU179" s="206" t="s">
        <v>115</v>
      </c>
      <c r="AY179" s="15" t="s">
        <v>202</v>
      </c>
      <c r="BE179" s="207">
        <f>IF(N179="základná",J179,0)</f>
        <v>0</v>
      </c>
      <c r="BF179" s="207">
        <f>IF(N179="znížená",J179,0)</f>
        <v>0</v>
      </c>
      <c r="BG179" s="207">
        <f>IF(N179="zákl. prenesená",J179,0)</f>
        <v>0</v>
      </c>
      <c r="BH179" s="207">
        <f>IF(N179="zníž. prenesená",J179,0)</f>
        <v>0</v>
      </c>
      <c r="BI179" s="207">
        <f>IF(N179="nulová",J179,0)</f>
        <v>0</v>
      </c>
      <c r="BJ179" s="15" t="s">
        <v>115</v>
      </c>
      <c r="BK179" s="207">
        <f>ROUND(I179*H179,2)</f>
        <v>0</v>
      </c>
      <c r="BL179" s="15" t="s">
        <v>218</v>
      </c>
      <c r="BM179" s="206" t="s">
        <v>1250</v>
      </c>
    </row>
    <row r="180" s="11" customFormat="1" ht="22.8" customHeight="1">
      <c r="A180" s="11"/>
      <c r="B180" s="183"/>
      <c r="C180" s="11"/>
      <c r="D180" s="184" t="s">
        <v>74</v>
      </c>
      <c r="E180" s="217" t="s">
        <v>545</v>
      </c>
      <c r="F180" s="217" t="s">
        <v>546</v>
      </c>
      <c r="G180" s="11"/>
      <c r="H180" s="11"/>
      <c r="I180" s="186"/>
      <c r="J180" s="218">
        <f>BK180</f>
        <v>0</v>
      </c>
      <c r="K180" s="11"/>
      <c r="L180" s="183"/>
      <c r="M180" s="188"/>
      <c r="N180" s="189"/>
      <c r="O180" s="189"/>
      <c r="P180" s="190">
        <f>P181</f>
        <v>0</v>
      </c>
      <c r="Q180" s="189"/>
      <c r="R180" s="190">
        <f>R181</f>
        <v>0</v>
      </c>
      <c r="S180" s="189"/>
      <c r="T180" s="191">
        <f>T181</f>
        <v>0</v>
      </c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R180" s="184" t="s">
        <v>83</v>
      </c>
      <c r="AT180" s="192" t="s">
        <v>74</v>
      </c>
      <c r="AU180" s="192" t="s">
        <v>83</v>
      </c>
      <c r="AY180" s="184" t="s">
        <v>202</v>
      </c>
      <c r="BK180" s="193">
        <f>BK181</f>
        <v>0</v>
      </c>
    </row>
    <row r="181" s="2" customFormat="1" ht="33" customHeight="1">
      <c r="A181" s="34"/>
      <c r="B181" s="160"/>
      <c r="C181" s="194" t="s">
        <v>481</v>
      </c>
      <c r="D181" s="194" t="s">
        <v>203</v>
      </c>
      <c r="E181" s="195" t="s">
        <v>1251</v>
      </c>
      <c r="F181" s="196" t="s">
        <v>1252</v>
      </c>
      <c r="G181" s="197" t="s">
        <v>384</v>
      </c>
      <c r="H181" s="198">
        <v>793.64800000000002</v>
      </c>
      <c r="I181" s="199"/>
      <c r="J181" s="200">
        <f>ROUND(I181*H181,2)</f>
        <v>0</v>
      </c>
      <c r="K181" s="201"/>
      <c r="L181" s="35"/>
      <c r="M181" s="208" t="s">
        <v>1</v>
      </c>
      <c r="N181" s="209" t="s">
        <v>41</v>
      </c>
      <c r="O181" s="210"/>
      <c r="P181" s="211">
        <f>O181*H181</f>
        <v>0</v>
      </c>
      <c r="Q181" s="211">
        <v>0</v>
      </c>
      <c r="R181" s="211">
        <f>Q181*H181</f>
        <v>0</v>
      </c>
      <c r="S181" s="211">
        <v>0</v>
      </c>
      <c r="T181" s="212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6" t="s">
        <v>218</v>
      </c>
      <c r="AT181" s="206" t="s">
        <v>203</v>
      </c>
      <c r="AU181" s="206" t="s">
        <v>115</v>
      </c>
      <c r="AY181" s="15" t="s">
        <v>202</v>
      </c>
      <c r="BE181" s="207">
        <f>IF(N181="základná",J181,0)</f>
        <v>0</v>
      </c>
      <c r="BF181" s="207">
        <f>IF(N181="znížená",J181,0)</f>
        <v>0</v>
      </c>
      <c r="BG181" s="207">
        <f>IF(N181="zákl. prenesená",J181,0)</f>
        <v>0</v>
      </c>
      <c r="BH181" s="207">
        <f>IF(N181="zníž. prenesená",J181,0)</f>
        <v>0</v>
      </c>
      <c r="BI181" s="207">
        <f>IF(N181="nulová",J181,0)</f>
        <v>0</v>
      </c>
      <c r="BJ181" s="15" t="s">
        <v>115</v>
      </c>
      <c r="BK181" s="207">
        <f>ROUND(I181*H181,2)</f>
        <v>0</v>
      </c>
      <c r="BL181" s="15" t="s">
        <v>218</v>
      </c>
      <c r="BM181" s="206" t="s">
        <v>1253</v>
      </c>
    </row>
    <row r="182" s="2" customFormat="1" ht="6.96" customHeight="1">
      <c r="A182" s="34"/>
      <c r="B182" s="61"/>
      <c r="C182" s="62"/>
      <c r="D182" s="62"/>
      <c r="E182" s="62"/>
      <c r="F182" s="62"/>
      <c r="G182" s="62"/>
      <c r="H182" s="62"/>
      <c r="I182" s="62"/>
      <c r="J182" s="62"/>
      <c r="K182" s="62"/>
      <c r="L182" s="35"/>
      <c r="M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</row>
  </sheetData>
  <autoFilter ref="C131:K181"/>
  <mergeCells count="14">
    <mergeCell ref="E7:H7"/>
    <mergeCell ref="E9:H9"/>
    <mergeCell ref="E18:H18"/>
    <mergeCell ref="E27:H27"/>
    <mergeCell ref="E85:H85"/>
    <mergeCell ref="E87:H87"/>
    <mergeCell ref="D106:F106"/>
    <mergeCell ref="D107:F107"/>
    <mergeCell ref="D108:F108"/>
    <mergeCell ref="D109:F109"/>
    <mergeCell ref="D110:F110"/>
    <mergeCell ref="E122:H122"/>
    <mergeCell ref="E124:H12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127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1" customFormat="1" ht="12" customHeight="1">
      <c r="B8" s="18"/>
      <c r="D8" s="28" t="s">
        <v>168</v>
      </c>
      <c r="L8" s="18"/>
    </row>
    <row r="9" s="2" customFormat="1" ht="16.5" customHeight="1">
      <c r="A9" s="34"/>
      <c r="B9" s="35"/>
      <c r="C9" s="34"/>
      <c r="D9" s="34"/>
      <c r="E9" s="130" t="s">
        <v>1254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922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1255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33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9. 8. 2026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23" t="s">
        <v>170</v>
      </c>
      <c r="E32" s="34"/>
      <c r="F32" s="34"/>
      <c r="G32" s="34"/>
      <c r="H32" s="34"/>
      <c r="I32" s="34"/>
      <c r="J32" s="134">
        <f>J98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5" t="s">
        <v>171</v>
      </c>
      <c r="E33" s="34"/>
      <c r="F33" s="34"/>
      <c r="G33" s="34"/>
      <c r="H33" s="34"/>
      <c r="I33" s="34"/>
      <c r="J33" s="134">
        <f>J106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ROUND(J32 + J33,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7" t="s">
        <v>39</v>
      </c>
      <c r="E37" s="41" t="s">
        <v>40</v>
      </c>
      <c r="F37" s="138">
        <f>ROUND((SUM(BE106:BE113) + SUM(BE135:BE155)),  2)</f>
        <v>0</v>
      </c>
      <c r="G37" s="139"/>
      <c r="H37" s="139"/>
      <c r="I37" s="140">
        <v>0.23000000000000001</v>
      </c>
      <c r="J37" s="138">
        <f>ROUND(((SUM(BE106:BE113) + SUM(BE135:BE155))*I37),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41">
        <f>ROUND((SUM(BF106:BF113) + SUM(BF135:BF155)),  2)</f>
        <v>0</v>
      </c>
      <c r="G38" s="34"/>
      <c r="H38" s="34"/>
      <c r="I38" s="142">
        <v>0.23000000000000001</v>
      </c>
      <c r="J38" s="141">
        <f>ROUND(((SUM(BF106:BF113) + SUM(BF135:BF155))*I38),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1">
        <f>ROUND((SUM(BG106:BG113) + SUM(BG135:BG155)),  2)</f>
        <v>0</v>
      </c>
      <c r="G39" s="34"/>
      <c r="H39" s="34"/>
      <c r="I39" s="142">
        <v>0.23000000000000001</v>
      </c>
      <c r="J39" s="141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1">
        <f>ROUND((SUM(BH106:BH113) + SUM(BH135:BH155)),  2)</f>
        <v>0</v>
      </c>
      <c r="G40" s="34"/>
      <c r="H40" s="34"/>
      <c r="I40" s="142">
        <v>0.23000000000000001</v>
      </c>
      <c r="J40" s="141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8">
        <f>ROUND((SUM(BI106:BI113) + SUM(BI135:BI155)),  2)</f>
        <v>0</v>
      </c>
      <c r="G41" s="139"/>
      <c r="H41" s="139"/>
      <c r="I41" s="140">
        <v>0</v>
      </c>
      <c r="J41" s="138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3"/>
      <c r="D43" s="144" t="s">
        <v>45</v>
      </c>
      <c r="E43" s="82"/>
      <c r="F43" s="82"/>
      <c r="G43" s="145" t="s">
        <v>46</v>
      </c>
      <c r="H43" s="146" t="s">
        <v>47</v>
      </c>
      <c r="I43" s="82"/>
      <c r="J43" s="147">
        <f>SUM(J34:J41)</f>
        <v>0</v>
      </c>
      <c r="K43" s="148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168</v>
      </c>
      <c r="L86" s="18"/>
    </row>
    <row r="87" hidden="1" s="2" customFormat="1" ht="16.5" customHeight="1">
      <c r="A87" s="34"/>
      <c r="B87" s="35"/>
      <c r="C87" s="34"/>
      <c r="D87" s="34"/>
      <c r="E87" s="130" t="s">
        <v>1254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922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30" customHeight="1">
      <c r="A89" s="34"/>
      <c r="B89" s="35"/>
      <c r="C89" s="34"/>
      <c r="D89" s="34"/>
      <c r="E89" s="68" t="str">
        <f>E11</f>
        <v>SO403.1.1 - PRELOŽKY A OCHRANA IS – PRELOŽKA PLYNOVODU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ul. Letná, Košice</v>
      </c>
      <c r="G91" s="34"/>
      <c r="H91" s="34"/>
      <c r="I91" s="28" t="s">
        <v>21</v>
      </c>
      <c r="J91" s="70" t="str">
        <f>IF(J14="","",J14)</f>
        <v>9. 8. 2026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Košice, Trieda SNP 48/A, 04011 Košice</v>
      </c>
      <c r="G93" s="34"/>
      <c r="H93" s="34"/>
      <c r="I93" s="28" t="s">
        <v>29</v>
      </c>
      <c r="J93" s="32" t="str">
        <f>E23</f>
        <v>d.g.A design graphic architecture s.r.o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51" t="s">
        <v>173</v>
      </c>
      <c r="D96" s="143"/>
      <c r="E96" s="143"/>
      <c r="F96" s="143"/>
      <c r="G96" s="143"/>
      <c r="H96" s="143"/>
      <c r="I96" s="143"/>
      <c r="J96" s="152" t="s">
        <v>174</v>
      </c>
      <c r="K96" s="143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3" t="s">
        <v>175</v>
      </c>
      <c r="D98" s="34"/>
      <c r="E98" s="34"/>
      <c r="F98" s="34"/>
      <c r="G98" s="34"/>
      <c r="H98" s="34"/>
      <c r="I98" s="34"/>
      <c r="J98" s="97">
        <f>J135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176</v>
      </c>
    </row>
    <row r="99" hidden="1" s="9" customFormat="1" ht="24.96" customHeight="1">
      <c r="A99" s="9"/>
      <c r="B99" s="154"/>
      <c r="C99" s="9"/>
      <c r="D99" s="155" t="s">
        <v>1256</v>
      </c>
      <c r="E99" s="156"/>
      <c r="F99" s="156"/>
      <c r="G99" s="156"/>
      <c r="H99" s="156"/>
      <c r="I99" s="156"/>
      <c r="J99" s="157">
        <f>J136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2" customFormat="1" ht="19.92" customHeight="1">
      <c r="A100" s="12"/>
      <c r="B100" s="213"/>
      <c r="C100" s="12"/>
      <c r="D100" s="214" t="s">
        <v>1257</v>
      </c>
      <c r="E100" s="215"/>
      <c r="F100" s="215"/>
      <c r="G100" s="215"/>
      <c r="H100" s="215"/>
      <c r="I100" s="215"/>
      <c r="J100" s="216">
        <f>J137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1258</v>
      </c>
      <c r="E101" s="215"/>
      <c r="F101" s="215"/>
      <c r="G101" s="215"/>
      <c r="H101" s="215"/>
      <c r="I101" s="215"/>
      <c r="J101" s="216">
        <f>J144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9" customFormat="1" ht="24.96" customHeight="1">
      <c r="A102" s="9"/>
      <c r="B102" s="154"/>
      <c r="C102" s="9"/>
      <c r="D102" s="155" t="s">
        <v>1259</v>
      </c>
      <c r="E102" s="156"/>
      <c r="F102" s="156"/>
      <c r="G102" s="156"/>
      <c r="H102" s="156"/>
      <c r="I102" s="156"/>
      <c r="J102" s="157">
        <f>J146</f>
        <v>0</v>
      </c>
      <c r="K102" s="9"/>
      <c r="L102" s="15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12" customFormat="1" ht="19.92" customHeight="1">
      <c r="A103" s="12"/>
      <c r="B103" s="213"/>
      <c r="C103" s="12"/>
      <c r="D103" s="214" t="s">
        <v>1260</v>
      </c>
      <c r="E103" s="215"/>
      <c r="F103" s="215"/>
      <c r="G103" s="215"/>
      <c r="H103" s="215"/>
      <c r="I103" s="215"/>
      <c r="J103" s="216">
        <f>J147</f>
        <v>0</v>
      </c>
      <c r="K103" s="12"/>
      <c r="L103" s="213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hidden="1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 s="2" customFormat="1" ht="6.96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 s="2" customFormat="1" ht="29.28" customHeight="1">
      <c r="A106" s="34"/>
      <c r="B106" s="35"/>
      <c r="C106" s="153" t="s">
        <v>178</v>
      </c>
      <c r="D106" s="34"/>
      <c r="E106" s="34"/>
      <c r="F106" s="34"/>
      <c r="G106" s="34"/>
      <c r="H106" s="34"/>
      <c r="I106" s="34"/>
      <c r="J106" s="158">
        <f>ROUND(J107 + J108 + J109 + J110 + J111 + J112,2)</f>
        <v>0</v>
      </c>
      <c r="K106" s="34"/>
      <c r="L106" s="56"/>
      <c r="N106" s="159" t="s">
        <v>39</v>
      </c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hidden="1" s="2" customFormat="1" ht="18" customHeight="1">
      <c r="A107" s="34"/>
      <c r="B107" s="160"/>
      <c r="C107" s="161"/>
      <c r="D107" s="162" t="s">
        <v>179</v>
      </c>
      <c r="E107" s="163"/>
      <c r="F107" s="163"/>
      <c r="G107" s="161"/>
      <c r="H107" s="161"/>
      <c r="I107" s="161"/>
      <c r="J107" s="164">
        <v>0</v>
      </c>
      <c r="K107" s="161"/>
      <c r="L107" s="165"/>
      <c r="M107" s="166"/>
      <c r="N107" s="167" t="s">
        <v>41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180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115</v>
      </c>
      <c r="BK107" s="166"/>
      <c r="BL107" s="166"/>
      <c r="BM107" s="166"/>
    </row>
    <row r="108" hidden="1" s="2" customFormat="1" ht="18" customHeight="1">
      <c r="A108" s="34"/>
      <c r="B108" s="160"/>
      <c r="C108" s="161"/>
      <c r="D108" s="162" t="s">
        <v>181</v>
      </c>
      <c r="E108" s="163"/>
      <c r="F108" s="163"/>
      <c r="G108" s="161"/>
      <c r="H108" s="161"/>
      <c r="I108" s="161"/>
      <c r="J108" s="164">
        <v>0</v>
      </c>
      <c r="K108" s="161"/>
      <c r="L108" s="165"/>
      <c r="M108" s="166"/>
      <c r="N108" s="167" t="s">
        <v>41</v>
      </c>
      <c r="O108" s="166"/>
      <c r="P108" s="166"/>
      <c r="Q108" s="166"/>
      <c r="R108" s="166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8" t="s">
        <v>180</v>
      </c>
      <c r="AZ108" s="166"/>
      <c r="BA108" s="166"/>
      <c r="BB108" s="166"/>
      <c r="BC108" s="166"/>
      <c r="BD108" s="166"/>
      <c r="BE108" s="169">
        <f>IF(N108="základná",J108,0)</f>
        <v>0</v>
      </c>
      <c r="BF108" s="169">
        <f>IF(N108="znížená",J108,0)</f>
        <v>0</v>
      </c>
      <c r="BG108" s="169">
        <f>IF(N108="zákl. prenesená",J108,0)</f>
        <v>0</v>
      </c>
      <c r="BH108" s="169">
        <f>IF(N108="zníž. prenesená",J108,0)</f>
        <v>0</v>
      </c>
      <c r="BI108" s="169">
        <f>IF(N108="nulová",J108,0)</f>
        <v>0</v>
      </c>
      <c r="BJ108" s="168" t="s">
        <v>115</v>
      </c>
      <c r="BK108" s="166"/>
      <c r="BL108" s="166"/>
      <c r="BM108" s="166"/>
    </row>
    <row r="109" hidden="1" s="2" customFormat="1" ht="18" customHeight="1">
      <c r="A109" s="34"/>
      <c r="B109" s="160"/>
      <c r="C109" s="161"/>
      <c r="D109" s="162" t="s">
        <v>182</v>
      </c>
      <c r="E109" s="163"/>
      <c r="F109" s="163"/>
      <c r="G109" s="161"/>
      <c r="H109" s="161"/>
      <c r="I109" s="161"/>
      <c r="J109" s="164">
        <v>0</v>
      </c>
      <c r="K109" s="161"/>
      <c r="L109" s="165"/>
      <c r="M109" s="166"/>
      <c r="N109" s="167" t="s">
        <v>41</v>
      </c>
      <c r="O109" s="166"/>
      <c r="P109" s="166"/>
      <c r="Q109" s="166"/>
      <c r="R109" s="166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8" t="s">
        <v>180</v>
      </c>
      <c r="AZ109" s="166"/>
      <c r="BA109" s="166"/>
      <c r="BB109" s="166"/>
      <c r="BC109" s="166"/>
      <c r="BD109" s="166"/>
      <c r="BE109" s="169">
        <f>IF(N109="základná",J109,0)</f>
        <v>0</v>
      </c>
      <c r="BF109" s="169">
        <f>IF(N109="znížená",J109,0)</f>
        <v>0</v>
      </c>
      <c r="BG109" s="169">
        <f>IF(N109="zákl. prenesená",J109,0)</f>
        <v>0</v>
      </c>
      <c r="BH109" s="169">
        <f>IF(N109="zníž. prenesená",J109,0)</f>
        <v>0</v>
      </c>
      <c r="BI109" s="169">
        <f>IF(N109="nulová",J109,0)</f>
        <v>0</v>
      </c>
      <c r="BJ109" s="168" t="s">
        <v>115</v>
      </c>
      <c r="BK109" s="166"/>
      <c r="BL109" s="166"/>
      <c r="BM109" s="166"/>
    </row>
    <row r="110" hidden="1" s="2" customFormat="1" ht="18" customHeight="1">
      <c r="A110" s="34"/>
      <c r="B110" s="160"/>
      <c r="C110" s="161"/>
      <c r="D110" s="162" t="s">
        <v>183</v>
      </c>
      <c r="E110" s="163"/>
      <c r="F110" s="163"/>
      <c r="G110" s="161"/>
      <c r="H110" s="161"/>
      <c r="I110" s="161"/>
      <c r="J110" s="164">
        <v>0</v>
      </c>
      <c r="K110" s="161"/>
      <c r="L110" s="165"/>
      <c r="M110" s="166"/>
      <c r="N110" s="167" t="s">
        <v>41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180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115</v>
      </c>
      <c r="BK110" s="166"/>
      <c r="BL110" s="166"/>
      <c r="BM110" s="166"/>
    </row>
    <row r="111" hidden="1" s="2" customFormat="1" ht="18" customHeight="1">
      <c r="A111" s="34"/>
      <c r="B111" s="160"/>
      <c r="C111" s="161"/>
      <c r="D111" s="162" t="s">
        <v>184</v>
      </c>
      <c r="E111" s="163"/>
      <c r="F111" s="163"/>
      <c r="G111" s="161"/>
      <c r="H111" s="161"/>
      <c r="I111" s="161"/>
      <c r="J111" s="164">
        <v>0</v>
      </c>
      <c r="K111" s="161"/>
      <c r="L111" s="165"/>
      <c r="M111" s="166"/>
      <c r="N111" s="167" t="s">
        <v>41</v>
      </c>
      <c r="O111" s="166"/>
      <c r="P111" s="166"/>
      <c r="Q111" s="166"/>
      <c r="R111" s="166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8" t="s">
        <v>180</v>
      </c>
      <c r="AZ111" s="166"/>
      <c r="BA111" s="166"/>
      <c r="BB111" s="166"/>
      <c r="BC111" s="166"/>
      <c r="BD111" s="166"/>
      <c r="BE111" s="169">
        <f>IF(N111="základná",J111,0)</f>
        <v>0</v>
      </c>
      <c r="BF111" s="169">
        <f>IF(N111="znížená",J111,0)</f>
        <v>0</v>
      </c>
      <c r="BG111" s="169">
        <f>IF(N111="zákl. prenesená",J111,0)</f>
        <v>0</v>
      </c>
      <c r="BH111" s="169">
        <f>IF(N111="zníž. prenesená",J111,0)</f>
        <v>0</v>
      </c>
      <c r="BI111" s="169">
        <f>IF(N111="nulová",J111,0)</f>
        <v>0</v>
      </c>
      <c r="BJ111" s="168" t="s">
        <v>115</v>
      </c>
      <c r="BK111" s="166"/>
      <c r="BL111" s="166"/>
      <c r="BM111" s="166"/>
    </row>
    <row r="112" hidden="1" s="2" customFormat="1" ht="18" customHeight="1">
      <c r="A112" s="34"/>
      <c r="B112" s="160"/>
      <c r="C112" s="161"/>
      <c r="D112" s="163" t="s">
        <v>185</v>
      </c>
      <c r="E112" s="161"/>
      <c r="F112" s="161"/>
      <c r="G112" s="161"/>
      <c r="H112" s="161"/>
      <c r="I112" s="161"/>
      <c r="J112" s="164">
        <f>ROUND(J32*T112,2)</f>
        <v>0</v>
      </c>
      <c r="K112" s="161"/>
      <c r="L112" s="165"/>
      <c r="M112" s="166"/>
      <c r="N112" s="167" t="s">
        <v>41</v>
      </c>
      <c r="O112" s="166"/>
      <c r="P112" s="166"/>
      <c r="Q112" s="166"/>
      <c r="R112" s="166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8" t="s">
        <v>186</v>
      </c>
      <c r="AZ112" s="166"/>
      <c r="BA112" s="166"/>
      <c r="BB112" s="166"/>
      <c r="BC112" s="166"/>
      <c r="BD112" s="166"/>
      <c r="BE112" s="169">
        <f>IF(N112="základná",J112,0)</f>
        <v>0</v>
      </c>
      <c r="BF112" s="169">
        <f>IF(N112="znížená",J112,0)</f>
        <v>0</v>
      </c>
      <c r="BG112" s="169">
        <f>IF(N112="zákl. prenesená",J112,0)</f>
        <v>0</v>
      </c>
      <c r="BH112" s="169">
        <f>IF(N112="zníž. prenesená",J112,0)</f>
        <v>0</v>
      </c>
      <c r="BI112" s="169">
        <f>IF(N112="nulová",J112,0)</f>
        <v>0</v>
      </c>
      <c r="BJ112" s="168" t="s">
        <v>115</v>
      </c>
      <c r="BK112" s="166"/>
      <c r="BL112" s="166"/>
      <c r="BM112" s="166"/>
    </row>
    <row r="113" hidden="1" s="2" customForma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hidden="1" s="2" customFormat="1" ht="29.28" customHeight="1">
      <c r="A114" s="34"/>
      <c r="B114" s="35"/>
      <c r="C114" s="170" t="s">
        <v>187</v>
      </c>
      <c r="D114" s="143"/>
      <c r="E114" s="143"/>
      <c r="F114" s="143"/>
      <c r="G114" s="143"/>
      <c r="H114" s="143"/>
      <c r="I114" s="143"/>
      <c r="J114" s="171">
        <f>ROUND(J98+J106,2)</f>
        <v>0</v>
      </c>
      <c r="K114" s="143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hidden="1" s="2" customFormat="1" ht="6.96" customHeight="1">
      <c r="A115" s="34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hidden="1"/>
    <row r="117" hidden="1"/>
    <row r="118" hidden="1"/>
    <row r="119" s="2" customFormat="1" ht="6.96" customHeight="1">
      <c r="A119" s="34"/>
      <c r="B119" s="63"/>
      <c r="C119" s="64"/>
      <c r="D119" s="64"/>
      <c r="E119" s="64"/>
      <c r="F119" s="64"/>
      <c r="G119" s="64"/>
      <c r="H119" s="64"/>
      <c r="I119" s="64"/>
      <c r="J119" s="64"/>
      <c r="K119" s="6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4.96" customHeight="1">
      <c r="A120" s="34"/>
      <c r="B120" s="35"/>
      <c r="C120" s="19" t="s">
        <v>188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15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130" t="str">
        <f>E7</f>
        <v>Tlačiarne – úprava dopravnej infraštruktúry - Mesto Košice</v>
      </c>
      <c r="F123" s="28"/>
      <c r="G123" s="28"/>
      <c r="H123" s="28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" customFormat="1" ht="12" customHeight="1">
      <c r="B124" s="18"/>
      <c r="C124" s="28" t="s">
        <v>168</v>
      </c>
      <c r="L124" s="18"/>
    </row>
    <row r="125" s="2" customFormat="1" ht="16.5" customHeight="1">
      <c r="A125" s="34"/>
      <c r="B125" s="35"/>
      <c r="C125" s="34"/>
      <c r="D125" s="34"/>
      <c r="E125" s="130" t="s">
        <v>1254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922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30" customHeight="1">
      <c r="A127" s="34"/>
      <c r="B127" s="35"/>
      <c r="C127" s="34"/>
      <c r="D127" s="34"/>
      <c r="E127" s="68" t="str">
        <f>E11</f>
        <v>SO403.1.1 - PRELOŽKY A OCHRANA IS – PRELOŽKA PLYNOVODU</v>
      </c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19</v>
      </c>
      <c r="D129" s="34"/>
      <c r="E129" s="34"/>
      <c r="F129" s="23" t="str">
        <f>F14</f>
        <v>ul. Letná, Košice</v>
      </c>
      <c r="G129" s="34"/>
      <c r="H129" s="34"/>
      <c r="I129" s="28" t="s">
        <v>21</v>
      </c>
      <c r="J129" s="70" t="str">
        <f>IF(J14="","",J14)</f>
        <v>9. 8. 2026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25.65" customHeight="1">
      <c r="A131" s="34"/>
      <c r="B131" s="35"/>
      <c r="C131" s="28" t="s">
        <v>23</v>
      </c>
      <c r="D131" s="34"/>
      <c r="E131" s="34"/>
      <c r="F131" s="23" t="str">
        <f>E17</f>
        <v>Mesto Košice, Trieda SNP 48/A, 04011 Košice</v>
      </c>
      <c r="G131" s="34"/>
      <c r="H131" s="34"/>
      <c r="I131" s="28" t="s">
        <v>29</v>
      </c>
      <c r="J131" s="32" t="str">
        <f>E23</f>
        <v>d.g.A design graphic architecture s.r.o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27</v>
      </c>
      <c r="D132" s="34"/>
      <c r="E132" s="34"/>
      <c r="F132" s="23" t="str">
        <f>IF(E20="","",E20)</f>
        <v>Vyplň údaj</v>
      </c>
      <c r="G132" s="34"/>
      <c r="H132" s="34"/>
      <c r="I132" s="28" t="s">
        <v>32</v>
      </c>
      <c r="J132" s="32" t="str">
        <f>E26</f>
        <v xml:space="preserve"> 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0.32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0" customFormat="1" ht="29.28" customHeight="1">
      <c r="A134" s="172"/>
      <c r="B134" s="173"/>
      <c r="C134" s="174" t="s">
        <v>189</v>
      </c>
      <c r="D134" s="175" t="s">
        <v>60</v>
      </c>
      <c r="E134" s="175" t="s">
        <v>56</v>
      </c>
      <c r="F134" s="175" t="s">
        <v>57</v>
      </c>
      <c r="G134" s="175" t="s">
        <v>190</v>
      </c>
      <c r="H134" s="175" t="s">
        <v>191</v>
      </c>
      <c r="I134" s="175" t="s">
        <v>192</v>
      </c>
      <c r="J134" s="176" t="s">
        <v>174</v>
      </c>
      <c r="K134" s="177" t="s">
        <v>193</v>
      </c>
      <c r="L134" s="178"/>
      <c r="M134" s="87" t="s">
        <v>1</v>
      </c>
      <c r="N134" s="88" t="s">
        <v>39</v>
      </c>
      <c r="O134" s="88" t="s">
        <v>194</v>
      </c>
      <c r="P134" s="88" t="s">
        <v>195</v>
      </c>
      <c r="Q134" s="88" t="s">
        <v>196</v>
      </c>
      <c r="R134" s="88" t="s">
        <v>197</v>
      </c>
      <c r="S134" s="88" t="s">
        <v>198</v>
      </c>
      <c r="T134" s="89" t="s">
        <v>199</v>
      </c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</row>
    <row r="135" s="2" customFormat="1" ht="22.8" customHeight="1">
      <c r="A135" s="34"/>
      <c r="B135" s="35"/>
      <c r="C135" s="94" t="s">
        <v>170</v>
      </c>
      <c r="D135" s="34"/>
      <c r="E135" s="34"/>
      <c r="F135" s="34"/>
      <c r="G135" s="34"/>
      <c r="H135" s="34"/>
      <c r="I135" s="34"/>
      <c r="J135" s="179">
        <f>BK135</f>
        <v>0</v>
      </c>
      <c r="K135" s="34"/>
      <c r="L135" s="35"/>
      <c r="M135" s="90"/>
      <c r="N135" s="74"/>
      <c r="O135" s="91"/>
      <c r="P135" s="180">
        <f>P136+P146</f>
        <v>0</v>
      </c>
      <c r="Q135" s="91"/>
      <c r="R135" s="180">
        <f>R136+R146</f>
        <v>0</v>
      </c>
      <c r="S135" s="91"/>
      <c r="T135" s="181">
        <f>T136+T146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5" t="s">
        <v>74</v>
      </c>
      <c r="AU135" s="15" t="s">
        <v>176</v>
      </c>
      <c r="BK135" s="182">
        <f>BK136+BK146</f>
        <v>0</v>
      </c>
    </row>
    <row r="136" s="11" customFormat="1" ht="25.92" customHeight="1">
      <c r="A136" s="11"/>
      <c r="B136" s="183"/>
      <c r="C136" s="11"/>
      <c r="D136" s="184" t="s">
        <v>74</v>
      </c>
      <c r="E136" s="185" t="s">
        <v>1261</v>
      </c>
      <c r="F136" s="185" t="s">
        <v>1262</v>
      </c>
      <c r="G136" s="11"/>
      <c r="H136" s="11"/>
      <c r="I136" s="186"/>
      <c r="J136" s="187">
        <f>BK136</f>
        <v>0</v>
      </c>
      <c r="K136" s="11"/>
      <c r="L136" s="183"/>
      <c r="M136" s="188"/>
      <c r="N136" s="189"/>
      <c r="O136" s="189"/>
      <c r="P136" s="190">
        <f>P137+P144</f>
        <v>0</v>
      </c>
      <c r="Q136" s="189"/>
      <c r="R136" s="190">
        <f>R137+R144</f>
        <v>0</v>
      </c>
      <c r="S136" s="189"/>
      <c r="T136" s="191">
        <f>T137+T144</f>
        <v>0</v>
      </c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R136" s="184" t="s">
        <v>83</v>
      </c>
      <c r="AT136" s="192" t="s">
        <v>74</v>
      </c>
      <c r="AU136" s="192" t="s">
        <v>75</v>
      </c>
      <c r="AY136" s="184" t="s">
        <v>202</v>
      </c>
      <c r="BK136" s="193">
        <f>BK137+BK144</f>
        <v>0</v>
      </c>
    </row>
    <row r="137" s="11" customFormat="1" ht="22.8" customHeight="1">
      <c r="A137" s="11"/>
      <c r="B137" s="183"/>
      <c r="C137" s="11"/>
      <c r="D137" s="184" t="s">
        <v>74</v>
      </c>
      <c r="E137" s="217" t="s">
        <v>83</v>
      </c>
      <c r="F137" s="217" t="s">
        <v>1263</v>
      </c>
      <c r="G137" s="11"/>
      <c r="H137" s="11"/>
      <c r="I137" s="186"/>
      <c r="J137" s="218">
        <f>BK137</f>
        <v>0</v>
      </c>
      <c r="K137" s="11"/>
      <c r="L137" s="183"/>
      <c r="M137" s="188"/>
      <c r="N137" s="189"/>
      <c r="O137" s="189"/>
      <c r="P137" s="190">
        <f>SUM(P138:P143)</f>
        <v>0</v>
      </c>
      <c r="Q137" s="189"/>
      <c r="R137" s="190">
        <f>SUM(R138:R143)</f>
        <v>0</v>
      </c>
      <c r="S137" s="189"/>
      <c r="T137" s="191">
        <f>SUM(T138:T143)</f>
        <v>0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R137" s="184" t="s">
        <v>83</v>
      </c>
      <c r="AT137" s="192" t="s">
        <v>74</v>
      </c>
      <c r="AU137" s="192" t="s">
        <v>83</v>
      </c>
      <c r="AY137" s="184" t="s">
        <v>202</v>
      </c>
      <c r="BK137" s="193">
        <f>SUM(BK138:BK143)</f>
        <v>0</v>
      </c>
    </row>
    <row r="138" s="2" customFormat="1" ht="16.5" customHeight="1">
      <c r="A138" s="34"/>
      <c r="B138" s="160"/>
      <c r="C138" s="194" t="s">
        <v>83</v>
      </c>
      <c r="D138" s="194" t="s">
        <v>203</v>
      </c>
      <c r="E138" s="195" t="s">
        <v>1264</v>
      </c>
      <c r="F138" s="196" t="s">
        <v>1265</v>
      </c>
      <c r="G138" s="197" t="s">
        <v>268</v>
      </c>
      <c r="H138" s="198">
        <v>16</v>
      </c>
      <c r="I138" s="199"/>
      <c r="J138" s="200">
        <f>ROUND(I138*H138,2)</f>
        <v>0</v>
      </c>
      <c r="K138" s="201"/>
      <c r="L138" s="35"/>
      <c r="M138" s="202" t="s">
        <v>1</v>
      </c>
      <c r="N138" s="203" t="s">
        <v>41</v>
      </c>
      <c r="O138" s="78"/>
      <c r="P138" s="204">
        <f>O138*H138</f>
        <v>0</v>
      </c>
      <c r="Q138" s="204">
        <v>0</v>
      </c>
      <c r="R138" s="204">
        <f>Q138*H138</f>
        <v>0</v>
      </c>
      <c r="S138" s="204">
        <v>0</v>
      </c>
      <c r="T138" s="205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6" t="s">
        <v>218</v>
      </c>
      <c r="AT138" s="206" t="s">
        <v>203</v>
      </c>
      <c r="AU138" s="206" t="s">
        <v>115</v>
      </c>
      <c r="AY138" s="15" t="s">
        <v>202</v>
      </c>
      <c r="BE138" s="207">
        <f>IF(N138="základná",J138,0)</f>
        <v>0</v>
      </c>
      <c r="BF138" s="207">
        <f>IF(N138="znížená",J138,0)</f>
        <v>0</v>
      </c>
      <c r="BG138" s="207">
        <f>IF(N138="zákl. prenesená",J138,0)</f>
        <v>0</v>
      </c>
      <c r="BH138" s="207">
        <f>IF(N138="zníž. prenesená",J138,0)</f>
        <v>0</v>
      </c>
      <c r="BI138" s="207">
        <f>IF(N138="nulová",J138,0)</f>
        <v>0</v>
      </c>
      <c r="BJ138" s="15" t="s">
        <v>115</v>
      </c>
      <c r="BK138" s="207">
        <f>ROUND(I138*H138,2)</f>
        <v>0</v>
      </c>
      <c r="BL138" s="15" t="s">
        <v>218</v>
      </c>
      <c r="BM138" s="206" t="s">
        <v>115</v>
      </c>
    </row>
    <row r="139" s="2" customFormat="1" ht="16.5" customHeight="1">
      <c r="A139" s="34"/>
      <c r="B139" s="160"/>
      <c r="C139" s="194" t="s">
        <v>115</v>
      </c>
      <c r="D139" s="194" t="s">
        <v>203</v>
      </c>
      <c r="E139" s="195" t="s">
        <v>1266</v>
      </c>
      <c r="F139" s="196" t="s">
        <v>1267</v>
      </c>
      <c r="G139" s="197" t="s">
        <v>272</v>
      </c>
      <c r="H139" s="198">
        <v>180</v>
      </c>
      <c r="I139" s="199"/>
      <c r="J139" s="200">
        <f>ROUND(I139*H139,2)</f>
        <v>0</v>
      </c>
      <c r="K139" s="201"/>
      <c r="L139" s="35"/>
      <c r="M139" s="202" t="s">
        <v>1</v>
      </c>
      <c r="N139" s="203" t="s">
        <v>41</v>
      </c>
      <c r="O139" s="78"/>
      <c r="P139" s="204">
        <f>O139*H139</f>
        <v>0</v>
      </c>
      <c r="Q139" s="204">
        <v>0</v>
      </c>
      <c r="R139" s="204">
        <f>Q139*H139</f>
        <v>0</v>
      </c>
      <c r="S139" s="204">
        <v>0</v>
      </c>
      <c r="T139" s="205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218</v>
      </c>
      <c r="AT139" s="206" t="s">
        <v>203</v>
      </c>
      <c r="AU139" s="206" t="s">
        <v>115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218</v>
      </c>
      <c r="BM139" s="206" t="s">
        <v>218</v>
      </c>
    </row>
    <row r="140" s="2" customFormat="1" ht="24.15" customHeight="1">
      <c r="A140" s="34"/>
      <c r="B140" s="160"/>
      <c r="C140" s="194" t="s">
        <v>213</v>
      </c>
      <c r="D140" s="194" t="s">
        <v>203</v>
      </c>
      <c r="E140" s="195" t="s">
        <v>1268</v>
      </c>
      <c r="F140" s="196" t="s">
        <v>1269</v>
      </c>
      <c r="G140" s="197" t="s">
        <v>272</v>
      </c>
      <c r="H140" s="198">
        <v>180</v>
      </c>
      <c r="I140" s="199"/>
      <c r="J140" s="200">
        <f>ROUND(I140*H140,2)</f>
        <v>0</v>
      </c>
      <c r="K140" s="201"/>
      <c r="L140" s="35"/>
      <c r="M140" s="202" t="s">
        <v>1</v>
      </c>
      <c r="N140" s="203" t="s">
        <v>41</v>
      </c>
      <c r="O140" s="78"/>
      <c r="P140" s="204">
        <f>O140*H140</f>
        <v>0</v>
      </c>
      <c r="Q140" s="204">
        <v>0</v>
      </c>
      <c r="R140" s="204">
        <f>Q140*H140</f>
        <v>0</v>
      </c>
      <c r="S140" s="204">
        <v>0</v>
      </c>
      <c r="T140" s="20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218</v>
      </c>
      <c r="AT140" s="206" t="s">
        <v>203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218</v>
      </c>
      <c r="BM140" s="206" t="s">
        <v>256</v>
      </c>
    </row>
    <row r="141" s="2" customFormat="1" ht="16.5" customHeight="1">
      <c r="A141" s="34"/>
      <c r="B141" s="160"/>
      <c r="C141" s="194" t="s">
        <v>218</v>
      </c>
      <c r="D141" s="194" t="s">
        <v>203</v>
      </c>
      <c r="E141" s="195" t="s">
        <v>1270</v>
      </c>
      <c r="F141" s="196" t="s">
        <v>1271</v>
      </c>
      <c r="G141" s="197" t="s">
        <v>1272</v>
      </c>
      <c r="H141" s="198">
        <v>2</v>
      </c>
      <c r="I141" s="199"/>
      <c r="J141" s="200">
        <f>ROUND(I141*H141,2)</f>
        <v>0</v>
      </c>
      <c r="K141" s="201"/>
      <c r="L141" s="35"/>
      <c r="M141" s="202" t="s">
        <v>1</v>
      </c>
      <c r="N141" s="203" t="s">
        <v>41</v>
      </c>
      <c r="O141" s="78"/>
      <c r="P141" s="204">
        <f>O141*H141</f>
        <v>0</v>
      </c>
      <c r="Q141" s="204">
        <v>0</v>
      </c>
      <c r="R141" s="204">
        <f>Q141*H141</f>
        <v>0</v>
      </c>
      <c r="S141" s="204">
        <v>0</v>
      </c>
      <c r="T141" s="205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218</v>
      </c>
      <c r="AT141" s="206" t="s">
        <v>203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218</v>
      </c>
      <c r="BM141" s="206" t="s">
        <v>241</v>
      </c>
    </row>
    <row r="142" s="2" customFormat="1" ht="16.5" customHeight="1">
      <c r="A142" s="34"/>
      <c r="B142" s="160"/>
      <c r="C142" s="194" t="s">
        <v>252</v>
      </c>
      <c r="D142" s="194" t="s">
        <v>203</v>
      </c>
      <c r="E142" s="195" t="s">
        <v>1273</v>
      </c>
      <c r="F142" s="196" t="s">
        <v>1274</v>
      </c>
      <c r="G142" s="197" t="s">
        <v>1272</v>
      </c>
      <c r="H142" s="198">
        <v>2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</v>
      </c>
      <c r="T142" s="20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218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218</v>
      </c>
      <c r="BM142" s="206" t="s">
        <v>274</v>
      </c>
    </row>
    <row r="143" s="2" customFormat="1" ht="24.15" customHeight="1">
      <c r="A143" s="34"/>
      <c r="B143" s="160"/>
      <c r="C143" s="194" t="s">
        <v>256</v>
      </c>
      <c r="D143" s="194" t="s">
        <v>203</v>
      </c>
      <c r="E143" s="195" t="s">
        <v>1275</v>
      </c>
      <c r="F143" s="196" t="s">
        <v>1276</v>
      </c>
      <c r="G143" s="197" t="s">
        <v>1272</v>
      </c>
      <c r="H143" s="198">
        <v>2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</v>
      </c>
      <c r="R143" s="204">
        <f>Q143*H143</f>
        <v>0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218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218</v>
      </c>
      <c r="BM143" s="206" t="s">
        <v>282</v>
      </c>
    </row>
    <row r="144" s="11" customFormat="1" ht="22.8" customHeight="1">
      <c r="A144" s="11"/>
      <c r="B144" s="183"/>
      <c r="C144" s="11"/>
      <c r="D144" s="184" t="s">
        <v>74</v>
      </c>
      <c r="E144" s="217" t="s">
        <v>252</v>
      </c>
      <c r="F144" s="217" t="s">
        <v>1277</v>
      </c>
      <c r="G144" s="11"/>
      <c r="H144" s="11"/>
      <c r="I144" s="186"/>
      <c r="J144" s="218">
        <f>BK144</f>
        <v>0</v>
      </c>
      <c r="K144" s="11"/>
      <c r="L144" s="183"/>
      <c r="M144" s="188"/>
      <c r="N144" s="189"/>
      <c r="O144" s="189"/>
      <c r="P144" s="190">
        <f>P145</f>
        <v>0</v>
      </c>
      <c r="Q144" s="189"/>
      <c r="R144" s="190">
        <f>R145</f>
        <v>0</v>
      </c>
      <c r="S144" s="189"/>
      <c r="T144" s="191">
        <f>T145</f>
        <v>0</v>
      </c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R144" s="184" t="s">
        <v>83</v>
      </c>
      <c r="AT144" s="192" t="s">
        <v>74</v>
      </c>
      <c r="AU144" s="192" t="s">
        <v>83</v>
      </c>
      <c r="AY144" s="184" t="s">
        <v>202</v>
      </c>
      <c r="BK144" s="193">
        <f>BK145</f>
        <v>0</v>
      </c>
    </row>
    <row r="145" s="2" customFormat="1" ht="16.5" customHeight="1">
      <c r="A145" s="34"/>
      <c r="B145" s="160"/>
      <c r="C145" s="194" t="s">
        <v>262</v>
      </c>
      <c r="D145" s="194" t="s">
        <v>203</v>
      </c>
      <c r="E145" s="195" t="s">
        <v>1278</v>
      </c>
      <c r="F145" s="196" t="s">
        <v>1279</v>
      </c>
      <c r="G145" s="197" t="s">
        <v>268</v>
      </c>
      <c r="H145" s="198">
        <v>16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218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218</v>
      </c>
      <c r="BM145" s="206" t="s">
        <v>290</v>
      </c>
    </row>
    <row r="146" s="11" customFormat="1" ht="25.92" customHeight="1">
      <c r="A146" s="11"/>
      <c r="B146" s="183"/>
      <c r="C146" s="11"/>
      <c r="D146" s="184" t="s">
        <v>74</v>
      </c>
      <c r="E146" s="185" t="s">
        <v>1280</v>
      </c>
      <c r="F146" s="185" t="s">
        <v>1281</v>
      </c>
      <c r="G146" s="11"/>
      <c r="H146" s="11"/>
      <c r="I146" s="186"/>
      <c r="J146" s="187">
        <f>BK146</f>
        <v>0</v>
      </c>
      <c r="K146" s="11"/>
      <c r="L146" s="183"/>
      <c r="M146" s="188"/>
      <c r="N146" s="189"/>
      <c r="O146" s="189"/>
      <c r="P146" s="190">
        <f>P147</f>
        <v>0</v>
      </c>
      <c r="Q146" s="189"/>
      <c r="R146" s="190">
        <f>R147</f>
        <v>0</v>
      </c>
      <c r="S146" s="189"/>
      <c r="T146" s="191">
        <f>T147</f>
        <v>0</v>
      </c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R146" s="184" t="s">
        <v>83</v>
      </c>
      <c r="AT146" s="192" t="s">
        <v>74</v>
      </c>
      <c r="AU146" s="192" t="s">
        <v>75</v>
      </c>
      <c r="AY146" s="184" t="s">
        <v>202</v>
      </c>
      <c r="BK146" s="193">
        <f>BK147</f>
        <v>0</v>
      </c>
    </row>
    <row r="147" s="11" customFormat="1" ht="22.8" customHeight="1">
      <c r="A147" s="11"/>
      <c r="B147" s="183"/>
      <c r="C147" s="11"/>
      <c r="D147" s="184" t="s">
        <v>74</v>
      </c>
      <c r="E147" s="217" t="s">
        <v>1282</v>
      </c>
      <c r="F147" s="217" t="s">
        <v>1283</v>
      </c>
      <c r="G147" s="11"/>
      <c r="H147" s="11"/>
      <c r="I147" s="186"/>
      <c r="J147" s="218">
        <f>BK147</f>
        <v>0</v>
      </c>
      <c r="K147" s="11"/>
      <c r="L147" s="183"/>
      <c r="M147" s="188"/>
      <c r="N147" s="189"/>
      <c r="O147" s="189"/>
      <c r="P147" s="190">
        <f>SUM(P148:P155)</f>
        <v>0</v>
      </c>
      <c r="Q147" s="189"/>
      <c r="R147" s="190">
        <f>SUM(R148:R155)</f>
        <v>0</v>
      </c>
      <c r="S147" s="189"/>
      <c r="T147" s="191">
        <f>SUM(T148:T155)</f>
        <v>0</v>
      </c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R147" s="184" t="s">
        <v>83</v>
      </c>
      <c r="AT147" s="192" t="s">
        <v>74</v>
      </c>
      <c r="AU147" s="192" t="s">
        <v>83</v>
      </c>
      <c r="AY147" s="184" t="s">
        <v>202</v>
      </c>
      <c r="BK147" s="193">
        <f>SUM(BK148:BK155)</f>
        <v>0</v>
      </c>
    </row>
    <row r="148" s="2" customFormat="1" ht="16.5" customHeight="1">
      <c r="A148" s="34"/>
      <c r="B148" s="160"/>
      <c r="C148" s="194" t="s">
        <v>241</v>
      </c>
      <c r="D148" s="194" t="s">
        <v>203</v>
      </c>
      <c r="E148" s="195" t="s">
        <v>1284</v>
      </c>
      <c r="F148" s="196" t="s">
        <v>1285</v>
      </c>
      <c r="G148" s="197" t="s">
        <v>272</v>
      </c>
      <c r="H148" s="198">
        <v>180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0</v>
      </c>
      <c r="R148" s="204">
        <f>Q148*H148</f>
        <v>0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218</v>
      </c>
      <c r="AT148" s="206" t="s">
        <v>203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218</v>
      </c>
      <c r="BM148" s="206" t="s">
        <v>298</v>
      </c>
    </row>
    <row r="149" s="2" customFormat="1" ht="24.15" customHeight="1">
      <c r="A149" s="34"/>
      <c r="B149" s="160"/>
      <c r="C149" s="194" t="s">
        <v>260</v>
      </c>
      <c r="D149" s="194" t="s">
        <v>203</v>
      </c>
      <c r="E149" s="195" t="s">
        <v>1286</v>
      </c>
      <c r="F149" s="196" t="s">
        <v>1287</v>
      </c>
      <c r="G149" s="197" t="s">
        <v>1272</v>
      </c>
      <c r="H149" s="198">
        <v>3</v>
      </c>
      <c r="I149" s="199"/>
      <c r="J149" s="200">
        <f>ROUND(I149*H149,2)</f>
        <v>0</v>
      </c>
      <c r="K149" s="201"/>
      <c r="L149" s="35"/>
      <c r="M149" s="202" t="s">
        <v>1</v>
      </c>
      <c r="N149" s="203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218</v>
      </c>
      <c r="AT149" s="206" t="s">
        <v>203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218</v>
      </c>
      <c r="BM149" s="206" t="s">
        <v>306</v>
      </c>
    </row>
    <row r="150" s="2" customFormat="1" ht="24.15" customHeight="1">
      <c r="A150" s="34"/>
      <c r="B150" s="160"/>
      <c r="C150" s="194" t="s">
        <v>274</v>
      </c>
      <c r="D150" s="194" t="s">
        <v>203</v>
      </c>
      <c r="E150" s="195" t="s">
        <v>1288</v>
      </c>
      <c r="F150" s="196" t="s">
        <v>1289</v>
      </c>
      <c r="G150" s="197" t="s">
        <v>1272</v>
      </c>
      <c r="H150" s="198">
        <v>3</v>
      </c>
      <c r="I150" s="199"/>
      <c r="J150" s="200">
        <f>ROUND(I150*H150,2)</f>
        <v>0</v>
      </c>
      <c r="K150" s="201"/>
      <c r="L150" s="35"/>
      <c r="M150" s="202" t="s">
        <v>1</v>
      </c>
      <c r="N150" s="203" t="s">
        <v>41</v>
      </c>
      <c r="O150" s="78"/>
      <c r="P150" s="204">
        <f>O150*H150</f>
        <v>0</v>
      </c>
      <c r="Q150" s="204">
        <v>0</v>
      </c>
      <c r="R150" s="204">
        <f>Q150*H150</f>
        <v>0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218</v>
      </c>
      <c r="AT150" s="206" t="s">
        <v>203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218</v>
      </c>
      <c r="BM150" s="206" t="s">
        <v>314</v>
      </c>
    </row>
    <row r="151" s="2" customFormat="1" ht="21.75" customHeight="1">
      <c r="A151" s="34"/>
      <c r="B151" s="160"/>
      <c r="C151" s="194" t="s">
        <v>278</v>
      </c>
      <c r="D151" s="194" t="s">
        <v>203</v>
      </c>
      <c r="E151" s="195" t="s">
        <v>1290</v>
      </c>
      <c r="F151" s="196" t="s">
        <v>1291</v>
      </c>
      <c r="G151" s="197" t="s">
        <v>1292</v>
      </c>
      <c r="H151" s="198">
        <v>2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0</v>
      </c>
      <c r="R151" s="204">
        <f>Q151*H151</f>
        <v>0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218</v>
      </c>
      <c r="AT151" s="206" t="s">
        <v>203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218</v>
      </c>
      <c r="BM151" s="206" t="s">
        <v>233</v>
      </c>
    </row>
    <row r="152" s="2" customFormat="1" ht="16.5" customHeight="1">
      <c r="A152" s="34"/>
      <c r="B152" s="160"/>
      <c r="C152" s="194" t="s">
        <v>282</v>
      </c>
      <c r="D152" s="194" t="s">
        <v>203</v>
      </c>
      <c r="E152" s="195" t="s">
        <v>1293</v>
      </c>
      <c r="F152" s="196" t="s">
        <v>1294</v>
      </c>
      <c r="G152" s="197" t="s">
        <v>272</v>
      </c>
      <c r="H152" s="198">
        <v>9</v>
      </c>
      <c r="I152" s="199"/>
      <c r="J152" s="200">
        <f>ROUND(I152*H152,2)</f>
        <v>0</v>
      </c>
      <c r="K152" s="201"/>
      <c r="L152" s="35"/>
      <c r="M152" s="202" t="s">
        <v>1</v>
      </c>
      <c r="N152" s="203" t="s">
        <v>41</v>
      </c>
      <c r="O152" s="78"/>
      <c r="P152" s="204">
        <f>O152*H152</f>
        <v>0</v>
      </c>
      <c r="Q152" s="204">
        <v>0</v>
      </c>
      <c r="R152" s="204">
        <f>Q152*H152</f>
        <v>0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218</v>
      </c>
      <c r="AT152" s="206" t="s">
        <v>203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218</v>
      </c>
      <c r="BM152" s="206" t="s">
        <v>403</v>
      </c>
    </row>
    <row r="153" s="2" customFormat="1" ht="16.5" customHeight="1">
      <c r="A153" s="34"/>
      <c r="B153" s="160"/>
      <c r="C153" s="194" t="s">
        <v>286</v>
      </c>
      <c r="D153" s="194" t="s">
        <v>203</v>
      </c>
      <c r="E153" s="195" t="s">
        <v>1295</v>
      </c>
      <c r="F153" s="196" t="s">
        <v>1296</v>
      </c>
      <c r="G153" s="197" t="s">
        <v>1272</v>
      </c>
      <c r="H153" s="198">
        <v>2</v>
      </c>
      <c r="I153" s="199"/>
      <c r="J153" s="200">
        <f>ROUND(I153*H153,2)</f>
        <v>0</v>
      </c>
      <c r="K153" s="201"/>
      <c r="L153" s="35"/>
      <c r="M153" s="202" t="s">
        <v>1</v>
      </c>
      <c r="N153" s="203" t="s">
        <v>41</v>
      </c>
      <c r="O153" s="78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218</v>
      </c>
      <c r="AT153" s="206" t="s">
        <v>203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218</v>
      </c>
      <c r="BM153" s="206" t="s">
        <v>411</v>
      </c>
    </row>
    <row r="154" s="2" customFormat="1" ht="16.5" customHeight="1">
      <c r="A154" s="34"/>
      <c r="B154" s="160"/>
      <c r="C154" s="194" t="s">
        <v>290</v>
      </c>
      <c r="D154" s="194" t="s">
        <v>203</v>
      </c>
      <c r="E154" s="195" t="s">
        <v>1297</v>
      </c>
      <c r="F154" s="196" t="s">
        <v>1298</v>
      </c>
      <c r="G154" s="197" t="s">
        <v>1292</v>
      </c>
      <c r="H154" s="198">
        <v>1</v>
      </c>
      <c r="I154" s="199"/>
      <c r="J154" s="200">
        <f>ROUND(I154*H154,2)</f>
        <v>0</v>
      </c>
      <c r="K154" s="201"/>
      <c r="L154" s="35"/>
      <c r="M154" s="202" t="s">
        <v>1</v>
      </c>
      <c r="N154" s="203" t="s">
        <v>41</v>
      </c>
      <c r="O154" s="78"/>
      <c r="P154" s="204">
        <f>O154*H154</f>
        <v>0</v>
      </c>
      <c r="Q154" s="204">
        <v>0</v>
      </c>
      <c r="R154" s="204">
        <f>Q154*H154</f>
        <v>0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218</v>
      </c>
      <c r="AT154" s="206" t="s">
        <v>203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218</v>
      </c>
      <c r="BM154" s="206" t="s">
        <v>419</v>
      </c>
    </row>
    <row r="155" s="2" customFormat="1" ht="16.5" customHeight="1">
      <c r="A155" s="34"/>
      <c r="B155" s="160"/>
      <c r="C155" s="194" t="s">
        <v>294</v>
      </c>
      <c r="D155" s="194" t="s">
        <v>203</v>
      </c>
      <c r="E155" s="195" t="s">
        <v>1299</v>
      </c>
      <c r="F155" s="196" t="s">
        <v>1300</v>
      </c>
      <c r="G155" s="197" t="s">
        <v>1292</v>
      </c>
      <c r="H155" s="198">
        <v>2</v>
      </c>
      <c r="I155" s="199"/>
      <c r="J155" s="200">
        <f>ROUND(I155*H155,2)</f>
        <v>0</v>
      </c>
      <c r="K155" s="201"/>
      <c r="L155" s="35"/>
      <c r="M155" s="208" t="s">
        <v>1</v>
      </c>
      <c r="N155" s="209" t="s">
        <v>41</v>
      </c>
      <c r="O155" s="210"/>
      <c r="P155" s="211">
        <f>O155*H155</f>
        <v>0</v>
      </c>
      <c r="Q155" s="211">
        <v>0</v>
      </c>
      <c r="R155" s="211">
        <f>Q155*H155</f>
        <v>0</v>
      </c>
      <c r="S155" s="211">
        <v>0</v>
      </c>
      <c r="T155" s="21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218</v>
      </c>
      <c r="AT155" s="206" t="s">
        <v>203</v>
      </c>
      <c r="AU155" s="206" t="s">
        <v>115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218</v>
      </c>
      <c r="BM155" s="206" t="s">
        <v>428</v>
      </c>
    </row>
    <row r="156" s="2" customFormat="1" ht="6.96" customHeight="1">
      <c r="A156" s="34"/>
      <c r="B156" s="61"/>
      <c r="C156" s="62"/>
      <c r="D156" s="62"/>
      <c r="E156" s="62"/>
      <c r="F156" s="62"/>
      <c r="G156" s="62"/>
      <c r="H156" s="62"/>
      <c r="I156" s="62"/>
      <c r="J156" s="62"/>
      <c r="K156" s="62"/>
      <c r="L156" s="35"/>
      <c r="M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</row>
  </sheetData>
  <autoFilter ref="C134:K155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07:F107"/>
    <mergeCell ref="D108:F108"/>
    <mergeCell ref="D109:F109"/>
    <mergeCell ref="D110:F110"/>
    <mergeCell ref="D111:F111"/>
    <mergeCell ref="E123:H12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1" customFormat="1" ht="12" customHeight="1">
      <c r="B8" s="18"/>
      <c r="D8" s="28" t="s">
        <v>168</v>
      </c>
      <c r="L8" s="18"/>
    </row>
    <row r="9" s="2" customFormat="1" ht="16.5" customHeight="1">
      <c r="A9" s="34"/>
      <c r="B9" s="35"/>
      <c r="C9" s="34"/>
      <c r="D9" s="34"/>
      <c r="E9" s="130" t="s">
        <v>1254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922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1301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9. 8. 2026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23" t="s">
        <v>170</v>
      </c>
      <c r="E32" s="34"/>
      <c r="F32" s="34"/>
      <c r="G32" s="34"/>
      <c r="H32" s="34"/>
      <c r="I32" s="34"/>
      <c r="J32" s="134">
        <f>J98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5" t="s">
        <v>171</v>
      </c>
      <c r="E33" s="34"/>
      <c r="F33" s="34"/>
      <c r="G33" s="34"/>
      <c r="H33" s="34"/>
      <c r="I33" s="34"/>
      <c r="J33" s="134">
        <f>J108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ROUND(J32 + J33,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7" t="s">
        <v>39</v>
      </c>
      <c r="E37" s="41" t="s">
        <v>40</v>
      </c>
      <c r="F37" s="138">
        <f>ROUND((SUM(BE108:BE115) + SUM(BE137:BE182)),  2)</f>
        <v>0</v>
      </c>
      <c r="G37" s="139"/>
      <c r="H37" s="139"/>
      <c r="I37" s="140">
        <v>0.23000000000000001</v>
      </c>
      <c r="J37" s="138">
        <f>ROUND(((SUM(BE108:BE115) + SUM(BE137:BE182))*I37),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41">
        <f>ROUND((SUM(BF108:BF115) + SUM(BF137:BF182)),  2)</f>
        <v>0</v>
      </c>
      <c r="G38" s="34"/>
      <c r="H38" s="34"/>
      <c r="I38" s="142">
        <v>0.23000000000000001</v>
      </c>
      <c r="J38" s="141">
        <f>ROUND(((SUM(BF108:BF115) + SUM(BF137:BF182))*I38),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1">
        <f>ROUND((SUM(BG108:BG115) + SUM(BG137:BG182)),  2)</f>
        <v>0</v>
      </c>
      <c r="G39" s="34"/>
      <c r="H39" s="34"/>
      <c r="I39" s="142">
        <v>0.23000000000000001</v>
      </c>
      <c r="J39" s="141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1">
        <f>ROUND((SUM(BH108:BH115) + SUM(BH137:BH182)),  2)</f>
        <v>0</v>
      </c>
      <c r="G40" s="34"/>
      <c r="H40" s="34"/>
      <c r="I40" s="142">
        <v>0.23000000000000001</v>
      </c>
      <c r="J40" s="141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8">
        <f>ROUND((SUM(BI108:BI115) + SUM(BI137:BI182)),  2)</f>
        <v>0</v>
      </c>
      <c r="G41" s="139"/>
      <c r="H41" s="139"/>
      <c r="I41" s="140">
        <v>0</v>
      </c>
      <c r="J41" s="138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3"/>
      <c r="D43" s="144" t="s">
        <v>45</v>
      </c>
      <c r="E43" s="82"/>
      <c r="F43" s="82"/>
      <c r="G43" s="145" t="s">
        <v>46</v>
      </c>
      <c r="H43" s="146" t="s">
        <v>47</v>
      </c>
      <c r="I43" s="82"/>
      <c r="J43" s="147">
        <f>SUM(J34:J41)</f>
        <v>0</v>
      </c>
      <c r="K43" s="148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168</v>
      </c>
      <c r="L86" s="18"/>
    </row>
    <row r="87" hidden="1" s="2" customFormat="1" ht="16.5" customHeight="1">
      <c r="A87" s="34"/>
      <c r="B87" s="35"/>
      <c r="C87" s="34"/>
      <c r="D87" s="34"/>
      <c r="E87" s="130" t="s">
        <v>1254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922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30" customHeight="1">
      <c r="A89" s="34"/>
      <c r="B89" s="35"/>
      <c r="C89" s="34"/>
      <c r="D89" s="34"/>
      <c r="E89" s="68" t="str">
        <f>E11</f>
        <v>SO403.1.2 - PRELOŽKY A OCHRANA IS – REK. VEREJNEJ KANALIZÁCIE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ul. Letná, Košice</v>
      </c>
      <c r="G91" s="34"/>
      <c r="H91" s="34"/>
      <c r="I91" s="28" t="s">
        <v>21</v>
      </c>
      <c r="J91" s="70" t="str">
        <f>IF(J14="","",J14)</f>
        <v>9. 8. 2026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Košice, Trieda SNP 48/A, 04011 Košice</v>
      </c>
      <c r="G93" s="34"/>
      <c r="H93" s="34"/>
      <c r="I93" s="28" t="s">
        <v>29</v>
      </c>
      <c r="J93" s="32" t="str">
        <f>E23</f>
        <v>d.g.A design graphic architecture s.r.o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51" t="s">
        <v>173</v>
      </c>
      <c r="D96" s="143"/>
      <c r="E96" s="143"/>
      <c r="F96" s="143"/>
      <c r="G96" s="143"/>
      <c r="H96" s="143"/>
      <c r="I96" s="143"/>
      <c r="J96" s="152" t="s">
        <v>174</v>
      </c>
      <c r="K96" s="143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3" t="s">
        <v>175</v>
      </c>
      <c r="D98" s="34"/>
      <c r="E98" s="34"/>
      <c r="F98" s="34"/>
      <c r="G98" s="34"/>
      <c r="H98" s="34"/>
      <c r="I98" s="34"/>
      <c r="J98" s="97">
        <f>J137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176</v>
      </c>
    </row>
    <row r="99" hidden="1" s="9" customFormat="1" ht="24.96" customHeight="1">
      <c r="A99" s="9"/>
      <c r="B99" s="154"/>
      <c r="C99" s="9"/>
      <c r="D99" s="155" t="s">
        <v>177</v>
      </c>
      <c r="E99" s="156"/>
      <c r="F99" s="156"/>
      <c r="G99" s="156"/>
      <c r="H99" s="156"/>
      <c r="I99" s="156"/>
      <c r="J99" s="157">
        <f>J138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2" customFormat="1" ht="19.92" customHeight="1">
      <c r="A100" s="12"/>
      <c r="B100" s="213"/>
      <c r="C100" s="12"/>
      <c r="D100" s="214" t="s">
        <v>323</v>
      </c>
      <c r="E100" s="215"/>
      <c r="F100" s="215"/>
      <c r="G100" s="215"/>
      <c r="H100" s="215"/>
      <c r="I100" s="215"/>
      <c r="J100" s="216">
        <f>J139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557</v>
      </c>
      <c r="E101" s="215"/>
      <c r="F101" s="215"/>
      <c r="G101" s="215"/>
      <c r="H101" s="215"/>
      <c r="I101" s="215"/>
      <c r="J101" s="216">
        <f>J159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12" customFormat="1" ht="19.92" customHeight="1">
      <c r="A102" s="12"/>
      <c r="B102" s="213"/>
      <c r="C102" s="12"/>
      <c r="D102" s="214" t="s">
        <v>325</v>
      </c>
      <c r="E102" s="215"/>
      <c r="F102" s="215"/>
      <c r="G102" s="215"/>
      <c r="H102" s="215"/>
      <c r="I102" s="215"/>
      <c r="J102" s="216">
        <f>J162</f>
        <v>0</v>
      </c>
      <c r="K102" s="12"/>
      <c r="L102" s="213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hidden="1" s="12" customFormat="1" ht="19.92" customHeight="1">
      <c r="A103" s="12"/>
      <c r="B103" s="213"/>
      <c r="C103" s="12"/>
      <c r="D103" s="214" t="s">
        <v>326</v>
      </c>
      <c r="E103" s="215"/>
      <c r="F103" s="215"/>
      <c r="G103" s="215"/>
      <c r="H103" s="215"/>
      <c r="I103" s="215"/>
      <c r="J103" s="216">
        <f>J167</f>
        <v>0</v>
      </c>
      <c r="K103" s="12"/>
      <c r="L103" s="213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hidden="1" s="12" customFormat="1" ht="19.92" customHeight="1">
      <c r="A104" s="12"/>
      <c r="B104" s="213"/>
      <c r="C104" s="12"/>
      <c r="D104" s="214" t="s">
        <v>227</v>
      </c>
      <c r="E104" s="215"/>
      <c r="F104" s="215"/>
      <c r="G104" s="215"/>
      <c r="H104" s="215"/>
      <c r="I104" s="215"/>
      <c r="J104" s="216">
        <f>J174</f>
        <v>0</v>
      </c>
      <c r="K104" s="12"/>
      <c r="L104" s="213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hidden="1" s="12" customFormat="1" ht="19.92" customHeight="1">
      <c r="A105" s="12"/>
      <c r="B105" s="213"/>
      <c r="C105" s="12"/>
      <c r="D105" s="214" t="s">
        <v>327</v>
      </c>
      <c r="E105" s="215"/>
      <c r="F105" s="215"/>
      <c r="G105" s="215"/>
      <c r="H105" s="215"/>
      <c r="I105" s="215"/>
      <c r="J105" s="216">
        <f>J181</f>
        <v>0</v>
      </c>
      <c r="K105" s="12"/>
      <c r="L105" s="213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</row>
    <row r="106" hidden="1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hidden="1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hidden="1" s="2" customFormat="1" ht="29.28" customHeight="1">
      <c r="A108" s="34"/>
      <c r="B108" s="35"/>
      <c r="C108" s="153" t="s">
        <v>178</v>
      </c>
      <c r="D108" s="34"/>
      <c r="E108" s="34"/>
      <c r="F108" s="34"/>
      <c r="G108" s="34"/>
      <c r="H108" s="34"/>
      <c r="I108" s="34"/>
      <c r="J108" s="158">
        <f>ROUND(J109 + J110 + J111 + J112 + J113 + J114,2)</f>
        <v>0</v>
      </c>
      <c r="K108" s="34"/>
      <c r="L108" s="56"/>
      <c r="N108" s="159" t="s">
        <v>39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 s="2" customFormat="1" ht="18" customHeight="1">
      <c r="A109" s="34"/>
      <c r="B109" s="160"/>
      <c r="C109" s="161"/>
      <c r="D109" s="162" t="s">
        <v>179</v>
      </c>
      <c r="E109" s="163"/>
      <c r="F109" s="163"/>
      <c r="G109" s="161"/>
      <c r="H109" s="161"/>
      <c r="I109" s="161"/>
      <c r="J109" s="164">
        <v>0</v>
      </c>
      <c r="K109" s="161"/>
      <c r="L109" s="165"/>
      <c r="M109" s="166"/>
      <c r="N109" s="167" t="s">
        <v>41</v>
      </c>
      <c r="O109" s="166"/>
      <c r="P109" s="166"/>
      <c r="Q109" s="166"/>
      <c r="R109" s="166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8" t="s">
        <v>180</v>
      </c>
      <c r="AZ109" s="166"/>
      <c r="BA109" s="166"/>
      <c r="BB109" s="166"/>
      <c r="BC109" s="166"/>
      <c r="BD109" s="166"/>
      <c r="BE109" s="169">
        <f>IF(N109="základná",J109,0)</f>
        <v>0</v>
      </c>
      <c r="BF109" s="169">
        <f>IF(N109="znížená",J109,0)</f>
        <v>0</v>
      </c>
      <c r="BG109" s="169">
        <f>IF(N109="zákl. prenesená",J109,0)</f>
        <v>0</v>
      </c>
      <c r="BH109" s="169">
        <f>IF(N109="zníž. prenesená",J109,0)</f>
        <v>0</v>
      </c>
      <c r="BI109" s="169">
        <f>IF(N109="nulová",J109,0)</f>
        <v>0</v>
      </c>
      <c r="BJ109" s="168" t="s">
        <v>115</v>
      </c>
      <c r="BK109" s="166"/>
      <c r="BL109" s="166"/>
      <c r="BM109" s="166"/>
    </row>
    <row r="110" hidden="1" s="2" customFormat="1" ht="18" customHeight="1">
      <c r="A110" s="34"/>
      <c r="B110" s="160"/>
      <c r="C110" s="161"/>
      <c r="D110" s="162" t="s">
        <v>182</v>
      </c>
      <c r="E110" s="163"/>
      <c r="F110" s="163"/>
      <c r="G110" s="161"/>
      <c r="H110" s="161"/>
      <c r="I110" s="161"/>
      <c r="J110" s="164">
        <v>0</v>
      </c>
      <c r="K110" s="161"/>
      <c r="L110" s="165"/>
      <c r="M110" s="166"/>
      <c r="N110" s="167" t="s">
        <v>41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180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115</v>
      </c>
      <c r="BK110" s="166"/>
      <c r="BL110" s="166"/>
      <c r="BM110" s="166"/>
    </row>
    <row r="111" hidden="1" s="2" customFormat="1" ht="18" customHeight="1">
      <c r="A111" s="34"/>
      <c r="B111" s="160"/>
      <c r="C111" s="161"/>
      <c r="D111" s="162" t="s">
        <v>182</v>
      </c>
      <c r="E111" s="163"/>
      <c r="F111" s="163"/>
      <c r="G111" s="161"/>
      <c r="H111" s="161"/>
      <c r="I111" s="161"/>
      <c r="J111" s="164">
        <v>0</v>
      </c>
      <c r="K111" s="161"/>
      <c r="L111" s="165"/>
      <c r="M111" s="166"/>
      <c r="N111" s="167" t="s">
        <v>41</v>
      </c>
      <c r="O111" s="166"/>
      <c r="P111" s="166"/>
      <c r="Q111" s="166"/>
      <c r="R111" s="166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8" t="s">
        <v>180</v>
      </c>
      <c r="AZ111" s="166"/>
      <c r="BA111" s="166"/>
      <c r="BB111" s="166"/>
      <c r="BC111" s="166"/>
      <c r="BD111" s="166"/>
      <c r="BE111" s="169">
        <f>IF(N111="základná",J111,0)</f>
        <v>0</v>
      </c>
      <c r="BF111" s="169">
        <f>IF(N111="znížená",J111,0)</f>
        <v>0</v>
      </c>
      <c r="BG111" s="169">
        <f>IF(N111="zákl. prenesená",J111,0)</f>
        <v>0</v>
      </c>
      <c r="BH111" s="169">
        <f>IF(N111="zníž. prenesená",J111,0)</f>
        <v>0</v>
      </c>
      <c r="BI111" s="169">
        <f>IF(N111="nulová",J111,0)</f>
        <v>0</v>
      </c>
      <c r="BJ111" s="168" t="s">
        <v>115</v>
      </c>
      <c r="BK111" s="166"/>
      <c r="BL111" s="166"/>
      <c r="BM111" s="166"/>
    </row>
    <row r="112" hidden="1" s="2" customFormat="1" ht="18" customHeight="1">
      <c r="A112" s="34"/>
      <c r="B112" s="160"/>
      <c r="C112" s="161"/>
      <c r="D112" s="162" t="s">
        <v>183</v>
      </c>
      <c r="E112" s="163"/>
      <c r="F112" s="163"/>
      <c r="G112" s="161"/>
      <c r="H112" s="161"/>
      <c r="I112" s="161"/>
      <c r="J112" s="164">
        <v>0</v>
      </c>
      <c r="K112" s="161"/>
      <c r="L112" s="165"/>
      <c r="M112" s="166"/>
      <c r="N112" s="167" t="s">
        <v>41</v>
      </c>
      <c r="O112" s="166"/>
      <c r="P112" s="166"/>
      <c r="Q112" s="166"/>
      <c r="R112" s="166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8" t="s">
        <v>180</v>
      </c>
      <c r="AZ112" s="166"/>
      <c r="BA112" s="166"/>
      <c r="BB112" s="166"/>
      <c r="BC112" s="166"/>
      <c r="BD112" s="166"/>
      <c r="BE112" s="169">
        <f>IF(N112="základná",J112,0)</f>
        <v>0</v>
      </c>
      <c r="BF112" s="169">
        <f>IF(N112="znížená",J112,0)</f>
        <v>0</v>
      </c>
      <c r="BG112" s="169">
        <f>IF(N112="zákl. prenesená",J112,0)</f>
        <v>0</v>
      </c>
      <c r="BH112" s="169">
        <f>IF(N112="zníž. prenesená",J112,0)</f>
        <v>0</v>
      </c>
      <c r="BI112" s="169">
        <f>IF(N112="nulová",J112,0)</f>
        <v>0</v>
      </c>
      <c r="BJ112" s="168" t="s">
        <v>115</v>
      </c>
      <c r="BK112" s="166"/>
      <c r="BL112" s="166"/>
      <c r="BM112" s="166"/>
    </row>
    <row r="113" hidden="1" s="2" customFormat="1" ht="18" customHeight="1">
      <c r="A113" s="34"/>
      <c r="B113" s="160"/>
      <c r="C113" s="161"/>
      <c r="D113" s="162" t="s">
        <v>328</v>
      </c>
      <c r="E113" s="163"/>
      <c r="F113" s="163"/>
      <c r="G113" s="161"/>
      <c r="H113" s="161"/>
      <c r="I113" s="161"/>
      <c r="J113" s="164">
        <v>0</v>
      </c>
      <c r="K113" s="161"/>
      <c r="L113" s="165"/>
      <c r="M113" s="166"/>
      <c r="N113" s="167" t="s">
        <v>41</v>
      </c>
      <c r="O113" s="166"/>
      <c r="P113" s="166"/>
      <c r="Q113" s="166"/>
      <c r="R113" s="166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6"/>
      <c r="AW113" s="166"/>
      <c r="AX113" s="166"/>
      <c r="AY113" s="168" t="s">
        <v>180</v>
      </c>
      <c r="AZ113" s="166"/>
      <c r="BA113" s="166"/>
      <c r="BB113" s="166"/>
      <c r="BC113" s="166"/>
      <c r="BD113" s="166"/>
      <c r="BE113" s="169">
        <f>IF(N113="základná",J113,0)</f>
        <v>0</v>
      </c>
      <c r="BF113" s="169">
        <f>IF(N113="znížená",J113,0)</f>
        <v>0</v>
      </c>
      <c r="BG113" s="169">
        <f>IF(N113="zákl. prenesená",J113,0)</f>
        <v>0</v>
      </c>
      <c r="BH113" s="169">
        <f>IF(N113="zníž. prenesená",J113,0)</f>
        <v>0</v>
      </c>
      <c r="BI113" s="169">
        <f>IF(N113="nulová",J113,0)</f>
        <v>0</v>
      </c>
      <c r="BJ113" s="168" t="s">
        <v>115</v>
      </c>
      <c r="BK113" s="166"/>
      <c r="BL113" s="166"/>
      <c r="BM113" s="166"/>
    </row>
    <row r="114" hidden="1" s="2" customFormat="1" ht="18" customHeight="1">
      <c r="A114" s="34"/>
      <c r="B114" s="160"/>
      <c r="C114" s="161"/>
      <c r="D114" s="163" t="s">
        <v>185</v>
      </c>
      <c r="E114" s="161"/>
      <c r="F114" s="161"/>
      <c r="G114" s="161"/>
      <c r="H114" s="161"/>
      <c r="I114" s="161"/>
      <c r="J114" s="164">
        <f>ROUND(J32*T114,2)</f>
        <v>0</v>
      </c>
      <c r="K114" s="161"/>
      <c r="L114" s="165"/>
      <c r="M114" s="166"/>
      <c r="N114" s="167" t="s">
        <v>41</v>
      </c>
      <c r="O114" s="166"/>
      <c r="P114" s="166"/>
      <c r="Q114" s="166"/>
      <c r="R114" s="166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8" t="s">
        <v>186</v>
      </c>
      <c r="AZ114" s="166"/>
      <c r="BA114" s="166"/>
      <c r="BB114" s="166"/>
      <c r="BC114" s="166"/>
      <c r="BD114" s="166"/>
      <c r="BE114" s="169">
        <f>IF(N114="základná",J114,0)</f>
        <v>0</v>
      </c>
      <c r="BF114" s="169">
        <f>IF(N114="znížená",J114,0)</f>
        <v>0</v>
      </c>
      <c r="BG114" s="169">
        <f>IF(N114="zákl. prenesená",J114,0)</f>
        <v>0</v>
      </c>
      <c r="BH114" s="169">
        <f>IF(N114="zníž. prenesená",J114,0)</f>
        <v>0</v>
      </c>
      <c r="BI114" s="169">
        <f>IF(N114="nulová",J114,0)</f>
        <v>0</v>
      </c>
      <c r="BJ114" s="168" t="s">
        <v>115</v>
      </c>
      <c r="BK114" s="166"/>
      <c r="BL114" s="166"/>
      <c r="BM114" s="166"/>
    </row>
    <row r="115" hidden="1" s="2" customForma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hidden="1" s="2" customFormat="1" ht="29.28" customHeight="1">
      <c r="A116" s="34"/>
      <c r="B116" s="35"/>
      <c r="C116" s="170" t="s">
        <v>187</v>
      </c>
      <c r="D116" s="143"/>
      <c r="E116" s="143"/>
      <c r="F116" s="143"/>
      <c r="G116" s="143"/>
      <c r="H116" s="143"/>
      <c r="I116" s="143"/>
      <c r="J116" s="171">
        <f>ROUND(J98+J108,2)</f>
        <v>0</v>
      </c>
      <c r="K116" s="143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hidden="1" s="2" customFormat="1" ht="6.96" customHeight="1">
      <c r="A117" s="34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hidden="1"/>
    <row r="119" hidden="1"/>
    <row r="120" hidden="1"/>
    <row r="121" s="2" customFormat="1" ht="6.96" customHeight="1">
      <c r="A121" s="34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4.96" customHeight="1">
      <c r="A122" s="34"/>
      <c r="B122" s="35"/>
      <c r="C122" s="19" t="s">
        <v>188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15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130" t="str">
        <f>E7</f>
        <v>Tlačiarne – úprava dopravnej infraštruktúry - Mesto Košice</v>
      </c>
      <c r="F125" s="28"/>
      <c r="G125" s="28"/>
      <c r="H125" s="28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" customFormat="1" ht="12" customHeight="1">
      <c r="B126" s="18"/>
      <c r="C126" s="28" t="s">
        <v>168</v>
      </c>
      <c r="L126" s="18"/>
    </row>
    <row r="127" s="2" customFormat="1" ht="16.5" customHeight="1">
      <c r="A127" s="34"/>
      <c r="B127" s="35"/>
      <c r="C127" s="34"/>
      <c r="D127" s="34"/>
      <c r="E127" s="130" t="s">
        <v>1254</v>
      </c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922</v>
      </c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30" customHeight="1">
      <c r="A129" s="34"/>
      <c r="B129" s="35"/>
      <c r="C129" s="34"/>
      <c r="D129" s="34"/>
      <c r="E129" s="68" t="str">
        <f>E11</f>
        <v>SO403.1.2 - PRELOŽKY A OCHRANA IS – REK. VEREJNEJ KANALIZÁCIE</v>
      </c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2" customHeight="1">
      <c r="A131" s="34"/>
      <c r="B131" s="35"/>
      <c r="C131" s="28" t="s">
        <v>19</v>
      </c>
      <c r="D131" s="34"/>
      <c r="E131" s="34"/>
      <c r="F131" s="23" t="str">
        <f>F14</f>
        <v>ul. Letná, Košice</v>
      </c>
      <c r="G131" s="34"/>
      <c r="H131" s="34"/>
      <c r="I131" s="28" t="s">
        <v>21</v>
      </c>
      <c r="J131" s="70" t="str">
        <f>IF(J14="","",J14)</f>
        <v>9. 8. 2026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6.96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25.65" customHeight="1">
      <c r="A133" s="34"/>
      <c r="B133" s="35"/>
      <c r="C133" s="28" t="s">
        <v>23</v>
      </c>
      <c r="D133" s="34"/>
      <c r="E133" s="34"/>
      <c r="F133" s="23" t="str">
        <f>E17</f>
        <v>Mesto Košice, Trieda SNP 48/A, 04011 Košice</v>
      </c>
      <c r="G133" s="34"/>
      <c r="H133" s="34"/>
      <c r="I133" s="28" t="s">
        <v>29</v>
      </c>
      <c r="J133" s="32" t="str">
        <f>E23</f>
        <v>d.g.A design graphic architecture s.r.o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5.15" customHeight="1">
      <c r="A134" s="34"/>
      <c r="B134" s="35"/>
      <c r="C134" s="28" t="s">
        <v>27</v>
      </c>
      <c r="D134" s="34"/>
      <c r="E134" s="34"/>
      <c r="F134" s="23" t="str">
        <f>IF(E20="","",E20)</f>
        <v>Vyplň údaj</v>
      </c>
      <c r="G134" s="34"/>
      <c r="H134" s="34"/>
      <c r="I134" s="28" t="s">
        <v>32</v>
      </c>
      <c r="J134" s="32" t="str">
        <f>E26</f>
        <v xml:space="preserve"> </v>
      </c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0.32" customHeight="1">
      <c r="A135" s="34"/>
      <c r="B135" s="35"/>
      <c r="C135" s="34"/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10" customFormat="1" ht="29.28" customHeight="1">
      <c r="A136" s="172"/>
      <c r="B136" s="173"/>
      <c r="C136" s="174" t="s">
        <v>189</v>
      </c>
      <c r="D136" s="175" t="s">
        <v>60</v>
      </c>
      <c r="E136" s="175" t="s">
        <v>56</v>
      </c>
      <c r="F136" s="175" t="s">
        <v>57</v>
      </c>
      <c r="G136" s="175" t="s">
        <v>190</v>
      </c>
      <c r="H136" s="175" t="s">
        <v>191</v>
      </c>
      <c r="I136" s="175" t="s">
        <v>192</v>
      </c>
      <c r="J136" s="176" t="s">
        <v>174</v>
      </c>
      <c r="K136" s="177" t="s">
        <v>193</v>
      </c>
      <c r="L136" s="178"/>
      <c r="M136" s="87" t="s">
        <v>1</v>
      </c>
      <c r="N136" s="88" t="s">
        <v>39</v>
      </c>
      <c r="O136" s="88" t="s">
        <v>194</v>
      </c>
      <c r="P136" s="88" t="s">
        <v>195</v>
      </c>
      <c r="Q136" s="88" t="s">
        <v>196</v>
      </c>
      <c r="R136" s="88" t="s">
        <v>197</v>
      </c>
      <c r="S136" s="88" t="s">
        <v>198</v>
      </c>
      <c r="T136" s="89" t="s">
        <v>199</v>
      </c>
      <c r="U136" s="172"/>
      <c r="V136" s="172"/>
      <c r="W136" s="172"/>
      <c r="X136" s="172"/>
      <c r="Y136" s="172"/>
      <c r="Z136" s="172"/>
      <c r="AA136" s="172"/>
      <c r="AB136" s="172"/>
      <c r="AC136" s="172"/>
      <c r="AD136" s="172"/>
      <c r="AE136" s="172"/>
    </row>
    <row r="137" s="2" customFormat="1" ht="22.8" customHeight="1">
      <c r="A137" s="34"/>
      <c r="B137" s="35"/>
      <c r="C137" s="94" t="s">
        <v>170</v>
      </c>
      <c r="D137" s="34"/>
      <c r="E137" s="34"/>
      <c r="F137" s="34"/>
      <c r="G137" s="34"/>
      <c r="H137" s="34"/>
      <c r="I137" s="34"/>
      <c r="J137" s="179">
        <f>BK137</f>
        <v>0</v>
      </c>
      <c r="K137" s="34"/>
      <c r="L137" s="35"/>
      <c r="M137" s="90"/>
      <c r="N137" s="74"/>
      <c r="O137" s="91"/>
      <c r="P137" s="180">
        <f>P138</f>
        <v>0</v>
      </c>
      <c r="Q137" s="91"/>
      <c r="R137" s="180">
        <f>R138</f>
        <v>481.3952522318001</v>
      </c>
      <c r="S137" s="91"/>
      <c r="T137" s="181">
        <f>T138</f>
        <v>123.4075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T137" s="15" t="s">
        <v>74</v>
      </c>
      <c r="AU137" s="15" t="s">
        <v>176</v>
      </c>
      <c r="BK137" s="182">
        <f>BK138</f>
        <v>0</v>
      </c>
    </row>
    <row r="138" s="11" customFormat="1" ht="25.92" customHeight="1">
      <c r="A138" s="11"/>
      <c r="B138" s="183"/>
      <c r="C138" s="11"/>
      <c r="D138" s="184" t="s">
        <v>74</v>
      </c>
      <c r="E138" s="185" t="s">
        <v>200</v>
      </c>
      <c r="F138" s="185" t="s">
        <v>201</v>
      </c>
      <c r="G138" s="11"/>
      <c r="H138" s="11"/>
      <c r="I138" s="186"/>
      <c r="J138" s="187">
        <f>BK138</f>
        <v>0</v>
      </c>
      <c r="K138" s="11"/>
      <c r="L138" s="183"/>
      <c r="M138" s="188"/>
      <c r="N138" s="189"/>
      <c r="O138" s="189"/>
      <c r="P138" s="190">
        <f>P139+P159+P162+P167+P174+P181</f>
        <v>0</v>
      </c>
      <c r="Q138" s="189"/>
      <c r="R138" s="190">
        <f>R139+R159+R162+R167+R174+R181</f>
        <v>481.3952522318001</v>
      </c>
      <c r="S138" s="189"/>
      <c r="T138" s="191">
        <f>T139+T159+T162+T167+T174+T181</f>
        <v>123.4075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184" t="s">
        <v>83</v>
      </c>
      <c r="AT138" s="192" t="s">
        <v>74</v>
      </c>
      <c r="AU138" s="192" t="s">
        <v>75</v>
      </c>
      <c r="AY138" s="184" t="s">
        <v>202</v>
      </c>
      <c r="BK138" s="193">
        <f>BK139+BK159+BK162+BK167+BK174+BK181</f>
        <v>0</v>
      </c>
    </row>
    <row r="139" s="11" customFormat="1" ht="22.8" customHeight="1">
      <c r="A139" s="11"/>
      <c r="B139" s="183"/>
      <c r="C139" s="11"/>
      <c r="D139" s="184" t="s">
        <v>74</v>
      </c>
      <c r="E139" s="217" t="s">
        <v>83</v>
      </c>
      <c r="F139" s="217" t="s">
        <v>329</v>
      </c>
      <c r="G139" s="11"/>
      <c r="H139" s="11"/>
      <c r="I139" s="186"/>
      <c r="J139" s="218">
        <f>BK139</f>
        <v>0</v>
      </c>
      <c r="K139" s="11"/>
      <c r="L139" s="183"/>
      <c r="M139" s="188"/>
      <c r="N139" s="189"/>
      <c r="O139" s="189"/>
      <c r="P139" s="190">
        <f>SUM(P140:P158)</f>
        <v>0</v>
      </c>
      <c r="Q139" s="189"/>
      <c r="R139" s="190">
        <f>SUM(R140:R158)</f>
        <v>371.52993202000005</v>
      </c>
      <c r="S139" s="189"/>
      <c r="T139" s="191">
        <f>SUM(T140:T158)</f>
        <v>123.4075</v>
      </c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R139" s="184" t="s">
        <v>83</v>
      </c>
      <c r="AT139" s="192" t="s">
        <v>74</v>
      </c>
      <c r="AU139" s="192" t="s">
        <v>83</v>
      </c>
      <c r="AY139" s="184" t="s">
        <v>202</v>
      </c>
      <c r="BK139" s="193">
        <f>SUM(BK140:BK158)</f>
        <v>0</v>
      </c>
    </row>
    <row r="140" s="2" customFormat="1" ht="24.15" customHeight="1">
      <c r="A140" s="34"/>
      <c r="B140" s="160"/>
      <c r="C140" s="194" t="s">
        <v>83</v>
      </c>
      <c r="D140" s="194" t="s">
        <v>203</v>
      </c>
      <c r="E140" s="195" t="s">
        <v>333</v>
      </c>
      <c r="F140" s="196" t="s">
        <v>334</v>
      </c>
      <c r="G140" s="197" t="s">
        <v>268</v>
      </c>
      <c r="H140" s="198">
        <v>70.201999999999998</v>
      </c>
      <c r="I140" s="199"/>
      <c r="J140" s="200">
        <f>ROUND(I140*H140,2)</f>
        <v>0</v>
      </c>
      <c r="K140" s="201"/>
      <c r="L140" s="35"/>
      <c r="M140" s="202" t="s">
        <v>1</v>
      </c>
      <c r="N140" s="203" t="s">
        <v>41</v>
      </c>
      <c r="O140" s="78"/>
      <c r="P140" s="204">
        <f>O140*H140</f>
        <v>0</v>
      </c>
      <c r="Q140" s="204">
        <v>0</v>
      </c>
      <c r="R140" s="204">
        <f>Q140*H140</f>
        <v>0</v>
      </c>
      <c r="S140" s="204">
        <v>0.25</v>
      </c>
      <c r="T140" s="205">
        <f>S140*H140</f>
        <v>17.5505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218</v>
      </c>
      <c r="AT140" s="206" t="s">
        <v>203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218</v>
      </c>
      <c r="BM140" s="206" t="s">
        <v>1302</v>
      </c>
    </row>
    <row r="141" s="2" customFormat="1" ht="33" customHeight="1">
      <c r="A141" s="34"/>
      <c r="B141" s="160"/>
      <c r="C141" s="194" t="s">
        <v>115</v>
      </c>
      <c r="D141" s="194" t="s">
        <v>203</v>
      </c>
      <c r="E141" s="195" t="s">
        <v>1303</v>
      </c>
      <c r="F141" s="196" t="s">
        <v>1304</v>
      </c>
      <c r="G141" s="197" t="s">
        <v>268</v>
      </c>
      <c r="H141" s="198">
        <v>283.024</v>
      </c>
      <c r="I141" s="199"/>
      <c r="J141" s="200">
        <f>ROUND(I141*H141,2)</f>
        <v>0</v>
      </c>
      <c r="K141" s="201"/>
      <c r="L141" s="35"/>
      <c r="M141" s="202" t="s">
        <v>1</v>
      </c>
      <c r="N141" s="203" t="s">
        <v>41</v>
      </c>
      <c r="O141" s="78"/>
      <c r="P141" s="204">
        <f>O141*H141</f>
        <v>0</v>
      </c>
      <c r="Q141" s="204">
        <v>0.00017000000000000001</v>
      </c>
      <c r="R141" s="204">
        <f>Q141*H141</f>
        <v>0.048114080000000004</v>
      </c>
      <c r="S141" s="204">
        <v>0.25</v>
      </c>
      <c r="T141" s="205">
        <f>S141*H141</f>
        <v>70.756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218</v>
      </c>
      <c r="AT141" s="206" t="s">
        <v>203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218</v>
      </c>
      <c r="BM141" s="206" t="s">
        <v>826</v>
      </c>
    </row>
    <row r="142" s="2" customFormat="1" ht="33" customHeight="1">
      <c r="A142" s="34"/>
      <c r="B142" s="160"/>
      <c r="C142" s="194" t="s">
        <v>213</v>
      </c>
      <c r="D142" s="194" t="s">
        <v>203</v>
      </c>
      <c r="E142" s="195" t="s">
        <v>1305</v>
      </c>
      <c r="F142" s="196" t="s">
        <v>1306</v>
      </c>
      <c r="G142" s="197" t="s">
        <v>268</v>
      </c>
      <c r="H142" s="198">
        <v>70.201999999999998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0.5</v>
      </c>
      <c r="T142" s="205">
        <f>S142*H142</f>
        <v>35.100999999999999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218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218</v>
      </c>
      <c r="BM142" s="206" t="s">
        <v>1307</v>
      </c>
    </row>
    <row r="143" s="2" customFormat="1" ht="21.75" customHeight="1">
      <c r="A143" s="34"/>
      <c r="B143" s="160"/>
      <c r="C143" s="194" t="s">
        <v>218</v>
      </c>
      <c r="D143" s="194" t="s">
        <v>203</v>
      </c>
      <c r="E143" s="195" t="s">
        <v>1308</v>
      </c>
      <c r="F143" s="196" t="s">
        <v>1309</v>
      </c>
      <c r="G143" s="197" t="s">
        <v>272</v>
      </c>
      <c r="H143" s="198">
        <v>9.9000000000000004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0.010120000000000001</v>
      </c>
      <c r="R143" s="204">
        <f>Q143*H143</f>
        <v>0.10018800000000001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218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218</v>
      </c>
      <c r="BM143" s="206" t="s">
        <v>1310</v>
      </c>
    </row>
    <row r="144" s="2" customFormat="1" ht="21.75" customHeight="1">
      <c r="A144" s="34"/>
      <c r="B144" s="160"/>
      <c r="C144" s="194" t="s">
        <v>252</v>
      </c>
      <c r="D144" s="194" t="s">
        <v>203</v>
      </c>
      <c r="E144" s="195" t="s">
        <v>1311</v>
      </c>
      <c r="F144" s="196" t="s">
        <v>1312</v>
      </c>
      <c r="G144" s="197" t="s">
        <v>272</v>
      </c>
      <c r="H144" s="198">
        <v>3</v>
      </c>
      <c r="I144" s="199"/>
      <c r="J144" s="200">
        <f>ROUND(I144*H144,2)</f>
        <v>0</v>
      </c>
      <c r="K144" s="201"/>
      <c r="L144" s="35"/>
      <c r="M144" s="202" t="s">
        <v>1</v>
      </c>
      <c r="N144" s="203" t="s">
        <v>41</v>
      </c>
      <c r="O144" s="78"/>
      <c r="P144" s="204">
        <f>O144*H144</f>
        <v>0</v>
      </c>
      <c r="Q144" s="204">
        <v>0.0119965</v>
      </c>
      <c r="R144" s="204">
        <f>Q144*H144</f>
        <v>0.035989500000000001</v>
      </c>
      <c r="S144" s="204">
        <v>0</v>
      </c>
      <c r="T144" s="205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218</v>
      </c>
      <c r="AT144" s="206" t="s">
        <v>203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218</v>
      </c>
      <c r="BM144" s="206" t="s">
        <v>1313</v>
      </c>
    </row>
    <row r="145" s="2" customFormat="1" ht="37.8" customHeight="1">
      <c r="A145" s="34"/>
      <c r="B145" s="160"/>
      <c r="C145" s="194" t="s">
        <v>256</v>
      </c>
      <c r="D145" s="194" t="s">
        <v>203</v>
      </c>
      <c r="E145" s="195" t="s">
        <v>1314</v>
      </c>
      <c r="F145" s="196" t="s">
        <v>1315</v>
      </c>
      <c r="G145" s="197" t="s">
        <v>362</v>
      </c>
      <c r="H145" s="198">
        <v>29.699999999999999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218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218</v>
      </c>
      <c r="BM145" s="206" t="s">
        <v>1316</v>
      </c>
    </row>
    <row r="146" s="2" customFormat="1" ht="24.15" customHeight="1">
      <c r="A146" s="34"/>
      <c r="B146" s="160"/>
      <c r="C146" s="194" t="s">
        <v>262</v>
      </c>
      <c r="D146" s="194" t="s">
        <v>203</v>
      </c>
      <c r="E146" s="195" t="s">
        <v>1317</v>
      </c>
      <c r="F146" s="196" t="s">
        <v>1318</v>
      </c>
      <c r="G146" s="197" t="s">
        <v>362</v>
      </c>
      <c r="H146" s="198">
        <v>231.28999999999999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218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218</v>
      </c>
      <c r="BM146" s="206" t="s">
        <v>1319</v>
      </c>
    </row>
    <row r="147" s="2" customFormat="1" ht="37.8" customHeight="1">
      <c r="A147" s="34"/>
      <c r="B147" s="160"/>
      <c r="C147" s="194" t="s">
        <v>241</v>
      </c>
      <c r="D147" s="194" t="s">
        <v>203</v>
      </c>
      <c r="E147" s="195" t="s">
        <v>1141</v>
      </c>
      <c r="F147" s="196" t="s">
        <v>1142</v>
      </c>
      <c r="G147" s="197" t="s">
        <v>362</v>
      </c>
      <c r="H147" s="198">
        <v>231.28999999999999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218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218</v>
      </c>
      <c r="BM147" s="206" t="s">
        <v>1320</v>
      </c>
    </row>
    <row r="148" s="2" customFormat="1" ht="24.15" customHeight="1">
      <c r="A148" s="34"/>
      <c r="B148" s="160"/>
      <c r="C148" s="194" t="s">
        <v>260</v>
      </c>
      <c r="D148" s="194" t="s">
        <v>203</v>
      </c>
      <c r="E148" s="195" t="s">
        <v>1147</v>
      </c>
      <c r="F148" s="196" t="s">
        <v>1148</v>
      </c>
      <c r="G148" s="197" t="s">
        <v>268</v>
      </c>
      <c r="H148" s="198">
        <v>347.19099999999997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0.00084000000000000003</v>
      </c>
      <c r="R148" s="204">
        <f>Q148*H148</f>
        <v>0.29164044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218</v>
      </c>
      <c r="AT148" s="206" t="s">
        <v>203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218</v>
      </c>
      <c r="BM148" s="206" t="s">
        <v>1321</v>
      </c>
    </row>
    <row r="149" s="2" customFormat="1" ht="24.15" customHeight="1">
      <c r="A149" s="34"/>
      <c r="B149" s="160"/>
      <c r="C149" s="194" t="s">
        <v>274</v>
      </c>
      <c r="D149" s="194" t="s">
        <v>203</v>
      </c>
      <c r="E149" s="195" t="s">
        <v>1153</v>
      </c>
      <c r="F149" s="196" t="s">
        <v>1154</v>
      </c>
      <c r="G149" s="197" t="s">
        <v>268</v>
      </c>
      <c r="H149" s="198">
        <v>347.19099999999997</v>
      </c>
      <c r="I149" s="199"/>
      <c r="J149" s="200">
        <f>ROUND(I149*H149,2)</f>
        <v>0</v>
      </c>
      <c r="K149" s="201"/>
      <c r="L149" s="35"/>
      <c r="M149" s="202" t="s">
        <v>1</v>
      </c>
      <c r="N149" s="203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218</v>
      </c>
      <c r="AT149" s="206" t="s">
        <v>203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218</v>
      </c>
      <c r="BM149" s="206" t="s">
        <v>1322</v>
      </c>
    </row>
    <row r="150" s="2" customFormat="1" ht="37.8" customHeight="1">
      <c r="A150" s="34"/>
      <c r="B150" s="160"/>
      <c r="C150" s="194" t="s">
        <v>278</v>
      </c>
      <c r="D150" s="194" t="s">
        <v>203</v>
      </c>
      <c r="E150" s="195" t="s">
        <v>376</v>
      </c>
      <c r="F150" s="196" t="s">
        <v>377</v>
      </c>
      <c r="G150" s="197" t="s">
        <v>362</v>
      </c>
      <c r="H150" s="198">
        <v>231.28999999999999</v>
      </c>
      <c r="I150" s="199"/>
      <c r="J150" s="200">
        <f>ROUND(I150*H150,2)</f>
        <v>0</v>
      </c>
      <c r="K150" s="201"/>
      <c r="L150" s="35"/>
      <c r="M150" s="202" t="s">
        <v>1</v>
      </c>
      <c r="N150" s="203" t="s">
        <v>41</v>
      </c>
      <c r="O150" s="78"/>
      <c r="P150" s="204">
        <f>O150*H150</f>
        <v>0</v>
      </c>
      <c r="Q150" s="204">
        <v>0</v>
      </c>
      <c r="R150" s="204">
        <f>Q150*H150</f>
        <v>0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218</v>
      </c>
      <c r="AT150" s="206" t="s">
        <v>203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218</v>
      </c>
      <c r="BM150" s="206" t="s">
        <v>1323</v>
      </c>
    </row>
    <row r="151" s="2" customFormat="1" ht="44.25" customHeight="1">
      <c r="A151" s="34"/>
      <c r="B151" s="160"/>
      <c r="C151" s="194" t="s">
        <v>282</v>
      </c>
      <c r="D151" s="194" t="s">
        <v>203</v>
      </c>
      <c r="E151" s="195" t="s">
        <v>379</v>
      </c>
      <c r="F151" s="196" t="s">
        <v>380</v>
      </c>
      <c r="G151" s="197" t="s">
        <v>362</v>
      </c>
      <c r="H151" s="198">
        <v>1619.03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0</v>
      </c>
      <c r="R151" s="204">
        <f>Q151*H151</f>
        <v>0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218</v>
      </c>
      <c r="AT151" s="206" t="s">
        <v>203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218</v>
      </c>
      <c r="BM151" s="206" t="s">
        <v>1324</v>
      </c>
    </row>
    <row r="152" s="2" customFormat="1" ht="21.75" customHeight="1">
      <c r="A152" s="34"/>
      <c r="B152" s="160"/>
      <c r="C152" s="194" t="s">
        <v>286</v>
      </c>
      <c r="D152" s="194" t="s">
        <v>203</v>
      </c>
      <c r="E152" s="195" t="s">
        <v>1158</v>
      </c>
      <c r="F152" s="196" t="s">
        <v>708</v>
      </c>
      <c r="G152" s="197" t="s">
        <v>362</v>
      </c>
      <c r="H152" s="198">
        <v>231.28999999999999</v>
      </c>
      <c r="I152" s="199"/>
      <c r="J152" s="200">
        <f>ROUND(I152*H152,2)</f>
        <v>0</v>
      </c>
      <c r="K152" s="201"/>
      <c r="L152" s="35"/>
      <c r="M152" s="202" t="s">
        <v>1</v>
      </c>
      <c r="N152" s="203" t="s">
        <v>41</v>
      </c>
      <c r="O152" s="78"/>
      <c r="P152" s="204">
        <f>O152*H152</f>
        <v>0</v>
      </c>
      <c r="Q152" s="204">
        <v>0</v>
      </c>
      <c r="R152" s="204">
        <f>Q152*H152</f>
        <v>0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218</v>
      </c>
      <c r="AT152" s="206" t="s">
        <v>203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218</v>
      </c>
      <c r="BM152" s="206" t="s">
        <v>1325</v>
      </c>
    </row>
    <row r="153" s="2" customFormat="1" ht="24.15" customHeight="1">
      <c r="A153" s="34"/>
      <c r="B153" s="160"/>
      <c r="C153" s="194" t="s">
        <v>290</v>
      </c>
      <c r="D153" s="194" t="s">
        <v>203</v>
      </c>
      <c r="E153" s="195" t="s">
        <v>382</v>
      </c>
      <c r="F153" s="196" t="s">
        <v>383</v>
      </c>
      <c r="G153" s="197" t="s">
        <v>384</v>
      </c>
      <c r="H153" s="198">
        <v>416.322</v>
      </c>
      <c r="I153" s="199"/>
      <c r="J153" s="200">
        <f>ROUND(I153*H153,2)</f>
        <v>0</v>
      </c>
      <c r="K153" s="201"/>
      <c r="L153" s="35"/>
      <c r="M153" s="202" t="s">
        <v>1</v>
      </c>
      <c r="N153" s="203" t="s">
        <v>41</v>
      </c>
      <c r="O153" s="78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218</v>
      </c>
      <c r="AT153" s="206" t="s">
        <v>203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218</v>
      </c>
      <c r="BM153" s="206" t="s">
        <v>822</v>
      </c>
    </row>
    <row r="154" s="2" customFormat="1" ht="33" customHeight="1">
      <c r="A154" s="34"/>
      <c r="B154" s="160"/>
      <c r="C154" s="194" t="s">
        <v>294</v>
      </c>
      <c r="D154" s="194" t="s">
        <v>203</v>
      </c>
      <c r="E154" s="195" t="s">
        <v>1161</v>
      </c>
      <c r="F154" s="196" t="s">
        <v>1162</v>
      </c>
      <c r="G154" s="197" t="s">
        <v>362</v>
      </c>
      <c r="H154" s="198">
        <v>160.565</v>
      </c>
      <c r="I154" s="199"/>
      <c r="J154" s="200">
        <f>ROUND(I154*H154,2)</f>
        <v>0</v>
      </c>
      <c r="K154" s="201"/>
      <c r="L154" s="35"/>
      <c r="M154" s="202" t="s">
        <v>1</v>
      </c>
      <c r="N154" s="203" t="s">
        <v>41</v>
      </c>
      <c r="O154" s="78"/>
      <c r="P154" s="204">
        <f>O154*H154</f>
        <v>0</v>
      </c>
      <c r="Q154" s="204">
        <v>0</v>
      </c>
      <c r="R154" s="204">
        <f>Q154*H154</f>
        <v>0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218</v>
      </c>
      <c r="AT154" s="206" t="s">
        <v>203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218</v>
      </c>
      <c r="BM154" s="206" t="s">
        <v>1326</v>
      </c>
    </row>
    <row r="155" s="2" customFormat="1" ht="16.5" customHeight="1">
      <c r="A155" s="34"/>
      <c r="B155" s="160"/>
      <c r="C155" s="219" t="s">
        <v>298</v>
      </c>
      <c r="D155" s="219" t="s">
        <v>237</v>
      </c>
      <c r="E155" s="220" t="s">
        <v>1327</v>
      </c>
      <c r="F155" s="221" t="s">
        <v>1328</v>
      </c>
      <c r="G155" s="222" t="s">
        <v>384</v>
      </c>
      <c r="H155" s="223">
        <v>289.017</v>
      </c>
      <c r="I155" s="224"/>
      <c r="J155" s="225">
        <f>ROUND(I155*H155,2)</f>
        <v>0</v>
      </c>
      <c r="K155" s="226"/>
      <c r="L155" s="227"/>
      <c r="M155" s="228" t="s">
        <v>1</v>
      </c>
      <c r="N155" s="229" t="s">
        <v>41</v>
      </c>
      <c r="O155" s="78"/>
      <c r="P155" s="204">
        <f>O155*H155</f>
        <v>0</v>
      </c>
      <c r="Q155" s="204">
        <v>1</v>
      </c>
      <c r="R155" s="204">
        <f>Q155*H155</f>
        <v>289.017</v>
      </c>
      <c r="S155" s="204">
        <v>0</v>
      </c>
      <c r="T155" s="20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241</v>
      </c>
      <c r="AT155" s="206" t="s">
        <v>237</v>
      </c>
      <c r="AU155" s="206" t="s">
        <v>115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218</v>
      </c>
      <c r="BM155" s="206" t="s">
        <v>1329</v>
      </c>
    </row>
    <row r="156" s="2" customFormat="1" ht="24.15" customHeight="1">
      <c r="A156" s="34"/>
      <c r="B156" s="160"/>
      <c r="C156" s="194" t="s">
        <v>302</v>
      </c>
      <c r="D156" s="194" t="s">
        <v>203</v>
      </c>
      <c r="E156" s="195" t="s">
        <v>1164</v>
      </c>
      <c r="F156" s="196" t="s">
        <v>1165</v>
      </c>
      <c r="G156" s="197" t="s">
        <v>362</v>
      </c>
      <c r="H156" s="198">
        <v>45.576000000000001</v>
      </c>
      <c r="I156" s="199"/>
      <c r="J156" s="200">
        <f>ROUND(I156*H156,2)</f>
        <v>0</v>
      </c>
      <c r="K156" s="201"/>
      <c r="L156" s="35"/>
      <c r="M156" s="202" t="s">
        <v>1</v>
      </c>
      <c r="N156" s="203" t="s">
        <v>41</v>
      </c>
      <c r="O156" s="78"/>
      <c r="P156" s="204">
        <f>O156*H156</f>
        <v>0</v>
      </c>
      <c r="Q156" s="204">
        <v>0</v>
      </c>
      <c r="R156" s="204">
        <f>Q156*H156</f>
        <v>0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218</v>
      </c>
      <c r="AT156" s="206" t="s">
        <v>203</v>
      </c>
      <c r="AU156" s="206" t="s">
        <v>115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218</v>
      </c>
      <c r="BM156" s="206" t="s">
        <v>1330</v>
      </c>
    </row>
    <row r="157" s="2" customFormat="1" ht="16.5" customHeight="1">
      <c r="A157" s="34"/>
      <c r="B157" s="160"/>
      <c r="C157" s="219" t="s">
        <v>306</v>
      </c>
      <c r="D157" s="219" t="s">
        <v>237</v>
      </c>
      <c r="E157" s="220" t="s">
        <v>1331</v>
      </c>
      <c r="F157" s="221" t="s">
        <v>1332</v>
      </c>
      <c r="G157" s="222" t="s">
        <v>384</v>
      </c>
      <c r="H157" s="223">
        <v>82.037000000000006</v>
      </c>
      <c r="I157" s="224"/>
      <c r="J157" s="225">
        <f>ROUND(I157*H157,2)</f>
        <v>0</v>
      </c>
      <c r="K157" s="226"/>
      <c r="L157" s="227"/>
      <c r="M157" s="228" t="s">
        <v>1</v>
      </c>
      <c r="N157" s="229" t="s">
        <v>41</v>
      </c>
      <c r="O157" s="78"/>
      <c r="P157" s="204">
        <f>O157*H157</f>
        <v>0</v>
      </c>
      <c r="Q157" s="204">
        <v>1</v>
      </c>
      <c r="R157" s="204">
        <f>Q157*H157</f>
        <v>82.037000000000006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241</v>
      </c>
      <c r="AT157" s="206" t="s">
        <v>237</v>
      </c>
      <c r="AU157" s="206" t="s">
        <v>115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218</v>
      </c>
      <c r="BM157" s="206" t="s">
        <v>1333</v>
      </c>
    </row>
    <row r="158" s="2" customFormat="1" ht="21.75" customHeight="1">
      <c r="A158" s="34"/>
      <c r="B158" s="160"/>
      <c r="C158" s="194" t="s">
        <v>310</v>
      </c>
      <c r="D158" s="194" t="s">
        <v>203</v>
      </c>
      <c r="E158" s="195" t="s">
        <v>396</v>
      </c>
      <c r="F158" s="196" t="s">
        <v>397</v>
      </c>
      <c r="G158" s="197" t="s">
        <v>268</v>
      </c>
      <c r="H158" s="198">
        <v>70.201999999999998</v>
      </c>
      <c r="I158" s="199"/>
      <c r="J158" s="200">
        <f>ROUND(I158*H158,2)</f>
        <v>0</v>
      </c>
      <c r="K158" s="201"/>
      <c r="L158" s="35"/>
      <c r="M158" s="202" t="s">
        <v>1</v>
      </c>
      <c r="N158" s="203" t="s">
        <v>41</v>
      </c>
      <c r="O158" s="78"/>
      <c r="P158" s="204">
        <f>O158*H158</f>
        <v>0</v>
      </c>
      <c r="Q158" s="204">
        <v>0</v>
      </c>
      <c r="R158" s="204">
        <f>Q158*H158</f>
        <v>0</v>
      </c>
      <c r="S158" s="204">
        <v>0</v>
      </c>
      <c r="T158" s="205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6" t="s">
        <v>218</v>
      </c>
      <c r="AT158" s="206" t="s">
        <v>203</v>
      </c>
      <c r="AU158" s="206" t="s">
        <v>115</v>
      </c>
      <c r="AY158" s="15" t="s">
        <v>202</v>
      </c>
      <c r="BE158" s="207">
        <f>IF(N158="základná",J158,0)</f>
        <v>0</v>
      </c>
      <c r="BF158" s="207">
        <f>IF(N158="znížená",J158,0)</f>
        <v>0</v>
      </c>
      <c r="BG158" s="207">
        <f>IF(N158="zákl. prenesená",J158,0)</f>
        <v>0</v>
      </c>
      <c r="BH158" s="207">
        <f>IF(N158="zníž. prenesená",J158,0)</f>
        <v>0</v>
      </c>
      <c r="BI158" s="207">
        <f>IF(N158="nulová",J158,0)</f>
        <v>0</v>
      </c>
      <c r="BJ158" s="15" t="s">
        <v>115</v>
      </c>
      <c r="BK158" s="207">
        <f>ROUND(I158*H158,2)</f>
        <v>0</v>
      </c>
      <c r="BL158" s="15" t="s">
        <v>218</v>
      </c>
      <c r="BM158" s="206" t="s">
        <v>1334</v>
      </c>
    </row>
    <row r="159" s="11" customFormat="1" ht="22.8" customHeight="1">
      <c r="A159" s="11"/>
      <c r="B159" s="183"/>
      <c r="C159" s="11"/>
      <c r="D159" s="184" t="s">
        <v>74</v>
      </c>
      <c r="E159" s="217" t="s">
        <v>218</v>
      </c>
      <c r="F159" s="217" t="s">
        <v>613</v>
      </c>
      <c r="G159" s="11"/>
      <c r="H159" s="11"/>
      <c r="I159" s="186"/>
      <c r="J159" s="218">
        <f>BK159</f>
        <v>0</v>
      </c>
      <c r="K159" s="11"/>
      <c r="L159" s="183"/>
      <c r="M159" s="188"/>
      <c r="N159" s="189"/>
      <c r="O159" s="189"/>
      <c r="P159" s="190">
        <f>SUM(P160:P161)</f>
        <v>0</v>
      </c>
      <c r="Q159" s="189"/>
      <c r="R159" s="190">
        <f>SUM(R160:R161)</f>
        <v>14.33183472</v>
      </c>
      <c r="S159" s="189"/>
      <c r="T159" s="191">
        <f>SUM(T160:T161)</f>
        <v>0</v>
      </c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R159" s="184" t="s">
        <v>83</v>
      </c>
      <c r="AT159" s="192" t="s">
        <v>74</v>
      </c>
      <c r="AU159" s="192" t="s">
        <v>83</v>
      </c>
      <c r="AY159" s="184" t="s">
        <v>202</v>
      </c>
      <c r="BK159" s="193">
        <f>SUM(BK160:BK161)</f>
        <v>0</v>
      </c>
    </row>
    <row r="160" s="2" customFormat="1" ht="24.15" customHeight="1">
      <c r="A160" s="34"/>
      <c r="B160" s="160"/>
      <c r="C160" s="194" t="s">
        <v>314</v>
      </c>
      <c r="D160" s="194" t="s">
        <v>203</v>
      </c>
      <c r="E160" s="195" t="s">
        <v>1173</v>
      </c>
      <c r="F160" s="196" t="s">
        <v>1174</v>
      </c>
      <c r="G160" s="197" t="s">
        <v>362</v>
      </c>
      <c r="H160" s="198">
        <v>0.94999999999999996</v>
      </c>
      <c r="I160" s="199"/>
      <c r="J160" s="200">
        <f>ROUND(I160*H160,2)</f>
        <v>0</v>
      </c>
      <c r="K160" s="201"/>
      <c r="L160" s="35"/>
      <c r="M160" s="202" t="s">
        <v>1</v>
      </c>
      <c r="N160" s="203" t="s">
        <v>41</v>
      </c>
      <c r="O160" s="78"/>
      <c r="P160" s="204">
        <f>O160*H160</f>
        <v>0</v>
      </c>
      <c r="Q160" s="204">
        <v>1.7034</v>
      </c>
      <c r="R160" s="204">
        <f>Q160*H160</f>
        <v>1.6182300000000001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218</v>
      </c>
      <c r="AT160" s="206" t="s">
        <v>203</v>
      </c>
      <c r="AU160" s="206" t="s">
        <v>115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218</v>
      </c>
      <c r="BM160" s="206" t="s">
        <v>1335</v>
      </c>
    </row>
    <row r="161" s="2" customFormat="1" ht="33" customHeight="1">
      <c r="A161" s="34"/>
      <c r="B161" s="160"/>
      <c r="C161" s="194" t="s">
        <v>318</v>
      </c>
      <c r="D161" s="194" t="s">
        <v>203</v>
      </c>
      <c r="E161" s="195" t="s">
        <v>1336</v>
      </c>
      <c r="F161" s="196" t="s">
        <v>1337</v>
      </c>
      <c r="G161" s="197" t="s">
        <v>362</v>
      </c>
      <c r="H161" s="198">
        <v>6.7240000000000002</v>
      </c>
      <c r="I161" s="199"/>
      <c r="J161" s="200">
        <f>ROUND(I161*H161,2)</f>
        <v>0</v>
      </c>
      <c r="K161" s="201"/>
      <c r="L161" s="35"/>
      <c r="M161" s="202" t="s">
        <v>1</v>
      </c>
      <c r="N161" s="203" t="s">
        <v>41</v>
      </c>
      <c r="O161" s="78"/>
      <c r="P161" s="204">
        <f>O161*H161</f>
        <v>0</v>
      </c>
      <c r="Q161" s="204">
        <v>1.8907799999999999</v>
      </c>
      <c r="R161" s="204">
        <f>Q161*H161</f>
        <v>12.713604719999999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218</v>
      </c>
      <c r="AT161" s="206" t="s">
        <v>203</v>
      </c>
      <c r="AU161" s="206" t="s">
        <v>115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218</v>
      </c>
      <c r="BM161" s="206" t="s">
        <v>1338</v>
      </c>
    </row>
    <row r="162" s="11" customFormat="1" ht="22.8" customHeight="1">
      <c r="A162" s="11"/>
      <c r="B162" s="183"/>
      <c r="C162" s="11"/>
      <c r="D162" s="184" t="s">
        <v>74</v>
      </c>
      <c r="E162" s="217" t="s">
        <v>252</v>
      </c>
      <c r="F162" s="217" t="s">
        <v>423</v>
      </c>
      <c r="G162" s="11"/>
      <c r="H162" s="11"/>
      <c r="I162" s="186"/>
      <c r="J162" s="218">
        <f>BK162</f>
        <v>0</v>
      </c>
      <c r="K162" s="11"/>
      <c r="L162" s="183"/>
      <c r="M162" s="188"/>
      <c r="N162" s="189"/>
      <c r="O162" s="189"/>
      <c r="P162" s="190">
        <f>SUM(P163:P166)</f>
        <v>0</v>
      </c>
      <c r="Q162" s="189"/>
      <c r="R162" s="190">
        <f>SUM(R163:R166)</f>
        <v>86.628661600000015</v>
      </c>
      <c r="S162" s="189"/>
      <c r="T162" s="191">
        <f>SUM(T163:T166)</f>
        <v>0</v>
      </c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R162" s="184" t="s">
        <v>83</v>
      </c>
      <c r="AT162" s="192" t="s">
        <v>74</v>
      </c>
      <c r="AU162" s="192" t="s">
        <v>83</v>
      </c>
      <c r="AY162" s="184" t="s">
        <v>202</v>
      </c>
      <c r="BK162" s="193">
        <f>SUM(BK163:BK166)</f>
        <v>0</v>
      </c>
    </row>
    <row r="163" s="2" customFormat="1" ht="24.15" customHeight="1">
      <c r="A163" s="34"/>
      <c r="B163" s="160"/>
      <c r="C163" s="194" t="s">
        <v>233</v>
      </c>
      <c r="D163" s="194" t="s">
        <v>203</v>
      </c>
      <c r="E163" s="195" t="s">
        <v>1339</v>
      </c>
      <c r="F163" s="196" t="s">
        <v>1340</v>
      </c>
      <c r="G163" s="197" t="s">
        <v>268</v>
      </c>
      <c r="H163" s="198">
        <v>70.201999999999998</v>
      </c>
      <c r="I163" s="199"/>
      <c r="J163" s="200">
        <f>ROUND(I163*H163,2)</f>
        <v>0</v>
      </c>
      <c r="K163" s="201"/>
      <c r="L163" s="35"/>
      <c r="M163" s="202" t="s">
        <v>1</v>
      </c>
      <c r="N163" s="203" t="s">
        <v>41</v>
      </c>
      <c r="O163" s="78"/>
      <c r="P163" s="204">
        <f>O163*H163</f>
        <v>0</v>
      </c>
      <c r="Q163" s="204">
        <v>0.50238000000000005</v>
      </c>
      <c r="R163" s="204">
        <f>Q163*H163</f>
        <v>35.268080760000004</v>
      </c>
      <c r="S163" s="204">
        <v>0</v>
      </c>
      <c r="T163" s="20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6" t="s">
        <v>218</v>
      </c>
      <c r="AT163" s="206" t="s">
        <v>203</v>
      </c>
      <c r="AU163" s="206" t="s">
        <v>115</v>
      </c>
      <c r="AY163" s="15" t="s">
        <v>202</v>
      </c>
      <c r="BE163" s="207">
        <f>IF(N163="základná",J163,0)</f>
        <v>0</v>
      </c>
      <c r="BF163" s="207">
        <f>IF(N163="znížená",J163,0)</f>
        <v>0</v>
      </c>
      <c r="BG163" s="207">
        <f>IF(N163="zákl. prenesená",J163,0)</f>
        <v>0</v>
      </c>
      <c r="BH163" s="207">
        <f>IF(N163="zníž. prenesená",J163,0)</f>
        <v>0</v>
      </c>
      <c r="BI163" s="207">
        <f>IF(N163="nulová",J163,0)</f>
        <v>0</v>
      </c>
      <c r="BJ163" s="15" t="s">
        <v>115</v>
      </c>
      <c r="BK163" s="207">
        <f>ROUND(I163*H163,2)</f>
        <v>0</v>
      </c>
      <c r="BL163" s="15" t="s">
        <v>218</v>
      </c>
      <c r="BM163" s="206" t="s">
        <v>1341</v>
      </c>
    </row>
    <row r="164" s="2" customFormat="1" ht="33" customHeight="1">
      <c r="A164" s="34"/>
      <c r="B164" s="160"/>
      <c r="C164" s="194" t="s">
        <v>7</v>
      </c>
      <c r="D164" s="194" t="s">
        <v>203</v>
      </c>
      <c r="E164" s="195" t="s">
        <v>1342</v>
      </c>
      <c r="F164" s="196" t="s">
        <v>1343</v>
      </c>
      <c r="G164" s="197" t="s">
        <v>268</v>
      </c>
      <c r="H164" s="198">
        <v>70.201999999999998</v>
      </c>
      <c r="I164" s="199"/>
      <c r="J164" s="200">
        <f>ROUND(I164*H164,2)</f>
        <v>0</v>
      </c>
      <c r="K164" s="201"/>
      <c r="L164" s="35"/>
      <c r="M164" s="202" t="s">
        <v>1</v>
      </c>
      <c r="N164" s="203" t="s">
        <v>41</v>
      </c>
      <c r="O164" s="78"/>
      <c r="P164" s="204">
        <f>O164*H164</f>
        <v>0</v>
      </c>
      <c r="Q164" s="204">
        <v>0.00060999999999999997</v>
      </c>
      <c r="R164" s="204">
        <f>Q164*H164</f>
        <v>0.042823219999999995</v>
      </c>
      <c r="S164" s="204">
        <v>0</v>
      </c>
      <c r="T164" s="20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6" t="s">
        <v>218</v>
      </c>
      <c r="AT164" s="206" t="s">
        <v>203</v>
      </c>
      <c r="AU164" s="206" t="s">
        <v>115</v>
      </c>
      <c r="AY164" s="15" t="s">
        <v>202</v>
      </c>
      <c r="BE164" s="207">
        <f>IF(N164="základná",J164,0)</f>
        <v>0</v>
      </c>
      <c r="BF164" s="207">
        <f>IF(N164="znížená",J164,0)</f>
        <v>0</v>
      </c>
      <c r="BG164" s="207">
        <f>IF(N164="zákl. prenesená",J164,0)</f>
        <v>0</v>
      </c>
      <c r="BH164" s="207">
        <f>IF(N164="zníž. prenesená",J164,0)</f>
        <v>0</v>
      </c>
      <c r="BI164" s="207">
        <f>IF(N164="nulová",J164,0)</f>
        <v>0</v>
      </c>
      <c r="BJ164" s="15" t="s">
        <v>115</v>
      </c>
      <c r="BK164" s="207">
        <f>ROUND(I164*H164,2)</f>
        <v>0</v>
      </c>
      <c r="BL164" s="15" t="s">
        <v>218</v>
      </c>
      <c r="BM164" s="206" t="s">
        <v>1344</v>
      </c>
    </row>
    <row r="165" s="2" customFormat="1" ht="33" customHeight="1">
      <c r="A165" s="34"/>
      <c r="B165" s="160"/>
      <c r="C165" s="194" t="s">
        <v>403</v>
      </c>
      <c r="D165" s="194" t="s">
        <v>203</v>
      </c>
      <c r="E165" s="195" t="s">
        <v>1345</v>
      </c>
      <c r="F165" s="196" t="s">
        <v>1346</v>
      </c>
      <c r="G165" s="197" t="s">
        <v>268</v>
      </c>
      <c r="H165" s="198">
        <v>70.201999999999998</v>
      </c>
      <c r="I165" s="199"/>
      <c r="J165" s="200">
        <f>ROUND(I165*H165,2)</f>
        <v>0</v>
      </c>
      <c r="K165" s="201"/>
      <c r="L165" s="35"/>
      <c r="M165" s="202" t="s">
        <v>1</v>
      </c>
      <c r="N165" s="203" t="s">
        <v>41</v>
      </c>
      <c r="O165" s="78"/>
      <c r="P165" s="204">
        <f>O165*H165</f>
        <v>0</v>
      </c>
      <c r="Q165" s="204">
        <v>0.10373</v>
      </c>
      <c r="R165" s="204">
        <f>Q165*H165</f>
        <v>7.2820534600000002</v>
      </c>
      <c r="S165" s="204">
        <v>0</v>
      </c>
      <c r="T165" s="20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6" t="s">
        <v>218</v>
      </c>
      <c r="AT165" s="206" t="s">
        <v>203</v>
      </c>
      <c r="AU165" s="206" t="s">
        <v>115</v>
      </c>
      <c r="AY165" s="15" t="s">
        <v>202</v>
      </c>
      <c r="BE165" s="207">
        <f>IF(N165="základná",J165,0)</f>
        <v>0</v>
      </c>
      <c r="BF165" s="207">
        <f>IF(N165="znížená",J165,0)</f>
        <v>0</v>
      </c>
      <c r="BG165" s="207">
        <f>IF(N165="zákl. prenesená",J165,0)</f>
        <v>0</v>
      </c>
      <c r="BH165" s="207">
        <f>IF(N165="zníž. prenesená",J165,0)</f>
        <v>0</v>
      </c>
      <c r="BI165" s="207">
        <f>IF(N165="nulová",J165,0)</f>
        <v>0</v>
      </c>
      <c r="BJ165" s="15" t="s">
        <v>115</v>
      </c>
      <c r="BK165" s="207">
        <f>ROUND(I165*H165,2)</f>
        <v>0</v>
      </c>
      <c r="BL165" s="15" t="s">
        <v>218</v>
      </c>
      <c r="BM165" s="206" t="s">
        <v>1347</v>
      </c>
    </row>
    <row r="166" s="2" customFormat="1" ht="33" customHeight="1">
      <c r="A166" s="34"/>
      <c r="B166" s="160"/>
      <c r="C166" s="194" t="s">
        <v>407</v>
      </c>
      <c r="D166" s="194" t="s">
        <v>203</v>
      </c>
      <c r="E166" s="195" t="s">
        <v>1348</v>
      </c>
      <c r="F166" s="196" t="s">
        <v>1349</v>
      </c>
      <c r="G166" s="197" t="s">
        <v>268</v>
      </c>
      <c r="H166" s="198">
        <v>283.024</v>
      </c>
      <c r="I166" s="199"/>
      <c r="J166" s="200">
        <f>ROUND(I166*H166,2)</f>
        <v>0</v>
      </c>
      <c r="K166" s="201"/>
      <c r="L166" s="35"/>
      <c r="M166" s="202" t="s">
        <v>1</v>
      </c>
      <c r="N166" s="203" t="s">
        <v>41</v>
      </c>
      <c r="O166" s="78"/>
      <c r="P166" s="204">
        <f>O166*H166</f>
        <v>0</v>
      </c>
      <c r="Q166" s="204">
        <v>0.15559000000000001</v>
      </c>
      <c r="R166" s="204">
        <f>Q166*H166</f>
        <v>44.035704160000002</v>
      </c>
      <c r="S166" s="204">
        <v>0</v>
      </c>
      <c r="T166" s="20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6" t="s">
        <v>218</v>
      </c>
      <c r="AT166" s="206" t="s">
        <v>203</v>
      </c>
      <c r="AU166" s="206" t="s">
        <v>115</v>
      </c>
      <c r="AY166" s="15" t="s">
        <v>202</v>
      </c>
      <c r="BE166" s="207">
        <f>IF(N166="základná",J166,0)</f>
        <v>0</v>
      </c>
      <c r="BF166" s="207">
        <f>IF(N166="znížená",J166,0)</f>
        <v>0</v>
      </c>
      <c r="BG166" s="207">
        <f>IF(N166="zákl. prenesená",J166,0)</f>
        <v>0</v>
      </c>
      <c r="BH166" s="207">
        <f>IF(N166="zníž. prenesená",J166,0)</f>
        <v>0</v>
      </c>
      <c r="BI166" s="207">
        <f>IF(N166="nulová",J166,0)</f>
        <v>0</v>
      </c>
      <c r="BJ166" s="15" t="s">
        <v>115</v>
      </c>
      <c r="BK166" s="207">
        <f>ROUND(I166*H166,2)</f>
        <v>0</v>
      </c>
      <c r="BL166" s="15" t="s">
        <v>218</v>
      </c>
      <c r="BM166" s="206" t="s">
        <v>1350</v>
      </c>
    </row>
    <row r="167" s="11" customFormat="1" ht="22.8" customHeight="1">
      <c r="A167" s="11"/>
      <c r="B167" s="183"/>
      <c r="C167" s="11"/>
      <c r="D167" s="184" t="s">
        <v>74</v>
      </c>
      <c r="E167" s="217" t="s">
        <v>241</v>
      </c>
      <c r="F167" s="217" t="s">
        <v>456</v>
      </c>
      <c r="G167" s="11"/>
      <c r="H167" s="11"/>
      <c r="I167" s="186"/>
      <c r="J167" s="218">
        <f>BK167</f>
        <v>0</v>
      </c>
      <c r="K167" s="11"/>
      <c r="L167" s="183"/>
      <c r="M167" s="188"/>
      <c r="N167" s="189"/>
      <c r="O167" s="189"/>
      <c r="P167" s="190">
        <f>SUM(P168:P173)</f>
        <v>0</v>
      </c>
      <c r="Q167" s="189"/>
      <c r="R167" s="190">
        <f>SUM(R168:R173)</f>
        <v>8.6393406918000011</v>
      </c>
      <c r="S167" s="189"/>
      <c r="T167" s="191">
        <f>SUM(T168:T173)</f>
        <v>0</v>
      </c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R167" s="184" t="s">
        <v>83</v>
      </c>
      <c r="AT167" s="192" t="s">
        <v>74</v>
      </c>
      <c r="AU167" s="192" t="s">
        <v>83</v>
      </c>
      <c r="AY167" s="184" t="s">
        <v>202</v>
      </c>
      <c r="BK167" s="193">
        <f>SUM(BK168:BK173)</f>
        <v>0</v>
      </c>
    </row>
    <row r="168" s="2" customFormat="1" ht="24.15" customHeight="1">
      <c r="A168" s="34"/>
      <c r="B168" s="160"/>
      <c r="C168" s="194" t="s">
        <v>411</v>
      </c>
      <c r="D168" s="194" t="s">
        <v>203</v>
      </c>
      <c r="E168" s="195" t="s">
        <v>1351</v>
      </c>
      <c r="F168" s="196" t="s">
        <v>1352</v>
      </c>
      <c r="G168" s="197" t="s">
        <v>272</v>
      </c>
      <c r="H168" s="198">
        <v>28.73</v>
      </c>
      <c r="I168" s="199"/>
      <c r="J168" s="200">
        <f>ROUND(I168*H168,2)</f>
        <v>0</v>
      </c>
      <c r="K168" s="201"/>
      <c r="L168" s="35"/>
      <c r="M168" s="202" t="s">
        <v>1</v>
      </c>
      <c r="N168" s="203" t="s">
        <v>41</v>
      </c>
      <c r="O168" s="78"/>
      <c r="P168" s="204">
        <f>O168*H168</f>
        <v>0</v>
      </c>
      <c r="Q168" s="204">
        <v>0.0027830699999999999</v>
      </c>
      <c r="R168" s="204">
        <f>Q168*H168</f>
        <v>0.079957601099999998</v>
      </c>
      <c r="S168" s="204">
        <v>0</v>
      </c>
      <c r="T168" s="205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6" t="s">
        <v>218</v>
      </c>
      <c r="AT168" s="206" t="s">
        <v>203</v>
      </c>
      <c r="AU168" s="206" t="s">
        <v>115</v>
      </c>
      <c r="AY168" s="15" t="s">
        <v>202</v>
      </c>
      <c r="BE168" s="207">
        <f>IF(N168="základná",J168,0)</f>
        <v>0</v>
      </c>
      <c r="BF168" s="207">
        <f>IF(N168="znížená",J168,0)</f>
        <v>0</v>
      </c>
      <c r="BG168" s="207">
        <f>IF(N168="zákl. prenesená",J168,0)</f>
        <v>0</v>
      </c>
      <c r="BH168" s="207">
        <f>IF(N168="zníž. prenesená",J168,0)</f>
        <v>0</v>
      </c>
      <c r="BI168" s="207">
        <f>IF(N168="nulová",J168,0)</f>
        <v>0</v>
      </c>
      <c r="BJ168" s="15" t="s">
        <v>115</v>
      </c>
      <c r="BK168" s="207">
        <f>ROUND(I168*H168,2)</f>
        <v>0</v>
      </c>
      <c r="BL168" s="15" t="s">
        <v>218</v>
      </c>
      <c r="BM168" s="206" t="s">
        <v>1353</v>
      </c>
    </row>
    <row r="169" s="2" customFormat="1" ht="24.15" customHeight="1">
      <c r="A169" s="34"/>
      <c r="B169" s="160"/>
      <c r="C169" s="219" t="s">
        <v>415</v>
      </c>
      <c r="D169" s="219" t="s">
        <v>237</v>
      </c>
      <c r="E169" s="220" t="s">
        <v>1354</v>
      </c>
      <c r="F169" s="221" t="s">
        <v>1355</v>
      </c>
      <c r="G169" s="222" t="s">
        <v>272</v>
      </c>
      <c r="H169" s="223">
        <v>28.73</v>
      </c>
      <c r="I169" s="224"/>
      <c r="J169" s="225">
        <f>ROUND(I169*H169,2)</f>
        <v>0</v>
      </c>
      <c r="K169" s="226"/>
      <c r="L169" s="227"/>
      <c r="M169" s="228" t="s">
        <v>1</v>
      </c>
      <c r="N169" s="229" t="s">
        <v>41</v>
      </c>
      <c r="O169" s="78"/>
      <c r="P169" s="204">
        <f>O169*H169</f>
        <v>0</v>
      </c>
      <c r="Q169" s="204">
        <v>0.152</v>
      </c>
      <c r="R169" s="204">
        <f>Q169*H169</f>
        <v>4.3669599999999997</v>
      </c>
      <c r="S169" s="204">
        <v>0</v>
      </c>
      <c r="T169" s="205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6" t="s">
        <v>241</v>
      </c>
      <c r="AT169" s="206" t="s">
        <v>237</v>
      </c>
      <c r="AU169" s="206" t="s">
        <v>115</v>
      </c>
      <c r="AY169" s="15" t="s">
        <v>202</v>
      </c>
      <c r="BE169" s="207">
        <f>IF(N169="základná",J169,0)</f>
        <v>0</v>
      </c>
      <c r="BF169" s="207">
        <f>IF(N169="znížená",J169,0)</f>
        <v>0</v>
      </c>
      <c r="BG169" s="207">
        <f>IF(N169="zákl. prenesená",J169,0)</f>
        <v>0</v>
      </c>
      <c r="BH169" s="207">
        <f>IF(N169="zníž. prenesená",J169,0)</f>
        <v>0</v>
      </c>
      <c r="BI169" s="207">
        <f>IF(N169="nulová",J169,0)</f>
        <v>0</v>
      </c>
      <c r="BJ169" s="15" t="s">
        <v>115</v>
      </c>
      <c r="BK169" s="207">
        <f>ROUND(I169*H169,2)</f>
        <v>0</v>
      </c>
      <c r="BL169" s="15" t="s">
        <v>218</v>
      </c>
      <c r="BM169" s="206" t="s">
        <v>1356</v>
      </c>
    </row>
    <row r="170" s="2" customFormat="1" ht="24.15" customHeight="1">
      <c r="A170" s="34"/>
      <c r="B170" s="160"/>
      <c r="C170" s="194" t="s">
        <v>419</v>
      </c>
      <c r="D170" s="194" t="s">
        <v>203</v>
      </c>
      <c r="E170" s="195" t="s">
        <v>1357</v>
      </c>
      <c r="F170" s="196" t="s">
        <v>1358</v>
      </c>
      <c r="G170" s="197" t="s">
        <v>272</v>
      </c>
      <c r="H170" s="198">
        <v>18.010000000000002</v>
      </c>
      <c r="I170" s="199"/>
      <c r="J170" s="200">
        <f>ROUND(I170*H170,2)</f>
        <v>0</v>
      </c>
      <c r="K170" s="201"/>
      <c r="L170" s="35"/>
      <c r="M170" s="202" t="s">
        <v>1</v>
      </c>
      <c r="N170" s="203" t="s">
        <v>41</v>
      </c>
      <c r="O170" s="78"/>
      <c r="P170" s="204">
        <f>O170*H170</f>
        <v>0</v>
      </c>
      <c r="Q170" s="204">
        <v>0.0027830699999999999</v>
      </c>
      <c r="R170" s="204">
        <f>Q170*H170</f>
        <v>0.050123090700000004</v>
      </c>
      <c r="S170" s="204">
        <v>0</v>
      </c>
      <c r="T170" s="20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6" t="s">
        <v>218</v>
      </c>
      <c r="AT170" s="206" t="s">
        <v>203</v>
      </c>
      <c r="AU170" s="206" t="s">
        <v>115</v>
      </c>
      <c r="AY170" s="15" t="s">
        <v>202</v>
      </c>
      <c r="BE170" s="207">
        <f>IF(N170="základná",J170,0)</f>
        <v>0</v>
      </c>
      <c r="BF170" s="207">
        <f>IF(N170="znížená",J170,0)</f>
        <v>0</v>
      </c>
      <c r="BG170" s="207">
        <f>IF(N170="zákl. prenesená",J170,0)</f>
        <v>0</v>
      </c>
      <c r="BH170" s="207">
        <f>IF(N170="zníž. prenesená",J170,0)</f>
        <v>0</v>
      </c>
      <c r="BI170" s="207">
        <f>IF(N170="nulová",J170,0)</f>
        <v>0</v>
      </c>
      <c r="BJ170" s="15" t="s">
        <v>115</v>
      </c>
      <c r="BK170" s="207">
        <f>ROUND(I170*H170,2)</f>
        <v>0</v>
      </c>
      <c r="BL170" s="15" t="s">
        <v>218</v>
      </c>
      <c r="BM170" s="206" t="s">
        <v>1359</v>
      </c>
    </row>
    <row r="171" s="2" customFormat="1" ht="24.15" customHeight="1">
      <c r="A171" s="34"/>
      <c r="B171" s="160"/>
      <c r="C171" s="219" t="s">
        <v>424</v>
      </c>
      <c r="D171" s="219" t="s">
        <v>237</v>
      </c>
      <c r="E171" s="220" t="s">
        <v>1360</v>
      </c>
      <c r="F171" s="221" t="s">
        <v>1361</v>
      </c>
      <c r="G171" s="222" t="s">
        <v>272</v>
      </c>
      <c r="H171" s="223">
        <v>18.010000000000002</v>
      </c>
      <c r="I171" s="224"/>
      <c r="J171" s="225">
        <f>ROUND(I171*H171,2)</f>
        <v>0</v>
      </c>
      <c r="K171" s="226"/>
      <c r="L171" s="227"/>
      <c r="M171" s="228" t="s">
        <v>1</v>
      </c>
      <c r="N171" s="229" t="s">
        <v>41</v>
      </c>
      <c r="O171" s="78"/>
      <c r="P171" s="204">
        <f>O171*H171</f>
        <v>0</v>
      </c>
      <c r="Q171" s="204">
        <v>0.23000000000000001</v>
      </c>
      <c r="R171" s="204">
        <f>Q171*H171</f>
        <v>4.1423000000000005</v>
      </c>
      <c r="S171" s="204">
        <v>0</v>
      </c>
      <c r="T171" s="20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6" t="s">
        <v>241</v>
      </c>
      <c r="AT171" s="206" t="s">
        <v>237</v>
      </c>
      <c r="AU171" s="206" t="s">
        <v>115</v>
      </c>
      <c r="AY171" s="15" t="s">
        <v>202</v>
      </c>
      <c r="BE171" s="207">
        <f>IF(N171="základná",J171,0)</f>
        <v>0</v>
      </c>
      <c r="BF171" s="207">
        <f>IF(N171="znížená",J171,0)</f>
        <v>0</v>
      </c>
      <c r="BG171" s="207">
        <f>IF(N171="zákl. prenesená",J171,0)</f>
        <v>0</v>
      </c>
      <c r="BH171" s="207">
        <f>IF(N171="zníž. prenesená",J171,0)</f>
        <v>0</v>
      </c>
      <c r="BI171" s="207">
        <f>IF(N171="nulová",J171,0)</f>
        <v>0</v>
      </c>
      <c r="BJ171" s="15" t="s">
        <v>115</v>
      </c>
      <c r="BK171" s="207">
        <f>ROUND(I171*H171,2)</f>
        <v>0</v>
      </c>
      <c r="BL171" s="15" t="s">
        <v>218</v>
      </c>
      <c r="BM171" s="206" t="s">
        <v>1362</v>
      </c>
    </row>
    <row r="172" s="2" customFormat="1" ht="16.5" customHeight="1">
      <c r="A172" s="34"/>
      <c r="B172" s="160"/>
      <c r="C172" s="194" t="s">
        <v>428</v>
      </c>
      <c r="D172" s="194" t="s">
        <v>203</v>
      </c>
      <c r="E172" s="195" t="s">
        <v>1363</v>
      </c>
      <c r="F172" s="196" t="s">
        <v>1364</v>
      </c>
      <c r="G172" s="197" t="s">
        <v>272</v>
      </c>
      <c r="H172" s="198">
        <v>28.73</v>
      </c>
      <c r="I172" s="199"/>
      <c r="J172" s="200">
        <f>ROUND(I172*H172,2)</f>
        <v>0</v>
      </c>
      <c r="K172" s="201"/>
      <c r="L172" s="35"/>
      <c r="M172" s="202" t="s">
        <v>1</v>
      </c>
      <c r="N172" s="203" t="s">
        <v>41</v>
      </c>
      <c r="O172" s="78"/>
      <c r="P172" s="204">
        <f>O172*H172</f>
        <v>0</v>
      </c>
      <c r="Q172" s="204">
        <v>0</v>
      </c>
      <c r="R172" s="204">
        <f>Q172*H172</f>
        <v>0</v>
      </c>
      <c r="S172" s="204">
        <v>0</v>
      </c>
      <c r="T172" s="20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6" t="s">
        <v>218</v>
      </c>
      <c r="AT172" s="206" t="s">
        <v>203</v>
      </c>
      <c r="AU172" s="206" t="s">
        <v>115</v>
      </c>
      <c r="AY172" s="15" t="s">
        <v>202</v>
      </c>
      <c r="BE172" s="207">
        <f>IF(N172="základná",J172,0)</f>
        <v>0</v>
      </c>
      <c r="BF172" s="207">
        <f>IF(N172="znížená",J172,0)</f>
        <v>0</v>
      </c>
      <c r="BG172" s="207">
        <f>IF(N172="zákl. prenesená",J172,0)</f>
        <v>0</v>
      </c>
      <c r="BH172" s="207">
        <f>IF(N172="zníž. prenesená",J172,0)</f>
        <v>0</v>
      </c>
      <c r="BI172" s="207">
        <f>IF(N172="nulová",J172,0)</f>
        <v>0</v>
      </c>
      <c r="BJ172" s="15" t="s">
        <v>115</v>
      </c>
      <c r="BK172" s="207">
        <f>ROUND(I172*H172,2)</f>
        <v>0</v>
      </c>
      <c r="BL172" s="15" t="s">
        <v>218</v>
      </c>
      <c r="BM172" s="206" t="s">
        <v>1365</v>
      </c>
    </row>
    <row r="173" s="2" customFormat="1" ht="16.5" customHeight="1">
      <c r="A173" s="34"/>
      <c r="B173" s="160"/>
      <c r="C173" s="194" t="s">
        <v>432</v>
      </c>
      <c r="D173" s="194" t="s">
        <v>203</v>
      </c>
      <c r="E173" s="195" t="s">
        <v>1366</v>
      </c>
      <c r="F173" s="196" t="s">
        <v>1367</v>
      </c>
      <c r="G173" s="197" t="s">
        <v>272</v>
      </c>
      <c r="H173" s="198">
        <v>18.010000000000002</v>
      </c>
      <c r="I173" s="199"/>
      <c r="J173" s="200">
        <f>ROUND(I173*H173,2)</f>
        <v>0</v>
      </c>
      <c r="K173" s="201"/>
      <c r="L173" s="35"/>
      <c r="M173" s="202" t="s">
        <v>1</v>
      </c>
      <c r="N173" s="203" t="s">
        <v>41</v>
      </c>
      <c r="O173" s="78"/>
      <c r="P173" s="204">
        <f>O173*H173</f>
        <v>0</v>
      </c>
      <c r="Q173" s="204">
        <v>0</v>
      </c>
      <c r="R173" s="204">
        <f>Q173*H173</f>
        <v>0</v>
      </c>
      <c r="S173" s="204">
        <v>0</v>
      </c>
      <c r="T173" s="20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6" t="s">
        <v>218</v>
      </c>
      <c r="AT173" s="206" t="s">
        <v>203</v>
      </c>
      <c r="AU173" s="206" t="s">
        <v>115</v>
      </c>
      <c r="AY173" s="15" t="s">
        <v>202</v>
      </c>
      <c r="BE173" s="207">
        <f>IF(N173="základná",J173,0)</f>
        <v>0</v>
      </c>
      <c r="BF173" s="207">
        <f>IF(N173="znížená",J173,0)</f>
        <v>0</v>
      </c>
      <c r="BG173" s="207">
        <f>IF(N173="zákl. prenesená",J173,0)</f>
        <v>0</v>
      </c>
      <c r="BH173" s="207">
        <f>IF(N173="zníž. prenesená",J173,0)</f>
        <v>0</v>
      </c>
      <c r="BI173" s="207">
        <f>IF(N173="nulová",J173,0)</f>
        <v>0</v>
      </c>
      <c r="BJ173" s="15" t="s">
        <v>115</v>
      </c>
      <c r="BK173" s="207">
        <f>ROUND(I173*H173,2)</f>
        <v>0</v>
      </c>
      <c r="BL173" s="15" t="s">
        <v>218</v>
      </c>
      <c r="BM173" s="206" t="s">
        <v>1368</v>
      </c>
    </row>
    <row r="174" s="11" customFormat="1" ht="22.8" customHeight="1">
      <c r="A174" s="11"/>
      <c r="B174" s="183"/>
      <c r="C174" s="11"/>
      <c r="D174" s="184" t="s">
        <v>74</v>
      </c>
      <c r="E174" s="217" t="s">
        <v>260</v>
      </c>
      <c r="F174" s="217" t="s">
        <v>261</v>
      </c>
      <c r="G174" s="11"/>
      <c r="H174" s="11"/>
      <c r="I174" s="186"/>
      <c r="J174" s="218">
        <f>BK174</f>
        <v>0</v>
      </c>
      <c r="K174" s="11"/>
      <c r="L174" s="183"/>
      <c r="M174" s="188"/>
      <c r="N174" s="189"/>
      <c r="O174" s="189"/>
      <c r="P174" s="190">
        <f>SUM(P175:P180)</f>
        <v>0</v>
      </c>
      <c r="Q174" s="189"/>
      <c r="R174" s="190">
        <f>SUM(R175:R180)</f>
        <v>0.26548320000000003</v>
      </c>
      <c r="S174" s="189"/>
      <c r="T174" s="191">
        <f>SUM(T175:T180)</f>
        <v>0</v>
      </c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R174" s="184" t="s">
        <v>83</v>
      </c>
      <c r="AT174" s="192" t="s">
        <v>74</v>
      </c>
      <c r="AU174" s="192" t="s">
        <v>83</v>
      </c>
      <c r="AY174" s="184" t="s">
        <v>202</v>
      </c>
      <c r="BK174" s="193">
        <f>SUM(BK175:BK180)</f>
        <v>0</v>
      </c>
    </row>
    <row r="175" s="2" customFormat="1" ht="24.15" customHeight="1">
      <c r="A175" s="34"/>
      <c r="B175" s="160"/>
      <c r="C175" s="194" t="s">
        <v>436</v>
      </c>
      <c r="D175" s="194" t="s">
        <v>203</v>
      </c>
      <c r="E175" s="195" t="s">
        <v>1369</v>
      </c>
      <c r="F175" s="196" t="s">
        <v>1370</v>
      </c>
      <c r="G175" s="197" t="s">
        <v>272</v>
      </c>
      <c r="H175" s="198">
        <v>93.480000000000004</v>
      </c>
      <c r="I175" s="199"/>
      <c r="J175" s="200">
        <f>ROUND(I175*H175,2)</f>
        <v>0</v>
      </c>
      <c r="K175" s="201"/>
      <c r="L175" s="35"/>
      <c r="M175" s="202" t="s">
        <v>1</v>
      </c>
      <c r="N175" s="203" t="s">
        <v>41</v>
      </c>
      <c r="O175" s="78"/>
      <c r="P175" s="204">
        <f>O175*H175</f>
        <v>0</v>
      </c>
      <c r="Q175" s="204">
        <v>0.0028400000000000001</v>
      </c>
      <c r="R175" s="204">
        <f>Q175*H175</f>
        <v>0.26548320000000003</v>
      </c>
      <c r="S175" s="204">
        <v>0</v>
      </c>
      <c r="T175" s="205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6" t="s">
        <v>218</v>
      </c>
      <c r="AT175" s="206" t="s">
        <v>203</v>
      </c>
      <c r="AU175" s="206" t="s">
        <v>115</v>
      </c>
      <c r="AY175" s="15" t="s">
        <v>202</v>
      </c>
      <c r="BE175" s="207">
        <f>IF(N175="základná",J175,0)</f>
        <v>0</v>
      </c>
      <c r="BF175" s="207">
        <f>IF(N175="znížená",J175,0)</f>
        <v>0</v>
      </c>
      <c r="BG175" s="207">
        <f>IF(N175="zákl. prenesená",J175,0)</f>
        <v>0</v>
      </c>
      <c r="BH175" s="207">
        <f>IF(N175="zníž. prenesená",J175,0)</f>
        <v>0</v>
      </c>
      <c r="BI175" s="207">
        <f>IF(N175="nulová",J175,0)</f>
        <v>0</v>
      </c>
      <c r="BJ175" s="15" t="s">
        <v>115</v>
      </c>
      <c r="BK175" s="207">
        <f>ROUND(I175*H175,2)</f>
        <v>0</v>
      </c>
      <c r="BL175" s="15" t="s">
        <v>218</v>
      </c>
      <c r="BM175" s="206" t="s">
        <v>1371</v>
      </c>
    </row>
    <row r="176" s="2" customFormat="1" ht="24.15" customHeight="1">
      <c r="A176" s="34"/>
      <c r="B176" s="160"/>
      <c r="C176" s="194" t="s">
        <v>440</v>
      </c>
      <c r="D176" s="194" t="s">
        <v>203</v>
      </c>
      <c r="E176" s="195" t="s">
        <v>522</v>
      </c>
      <c r="F176" s="196" t="s">
        <v>523</v>
      </c>
      <c r="G176" s="197" t="s">
        <v>384</v>
      </c>
      <c r="H176" s="198">
        <v>123.408</v>
      </c>
      <c r="I176" s="199"/>
      <c r="J176" s="200">
        <f>ROUND(I176*H176,2)</f>
        <v>0</v>
      </c>
      <c r="K176" s="201"/>
      <c r="L176" s="35"/>
      <c r="M176" s="202" t="s">
        <v>1</v>
      </c>
      <c r="N176" s="203" t="s">
        <v>41</v>
      </c>
      <c r="O176" s="78"/>
      <c r="P176" s="204">
        <f>O176*H176</f>
        <v>0</v>
      </c>
      <c r="Q176" s="204">
        <v>0</v>
      </c>
      <c r="R176" s="204">
        <f>Q176*H176</f>
        <v>0</v>
      </c>
      <c r="S176" s="204">
        <v>0</v>
      </c>
      <c r="T176" s="205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6" t="s">
        <v>218</v>
      </c>
      <c r="AT176" s="206" t="s">
        <v>203</v>
      </c>
      <c r="AU176" s="206" t="s">
        <v>115</v>
      </c>
      <c r="AY176" s="15" t="s">
        <v>202</v>
      </c>
      <c r="BE176" s="207">
        <f>IF(N176="základná",J176,0)</f>
        <v>0</v>
      </c>
      <c r="BF176" s="207">
        <f>IF(N176="znížená",J176,0)</f>
        <v>0</v>
      </c>
      <c r="BG176" s="207">
        <f>IF(N176="zákl. prenesená",J176,0)</f>
        <v>0</v>
      </c>
      <c r="BH176" s="207">
        <f>IF(N176="zníž. prenesená",J176,0)</f>
        <v>0</v>
      </c>
      <c r="BI176" s="207">
        <f>IF(N176="nulová",J176,0)</f>
        <v>0</v>
      </c>
      <c r="BJ176" s="15" t="s">
        <v>115</v>
      </c>
      <c r="BK176" s="207">
        <f>ROUND(I176*H176,2)</f>
        <v>0</v>
      </c>
      <c r="BL176" s="15" t="s">
        <v>218</v>
      </c>
      <c r="BM176" s="206" t="s">
        <v>1372</v>
      </c>
    </row>
    <row r="177" s="2" customFormat="1" ht="24.15" customHeight="1">
      <c r="A177" s="34"/>
      <c r="B177" s="160"/>
      <c r="C177" s="194" t="s">
        <v>444</v>
      </c>
      <c r="D177" s="194" t="s">
        <v>203</v>
      </c>
      <c r="E177" s="195" t="s">
        <v>526</v>
      </c>
      <c r="F177" s="196" t="s">
        <v>527</v>
      </c>
      <c r="G177" s="197" t="s">
        <v>384</v>
      </c>
      <c r="H177" s="198">
        <v>1110.672</v>
      </c>
      <c r="I177" s="199"/>
      <c r="J177" s="200">
        <f>ROUND(I177*H177,2)</f>
        <v>0</v>
      </c>
      <c r="K177" s="201"/>
      <c r="L177" s="35"/>
      <c r="M177" s="202" t="s">
        <v>1</v>
      </c>
      <c r="N177" s="203" t="s">
        <v>41</v>
      </c>
      <c r="O177" s="78"/>
      <c r="P177" s="204">
        <f>O177*H177</f>
        <v>0</v>
      </c>
      <c r="Q177" s="204">
        <v>0</v>
      </c>
      <c r="R177" s="204">
        <f>Q177*H177</f>
        <v>0</v>
      </c>
      <c r="S177" s="204">
        <v>0</v>
      </c>
      <c r="T177" s="20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6" t="s">
        <v>218</v>
      </c>
      <c r="AT177" s="206" t="s">
        <v>203</v>
      </c>
      <c r="AU177" s="206" t="s">
        <v>115</v>
      </c>
      <c r="AY177" s="15" t="s">
        <v>202</v>
      </c>
      <c r="BE177" s="207">
        <f>IF(N177="základná",J177,0)</f>
        <v>0</v>
      </c>
      <c r="BF177" s="207">
        <f>IF(N177="znížená",J177,0)</f>
        <v>0</v>
      </c>
      <c r="BG177" s="207">
        <f>IF(N177="zákl. prenesená",J177,0)</f>
        <v>0</v>
      </c>
      <c r="BH177" s="207">
        <f>IF(N177="zníž. prenesená",J177,0)</f>
        <v>0</v>
      </c>
      <c r="BI177" s="207">
        <f>IF(N177="nulová",J177,0)</f>
        <v>0</v>
      </c>
      <c r="BJ177" s="15" t="s">
        <v>115</v>
      </c>
      <c r="BK177" s="207">
        <f>ROUND(I177*H177,2)</f>
        <v>0</v>
      </c>
      <c r="BL177" s="15" t="s">
        <v>218</v>
      </c>
      <c r="BM177" s="206" t="s">
        <v>1373</v>
      </c>
    </row>
    <row r="178" s="2" customFormat="1" ht="24.15" customHeight="1">
      <c r="A178" s="34"/>
      <c r="B178" s="160"/>
      <c r="C178" s="194" t="s">
        <v>448</v>
      </c>
      <c r="D178" s="194" t="s">
        <v>203</v>
      </c>
      <c r="E178" s="195" t="s">
        <v>530</v>
      </c>
      <c r="F178" s="196" t="s">
        <v>531</v>
      </c>
      <c r="G178" s="197" t="s">
        <v>384</v>
      </c>
      <c r="H178" s="198">
        <v>123.408</v>
      </c>
      <c r="I178" s="199"/>
      <c r="J178" s="200">
        <f>ROUND(I178*H178,2)</f>
        <v>0</v>
      </c>
      <c r="K178" s="201"/>
      <c r="L178" s="35"/>
      <c r="M178" s="202" t="s">
        <v>1</v>
      </c>
      <c r="N178" s="203" t="s">
        <v>41</v>
      </c>
      <c r="O178" s="78"/>
      <c r="P178" s="204">
        <f>O178*H178</f>
        <v>0</v>
      </c>
      <c r="Q178" s="204">
        <v>0</v>
      </c>
      <c r="R178" s="204">
        <f>Q178*H178</f>
        <v>0</v>
      </c>
      <c r="S178" s="204">
        <v>0</v>
      </c>
      <c r="T178" s="205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6" t="s">
        <v>218</v>
      </c>
      <c r="AT178" s="206" t="s">
        <v>203</v>
      </c>
      <c r="AU178" s="206" t="s">
        <v>115</v>
      </c>
      <c r="AY178" s="15" t="s">
        <v>202</v>
      </c>
      <c r="BE178" s="207">
        <f>IF(N178="základná",J178,0)</f>
        <v>0</v>
      </c>
      <c r="BF178" s="207">
        <f>IF(N178="znížená",J178,0)</f>
        <v>0</v>
      </c>
      <c r="BG178" s="207">
        <f>IF(N178="zákl. prenesená",J178,0)</f>
        <v>0</v>
      </c>
      <c r="BH178" s="207">
        <f>IF(N178="zníž. prenesená",J178,0)</f>
        <v>0</v>
      </c>
      <c r="BI178" s="207">
        <f>IF(N178="nulová",J178,0)</f>
        <v>0</v>
      </c>
      <c r="BJ178" s="15" t="s">
        <v>115</v>
      </c>
      <c r="BK178" s="207">
        <f>ROUND(I178*H178,2)</f>
        <v>0</v>
      </c>
      <c r="BL178" s="15" t="s">
        <v>218</v>
      </c>
      <c r="BM178" s="206" t="s">
        <v>1374</v>
      </c>
    </row>
    <row r="179" s="2" customFormat="1" ht="24.15" customHeight="1">
      <c r="A179" s="34"/>
      <c r="B179" s="160"/>
      <c r="C179" s="194" t="s">
        <v>452</v>
      </c>
      <c r="D179" s="194" t="s">
        <v>203</v>
      </c>
      <c r="E179" s="195" t="s">
        <v>534</v>
      </c>
      <c r="F179" s="196" t="s">
        <v>535</v>
      </c>
      <c r="G179" s="197" t="s">
        <v>384</v>
      </c>
      <c r="H179" s="198">
        <v>35.101999999999997</v>
      </c>
      <c r="I179" s="199"/>
      <c r="J179" s="200">
        <f>ROUND(I179*H179,2)</f>
        <v>0</v>
      </c>
      <c r="K179" s="201"/>
      <c r="L179" s="35"/>
      <c r="M179" s="202" t="s">
        <v>1</v>
      </c>
      <c r="N179" s="203" t="s">
        <v>41</v>
      </c>
      <c r="O179" s="78"/>
      <c r="P179" s="204">
        <f>O179*H179</f>
        <v>0</v>
      </c>
      <c r="Q179" s="204">
        <v>0</v>
      </c>
      <c r="R179" s="204">
        <f>Q179*H179</f>
        <v>0</v>
      </c>
      <c r="S179" s="204">
        <v>0</v>
      </c>
      <c r="T179" s="20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6" t="s">
        <v>218</v>
      </c>
      <c r="AT179" s="206" t="s">
        <v>203</v>
      </c>
      <c r="AU179" s="206" t="s">
        <v>115</v>
      </c>
      <c r="AY179" s="15" t="s">
        <v>202</v>
      </c>
      <c r="BE179" s="207">
        <f>IF(N179="základná",J179,0)</f>
        <v>0</v>
      </c>
      <c r="BF179" s="207">
        <f>IF(N179="znížená",J179,0)</f>
        <v>0</v>
      </c>
      <c r="BG179" s="207">
        <f>IF(N179="zákl. prenesená",J179,0)</f>
        <v>0</v>
      </c>
      <c r="BH179" s="207">
        <f>IF(N179="zníž. prenesená",J179,0)</f>
        <v>0</v>
      </c>
      <c r="BI179" s="207">
        <f>IF(N179="nulová",J179,0)</f>
        <v>0</v>
      </c>
      <c r="BJ179" s="15" t="s">
        <v>115</v>
      </c>
      <c r="BK179" s="207">
        <f>ROUND(I179*H179,2)</f>
        <v>0</v>
      </c>
      <c r="BL179" s="15" t="s">
        <v>218</v>
      </c>
      <c r="BM179" s="206" t="s">
        <v>1375</v>
      </c>
    </row>
    <row r="180" s="2" customFormat="1" ht="24.15" customHeight="1">
      <c r="A180" s="34"/>
      <c r="B180" s="160"/>
      <c r="C180" s="194" t="s">
        <v>457</v>
      </c>
      <c r="D180" s="194" t="s">
        <v>203</v>
      </c>
      <c r="E180" s="195" t="s">
        <v>538</v>
      </c>
      <c r="F180" s="196" t="s">
        <v>539</v>
      </c>
      <c r="G180" s="197" t="s">
        <v>384</v>
      </c>
      <c r="H180" s="198">
        <v>88.305999999999997</v>
      </c>
      <c r="I180" s="199"/>
      <c r="J180" s="200">
        <f>ROUND(I180*H180,2)</f>
        <v>0</v>
      </c>
      <c r="K180" s="201"/>
      <c r="L180" s="35"/>
      <c r="M180" s="202" t="s">
        <v>1</v>
      </c>
      <c r="N180" s="203" t="s">
        <v>41</v>
      </c>
      <c r="O180" s="78"/>
      <c r="P180" s="204">
        <f>O180*H180</f>
        <v>0</v>
      </c>
      <c r="Q180" s="204">
        <v>0</v>
      </c>
      <c r="R180" s="204">
        <f>Q180*H180</f>
        <v>0</v>
      </c>
      <c r="S180" s="204">
        <v>0</v>
      </c>
      <c r="T180" s="205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6" t="s">
        <v>218</v>
      </c>
      <c r="AT180" s="206" t="s">
        <v>203</v>
      </c>
      <c r="AU180" s="206" t="s">
        <v>115</v>
      </c>
      <c r="AY180" s="15" t="s">
        <v>202</v>
      </c>
      <c r="BE180" s="207">
        <f>IF(N180="základná",J180,0)</f>
        <v>0</v>
      </c>
      <c r="BF180" s="207">
        <f>IF(N180="znížená",J180,0)</f>
        <v>0</v>
      </c>
      <c r="BG180" s="207">
        <f>IF(N180="zákl. prenesená",J180,0)</f>
        <v>0</v>
      </c>
      <c r="BH180" s="207">
        <f>IF(N180="zníž. prenesená",J180,0)</f>
        <v>0</v>
      </c>
      <c r="BI180" s="207">
        <f>IF(N180="nulová",J180,0)</f>
        <v>0</v>
      </c>
      <c r="BJ180" s="15" t="s">
        <v>115</v>
      </c>
      <c r="BK180" s="207">
        <f>ROUND(I180*H180,2)</f>
        <v>0</v>
      </c>
      <c r="BL180" s="15" t="s">
        <v>218</v>
      </c>
      <c r="BM180" s="206" t="s">
        <v>1376</v>
      </c>
    </row>
    <row r="181" s="11" customFormat="1" ht="22.8" customHeight="1">
      <c r="A181" s="11"/>
      <c r="B181" s="183"/>
      <c r="C181" s="11"/>
      <c r="D181" s="184" t="s">
        <v>74</v>
      </c>
      <c r="E181" s="217" t="s">
        <v>545</v>
      </c>
      <c r="F181" s="217" t="s">
        <v>546</v>
      </c>
      <c r="G181" s="11"/>
      <c r="H181" s="11"/>
      <c r="I181" s="186"/>
      <c r="J181" s="218">
        <f>BK181</f>
        <v>0</v>
      </c>
      <c r="K181" s="11"/>
      <c r="L181" s="183"/>
      <c r="M181" s="188"/>
      <c r="N181" s="189"/>
      <c r="O181" s="189"/>
      <c r="P181" s="190">
        <f>P182</f>
        <v>0</v>
      </c>
      <c r="Q181" s="189"/>
      <c r="R181" s="190">
        <f>R182</f>
        <v>0</v>
      </c>
      <c r="S181" s="189"/>
      <c r="T181" s="191">
        <f>T182</f>
        <v>0</v>
      </c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R181" s="184" t="s">
        <v>83</v>
      </c>
      <c r="AT181" s="192" t="s">
        <v>74</v>
      </c>
      <c r="AU181" s="192" t="s">
        <v>83</v>
      </c>
      <c r="AY181" s="184" t="s">
        <v>202</v>
      </c>
      <c r="BK181" s="193">
        <f>BK182</f>
        <v>0</v>
      </c>
    </row>
    <row r="182" s="2" customFormat="1" ht="33" customHeight="1">
      <c r="A182" s="34"/>
      <c r="B182" s="160"/>
      <c r="C182" s="194" t="s">
        <v>461</v>
      </c>
      <c r="D182" s="194" t="s">
        <v>203</v>
      </c>
      <c r="E182" s="195" t="s">
        <v>1251</v>
      </c>
      <c r="F182" s="196" t="s">
        <v>1252</v>
      </c>
      <c r="G182" s="197" t="s">
        <v>384</v>
      </c>
      <c r="H182" s="198">
        <v>481.39499999999998</v>
      </c>
      <c r="I182" s="199"/>
      <c r="J182" s="200">
        <f>ROUND(I182*H182,2)</f>
        <v>0</v>
      </c>
      <c r="K182" s="201"/>
      <c r="L182" s="35"/>
      <c r="M182" s="208" t="s">
        <v>1</v>
      </c>
      <c r="N182" s="209" t="s">
        <v>41</v>
      </c>
      <c r="O182" s="210"/>
      <c r="P182" s="211">
        <f>O182*H182</f>
        <v>0</v>
      </c>
      <c r="Q182" s="211">
        <v>0</v>
      </c>
      <c r="R182" s="211">
        <f>Q182*H182</f>
        <v>0</v>
      </c>
      <c r="S182" s="211">
        <v>0</v>
      </c>
      <c r="T182" s="212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6" t="s">
        <v>218</v>
      </c>
      <c r="AT182" s="206" t="s">
        <v>203</v>
      </c>
      <c r="AU182" s="206" t="s">
        <v>115</v>
      </c>
      <c r="AY182" s="15" t="s">
        <v>202</v>
      </c>
      <c r="BE182" s="207">
        <f>IF(N182="základná",J182,0)</f>
        <v>0</v>
      </c>
      <c r="BF182" s="207">
        <f>IF(N182="znížená",J182,0)</f>
        <v>0</v>
      </c>
      <c r="BG182" s="207">
        <f>IF(N182="zákl. prenesená",J182,0)</f>
        <v>0</v>
      </c>
      <c r="BH182" s="207">
        <f>IF(N182="zníž. prenesená",J182,0)</f>
        <v>0</v>
      </c>
      <c r="BI182" s="207">
        <f>IF(N182="nulová",J182,0)</f>
        <v>0</v>
      </c>
      <c r="BJ182" s="15" t="s">
        <v>115</v>
      </c>
      <c r="BK182" s="207">
        <f>ROUND(I182*H182,2)</f>
        <v>0</v>
      </c>
      <c r="BL182" s="15" t="s">
        <v>218</v>
      </c>
      <c r="BM182" s="206" t="s">
        <v>1377</v>
      </c>
    </row>
    <row r="183" s="2" customFormat="1" ht="6.96" customHeight="1">
      <c r="A183" s="34"/>
      <c r="B183" s="61"/>
      <c r="C183" s="62"/>
      <c r="D183" s="62"/>
      <c r="E183" s="62"/>
      <c r="F183" s="62"/>
      <c r="G183" s="62"/>
      <c r="H183" s="62"/>
      <c r="I183" s="62"/>
      <c r="J183" s="62"/>
      <c r="K183" s="62"/>
      <c r="L183" s="35"/>
      <c r="M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</row>
  </sheetData>
  <autoFilter ref="C136:K182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09:F109"/>
    <mergeCell ref="D110:F110"/>
    <mergeCell ref="D111:F111"/>
    <mergeCell ref="D112:F112"/>
    <mergeCell ref="D113:F113"/>
    <mergeCell ref="E125:H125"/>
    <mergeCell ref="E127:H127"/>
    <mergeCell ref="E129:H12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1" customFormat="1" ht="12" customHeight="1">
      <c r="B8" s="18"/>
      <c r="D8" s="28" t="s">
        <v>168</v>
      </c>
      <c r="L8" s="18"/>
    </row>
    <row r="9" s="2" customFormat="1" ht="16.5" customHeight="1">
      <c r="A9" s="34"/>
      <c r="B9" s="35"/>
      <c r="C9" s="34"/>
      <c r="D9" s="34"/>
      <c r="E9" s="130" t="s">
        <v>1254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922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1378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9. 8. 2026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23" t="s">
        <v>170</v>
      </c>
      <c r="E32" s="34"/>
      <c r="F32" s="34"/>
      <c r="G32" s="34"/>
      <c r="H32" s="34"/>
      <c r="I32" s="34"/>
      <c r="J32" s="134">
        <f>J98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5" t="s">
        <v>171</v>
      </c>
      <c r="E33" s="34"/>
      <c r="F33" s="34"/>
      <c r="G33" s="34"/>
      <c r="H33" s="34"/>
      <c r="I33" s="34"/>
      <c r="J33" s="134">
        <f>J105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ROUND(J32 + J33,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7" t="s">
        <v>39</v>
      </c>
      <c r="E37" s="41" t="s">
        <v>40</v>
      </c>
      <c r="F37" s="138">
        <f>ROUND((SUM(BE105:BE112) + SUM(BE134:BE161)),  2)</f>
        <v>0</v>
      </c>
      <c r="G37" s="139"/>
      <c r="H37" s="139"/>
      <c r="I37" s="140">
        <v>0.23000000000000001</v>
      </c>
      <c r="J37" s="138">
        <f>ROUND(((SUM(BE105:BE112) + SUM(BE134:BE161))*I37),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41">
        <f>ROUND((SUM(BF105:BF112) + SUM(BF134:BF161)),  2)</f>
        <v>0</v>
      </c>
      <c r="G38" s="34"/>
      <c r="H38" s="34"/>
      <c r="I38" s="142">
        <v>0.23000000000000001</v>
      </c>
      <c r="J38" s="141">
        <f>ROUND(((SUM(BF105:BF112) + SUM(BF134:BF161))*I38),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1">
        <f>ROUND((SUM(BG105:BG112) + SUM(BG134:BG161)),  2)</f>
        <v>0</v>
      </c>
      <c r="G39" s="34"/>
      <c r="H39" s="34"/>
      <c r="I39" s="142">
        <v>0.23000000000000001</v>
      </c>
      <c r="J39" s="141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1">
        <f>ROUND((SUM(BH105:BH112) + SUM(BH134:BH161)),  2)</f>
        <v>0</v>
      </c>
      <c r="G40" s="34"/>
      <c r="H40" s="34"/>
      <c r="I40" s="142">
        <v>0.23000000000000001</v>
      </c>
      <c r="J40" s="141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8">
        <f>ROUND((SUM(BI105:BI112) + SUM(BI134:BI161)),  2)</f>
        <v>0</v>
      </c>
      <c r="G41" s="139"/>
      <c r="H41" s="139"/>
      <c r="I41" s="140">
        <v>0</v>
      </c>
      <c r="J41" s="138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3"/>
      <c r="D43" s="144" t="s">
        <v>45</v>
      </c>
      <c r="E43" s="82"/>
      <c r="F43" s="82"/>
      <c r="G43" s="145" t="s">
        <v>46</v>
      </c>
      <c r="H43" s="146" t="s">
        <v>47</v>
      </c>
      <c r="I43" s="82"/>
      <c r="J43" s="147">
        <f>SUM(J34:J41)</f>
        <v>0</v>
      </c>
      <c r="K43" s="148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168</v>
      </c>
      <c r="L86" s="18"/>
    </row>
    <row r="87" hidden="1" s="2" customFormat="1" ht="16.5" customHeight="1">
      <c r="A87" s="34"/>
      <c r="B87" s="35"/>
      <c r="C87" s="34"/>
      <c r="D87" s="34"/>
      <c r="E87" s="130" t="s">
        <v>1254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922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6.5" customHeight="1">
      <c r="A89" s="34"/>
      <c r="B89" s="35"/>
      <c r="C89" s="34"/>
      <c r="D89" s="34"/>
      <c r="E89" s="68" t="str">
        <f>E11</f>
        <v>SO403.1.3 - PRELOŽKY A OCHRANA IS – OCHRANA IS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ul. Letná, Košice</v>
      </c>
      <c r="G91" s="34"/>
      <c r="H91" s="34"/>
      <c r="I91" s="28" t="s">
        <v>21</v>
      </c>
      <c r="J91" s="70" t="str">
        <f>IF(J14="","",J14)</f>
        <v>9. 8. 2026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Košice, Trieda SNP 48/A, 04011 Košice</v>
      </c>
      <c r="G93" s="34"/>
      <c r="H93" s="34"/>
      <c r="I93" s="28" t="s">
        <v>29</v>
      </c>
      <c r="J93" s="32" t="str">
        <f>E23</f>
        <v>d.g.A design graphic architecture s.r.o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51" t="s">
        <v>173</v>
      </c>
      <c r="D96" s="143"/>
      <c r="E96" s="143"/>
      <c r="F96" s="143"/>
      <c r="G96" s="143"/>
      <c r="H96" s="143"/>
      <c r="I96" s="143"/>
      <c r="J96" s="152" t="s">
        <v>174</v>
      </c>
      <c r="K96" s="143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3" t="s">
        <v>175</v>
      </c>
      <c r="D98" s="34"/>
      <c r="E98" s="34"/>
      <c r="F98" s="34"/>
      <c r="G98" s="34"/>
      <c r="H98" s="34"/>
      <c r="I98" s="34"/>
      <c r="J98" s="97">
        <f>J134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176</v>
      </c>
    </row>
    <row r="99" hidden="1" s="9" customFormat="1" ht="24.96" customHeight="1">
      <c r="A99" s="9"/>
      <c r="B99" s="154"/>
      <c r="C99" s="9"/>
      <c r="D99" s="155" t="s">
        <v>1379</v>
      </c>
      <c r="E99" s="156"/>
      <c r="F99" s="156"/>
      <c r="G99" s="156"/>
      <c r="H99" s="156"/>
      <c r="I99" s="156"/>
      <c r="J99" s="157">
        <f>J135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2" customFormat="1" ht="19.92" customHeight="1">
      <c r="A100" s="12"/>
      <c r="B100" s="213"/>
      <c r="C100" s="12"/>
      <c r="D100" s="214" t="s">
        <v>925</v>
      </c>
      <c r="E100" s="215"/>
      <c r="F100" s="215"/>
      <c r="G100" s="215"/>
      <c r="H100" s="215"/>
      <c r="I100" s="215"/>
      <c r="J100" s="216">
        <f>J136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926</v>
      </c>
      <c r="E101" s="215"/>
      <c r="F101" s="215"/>
      <c r="G101" s="215"/>
      <c r="H101" s="215"/>
      <c r="I101" s="215"/>
      <c r="J101" s="216">
        <f>J141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12" customFormat="1" ht="19.92" customHeight="1">
      <c r="A102" s="12"/>
      <c r="B102" s="213"/>
      <c r="C102" s="12"/>
      <c r="D102" s="214" t="s">
        <v>1380</v>
      </c>
      <c r="E102" s="215"/>
      <c r="F102" s="215"/>
      <c r="G102" s="215"/>
      <c r="H102" s="215"/>
      <c r="I102" s="215"/>
      <c r="J102" s="216">
        <f>J157</f>
        <v>0</v>
      </c>
      <c r="K102" s="12"/>
      <c r="L102" s="213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hidden="1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hidden="1" s="2" customFormat="1" ht="6.96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 s="2" customFormat="1" ht="29.28" customHeight="1">
      <c r="A105" s="34"/>
      <c r="B105" s="35"/>
      <c r="C105" s="153" t="s">
        <v>178</v>
      </c>
      <c r="D105" s="34"/>
      <c r="E105" s="34"/>
      <c r="F105" s="34"/>
      <c r="G105" s="34"/>
      <c r="H105" s="34"/>
      <c r="I105" s="34"/>
      <c r="J105" s="158">
        <f>ROUND(J106 + J107 + J108 + J109 + J110 + J111,2)</f>
        <v>0</v>
      </c>
      <c r="K105" s="34"/>
      <c r="L105" s="56"/>
      <c r="N105" s="159" t="s">
        <v>39</v>
      </c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 s="2" customFormat="1" ht="18" customHeight="1">
      <c r="A106" s="34"/>
      <c r="B106" s="160"/>
      <c r="C106" s="161"/>
      <c r="D106" s="162" t="s">
        <v>179</v>
      </c>
      <c r="E106" s="163"/>
      <c r="F106" s="163"/>
      <c r="G106" s="161"/>
      <c r="H106" s="161"/>
      <c r="I106" s="161"/>
      <c r="J106" s="164">
        <v>0</v>
      </c>
      <c r="K106" s="161"/>
      <c r="L106" s="165"/>
      <c r="M106" s="166"/>
      <c r="N106" s="167" t="s">
        <v>41</v>
      </c>
      <c r="O106" s="166"/>
      <c r="P106" s="166"/>
      <c r="Q106" s="166"/>
      <c r="R106" s="166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168" t="s">
        <v>180</v>
      </c>
      <c r="AZ106" s="166"/>
      <c r="BA106" s="166"/>
      <c r="BB106" s="166"/>
      <c r="BC106" s="166"/>
      <c r="BD106" s="166"/>
      <c r="BE106" s="169">
        <f>IF(N106="základná",J106,0)</f>
        <v>0</v>
      </c>
      <c r="BF106" s="169">
        <f>IF(N106="znížená",J106,0)</f>
        <v>0</v>
      </c>
      <c r="BG106" s="169">
        <f>IF(N106="zákl. prenesená",J106,0)</f>
        <v>0</v>
      </c>
      <c r="BH106" s="169">
        <f>IF(N106="zníž. prenesená",J106,0)</f>
        <v>0</v>
      </c>
      <c r="BI106" s="169">
        <f>IF(N106="nulová",J106,0)</f>
        <v>0</v>
      </c>
      <c r="BJ106" s="168" t="s">
        <v>115</v>
      </c>
      <c r="BK106" s="166"/>
      <c r="BL106" s="166"/>
      <c r="BM106" s="166"/>
    </row>
    <row r="107" hidden="1" s="2" customFormat="1" ht="18" customHeight="1">
      <c r="A107" s="34"/>
      <c r="B107" s="160"/>
      <c r="C107" s="161"/>
      <c r="D107" s="162" t="s">
        <v>927</v>
      </c>
      <c r="E107" s="163"/>
      <c r="F107" s="163"/>
      <c r="G107" s="161"/>
      <c r="H107" s="161"/>
      <c r="I107" s="161"/>
      <c r="J107" s="164">
        <v>0</v>
      </c>
      <c r="K107" s="161"/>
      <c r="L107" s="165"/>
      <c r="M107" s="166"/>
      <c r="N107" s="167" t="s">
        <v>41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180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115</v>
      </c>
      <c r="BK107" s="166"/>
      <c r="BL107" s="166"/>
      <c r="BM107" s="166"/>
    </row>
    <row r="108" hidden="1" s="2" customFormat="1" ht="18" customHeight="1">
      <c r="A108" s="34"/>
      <c r="B108" s="160"/>
      <c r="C108" s="161"/>
      <c r="D108" s="162" t="s">
        <v>182</v>
      </c>
      <c r="E108" s="163"/>
      <c r="F108" s="163"/>
      <c r="G108" s="161"/>
      <c r="H108" s="161"/>
      <c r="I108" s="161"/>
      <c r="J108" s="164">
        <v>0</v>
      </c>
      <c r="K108" s="161"/>
      <c r="L108" s="165"/>
      <c r="M108" s="166"/>
      <c r="N108" s="167" t="s">
        <v>41</v>
      </c>
      <c r="O108" s="166"/>
      <c r="P108" s="166"/>
      <c r="Q108" s="166"/>
      <c r="R108" s="166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8" t="s">
        <v>180</v>
      </c>
      <c r="AZ108" s="166"/>
      <c r="BA108" s="166"/>
      <c r="BB108" s="166"/>
      <c r="BC108" s="166"/>
      <c r="BD108" s="166"/>
      <c r="BE108" s="169">
        <f>IF(N108="základná",J108,0)</f>
        <v>0</v>
      </c>
      <c r="BF108" s="169">
        <f>IF(N108="znížená",J108,0)</f>
        <v>0</v>
      </c>
      <c r="BG108" s="169">
        <f>IF(N108="zákl. prenesená",J108,0)</f>
        <v>0</v>
      </c>
      <c r="BH108" s="169">
        <f>IF(N108="zníž. prenesená",J108,0)</f>
        <v>0</v>
      </c>
      <c r="BI108" s="169">
        <f>IF(N108="nulová",J108,0)</f>
        <v>0</v>
      </c>
      <c r="BJ108" s="168" t="s">
        <v>115</v>
      </c>
      <c r="BK108" s="166"/>
      <c r="BL108" s="166"/>
      <c r="BM108" s="166"/>
    </row>
    <row r="109" hidden="1" s="2" customFormat="1" ht="18" customHeight="1">
      <c r="A109" s="34"/>
      <c r="B109" s="160"/>
      <c r="C109" s="161"/>
      <c r="D109" s="162" t="s">
        <v>183</v>
      </c>
      <c r="E109" s="163"/>
      <c r="F109" s="163"/>
      <c r="G109" s="161"/>
      <c r="H109" s="161"/>
      <c r="I109" s="161"/>
      <c r="J109" s="164">
        <v>0</v>
      </c>
      <c r="K109" s="161"/>
      <c r="L109" s="165"/>
      <c r="M109" s="166"/>
      <c r="N109" s="167" t="s">
        <v>41</v>
      </c>
      <c r="O109" s="166"/>
      <c r="P109" s="166"/>
      <c r="Q109" s="166"/>
      <c r="R109" s="166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8" t="s">
        <v>180</v>
      </c>
      <c r="AZ109" s="166"/>
      <c r="BA109" s="166"/>
      <c r="BB109" s="166"/>
      <c r="BC109" s="166"/>
      <c r="BD109" s="166"/>
      <c r="BE109" s="169">
        <f>IF(N109="základná",J109,0)</f>
        <v>0</v>
      </c>
      <c r="BF109" s="169">
        <f>IF(N109="znížená",J109,0)</f>
        <v>0</v>
      </c>
      <c r="BG109" s="169">
        <f>IF(N109="zákl. prenesená",J109,0)</f>
        <v>0</v>
      </c>
      <c r="BH109" s="169">
        <f>IF(N109="zníž. prenesená",J109,0)</f>
        <v>0</v>
      </c>
      <c r="BI109" s="169">
        <f>IF(N109="nulová",J109,0)</f>
        <v>0</v>
      </c>
      <c r="BJ109" s="168" t="s">
        <v>115</v>
      </c>
      <c r="BK109" s="166"/>
      <c r="BL109" s="166"/>
      <c r="BM109" s="166"/>
    </row>
    <row r="110" hidden="1" s="2" customFormat="1" ht="18" customHeight="1">
      <c r="A110" s="34"/>
      <c r="B110" s="160"/>
      <c r="C110" s="161"/>
      <c r="D110" s="162" t="s">
        <v>328</v>
      </c>
      <c r="E110" s="163"/>
      <c r="F110" s="163"/>
      <c r="G110" s="161"/>
      <c r="H110" s="161"/>
      <c r="I110" s="161"/>
      <c r="J110" s="164">
        <v>0</v>
      </c>
      <c r="K110" s="161"/>
      <c r="L110" s="165"/>
      <c r="M110" s="166"/>
      <c r="N110" s="167" t="s">
        <v>41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180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115</v>
      </c>
      <c r="BK110" s="166"/>
      <c r="BL110" s="166"/>
      <c r="BM110" s="166"/>
    </row>
    <row r="111" hidden="1" s="2" customFormat="1" ht="18" customHeight="1">
      <c r="A111" s="34"/>
      <c r="B111" s="160"/>
      <c r="C111" s="161"/>
      <c r="D111" s="163" t="s">
        <v>185</v>
      </c>
      <c r="E111" s="161"/>
      <c r="F111" s="161"/>
      <c r="G111" s="161"/>
      <c r="H111" s="161"/>
      <c r="I111" s="161"/>
      <c r="J111" s="164">
        <f>ROUND(J32*T111,2)</f>
        <v>0</v>
      </c>
      <c r="K111" s="161"/>
      <c r="L111" s="165"/>
      <c r="M111" s="166"/>
      <c r="N111" s="167" t="s">
        <v>41</v>
      </c>
      <c r="O111" s="166"/>
      <c r="P111" s="166"/>
      <c r="Q111" s="166"/>
      <c r="R111" s="166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8" t="s">
        <v>186</v>
      </c>
      <c r="AZ111" s="166"/>
      <c r="BA111" s="166"/>
      <c r="BB111" s="166"/>
      <c r="BC111" s="166"/>
      <c r="BD111" s="166"/>
      <c r="BE111" s="169">
        <f>IF(N111="základná",J111,0)</f>
        <v>0</v>
      </c>
      <c r="BF111" s="169">
        <f>IF(N111="znížená",J111,0)</f>
        <v>0</v>
      </c>
      <c r="BG111" s="169">
        <f>IF(N111="zákl. prenesená",J111,0)</f>
        <v>0</v>
      </c>
      <c r="BH111" s="169">
        <f>IF(N111="zníž. prenesená",J111,0)</f>
        <v>0</v>
      </c>
      <c r="BI111" s="169">
        <f>IF(N111="nulová",J111,0)</f>
        <v>0</v>
      </c>
      <c r="BJ111" s="168" t="s">
        <v>115</v>
      </c>
      <c r="BK111" s="166"/>
      <c r="BL111" s="166"/>
      <c r="BM111" s="166"/>
    </row>
    <row r="112" hidden="1" s="2" customForma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hidden="1" s="2" customFormat="1" ht="29.28" customHeight="1">
      <c r="A113" s="34"/>
      <c r="B113" s="35"/>
      <c r="C113" s="170" t="s">
        <v>187</v>
      </c>
      <c r="D113" s="143"/>
      <c r="E113" s="143"/>
      <c r="F113" s="143"/>
      <c r="G113" s="143"/>
      <c r="H113" s="143"/>
      <c r="I113" s="143"/>
      <c r="J113" s="171">
        <f>ROUND(J98+J105,2)</f>
        <v>0</v>
      </c>
      <c r="K113" s="143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hidden="1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hidden="1"/>
    <row r="116" hidden="1"/>
    <row r="117" hidden="1"/>
    <row r="118" s="2" customFormat="1" ht="6.96" customHeight="1">
      <c r="A118" s="34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188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15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130" t="str">
        <f>E7</f>
        <v>Tlačiarne – úprava dopravnej infraštruktúry - Mesto Košice</v>
      </c>
      <c r="F122" s="28"/>
      <c r="G122" s="28"/>
      <c r="H122" s="28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" customFormat="1" ht="12" customHeight="1">
      <c r="B123" s="18"/>
      <c r="C123" s="28" t="s">
        <v>168</v>
      </c>
      <c r="L123" s="18"/>
    </row>
    <row r="124" s="2" customFormat="1" ht="16.5" customHeight="1">
      <c r="A124" s="34"/>
      <c r="B124" s="35"/>
      <c r="C124" s="34"/>
      <c r="D124" s="34"/>
      <c r="E124" s="130" t="s">
        <v>1254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922</v>
      </c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68" t="str">
        <f>E11</f>
        <v>SO403.1.3 - PRELOŽKY A OCHRANA IS – OCHRANA IS</v>
      </c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19</v>
      </c>
      <c r="D128" s="34"/>
      <c r="E128" s="34"/>
      <c r="F128" s="23" t="str">
        <f>F14</f>
        <v>ul. Letná, Košice</v>
      </c>
      <c r="G128" s="34"/>
      <c r="H128" s="34"/>
      <c r="I128" s="28" t="s">
        <v>21</v>
      </c>
      <c r="J128" s="70" t="str">
        <f>IF(J14="","",J14)</f>
        <v>9. 8. 2026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25.65" customHeight="1">
      <c r="A130" s="34"/>
      <c r="B130" s="35"/>
      <c r="C130" s="28" t="s">
        <v>23</v>
      </c>
      <c r="D130" s="34"/>
      <c r="E130" s="34"/>
      <c r="F130" s="23" t="str">
        <f>E17</f>
        <v>Mesto Košice, Trieda SNP 48/A, 04011 Košice</v>
      </c>
      <c r="G130" s="34"/>
      <c r="H130" s="34"/>
      <c r="I130" s="28" t="s">
        <v>29</v>
      </c>
      <c r="J130" s="32" t="str">
        <f>E23</f>
        <v>d.g.A design graphic architecture s.r.o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27</v>
      </c>
      <c r="D131" s="34"/>
      <c r="E131" s="34"/>
      <c r="F131" s="23" t="str">
        <f>IF(E20="","",E20)</f>
        <v>Vyplň údaj</v>
      </c>
      <c r="G131" s="34"/>
      <c r="H131" s="34"/>
      <c r="I131" s="28" t="s">
        <v>32</v>
      </c>
      <c r="J131" s="32" t="str">
        <f>E26</f>
        <v xml:space="preserve"> 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0.32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0" customFormat="1" ht="29.28" customHeight="1">
      <c r="A133" s="172"/>
      <c r="B133" s="173"/>
      <c r="C133" s="174" t="s">
        <v>189</v>
      </c>
      <c r="D133" s="175" t="s">
        <v>60</v>
      </c>
      <c r="E133" s="175" t="s">
        <v>56</v>
      </c>
      <c r="F133" s="175" t="s">
        <v>57</v>
      </c>
      <c r="G133" s="175" t="s">
        <v>190</v>
      </c>
      <c r="H133" s="175" t="s">
        <v>191</v>
      </c>
      <c r="I133" s="175" t="s">
        <v>192</v>
      </c>
      <c r="J133" s="176" t="s">
        <v>174</v>
      </c>
      <c r="K133" s="177" t="s">
        <v>193</v>
      </c>
      <c r="L133" s="178"/>
      <c r="M133" s="87" t="s">
        <v>1</v>
      </c>
      <c r="N133" s="88" t="s">
        <v>39</v>
      </c>
      <c r="O133" s="88" t="s">
        <v>194</v>
      </c>
      <c r="P133" s="88" t="s">
        <v>195</v>
      </c>
      <c r="Q133" s="88" t="s">
        <v>196</v>
      </c>
      <c r="R133" s="88" t="s">
        <v>197</v>
      </c>
      <c r="S133" s="88" t="s">
        <v>198</v>
      </c>
      <c r="T133" s="89" t="s">
        <v>199</v>
      </c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</row>
    <row r="134" s="2" customFormat="1" ht="22.8" customHeight="1">
      <c r="A134" s="34"/>
      <c r="B134" s="35"/>
      <c r="C134" s="94" t="s">
        <v>170</v>
      </c>
      <c r="D134" s="34"/>
      <c r="E134" s="34"/>
      <c r="F134" s="34"/>
      <c r="G134" s="34"/>
      <c r="H134" s="34"/>
      <c r="I134" s="34"/>
      <c r="J134" s="179">
        <f>BK134</f>
        <v>0</v>
      </c>
      <c r="K134" s="34"/>
      <c r="L134" s="35"/>
      <c r="M134" s="90"/>
      <c r="N134" s="74"/>
      <c r="O134" s="91"/>
      <c r="P134" s="180">
        <f>P135</f>
        <v>0</v>
      </c>
      <c r="Q134" s="91"/>
      <c r="R134" s="180">
        <f>R135</f>
        <v>126.78806909999999</v>
      </c>
      <c r="S134" s="91"/>
      <c r="T134" s="181">
        <f>T135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5" t="s">
        <v>74</v>
      </c>
      <c r="AU134" s="15" t="s">
        <v>176</v>
      </c>
      <c r="BK134" s="182">
        <f>BK135</f>
        <v>0</v>
      </c>
    </row>
    <row r="135" s="11" customFormat="1" ht="25.92" customHeight="1">
      <c r="A135" s="11"/>
      <c r="B135" s="183"/>
      <c r="C135" s="11"/>
      <c r="D135" s="184" t="s">
        <v>74</v>
      </c>
      <c r="E135" s="185" t="s">
        <v>1381</v>
      </c>
      <c r="F135" s="185" t="s">
        <v>1382</v>
      </c>
      <c r="G135" s="11"/>
      <c r="H135" s="11"/>
      <c r="I135" s="186"/>
      <c r="J135" s="187">
        <f>BK135</f>
        <v>0</v>
      </c>
      <c r="K135" s="11"/>
      <c r="L135" s="183"/>
      <c r="M135" s="188"/>
      <c r="N135" s="189"/>
      <c r="O135" s="189"/>
      <c r="P135" s="190">
        <f>P136+P141+P157</f>
        <v>0</v>
      </c>
      <c r="Q135" s="189"/>
      <c r="R135" s="190">
        <f>R136+R141+R157</f>
        <v>126.78806909999999</v>
      </c>
      <c r="S135" s="189"/>
      <c r="T135" s="191">
        <f>T136+T141+T157</f>
        <v>0</v>
      </c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R135" s="184" t="s">
        <v>213</v>
      </c>
      <c r="AT135" s="192" t="s">
        <v>74</v>
      </c>
      <c r="AU135" s="192" t="s">
        <v>75</v>
      </c>
      <c r="AY135" s="184" t="s">
        <v>202</v>
      </c>
      <c r="BK135" s="193">
        <f>BK136+BK141+BK157</f>
        <v>0</v>
      </c>
    </row>
    <row r="136" s="11" customFormat="1" ht="22.8" customHeight="1">
      <c r="A136" s="11"/>
      <c r="B136" s="183"/>
      <c r="C136" s="11"/>
      <c r="D136" s="184" t="s">
        <v>74</v>
      </c>
      <c r="E136" s="217" t="s">
        <v>929</v>
      </c>
      <c r="F136" s="217" t="s">
        <v>930</v>
      </c>
      <c r="G136" s="11"/>
      <c r="H136" s="11"/>
      <c r="I136" s="186"/>
      <c r="J136" s="218">
        <f>BK136</f>
        <v>0</v>
      </c>
      <c r="K136" s="11"/>
      <c r="L136" s="183"/>
      <c r="M136" s="188"/>
      <c r="N136" s="189"/>
      <c r="O136" s="189"/>
      <c r="P136" s="190">
        <f>SUM(P137:P140)</f>
        <v>0</v>
      </c>
      <c r="Q136" s="189"/>
      <c r="R136" s="190">
        <f>SUM(R137:R140)</f>
        <v>0.017819999999999999</v>
      </c>
      <c r="S136" s="189"/>
      <c r="T136" s="191">
        <f>SUM(T137:T140)</f>
        <v>0</v>
      </c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R136" s="184" t="s">
        <v>213</v>
      </c>
      <c r="AT136" s="192" t="s">
        <v>74</v>
      </c>
      <c r="AU136" s="192" t="s">
        <v>83</v>
      </c>
      <c r="AY136" s="184" t="s">
        <v>202</v>
      </c>
      <c r="BK136" s="193">
        <f>SUM(BK137:BK140)</f>
        <v>0</v>
      </c>
    </row>
    <row r="137" s="2" customFormat="1" ht="24.15" customHeight="1">
      <c r="A137" s="34"/>
      <c r="B137" s="160"/>
      <c r="C137" s="194" t="s">
        <v>424</v>
      </c>
      <c r="D137" s="194" t="s">
        <v>203</v>
      </c>
      <c r="E137" s="195" t="s">
        <v>931</v>
      </c>
      <c r="F137" s="196" t="s">
        <v>932</v>
      </c>
      <c r="G137" s="197" t="s">
        <v>272</v>
      </c>
      <c r="H137" s="198">
        <v>162</v>
      </c>
      <c r="I137" s="199"/>
      <c r="J137" s="200">
        <f>ROUND(I137*H137,2)</f>
        <v>0</v>
      </c>
      <c r="K137" s="201"/>
      <c r="L137" s="35"/>
      <c r="M137" s="202" t="s">
        <v>1</v>
      </c>
      <c r="N137" s="203" t="s">
        <v>41</v>
      </c>
      <c r="O137" s="78"/>
      <c r="P137" s="204">
        <f>O137*H137</f>
        <v>0</v>
      </c>
      <c r="Q137" s="204">
        <v>0</v>
      </c>
      <c r="R137" s="204">
        <f>Q137*H137</f>
        <v>0</v>
      </c>
      <c r="S137" s="204">
        <v>0</v>
      </c>
      <c r="T137" s="205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6" t="s">
        <v>207</v>
      </c>
      <c r="AT137" s="206" t="s">
        <v>203</v>
      </c>
      <c r="AU137" s="206" t="s">
        <v>115</v>
      </c>
      <c r="AY137" s="15" t="s">
        <v>202</v>
      </c>
      <c r="BE137" s="207">
        <f>IF(N137="základná",J137,0)</f>
        <v>0</v>
      </c>
      <c r="BF137" s="207">
        <f>IF(N137="znížená",J137,0)</f>
        <v>0</v>
      </c>
      <c r="BG137" s="207">
        <f>IF(N137="zákl. prenesená",J137,0)</f>
        <v>0</v>
      </c>
      <c r="BH137" s="207">
        <f>IF(N137="zníž. prenesená",J137,0)</f>
        <v>0</v>
      </c>
      <c r="BI137" s="207">
        <f>IF(N137="nulová",J137,0)</f>
        <v>0</v>
      </c>
      <c r="BJ137" s="15" t="s">
        <v>115</v>
      </c>
      <c r="BK137" s="207">
        <f>ROUND(I137*H137,2)</f>
        <v>0</v>
      </c>
      <c r="BL137" s="15" t="s">
        <v>207</v>
      </c>
      <c r="BM137" s="206" t="s">
        <v>1383</v>
      </c>
    </row>
    <row r="138" s="2" customFormat="1" ht="24.15" customHeight="1">
      <c r="A138" s="34"/>
      <c r="B138" s="160"/>
      <c r="C138" s="219" t="s">
        <v>428</v>
      </c>
      <c r="D138" s="219" t="s">
        <v>237</v>
      </c>
      <c r="E138" s="220" t="s">
        <v>934</v>
      </c>
      <c r="F138" s="221" t="s">
        <v>1384</v>
      </c>
      <c r="G138" s="222" t="s">
        <v>272</v>
      </c>
      <c r="H138" s="223">
        <v>162</v>
      </c>
      <c r="I138" s="224"/>
      <c r="J138" s="225">
        <f>ROUND(I138*H138,2)</f>
        <v>0</v>
      </c>
      <c r="K138" s="226"/>
      <c r="L138" s="227"/>
      <c r="M138" s="228" t="s">
        <v>1</v>
      </c>
      <c r="N138" s="229" t="s">
        <v>41</v>
      </c>
      <c r="O138" s="78"/>
      <c r="P138" s="204">
        <f>O138*H138</f>
        <v>0</v>
      </c>
      <c r="Q138" s="204">
        <v>0.00011</v>
      </c>
      <c r="R138" s="204">
        <f>Q138*H138</f>
        <v>0.017819999999999999</v>
      </c>
      <c r="S138" s="204">
        <v>0</v>
      </c>
      <c r="T138" s="205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6" t="s">
        <v>936</v>
      </c>
      <c r="AT138" s="206" t="s">
        <v>237</v>
      </c>
      <c r="AU138" s="206" t="s">
        <v>115</v>
      </c>
      <c r="AY138" s="15" t="s">
        <v>202</v>
      </c>
      <c r="BE138" s="207">
        <f>IF(N138="základná",J138,0)</f>
        <v>0</v>
      </c>
      <c r="BF138" s="207">
        <f>IF(N138="znížená",J138,0)</f>
        <v>0</v>
      </c>
      <c r="BG138" s="207">
        <f>IF(N138="zákl. prenesená",J138,0)</f>
        <v>0</v>
      </c>
      <c r="BH138" s="207">
        <f>IF(N138="zníž. prenesená",J138,0)</f>
        <v>0</v>
      </c>
      <c r="BI138" s="207">
        <f>IF(N138="nulová",J138,0)</f>
        <v>0</v>
      </c>
      <c r="BJ138" s="15" t="s">
        <v>115</v>
      </c>
      <c r="BK138" s="207">
        <f>ROUND(I138*H138,2)</f>
        <v>0</v>
      </c>
      <c r="BL138" s="15" t="s">
        <v>936</v>
      </c>
      <c r="BM138" s="206" t="s">
        <v>1385</v>
      </c>
    </row>
    <row r="139" s="2" customFormat="1" ht="37.8" customHeight="1">
      <c r="A139" s="34"/>
      <c r="B139" s="160"/>
      <c r="C139" s="194" t="s">
        <v>415</v>
      </c>
      <c r="D139" s="194" t="s">
        <v>203</v>
      </c>
      <c r="E139" s="195" t="s">
        <v>1386</v>
      </c>
      <c r="F139" s="196" t="s">
        <v>1387</v>
      </c>
      <c r="G139" s="197" t="s">
        <v>272</v>
      </c>
      <c r="H139" s="198">
        <v>395</v>
      </c>
      <c r="I139" s="199"/>
      <c r="J139" s="200">
        <f>ROUND(I139*H139,2)</f>
        <v>0</v>
      </c>
      <c r="K139" s="201"/>
      <c r="L139" s="35"/>
      <c r="M139" s="202" t="s">
        <v>1</v>
      </c>
      <c r="N139" s="203" t="s">
        <v>41</v>
      </c>
      <c r="O139" s="78"/>
      <c r="P139" s="204">
        <f>O139*H139</f>
        <v>0</v>
      </c>
      <c r="Q139" s="204">
        <v>0</v>
      </c>
      <c r="R139" s="204">
        <f>Q139*H139</f>
        <v>0</v>
      </c>
      <c r="S139" s="204">
        <v>0</v>
      </c>
      <c r="T139" s="205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207</v>
      </c>
      <c r="AT139" s="206" t="s">
        <v>203</v>
      </c>
      <c r="AU139" s="206" t="s">
        <v>115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207</v>
      </c>
      <c r="BM139" s="206" t="s">
        <v>1388</v>
      </c>
    </row>
    <row r="140" s="2" customFormat="1" ht="37.8" customHeight="1">
      <c r="A140" s="34"/>
      <c r="B140" s="160"/>
      <c r="C140" s="219" t="s">
        <v>419</v>
      </c>
      <c r="D140" s="219" t="s">
        <v>237</v>
      </c>
      <c r="E140" s="220" t="s">
        <v>1389</v>
      </c>
      <c r="F140" s="221" t="s">
        <v>1390</v>
      </c>
      <c r="G140" s="222" t="s">
        <v>272</v>
      </c>
      <c r="H140" s="223">
        <v>395</v>
      </c>
      <c r="I140" s="224"/>
      <c r="J140" s="225">
        <f>ROUND(I140*H140,2)</f>
        <v>0</v>
      </c>
      <c r="K140" s="226"/>
      <c r="L140" s="227"/>
      <c r="M140" s="228" t="s">
        <v>1</v>
      </c>
      <c r="N140" s="229" t="s">
        <v>41</v>
      </c>
      <c r="O140" s="78"/>
      <c r="P140" s="204">
        <f>O140*H140</f>
        <v>0</v>
      </c>
      <c r="Q140" s="204">
        <v>0</v>
      </c>
      <c r="R140" s="204">
        <f>Q140*H140</f>
        <v>0</v>
      </c>
      <c r="S140" s="204">
        <v>0</v>
      </c>
      <c r="T140" s="20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785</v>
      </c>
      <c r="AT140" s="206" t="s">
        <v>237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207</v>
      </c>
      <c r="BM140" s="206" t="s">
        <v>1391</v>
      </c>
    </row>
    <row r="141" s="11" customFormat="1" ht="22.8" customHeight="1">
      <c r="A141" s="11"/>
      <c r="B141" s="183"/>
      <c r="C141" s="11"/>
      <c r="D141" s="184" t="s">
        <v>74</v>
      </c>
      <c r="E141" s="217" t="s">
        <v>1037</v>
      </c>
      <c r="F141" s="217" t="s">
        <v>1038</v>
      </c>
      <c r="G141" s="11"/>
      <c r="H141" s="11"/>
      <c r="I141" s="186"/>
      <c r="J141" s="218">
        <f>BK141</f>
        <v>0</v>
      </c>
      <c r="K141" s="11"/>
      <c r="L141" s="183"/>
      <c r="M141" s="188"/>
      <c r="N141" s="189"/>
      <c r="O141" s="189"/>
      <c r="P141" s="190">
        <f>SUM(P142:P156)</f>
        <v>0</v>
      </c>
      <c r="Q141" s="189"/>
      <c r="R141" s="190">
        <f>SUM(R142:R156)</f>
        <v>126.77024909999999</v>
      </c>
      <c r="S141" s="189"/>
      <c r="T141" s="191">
        <f>SUM(T142:T156)</f>
        <v>0</v>
      </c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R141" s="184" t="s">
        <v>213</v>
      </c>
      <c r="AT141" s="192" t="s">
        <v>74</v>
      </c>
      <c r="AU141" s="192" t="s">
        <v>83</v>
      </c>
      <c r="AY141" s="184" t="s">
        <v>202</v>
      </c>
      <c r="BK141" s="193">
        <f>SUM(BK142:BK156)</f>
        <v>0</v>
      </c>
    </row>
    <row r="142" s="2" customFormat="1" ht="24.15" customHeight="1">
      <c r="A142" s="34"/>
      <c r="B142" s="160"/>
      <c r="C142" s="194" t="s">
        <v>252</v>
      </c>
      <c r="D142" s="194" t="s">
        <v>203</v>
      </c>
      <c r="E142" s="195" t="s">
        <v>1072</v>
      </c>
      <c r="F142" s="196" t="s">
        <v>1073</v>
      </c>
      <c r="G142" s="197" t="s">
        <v>272</v>
      </c>
      <c r="H142" s="198">
        <v>900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</v>
      </c>
      <c r="T142" s="20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207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207</v>
      </c>
      <c r="BM142" s="206" t="s">
        <v>1392</v>
      </c>
    </row>
    <row r="143" s="2" customFormat="1" ht="24.15" customHeight="1">
      <c r="A143" s="34"/>
      <c r="B143" s="160"/>
      <c r="C143" s="219" t="s">
        <v>256</v>
      </c>
      <c r="D143" s="219" t="s">
        <v>237</v>
      </c>
      <c r="E143" s="220" t="s">
        <v>1075</v>
      </c>
      <c r="F143" s="221" t="s">
        <v>1076</v>
      </c>
      <c r="G143" s="222" t="s">
        <v>272</v>
      </c>
      <c r="H143" s="223">
        <v>900</v>
      </c>
      <c r="I143" s="224"/>
      <c r="J143" s="225">
        <f>ROUND(I143*H143,2)</f>
        <v>0</v>
      </c>
      <c r="K143" s="226"/>
      <c r="L143" s="227"/>
      <c r="M143" s="228" t="s">
        <v>1</v>
      </c>
      <c r="N143" s="229" t="s">
        <v>41</v>
      </c>
      <c r="O143" s="78"/>
      <c r="P143" s="204">
        <f>O143*H143</f>
        <v>0</v>
      </c>
      <c r="Q143" s="204">
        <v>0.00021000000000000001</v>
      </c>
      <c r="R143" s="204">
        <f>Q143*H143</f>
        <v>0.189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785</v>
      </c>
      <c r="AT143" s="206" t="s">
        <v>237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207</v>
      </c>
      <c r="BM143" s="206" t="s">
        <v>1393</v>
      </c>
    </row>
    <row r="144" s="2" customFormat="1" ht="33" customHeight="1">
      <c r="A144" s="34"/>
      <c r="B144" s="160"/>
      <c r="C144" s="194" t="s">
        <v>233</v>
      </c>
      <c r="D144" s="194" t="s">
        <v>203</v>
      </c>
      <c r="E144" s="195" t="s">
        <v>1394</v>
      </c>
      <c r="F144" s="196" t="s">
        <v>1395</v>
      </c>
      <c r="G144" s="197" t="s">
        <v>272</v>
      </c>
      <c r="H144" s="198">
        <v>145</v>
      </c>
      <c r="I144" s="199"/>
      <c r="J144" s="200">
        <f>ROUND(I144*H144,2)</f>
        <v>0</v>
      </c>
      <c r="K144" s="201"/>
      <c r="L144" s="35"/>
      <c r="M144" s="202" t="s">
        <v>1</v>
      </c>
      <c r="N144" s="203" t="s">
        <v>41</v>
      </c>
      <c r="O144" s="78"/>
      <c r="P144" s="204">
        <f>O144*H144</f>
        <v>0</v>
      </c>
      <c r="Q144" s="204">
        <v>0</v>
      </c>
      <c r="R144" s="204">
        <f>Q144*H144</f>
        <v>0</v>
      </c>
      <c r="S144" s="204">
        <v>0</v>
      </c>
      <c r="T144" s="205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207</v>
      </c>
      <c r="AT144" s="206" t="s">
        <v>203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207</v>
      </c>
      <c r="BM144" s="206" t="s">
        <v>1396</v>
      </c>
    </row>
    <row r="145" s="2" customFormat="1" ht="33" customHeight="1">
      <c r="A145" s="34"/>
      <c r="B145" s="160"/>
      <c r="C145" s="194" t="s">
        <v>7</v>
      </c>
      <c r="D145" s="194" t="s">
        <v>203</v>
      </c>
      <c r="E145" s="195" t="s">
        <v>1397</v>
      </c>
      <c r="F145" s="196" t="s">
        <v>1398</v>
      </c>
      <c r="G145" s="197" t="s">
        <v>272</v>
      </c>
      <c r="H145" s="198">
        <v>145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207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207</v>
      </c>
      <c r="BM145" s="206" t="s">
        <v>1399</v>
      </c>
    </row>
    <row r="146" s="2" customFormat="1" ht="33" customHeight="1">
      <c r="A146" s="34"/>
      <c r="B146" s="160"/>
      <c r="C146" s="194" t="s">
        <v>83</v>
      </c>
      <c r="D146" s="194" t="s">
        <v>203</v>
      </c>
      <c r="E146" s="195" t="s">
        <v>1400</v>
      </c>
      <c r="F146" s="196" t="s">
        <v>1401</v>
      </c>
      <c r="G146" s="197" t="s">
        <v>272</v>
      </c>
      <c r="H146" s="198">
        <v>77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207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207</v>
      </c>
      <c r="BM146" s="206" t="s">
        <v>1402</v>
      </c>
    </row>
    <row r="147" s="2" customFormat="1" ht="33" customHeight="1">
      <c r="A147" s="34"/>
      <c r="B147" s="160"/>
      <c r="C147" s="194" t="s">
        <v>115</v>
      </c>
      <c r="D147" s="194" t="s">
        <v>203</v>
      </c>
      <c r="E147" s="195" t="s">
        <v>1403</v>
      </c>
      <c r="F147" s="196" t="s">
        <v>1404</v>
      </c>
      <c r="G147" s="197" t="s">
        <v>272</v>
      </c>
      <c r="H147" s="198">
        <v>77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207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207</v>
      </c>
      <c r="BM147" s="206" t="s">
        <v>1405</v>
      </c>
    </row>
    <row r="148" s="2" customFormat="1" ht="24.15" customHeight="1">
      <c r="A148" s="34"/>
      <c r="B148" s="160"/>
      <c r="C148" s="194" t="s">
        <v>262</v>
      </c>
      <c r="D148" s="194" t="s">
        <v>203</v>
      </c>
      <c r="E148" s="195" t="s">
        <v>1406</v>
      </c>
      <c r="F148" s="196" t="s">
        <v>1407</v>
      </c>
      <c r="G148" s="197" t="s">
        <v>362</v>
      </c>
      <c r="H148" s="198">
        <v>14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2.0699999999999998</v>
      </c>
      <c r="R148" s="204">
        <f>Q148*H148</f>
        <v>28.979999999999997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207</v>
      </c>
      <c r="AT148" s="206" t="s">
        <v>203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207</v>
      </c>
      <c r="BM148" s="206" t="s">
        <v>1408</v>
      </c>
    </row>
    <row r="149" s="2" customFormat="1" ht="16.5" customHeight="1">
      <c r="A149" s="34"/>
      <c r="B149" s="160"/>
      <c r="C149" s="219" t="s">
        <v>241</v>
      </c>
      <c r="D149" s="219" t="s">
        <v>237</v>
      </c>
      <c r="E149" s="220" t="s">
        <v>1409</v>
      </c>
      <c r="F149" s="221" t="s">
        <v>1410</v>
      </c>
      <c r="G149" s="222" t="s">
        <v>384</v>
      </c>
      <c r="H149" s="223">
        <v>23.763000000000002</v>
      </c>
      <c r="I149" s="224"/>
      <c r="J149" s="225">
        <f>ROUND(I149*H149,2)</f>
        <v>0</v>
      </c>
      <c r="K149" s="226"/>
      <c r="L149" s="227"/>
      <c r="M149" s="228" t="s">
        <v>1</v>
      </c>
      <c r="N149" s="229" t="s">
        <v>41</v>
      </c>
      <c r="O149" s="78"/>
      <c r="P149" s="204">
        <f>O149*H149</f>
        <v>0</v>
      </c>
      <c r="Q149" s="204">
        <v>1</v>
      </c>
      <c r="R149" s="204">
        <f>Q149*H149</f>
        <v>23.763000000000002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785</v>
      </c>
      <c r="AT149" s="206" t="s">
        <v>237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207</v>
      </c>
      <c r="BM149" s="206" t="s">
        <v>1411</v>
      </c>
    </row>
    <row r="150" s="2" customFormat="1" ht="16.5" customHeight="1">
      <c r="A150" s="34"/>
      <c r="B150" s="160"/>
      <c r="C150" s="194" t="s">
        <v>318</v>
      </c>
      <c r="D150" s="194" t="s">
        <v>203</v>
      </c>
      <c r="E150" s="195" t="s">
        <v>1412</v>
      </c>
      <c r="F150" s="196" t="s">
        <v>1413</v>
      </c>
      <c r="G150" s="197" t="s">
        <v>362</v>
      </c>
      <c r="H150" s="198">
        <v>33</v>
      </c>
      <c r="I150" s="199"/>
      <c r="J150" s="200">
        <f>ROUND(I150*H150,2)</f>
        <v>0</v>
      </c>
      <c r="K150" s="201"/>
      <c r="L150" s="35"/>
      <c r="M150" s="202" t="s">
        <v>1</v>
      </c>
      <c r="N150" s="203" t="s">
        <v>41</v>
      </c>
      <c r="O150" s="78"/>
      <c r="P150" s="204">
        <f>O150*H150</f>
        <v>0</v>
      </c>
      <c r="Q150" s="204">
        <v>2.2375227</v>
      </c>
      <c r="R150" s="204">
        <f>Q150*H150</f>
        <v>73.838249099999999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218</v>
      </c>
      <c r="AT150" s="206" t="s">
        <v>203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218</v>
      </c>
      <c r="BM150" s="206" t="s">
        <v>1414</v>
      </c>
    </row>
    <row r="151" s="2" customFormat="1" ht="24.15" customHeight="1">
      <c r="A151" s="34"/>
      <c r="B151" s="160"/>
      <c r="C151" s="194" t="s">
        <v>310</v>
      </c>
      <c r="D151" s="194" t="s">
        <v>203</v>
      </c>
      <c r="E151" s="195" t="s">
        <v>1415</v>
      </c>
      <c r="F151" s="196" t="s">
        <v>1416</v>
      </c>
      <c r="G151" s="197" t="s">
        <v>362</v>
      </c>
      <c r="H151" s="198">
        <v>8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0</v>
      </c>
      <c r="R151" s="204">
        <f>Q151*H151</f>
        <v>0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207</v>
      </c>
      <c r="AT151" s="206" t="s">
        <v>203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207</v>
      </c>
      <c r="BM151" s="206" t="s">
        <v>1417</v>
      </c>
    </row>
    <row r="152" s="2" customFormat="1" ht="24.15" customHeight="1">
      <c r="A152" s="34"/>
      <c r="B152" s="160"/>
      <c r="C152" s="194" t="s">
        <v>314</v>
      </c>
      <c r="D152" s="194" t="s">
        <v>203</v>
      </c>
      <c r="E152" s="195" t="s">
        <v>1418</v>
      </c>
      <c r="F152" s="196" t="s">
        <v>1419</v>
      </c>
      <c r="G152" s="197" t="s">
        <v>362</v>
      </c>
      <c r="H152" s="198">
        <v>8</v>
      </c>
      <c r="I152" s="199"/>
      <c r="J152" s="200">
        <f>ROUND(I152*H152,2)</f>
        <v>0</v>
      </c>
      <c r="K152" s="201"/>
      <c r="L152" s="35"/>
      <c r="M152" s="202" t="s">
        <v>1</v>
      </c>
      <c r="N152" s="203" t="s">
        <v>41</v>
      </c>
      <c r="O152" s="78"/>
      <c r="P152" s="204">
        <f>O152*H152</f>
        <v>0</v>
      </c>
      <c r="Q152" s="204">
        <v>0</v>
      </c>
      <c r="R152" s="204">
        <f>Q152*H152</f>
        <v>0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207</v>
      </c>
      <c r="AT152" s="206" t="s">
        <v>203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207</v>
      </c>
      <c r="BM152" s="206" t="s">
        <v>1420</v>
      </c>
    </row>
    <row r="153" s="2" customFormat="1" ht="24.15" customHeight="1">
      <c r="A153" s="34"/>
      <c r="B153" s="160"/>
      <c r="C153" s="194" t="s">
        <v>432</v>
      </c>
      <c r="D153" s="194" t="s">
        <v>203</v>
      </c>
      <c r="E153" s="195" t="s">
        <v>1421</v>
      </c>
      <c r="F153" s="196" t="s">
        <v>1422</v>
      </c>
      <c r="G153" s="197" t="s">
        <v>362</v>
      </c>
      <c r="H153" s="198">
        <v>133.19999999999999</v>
      </c>
      <c r="I153" s="199"/>
      <c r="J153" s="200">
        <f>ROUND(I153*H153,2)</f>
        <v>0</v>
      </c>
      <c r="K153" s="201"/>
      <c r="L153" s="35"/>
      <c r="M153" s="202" t="s">
        <v>1</v>
      </c>
      <c r="N153" s="203" t="s">
        <v>41</v>
      </c>
      <c r="O153" s="78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207</v>
      </c>
      <c r="AT153" s="206" t="s">
        <v>203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207</v>
      </c>
      <c r="BM153" s="206" t="s">
        <v>1423</v>
      </c>
    </row>
    <row r="154" s="2" customFormat="1" ht="16.5" customHeight="1">
      <c r="A154" s="34"/>
      <c r="B154" s="160"/>
      <c r="C154" s="194" t="s">
        <v>403</v>
      </c>
      <c r="D154" s="194" t="s">
        <v>203</v>
      </c>
      <c r="E154" s="195" t="s">
        <v>1424</v>
      </c>
      <c r="F154" s="196" t="s">
        <v>1425</v>
      </c>
      <c r="G154" s="197" t="s">
        <v>1426</v>
      </c>
      <c r="H154" s="236"/>
      <c r="I154" s="199"/>
      <c r="J154" s="200">
        <f>ROUND(I154*H154,2)</f>
        <v>0</v>
      </c>
      <c r="K154" s="201"/>
      <c r="L154" s="35"/>
      <c r="M154" s="202" t="s">
        <v>1</v>
      </c>
      <c r="N154" s="203" t="s">
        <v>41</v>
      </c>
      <c r="O154" s="78"/>
      <c r="P154" s="204">
        <f>O154*H154</f>
        <v>0</v>
      </c>
      <c r="Q154" s="204">
        <v>0</v>
      </c>
      <c r="R154" s="204">
        <f>Q154*H154</f>
        <v>0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207</v>
      </c>
      <c r="AT154" s="206" t="s">
        <v>203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207</v>
      </c>
      <c r="BM154" s="206" t="s">
        <v>1427</v>
      </c>
    </row>
    <row r="155" s="2" customFormat="1" ht="16.5" customHeight="1">
      <c r="A155" s="34"/>
      <c r="B155" s="160"/>
      <c r="C155" s="194" t="s">
        <v>407</v>
      </c>
      <c r="D155" s="194" t="s">
        <v>203</v>
      </c>
      <c r="E155" s="195" t="s">
        <v>1428</v>
      </c>
      <c r="F155" s="196" t="s">
        <v>1429</v>
      </c>
      <c r="G155" s="197" t="s">
        <v>1426</v>
      </c>
      <c r="H155" s="236"/>
      <c r="I155" s="199"/>
      <c r="J155" s="200">
        <f>ROUND(I155*H155,2)</f>
        <v>0</v>
      </c>
      <c r="K155" s="201"/>
      <c r="L155" s="35"/>
      <c r="M155" s="202" t="s">
        <v>1</v>
      </c>
      <c r="N155" s="203" t="s">
        <v>41</v>
      </c>
      <c r="O155" s="78"/>
      <c r="P155" s="204">
        <f>O155*H155</f>
        <v>0</v>
      </c>
      <c r="Q155" s="204">
        <v>0</v>
      </c>
      <c r="R155" s="204">
        <f>Q155*H155</f>
        <v>0</v>
      </c>
      <c r="S155" s="204">
        <v>0</v>
      </c>
      <c r="T155" s="20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207</v>
      </c>
      <c r="AT155" s="206" t="s">
        <v>203</v>
      </c>
      <c r="AU155" s="206" t="s">
        <v>115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207</v>
      </c>
      <c r="BM155" s="206" t="s">
        <v>1430</v>
      </c>
    </row>
    <row r="156" s="2" customFormat="1" ht="16.5" customHeight="1">
      <c r="A156" s="34"/>
      <c r="B156" s="160"/>
      <c r="C156" s="194" t="s">
        <v>411</v>
      </c>
      <c r="D156" s="194" t="s">
        <v>203</v>
      </c>
      <c r="E156" s="195" t="s">
        <v>1431</v>
      </c>
      <c r="F156" s="196" t="s">
        <v>1432</v>
      </c>
      <c r="G156" s="197" t="s">
        <v>1426</v>
      </c>
      <c r="H156" s="236"/>
      <c r="I156" s="199"/>
      <c r="J156" s="200">
        <f>ROUND(I156*H156,2)</f>
        <v>0</v>
      </c>
      <c r="K156" s="201"/>
      <c r="L156" s="35"/>
      <c r="M156" s="202" t="s">
        <v>1</v>
      </c>
      <c r="N156" s="203" t="s">
        <v>41</v>
      </c>
      <c r="O156" s="78"/>
      <c r="P156" s="204">
        <f>O156*H156</f>
        <v>0</v>
      </c>
      <c r="Q156" s="204">
        <v>0</v>
      </c>
      <c r="R156" s="204">
        <f>Q156*H156</f>
        <v>0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207</v>
      </c>
      <c r="AT156" s="206" t="s">
        <v>203</v>
      </c>
      <c r="AU156" s="206" t="s">
        <v>115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207</v>
      </c>
      <c r="BM156" s="206" t="s">
        <v>1433</v>
      </c>
    </row>
    <row r="157" s="11" customFormat="1" ht="22.8" customHeight="1">
      <c r="A157" s="11"/>
      <c r="B157" s="183"/>
      <c r="C157" s="11"/>
      <c r="D157" s="184" t="s">
        <v>74</v>
      </c>
      <c r="E157" s="217" t="s">
        <v>779</v>
      </c>
      <c r="F157" s="217" t="s">
        <v>232</v>
      </c>
      <c r="G157" s="11"/>
      <c r="H157" s="11"/>
      <c r="I157" s="186"/>
      <c r="J157" s="218">
        <f>BK157</f>
        <v>0</v>
      </c>
      <c r="K157" s="11"/>
      <c r="L157" s="183"/>
      <c r="M157" s="188"/>
      <c r="N157" s="189"/>
      <c r="O157" s="189"/>
      <c r="P157" s="190">
        <f>SUM(P158:P161)</f>
        <v>0</v>
      </c>
      <c r="Q157" s="189"/>
      <c r="R157" s="190">
        <f>SUM(R158:R161)</f>
        <v>0</v>
      </c>
      <c r="S157" s="189"/>
      <c r="T157" s="191">
        <f>SUM(T158:T161)</f>
        <v>0</v>
      </c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R157" s="184" t="s">
        <v>83</v>
      </c>
      <c r="AT157" s="192" t="s">
        <v>74</v>
      </c>
      <c r="AU157" s="192" t="s">
        <v>83</v>
      </c>
      <c r="AY157" s="184" t="s">
        <v>202</v>
      </c>
      <c r="BK157" s="193">
        <f>SUM(BK158:BK161)</f>
        <v>0</v>
      </c>
    </row>
    <row r="158" s="2" customFormat="1" ht="24.15" customHeight="1">
      <c r="A158" s="34"/>
      <c r="B158" s="160"/>
      <c r="C158" s="194" t="s">
        <v>294</v>
      </c>
      <c r="D158" s="194" t="s">
        <v>203</v>
      </c>
      <c r="E158" s="195" t="s">
        <v>1434</v>
      </c>
      <c r="F158" s="196" t="s">
        <v>1435</v>
      </c>
      <c r="G158" s="197" t="s">
        <v>1436</v>
      </c>
      <c r="H158" s="198">
        <v>1</v>
      </c>
      <c r="I158" s="199"/>
      <c r="J158" s="200">
        <f>ROUND(I158*H158,2)</f>
        <v>0</v>
      </c>
      <c r="K158" s="201"/>
      <c r="L158" s="35"/>
      <c r="M158" s="202" t="s">
        <v>1</v>
      </c>
      <c r="N158" s="203" t="s">
        <v>41</v>
      </c>
      <c r="O158" s="78"/>
      <c r="P158" s="204">
        <f>O158*H158</f>
        <v>0</v>
      </c>
      <c r="Q158" s="204">
        <v>0</v>
      </c>
      <c r="R158" s="204">
        <f>Q158*H158</f>
        <v>0</v>
      </c>
      <c r="S158" s="204">
        <v>0</v>
      </c>
      <c r="T158" s="205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6" t="s">
        <v>216</v>
      </c>
      <c r="AT158" s="206" t="s">
        <v>203</v>
      </c>
      <c r="AU158" s="206" t="s">
        <v>115</v>
      </c>
      <c r="AY158" s="15" t="s">
        <v>202</v>
      </c>
      <c r="BE158" s="207">
        <f>IF(N158="základná",J158,0)</f>
        <v>0</v>
      </c>
      <c r="BF158" s="207">
        <f>IF(N158="znížená",J158,0)</f>
        <v>0</v>
      </c>
      <c r="BG158" s="207">
        <f>IF(N158="zákl. prenesená",J158,0)</f>
        <v>0</v>
      </c>
      <c r="BH158" s="207">
        <f>IF(N158="zníž. prenesená",J158,0)</f>
        <v>0</v>
      </c>
      <c r="BI158" s="207">
        <f>IF(N158="nulová",J158,0)</f>
        <v>0</v>
      </c>
      <c r="BJ158" s="15" t="s">
        <v>115</v>
      </c>
      <c r="BK158" s="207">
        <f>ROUND(I158*H158,2)</f>
        <v>0</v>
      </c>
      <c r="BL158" s="15" t="s">
        <v>216</v>
      </c>
      <c r="BM158" s="206" t="s">
        <v>1437</v>
      </c>
    </row>
    <row r="159" s="2" customFormat="1" ht="44.25" customHeight="1">
      <c r="A159" s="34"/>
      <c r="B159" s="160"/>
      <c r="C159" s="194" t="s">
        <v>298</v>
      </c>
      <c r="D159" s="194" t="s">
        <v>203</v>
      </c>
      <c r="E159" s="195" t="s">
        <v>1438</v>
      </c>
      <c r="F159" s="196" t="s">
        <v>1439</v>
      </c>
      <c r="G159" s="197" t="s">
        <v>1436</v>
      </c>
      <c r="H159" s="198">
        <v>1</v>
      </c>
      <c r="I159" s="199"/>
      <c r="J159" s="200">
        <f>ROUND(I159*H159,2)</f>
        <v>0</v>
      </c>
      <c r="K159" s="201"/>
      <c r="L159" s="35"/>
      <c r="M159" s="202" t="s">
        <v>1</v>
      </c>
      <c r="N159" s="203" t="s">
        <v>41</v>
      </c>
      <c r="O159" s="78"/>
      <c r="P159" s="204">
        <f>O159*H159</f>
        <v>0</v>
      </c>
      <c r="Q159" s="204">
        <v>0</v>
      </c>
      <c r="R159" s="204">
        <f>Q159*H159</f>
        <v>0</v>
      </c>
      <c r="S159" s="204">
        <v>0</v>
      </c>
      <c r="T159" s="20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6" t="s">
        <v>216</v>
      </c>
      <c r="AT159" s="206" t="s">
        <v>203</v>
      </c>
      <c r="AU159" s="206" t="s">
        <v>115</v>
      </c>
      <c r="AY159" s="15" t="s">
        <v>202</v>
      </c>
      <c r="BE159" s="207">
        <f>IF(N159="základná",J159,0)</f>
        <v>0</v>
      </c>
      <c r="BF159" s="207">
        <f>IF(N159="znížená",J159,0)</f>
        <v>0</v>
      </c>
      <c r="BG159" s="207">
        <f>IF(N159="zákl. prenesená",J159,0)</f>
        <v>0</v>
      </c>
      <c r="BH159" s="207">
        <f>IF(N159="zníž. prenesená",J159,0)</f>
        <v>0</v>
      </c>
      <c r="BI159" s="207">
        <f>IF(N159="nulová",J159,0)</f>
        <v>0</v>
      </c>
      <c r="BJ159" s="15" t="s">
        <v>115</v>
      </c>
      <c r="BK159" s="207">
        <f>ROUND(I159*H159,2)</f>
        <v>0</v>
      </c>
      <c r="BL159" s="15" t="s">
        <v>216</v>
      </c>
      <c r="BM159" s="206" t="s">
        <v>1440</v>
      </c>
    </row>
    <row r="160" s="2" customFormat="1" ht="16.5" customHeight="1">
      <c r="A160" s="34"/>
      <c r="B160" s="160"/>
      <c r="C160" s="194" t="s">
        <v>302</v>
      </c>
      <c r="D160" s="194" t="s">
        <v>203</v>
      </c>
      <c r="E160" s="195" t="s">
        <v>1441</v>
      </c>
      <c r="F160" s="196" t="s">
        <v>1442</v>
      </c>
      <c r="G160" s="197" t="s">
        <v>1436</v>
      </c>
      <c r="H160" s="198">
        <v>1</v>
      </c>
      <c r="I160" s="199"/>
      <c r="J160" s="200">
        <f>ROUND(I160*H160,2)</f>
        <v>0</v>
      </c>
      <c r="K160" s="201"/>
      <c r="L160" s="35"/>
      <c r="M160" s="202" t="s">
        <v>1</v>
      </c>
      <c r="N160" s="203" t="s">
        <v>41</v>
      </c>
      <c r="O160" s="78"/>
      <c r="P160" s="204">
        <f>O160*H160</f>
        <v>0</v>
      </c>
      <c r="Q160" s="204">
        <v>0</v>
      </c>
      <c r="R160" s="204">
        <f>Q160*H160</f>
        <v>0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216</v>
      </c>
      <c r="AT160" s="206" t="s">
        <v>203</v>
      </c>
      <c r="AU160" s="206" t="s">
        <v>115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216</v>
      </c>
      <c r="BM160" s="206" t="s">
        <v>1443</v>
      </c>
    </row>
    <row r="161" s="2" customFormat="1" ht="16.5" customHeight="1">
      <c r="A161" s="34"/>
      <c r="B161" s="160"/>
      <c r="C161" s="194" t="s">
        <v>306</v>
      </c>
      <c r="D161" s="194" t="s">
        <v>203</v>
      </c>
      <c r="E161" s="195" t="s">
        <v>1444</v>
      </c>
      <c r="F161" s="196" t="s">
        <v>1445</v>
      </c>
      <c r="G161" s="197" t="s">
        <v>1436</v>
      </c>
      <c r="H161" s="198">
        <v>1</v>
      </c>
      <c r="I161" s="199"/>
      <c r="J161" s="200">
        <f>ROUND(I161*H161,2)</f>
        <v>0</v>
      </c>
      <c r="K161" s="201"/>
      <c r="L161" s="35"/>
      <c r="M161" s="208" t="s">
        <v>1</v>
      </c>
      <c r="N161" s="209" t="s">
        <v>41</v>
      </c>
      <c r="O161" s="210"/>
      <c r="P161" s="211">
        <f>O161*H161</f>
        <v>0</v>
      </c>
      <c r="Q161" s="211">
        <v>0</v>
      </c>
      <c r="R161" s="211">
        <f>Q161*H161</f>
        <v>0</v>
      </c>
      <c r="S161" s="211">
        <v>0</v>
      </c>
      <c r="T161" s="212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216</v>
      </c>
      <c r="AT161" s="206" t="s">
        <v>203</v>
      </c>
      <c r="AU161" s="206" t="s">
        <v>115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216</v>
      </c>
      <c r="BM161" s="206" t="s">
        <v>1446</v>
      </c>
    </row>
    <row r="162" s="2" customFormat="1" ht="6.96" customHeight="1">
      <c r="A162" s="34"/>
      <c r="B162" s="61"/>
      <c r="C162" s="62"/>
      <c r="D162" s="62"/>
      <c r="E162" s="62"/>
      <c r="F162" s="62"/>
      <c r="G162" s="62"/>
      <c r="H162" s="62"/>
      <c r="I162" s="62"/>
      <c r="J162" s="62"/>
      <c r="K162" s="62"/>
      <c r="L162" s="35"/>
      <c r="M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</row>
  </sheetData>
  <autoFilter ref="C133:K161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06:F106"/>
    <mergeCell ref="D107:F107"/>
    <mergeCell ref="D108:F108"/>
    <mergeCell ref="D109:F109"/>
    <mergeCell ref="D110:F110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1" customFormat="1" ht="12" customHeight="1">
      <c r="B8" s="18"/>
      <c r="D8" s="28" t="s">
        <v>168</v>
      </c>
      <c r="L8" s="18"/>
    </row>
    <row r="9" s="2" customFormat="1" ht="16.5" customHeight="1">
      <c r="A9" s="34"/>
      <c r="B9" s="35"/>
      <c r="C9" s="34"/>
      <c r="D9" s="34"/>
      <c r="E9" s="130" t="s">
        <v>1254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922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6.5" customHeight="1">
      <c r="A11" s="34"/>
      <c r="B11" s="35"/>
      <c r="C11" s="34"/>
      <c r="D11" s="34"/>
      <c r="E11" s="68" t="s">
        <v>1447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9. 8. 2026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23" t="s">
        <v>170</v>
      </c>
      <c r="E32" s="34"/>
      <c r="F32" s="34"/>
      <c r="G32" s="34"/>
      <c r="H32" s="34"/>
      <c r="I32" s="34"/>
      <c r="J32" s="134">
        <f>J98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5" t="s">
        <v>171</v>
      </c>
      <c r="E33" s="34"/>
      <c r="F33" s="34"/>
      <c r="G33" s="34"/>
      <c r="H33" s="34"/>
      <c r="I33" s="34"/>
      <c r="J33" s="134">
        <f>J105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ROUND(J32 + J33,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7" t="s">
        <v>39</v>
      </c>
      <c r="E37" s="41" t="s">
        <v>40</v>
      </c>
      <c r="F37" s="138">
        <f>ROUND((SUM(BE105:BE112) + SUM(BE134:BE168)),  2)</f>
        <v>0</v>
      </c>
      <c r="G37" s="139"/>
      <c r="H37" s="139"/>
      <c r="I37" s="140">
        <v>0.23000000000000001</v>
      </c>
      <c r="J37" s="138">
        <f>ROUND(((SUM(BE105:BE112) + SUM(BE134:BE168))*I37),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41">
        <f>ROUND((SUM(BF105:BF112) + SUM(BF134:BF168)),  2)</f>
        <v>0</v>
      </c>
      <c r="G38" s="34"/>
      <c r="H38" s="34"/>
      <c r="I38" s="142">
        <v>0.23000000000000001</v>
      </c>
      <c r="J38" s="141">
        <f>ROUND(((SUM(BF105:BF112) + SUM(BF134:BF168))*I38),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1">
        <f>ROUND((SUM(BG105:BG112) + SUM(BG134:BG168)),  2)</f>
        <v>0</v>
      </c>
      <c r="G39" s="34"/>
      <c r="H39" s="34"/>
      <c r="I39" s="142">
        <v>0.23000000000000001</v>
      </c>
      <c r="J39" s="141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1">
        <f>ROUND((SUM(BH105:BH112) + SUM(BH134:BH168)),  2)</f>
        <v>0</v>
      </c>
      <c r="G40" s="34"/>
      <c r="H40" s="34"/>
      <c r="I40" s="142">
        <v>0.23000000000000001</v>
      </c>
      <c r="J40" s="141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8">
        <f>ROUND((SUM(BI105:BI112) + SUM(BI134:BI168)),  2)</f>
        <v>0</v>
      </c>
      <c r="G41" s="139"/>
      <c r="H41" s="139"/>
      <c r="I41" s="140">
        <v>0</v>
      </c>
      <c r="J41" s="138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3"/>
      <c r="D43" s="144" t="s">
        <v>45</v>
      </c>
      <c r="E43" s="82"/>
      <c r="F43" s="82"/>
      <c r="G43" s="145" t="s">
        <v>46</v>
      </c>
      <c r="H43" s="146" t="s">
        <v>47</v>
      </c>
      <c r="I43" s="82"/>
      <c r="J43" s="147">
        <f>SUM(J34:J41)</f>
        <v>0</v>
      </c>
      <c r="K43" s="148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168</v>
      </c>
      <c r="L86" s="18"/>
    </row>
    <row r="87" hidden="1" s="2" customFormat="1" ht="16.5" customHeight="1">
      <c r="A87" s="34"/>
      <c r="B87" s="35"/>
      <c r="C87" s="34"/>
      <c r="D87" s="34"/>
      <c r="E87" s="130" t="s">
        <v>1254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922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6.5" customHeight="1">
      <c r="A89" s="34"/>
      <c r="B89" s="35"/>
      <c r="C89" s="34"/>
      <c r="D89" s="34"/>
      <c r="E89" s="68" t="str">
        <f>E11</f>
        <v>SO403.1.4 - PRELOŽKY A OCHRANA IS – VSD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ul. Letná, Košice</v>
      </c>
      <c r="G91" s="34"/>
      <c r="H91" s="34"/>
      <c r="I91" s="28" t="s">
        <v>21</v>
      </c>
      <c r="J91" s="70" t="str">
        <f>IF(J14="","",J14)</f>
        <v>9. 8. 2026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Košice, Trieda SNP 48/A, 04011 Košice</v>
      </c>
      <c r="G93" s="34"/>
      <c r="H93" s="34"/>
      <c r="I93" s="28" t="s">
        <v>29</v>
      </c>
      <c r="J93" s="32" t="str">
        <f>E23</f>
        <v>d.g.A design graphic architecture s.r.o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51" t="s">
        <v>173</v>
      </c>
      <c r="D96" s="143"/>
      <c r="E96" s="143"/>
      <c r="F96" s="143"/>
      <c r="G96" s="143"/>
      <c r="H96" s="143"/>
      <c r="I96" s="143"/>
      <c r="J96" s="152" t="s">
        <v>174</v>
      </c>
      <c r="K96" s="143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3" t="s">
        <v>175</v>
      </c>
      <c r="D98" s="34"/>
      <c r="E98" s="34"/>
      <c r="F98" s="34"/>
      <c r="G98" s="34"/>
      <c r="H98" s="34"/>
      <c r="I98" s="34"/>
      <c r="J98" s="97">
        <f>J134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176</v>
      </c>
    </row>
    <row r="99" hidden="1" s="9" customFormat="1" ht="24.96" customHeight="1">
      <c r="A99" s="9"/>
      <c r="B99" s="154"/>
      <c r="C99" s="9"/>
      <c r="D99" s="155" t="s">
        <v>1448</v>
      </c>
      <c r="E99" s="156"/>
      <c r="F99" s="156"/>
      <c r="G99" s="156"/>
      <c r="H99" s="156"/>
      <c r="I99" s="156"/>
      <c r="J99" s="157">
        <f>J135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2" customFormat="1" ht="19.92" customHeight="1">
      <c r="A100" s="12"/>
      <c r="B100" s="213"/>
      <c r="C100" s="12"/>
      <c r="D100" s="214" t="s">
        <v>1449</v>
      </c>
      <c r="E100" s="215"/>
      <c r="F100" s="215"/>
      <c r="G100" s="215"/>
      <c r="H100" s="215"/>
      <c r="I100" s="215"/>
      <c r="J100" s="216">
        <f>J136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9" customFormat="1" ht="24.96" customHeight="1">
      <c r="A101" s="9"/>
      <c r="B101" s="154"/>
      <c r="C101" s="9"/>
      <c r="D101" s="155" t="s">
        <v>1450</v>
      </c>
      <c r="E101" s="156"/>
      <c r="F101" s="156"/>
      <c r="G101" s="156"/>
      <c r="H101" s="156"/>
      <c r="I101" s="156"/>
      <c r="J101" s="157">
        <f>J147</f>
        <v>0</v>
      </c>
      <c r="K101" s="9"/>
      <c r="L101" s="154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hidden="1" s="9" customFormat="1" ht="24.96" customHeight="1">
      <c r="A102" s="9"/>
      <c r="B102" s="154"/>
      <c r="C102" s="9"/>
      <c r="D102" s="155" t="s">
        <v>694</v>
      </c>
      <c r="E102" s="156"/>
      <c r="F102" s="156"/>
      <c r="G102" s="156"/>
      <c r="H102" s="156"/>
      <c r="I102" s="156"/>
      <c r="J102" s="157">
        <f>J164</f>
        <v>0</v>
      </c>
      <c r="K102" s="9"/>
      <c r="L102" s="15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2" customFormat="1" ht="21.84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hidden="1" s="2" customFormat="1" ht="6.96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 s="2" customFormat="1" ht="29.28" customHeight="1">
      <c r="A105" s="34"/>
      <c r="B105" s="35"/>
      <c r="C105" s="153" t="s">
        <v>178</v>
      </c>
      <c r="D105" s="34"/>
      <c r="E105" s="34"/>
      <c r="F105" s="34"/>
      <c r="G105" s="34"/>
      <c r="H105" s="34"/>
      <c r="I105" s="34"/>
      <c r="J105" s="158">
        <f>ROUND(J106 + J107 + J108 + J109 + J110 + J111,2)</f>
        <v>0</v>
      </c>
      <c r="K105" s="34"/>
      <c r="L105" s="56"/>
      <c r="N105" s="159" t="s">
        <v>39</v>
      </c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 s="2" customFormat="1" ht="18" customHeight="1">
      <c r="A106" s="34"/>
      <c r="B106" s="160"/>
      <c r="C106" s="161"/>
      <c r="D106" s="162" t="s">
        <v>179</v>
      </c>
      <c r="E106" s="163"/>
      <c r="F106" s="163"/>
      <c r="G106" s="161"/>
      <c r="H106" s="161"/>
      <c r="I106" s="161"/>
      <c r="J106" s="164">
        <v>0</v>
      </c>
      <c r="K106" s="161"/>
      <c r="L106" s="165"/>
      <c r="M106" s="166"/>
      <c r="N106" s="167" t="s">
        <v>41</v>
      </c>
      <c r="O106" s="166"/>
      <c r="P106" s="166"/>
      <c r="Q106" s="166"/>
      <c r="R106" s="166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168" t="s">
        <v>180</v>
      </c>
      <c r="AZ106" s="166"/>
      <c r="BA106" s="166"/>
      <c r="BB106" s="166"/>
      <c r="BC106" s="166"/>
      <c r="BD106" s="166"/>
      <c r="BE106" s="169">
        <f>IF(N106="základná",J106,0)</f>
        <v>0</v>
      </c>
      <c r="BF106" s="169">
        <f>IF(N106="znížená",J106,0)</f>
        <v>0</v>
      </c>
      <c r="BG106" s="169">
        <f>IF(N106="zákl. prenesená",J106,0)</f>
        <v>0</v>
      </c>
      <c r="BH106" s="169">
        <f>IF(N106="zníž. prenesená",J106,0)</f>
        <v>0</v>
      </c>
      <c r="BI106" s="169">
        <f>IF(N106="nulová",J106,0)</f>
        <v>0</v>
      </c>
      <c r="BJ106" s="168" t="s">
        <v>115</v>
      </c>
      <c r="BK106" s="166"/>
      <c r="BL106" s="166"/>
      <c r="BM106" s="166"/>
    </row>
    <row r="107" hidden="1" s="2" customFormat="1" ht="18" customHeight="1">
      <c r="A107" s="34"/>
      <c r="B107" s="160"/>
      <c r="C107" s="161"/>
      <c r="D107" s="162" t="s">
        <v>927</v>
      </c>
      <c r="E107" s="163"/>
      <c r="F107" s="163"/>
      <c r="G107" s="161"/>
      <c r="H107" s="161"/>
      <c r="I107" s="161"/>
      <c r="J107" s="164">
        <v>0</v>
      </c>
      <c r="K107" s="161"/>
      <c r="L107" s="165"/>
      <c r="M107" s="166"/>
      <c r="N107" s="167" t="s">
        <v>41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180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115</v>
      </c>
      <c r="BK107" s="166"/>
      <c r="BL107" s="166"/>
      <c r="BM107" s="166"/>
    </row>
    <row r="108" hidden="1" s="2" customFormat="1" ht="18" customHeight="1">
      <c r="A108" s="34"/>
      <c r="B108" s="160"/>
      <c r="C108" s="161"/>
      <c r="D108" s="162" t="s">
        <v>182</v>
      </c>
      <c r="E108" s="163"/>
      <c r="F108" s="163"/>
      <c r="G108" s="161"/>
      <c r="H108" s="161"/>
      <c r="I108" s="161"/>
      <c r="J108" s="164">
        <v>0</v>
      </c>
      <c r="K108" s="161"/>
      <c r="L108" s="165"/>
      <c r="M108" s="166"/>
      <c r="N108" s="167" t="s">
        <v>41</v>
      </c>
      <c r="O108" s="166"/>
      <c r="P108" s="166"/>
      <c r="Q108" s="166"/>
      <c r="R108" s="166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8" t="s">
        <v>180</v>
      </c>
      <c r="AZ108" s="166"/>
      <c r="BA108" s="166"/>
      <c r="BB108" s="166"/>
      <c r="BC108" s="166"/>
      <c r="BD108" s="166"/>
      <c r="BE108" s="169">
        <f>IF(N108="základná",J108,0)</f>
        <v>0</v>
      </c>
      <c r="BF108" s="169">
        <f>IF(N108="znížená",J108,0)</f>
        <v>0</v>
      </c>
      <c r="BG108" s="169">
        <f>IF(N108="zákl. prenesená",J108,0)</f>
        <v>0</v>
      </c>
      <c r="BH108" s="169">
        <f>IF(N108="zníž. prenesená",J108,0)</f>
        <v>0</v>
      </c>
      <c r="BI108" s="169">
        <f>IF(N108="nulová",J108,0)</f>
        <v>0</v>
      </c>
      <c r="BJ108" s="168" t="s">
        <v>115</v>
      </c>
      <c r="BK108" s="166"/>
      <c r="BL108" s="166"/>
      <c r="BM108" s="166"/>
    </row>
    <row r="109" hidden="1" s="2" customFormat="1" ht="18" customHeight="1">
      <c r="A109" s="34"/>
      <c r="B109" s="160"/>
      <c r="C109" s="161"/>
      <c r="D109" s="162" t="s">
        <v>183</v>
      </c>
      <c r="E109" s="163"/>
      <c r="F109" s="163"/>
      <c r="G109" s="161"/>
      <c r="H109" s="161"/>
      <c r="I109" s="161"/>
      <c r="J109" s="164">
        <v>0</v>
      </c>
      <c r="K109" s="161"/>
      <c r="L109" s="165"/>
      <c r="M109" s="166"/>
      <c r="N109" s="167" t="s">
        <v>41</v>
      </c>
      <c r="O109" s="166"/>
      <c r="P109" s="166"/>
      <c r="Q109" s="166"/>
      <c r="R109" s="166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8" t="s">
        <v>180</v>
      </c>
      <c r="AZ109" s="166"/>
      <c r="BA109" s="166"/>
      <c r="BB109" s="166"/>
      <c r="BC109" s="166"/>
      <c r="BD109" s="166"/>
      <c r="BE109" s="169">
        <f>IF(N109="základná",J109,0)</f>
        <v>0</v>
      </c>
      <c r="BF109" s="169">
        <f>IF(N109="znížená",J109,0)</f>
        <v>0</v>
      </c>
      <c r="BG109" s="169">
        <f>IF(N109="zákl. prenesená",J109,0)</f>
        <v>0</v>
      </c>
      <c r="BH109" s="169">
        <f>IF(N109="zníž. prenesená",J109,0)</f>
        <v>0</v>
      </c>
      <c r="BI109" s="169">
        <f>IF(N109="nulová",J109,0)</f>
        <v>0</v>
      </c>
      <c r="BJ109" s="168" t="s">
        <v>115</v>
      </c>
      <c r="BK109" s="166"/>
      <c r="BL109" s="166"/>
      <c r="BM109" s="166"/>
    </row>
    <row r="110" hidden="1" s="2" customFormat="1" ht="18" customHeight="1">
      <c r="A110" s="34"/>
      <c r="B110" s="160"/>
      <c r="C110" s="161"/>
      <c r="D110" s="162" t="s">
        <v>328</v>
      </c>
      <c r="E110" s="163"/>
      <c r="F110" s="163"/>
      <c r="G110" s="161"/>
      <c r="H110" s="161"/>
      <c r="I110" s="161"/>
      <c r="J110" s="164">
        <v>0</v>
      </c>
      <c r="K110" s="161"/>
      <c r="L110" s="165"/>
      <c r="M110" s="166"/>
      <c r="N110" s="167" t="s">
        <v>41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180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115</v>
      </c>
      <c r="BK110" s="166"/>
      <c r="BL110" s="166"/>
      <c r="BM110" s="166"/>
    </row>
    <row r="111" hidden="1" s="2" customFormat="1" ht="18" customHeight="1">
      <c r="A111" s="34"/>
      <c r="B111" s="160"/>
      <c r="C111" s="161"/>
      <c r="D111" s="163" t="s">
        <v>185</v>
      </c>
      <c r="E111" s="161"/>
      <c r="F111" s="161"/>
      <c r="G111" s="161"/>
      <c r="H111" s="161"/>
      <c r="I111" s="161"/>
      <c r="J111" s="164">
        <f>ROUND(J32*T111,2)</f>
        <v>0</v>
      </c>
      <c r="K111" s="161"/>
      <c r="L111" s="165"/>
      <c r="M111" s="166"/>
      <c r="N111" s="167" t="s">
        <v>41</v>
      </c>
      <c r="O111" s="166"/>
      <c r="P111" s="166"/>
      <c r="Q111" s="166"/>
      <c r="R111" s="166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8" t="s">
        <v>186</v>
      </c>
      <c r="AZ111" s="166"/>
      <c r="BA111" s="166"/>
      <c r="BB111" s="166"/>
      <c r="BC111" s="166"/>
      <c r="BD111" s="166"/>
      <c r="BE111" s="169">
        <f>IF(N111="základná",J111,0)</f>
        <v>0</v>
      </c>
      <c r="BF111" s="169">
        <f>IF(N111="znížená",J111,0)</f>
        <v>0</v>
      </c>
      <c r="BG111" s="169">
        <f>IF(N111="zákl. prenesená",J111,0)</f>
        <v>0</v>
      </c>
      <c r="BH111" s="169">
        <f>IF(N111="zníž. prenesená",J111,0)</f>
        <v>0</v>
      </c>
      <c r="BI111" s="169">
        <f>IF(N111="nulová",J111,0)</f>
        <v>0</v>
      </c>
      <c r="BJ111" s="168" t="s">
        <v>115</v>
      </c>
      <c r="BK111" s="166"/>
      <c r="BL111" s="166"/>
      <c r="BM111" s="166"/>
    </row>
    <row r="112" hidden="1" s="2" customForma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hidden="1" s="2" customFormat="1" ht="29.28" customHeight="1">
      <c r="A113" s="34"/>
      <c r="B113" s="35"/>
      <c r="C113" s="170" t="s">
        <v>187</v>
      </c>
      <c r="D113" s="143"/>
      <c r="E113" s="143"/>
      <c r="F113" s="143"/>
      <c r="G113" s="143"/>
      <c r="H113" s="143"/>
      <c r="I113" s="143"/>
      <c r="J113" s="171">
        <f>ROUND(J98+J105,2)</f>
        <v>0</v>
      </c>
      <c r="K113" s="143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hidden="1" s="2" customFormat="1" ht="6.96" customHeight="1">
      <c r="A114" s="34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hidden="1"/>
    <row r="116" hidden="1"/>
    <row r="117" hidden="1"/>
    <row r="118" s="2" customFormat="1" ht="6.96" customHeight="1">
      <c r="A118" s="34"/>
      <c r="B118" s="63"/>
      <c r="C118" s="64"/>
      <c r="D118" s="64"/>
      <c r="E118" s="64"/>
      <c r="F118" s="64"/>
      <c r="G118" s="64"/>
      <c r="H118" s="64"/>
      <c r="I118" s="64"/>
      <c r="J118" s="64"/>
      <c r="K118" s="6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24.96" customHeight="1">
      <c r="A119" s="34"/>
      <c r="B119" s="35"/>
      <c r="C119" s="19" t="s">
        <v>188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15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130" t="str">
        <f>E7</f>
        <v>Tlačiarne – úprava dopravnej infraštruktúry - Mesto Košice</v>
      </c>
      <c r="F122" s="28"/>
      <c r="G122" s="28"/>
      <c r="H122" s="28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1" customFormat="1" ht="12" customHeight="1">
      <c r="B123" s="18"/>
      <c r="C123" s="28" t="s">
        <v>168</v>
      </c>
      <c r="L123" s="18"/>
    </row>
    <row r="124" s="2" customFormat="1" ht="16.5" customHeight="1">
      <c r="A124" s="34"/>
      <c r="B124" s="35"/>
      <c r="C124" s="34"/>
      <c r="D124" s="34"/>
      <c r="E124" s="130" t="s">
        <v>1254</v>
      </c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922</v>
      </c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68" t="str">
        <f>E11</f>
        <v>SO403.1.4 - PRELOŽKY A OCHRANA IS – VSD</v>
      </c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19</v>
      </c>
      <c r="D128" s="34"/>
      <c r="E128" s="34"/>
      <c r="F128" s="23" t="str">
        <f>F14</f>
        <v>ul. Letná, Košice</v>
      </c>
      <c r="G128" s="34"/>
      <c r="H128" s="34"/>
      <c r="I128" s="28" t="s">
        <v>21</v>
      </c>
      <c r="J128" s="70" t="str">
        <f>IF(J14="","",J14)</f>
        <v>9. 8. 2026</v>
      </c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25.65" customHeight="1">
      <c r="A130" s="34"/>
      <c r="B130" s="35"/>
      <c r="C130" s="28" t="s">
        <v>23</v>
      </c>
      <c r="D130" s="34"/>
      <c r="E130" s="34"/>
      <c r="F130" s="23" t="str">
        <f>E17</f>
        <v>Mesto Košice, Trieda SNP 48/A, 04011 Košice</v>
      </c>
      <c r="G130" s="34"/>
      <c r="H130" s="34"/>
      <c r="I130" s="28" t="s">
        <v>29</v>
      </c>
      <c r="J130" s="32" t="str">
        <f>E23</f>
        <v>d.g.A design graphic architecture s.r.o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5.15" customHeight="1">
      <c r="A131" s="34"/>
      <c r="B131" s="35"/>
      <c r="C131" s="28" t="s">
        <v>27</v>
      </c>
      <c r="D131" s="34"/>
      <c r="E131" s="34"/>
      <c r="F131" s="23" t="str">
        <f>IF(E20="","",E20)</f>
        <v>Vyplň údaj</v>
      </c>
      <c r="G131" s="34"/>
      <c r="H131" s="34"/>
      <c r="I131" s="28" t="s">
        <v>32</v>
      </c>
      <c r="J131" s="32" t="str">
        <f>E26</f>
        <v xml:space="preserve"> 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0.32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10" customFormat="1" ht="29.28" customHeight="1">
      <c r="A133" s="172"/>
      <c r="B133" s="173"/>
      <c r="C133" s="174" t="s">
        <v>189</v>
      </c>
      <c r="D133" s="175" t="s">
        <v>60</v>
      </c>
      <c r="E133" s="175" t="s">
        <v>56</v>
      </c>
      <c r="F133" s="175" t="s">
        <v>57</v>
      </c>
      <c r="G133" s="175" t="s">
        <v>190</v>
      </c>
      <c r="H133" s="175" t="s">
        <v>191</v>
      </c>
      <c r="I133" s="175" t="s">
        <v>192</v>
      </c>
      <c r="J133" s="176" t="s">
        <v>174</v>
      </c>
      <c r="K133" s="177" t="s">
        <v>193</v>
      </c>
      <c r="L133" s="178"/>
      <c r="M133" s="87" t="s">
        <v>1</v>
      </c>
      <c r="N133" s="88" t="s">
        <v>39</v>
      </c>
      <c r="O133" s="88" t="s">
        <v>194</v>
      </c>
      <c r="P133" s="88" t="s">
        <v>195</v>
      </c>
      <c r="Q133" s="88" t="s">
        <v>196</v>
      </c>
      <c r="R133" s="88" t="s">
        <v>197</v>
      </c>
      <c r="S133" s="88" t="s">
        <v>198</v>
      </c>
      <c r="T133" s="89" t="s">
        <v>199</v>
      </c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</row>
    <row r="134" s="2" customFormat="1" ht="22.8" customHeight="1">
      <c r="A134" s="34"/>
      <c r="B134" s="35"/>
      <c r="C134" s="94" t="s">
        <v>170</v>
      </c>
      <c r="D134" s="34"/>
      <c r="E134" s="34"/>
      <c r="F134" s="34"/>
      <c r="G134" s="34"/>
      <c r="H134" s="34"/>
      <c r="I134" s="34"/>
      <c r="J134" s="179">
        <f>BK134</f>
        <v>0</v>
      </c>
      <c r="K134" s="34"/>
      <c r="L134" s="35"/>
      <c r="M134" s="90"/>
      <c r="N134" s="74"/>
      <c r="O134" s="91"/>
      <c r="P134" s="180">
        <f>P135+P147+P164</f>
        <v>0</v>
      </c>
      <c r="Q134" s="91"/>
      <c r="R134" s="180">
        <f>R135+R147+R164</f>
        <v>2046.6933669999999</v>
      </c>
      <c r="S134" s="91"/>
      <c r="T134" s="181">
        <f>T135+T147+T164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T134" s="15" t="s">
        <v>74</v>
      </c>
      <c r="AU134" s="15" t="s">
        <v>176</v>
      </c>
      <c r="BK134" s="182">
        <f>BK135+BK147+BK164</f>
        <v>0</v>
      </c>
    </row>
    <row r="135" s="11" customFormat="1" ht="25.92" customHeight="1">
      <c r="A135" s="11"/>
      <c r="B135" s="183"/>
      <c r="C135" s="11"/>
      <c r="D135" s="184" t="s">
        <v>74</v>
      </c>
      <c r="E135" s="185" t="s">
        <v>1451</v>
      </c>
      <c r="F135" s="185" t="s">
        <v>1452</v>
      </c>
      <c r="G135" s="11"/>
      <c r="H135" s="11"/>
      <c r="I135" s="186"/>
      <c r="J135" s="187">
        <f>BK135</f>
        <v>0</v>
      </c>
      <c r="K135" s="11"/>
      <c r="L135" s="183"/>
      <c r="M135" s="188"/>
      <c r="N135" s="189"/>
      <c r="O135" s="189"/>
      <c r="P135" s="190">
        <f>P136</f>
        <v>0</v>
      </c>
      <c r="Q135" s="189"/>
      <c r="R135" s="190">
        <f>R136</f>
        <v>5.7124000000000006</v>
      </c>
      <c r="S135" s="189"/>
      <c r="T135" s="191">
        <f>T136</f>
        <v>0</v>
      </c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R135" s="184" t="s">
        <v>213</v>
      </c>
      <c r="AT135" s="192" t="s">
        <v>74</v>
      </c>
      <c r="AU135" s="192" t="s">
        <v>75</v>
      </c>
      <c r="AY135" s="184" t="s">
        <v>202</v>
      </c>
      <c r="BK135" s="193">
        <f>BK136</f>
        <v>0</v>
      </c>
    </row>
    <row r="136" s="11" customFormat="1" ht="22.8" customHeight="1">
      <c r="A136" s="11"/>
      <c r="B136" s="183"/>
      <c r="C136" s="11"/>
      <c r="D136" s="184" t="s">
        <v>74</v>
      </c>
      <c r="E136" s="217" t="s">
        <v>1453</v>
      </c>
      <c r="F136" s="217" t="s">
        <v>1454</v>
      </c>
      <c r="G136" s="11"/>
      <c r="H136" s="11"/>
      <c r="I136" s="186"/>
      <c r="J136" s="218">
        <f>BK136</f>
        <v>0</v>
      </c>
      <c r="K136" s="11"/>
      <c r="L136" s="183"/>
      <c r="M136" s="188"/>
      <c r="N136" s="189"/>
      <c r="O136" s="189"/>
      <c r="P136" s="190">
        <f>SUM(P137:P146)</f>
        <v>0</v>
      </c>
      <c r="Q136" s="189"/>
      <c r="R136" s="190">
        <f>SUM(R137:R146)</f>
        <v>5.7124000000000006</v>
      </c>
      <c r="S136" s="189"/>
      <c r="T136" s="191">
        <f>SUM(T137:T146)</f>
        <v>0</v>
      </c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R136" s="184" t="s">
        <v>213</v>
      </c>
      <c r="AT136" s="192" t="s">
        <v>74</v>
      </c>
      <c r="AU136" s="192" t="s">
        <v>83</v>
      </c>
      <c r="AY136" s="184" t="s">
        <v>202</v>
      </c>
      <c r="BK136" s="193">
        <f>SUM(BK137:BK146)</f>
        <v>0</v>
      </c>
    </row>
    <row r="137" s="2" customFormat="1" ht="37.8" customHeight="1">
      <c r="A137" s="34"/>
      <c r="B137" s="160"/>
      <c r="C137" s="194" t="s">
        <v>274</v>
      </c>
      <c r="D137" s="194" t="s">
        <v>203</v>
      </c>
      <c r="E137" s="195" t="s">
        <v>1455</v>
      </c>
      <c r="F137" s="196" t="s">
        <v>1456</v>
      </c>
      <c r="G137" s="197" t="s">
        <v>240</v>
      </c>
      <c r="H137" s="198">
        <v>36</v>
      </c>
      <c r="I137" s="199"/>
      <c r="J137" s="200">
        <f>ROUND(I137*H137,2)</f>
        <v>0</v>
      </c>
      <c r="K137" s="201"/>
      <c r="L137" s="35"/>
      <c r="M137" s="202" t="s">
        <v>1</v>
      </c>
      <c r="N137" s="203" t="s">
        <v>41</v>
      </c>
      <c r="O137" s="78"/>
      <c r="P137" s="204">
        <f>O137*H137</f>
        <v>0</v>
      </c>
      <c r="Q137" s="204">
        <v>0</v>
      </c>
      <c r="R137" s="204">
        <f>Q137*H137</f>
        <v>0</v>
      </c>
      <c r="S137" s="204">
        <v>0</v>
      </c>
      <c r="T137" s="205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6" t="s">
        <v>207</v>
      </c>
      <c r="AT137" s="206" t="s">
        <v>203</v>
      </c>
      <c r="AU137" s="206" t="s">
        <v>115</v>
      </c>
      <c r="AY137" s="15" t="s">
        <v>202</v>
      </c>
      <c r="BE137" s="207">
        <f>IF(N137="základná",J137,0)</f>
        <v>0</v>
      </c>
      <c r="BF137" s="207">
        <f>IF(N137="znížená",J137,0)</f>
        <v>0</v>
      </c>
      <c r="BG137" s="207">
        <f>IF(N137="zákl. prenesená",J137,0)</f>
        <v>0</v>
      </c>
      <c r="BH137" s="207">
        <f>IF(N137="zníž. prenesená",J137,0)</f>
        <v>0</v>
      </c>
      <c r="BI137" s="207">
        <f>IF(N137="nulová",J137,0)</f>
        <v>0</v>
      </c>
      <c r="BJ137" s="15" t="s">
        <v>115</v>
      </c>
      <c r="BK137" s="207">
        <f>ROUND(I137*H137,2)</f>
        <v>0</v>
      </c>
      <c r="BL137" s="15" t="s">
        <v>207</v>
      </c>
      <c r="BM137" s="206" t="s">
        <v>1457</v>
      </c>
    </row>
    <row r="138" s="2" customFormat="1" ht="16.5" customHeight="1">
      <c r="A138" s="34"/>
      <c r="B138" s="160"/>
      <c r="C138" s="219" t="s">
        <v>278</v>
      </c>
      <c r="D138" s="219" t="s">
        <v>237</v>
      </c>
      <c r="E138" s="220" t="s">
        <v>1458</v>
      </c>
      <c r="F138" s="221" t="s">
        <v>1459</v>
      </c>
      <c r="G138" s="222" t="s">
        <v>240</v>
      </c>
      <c r="H138" s="223">
        <v>36</v>
      </c>
      <c r="I138" s="224"/>
      <c r="J138" s="225">
        <f>ROUND(I138*H138,2)</f>
        <v>0</v>
      </c>
      <c r="K138" s="226"/>
      <c r="L138" s="227"/>
      <c r="M138" s="228" t="s">
        <v>1</v>
      </c>
      <c r="N138" s="229" t="s">
        <v>41</v>
      </c>
      <c r="O138" s="78"/>
      <c r="P138" s="204">
        <f>O138*H138</f>
        <v>0</v>
      </c>
      <c r="Q138" s="204">
        <v>0.002</v>
      </c>
      <c r="R138" s="204">
        <f>Q138*H138</f>
        <v>0.072000000000000008</v>
      </c>
      <c r="S138" s="204">
        <v>0</v>
      </c>
      <c r="T138" s="205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6" t="s">
        <v>936</v>
      </c>
      <c r="AT138" s="206" t="s">
        <v>237</v>
      </c>
      <c r="AU138" s="206" t="s">
        <v>115</v>
      </c>
      <c r="AY138" s="15" t="s">
        <v>202</v>
      </c>
      <c r="BE138" s="207">
        <f>IF(N138="základná",J138,0)</f>
        <v>0</v>
      </c>
      <c r="BF138" s="207">
        <f>IF(N138="znížená",J138,0)</f>
        <v>0</v>
      </c>
      <c r="BG138" s="207">
        <f>IF(N138="zákl. prenesená",J138,0)</f>
        <v>0</v>
      </c>
      <c r="BH138" s="207">
        <f>IF(N138="zníž. prenesená",J138,0)</f>
        <v>0</v>
      </c>
      <c r="BI138" s="207">
        <f>IF(N138="nulová",J138,0)</f>
        <v>0</v>
      </c>
      <c r="BJ138" s="15" t="s">
        <v>115</v>
      </c>
      <c r="BK138" s="207">
        <f>ROUND(I138*H138,2)</f>
        <v>0</v>
      </c>
      <c r="BL138" s="15" t="s">
        <v>936</v>
      </c>
      <c r="BM138" s="206" t="s">
        <v>1460</v>
      </c>
    </row>
    <row r="139" s="2" customFormat="1" ht="24.15" customHeight="1">
      <c r="A139" s="34"/>
      <c r="B139" s="160"/>
      <c r="C139" s="194" t="s">
        <v>457</v>
      </c>
      <c r="D139" s="194" t="s">
        <v>203</v>
      </c>
      <c r="E139" s="195" t="s">
        <v>1461</v>
      </c>
      <c r="F139" s="196" t="s">
        <v>1462</v>
      </c>
      <c r="G139" s="197" t="s">
        <v>272</v>
      </c>
      <c r="H139" s="198">
        <v>1212</v>
      </c>
      <c r="I139" s="199"/>
      <c r="J139" s="200">
        <f>ROUND(I139*H139,2)</f>
        <v>0</v>
      </c>
      <c r="K139" s="201"/>
      <c r="L139" s="35"/>
      <c r="M139" s="202" t="s">
        <v>1</v>
      </c>
      <c r="N139" s="203" t="s">
        <v>41</v>
      </c>
      <c r="O139" s="78"/>
      <c r="P139" s="204">
        <f>O139*H139</f>
        <v>0</v>
      </c>
      <c r="Q139" s="204">
        <v>0</v>
      </c>
      <c r="R139" s="204">
        <f>Q139*H139</f>
        <v>0</v>
      </c>
      <c r="S139" s="204">
        <v>0</v>
      </c>
      <c r="T139" s="205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207</v>
      </c>
      <c r="AT139" s="206" t="s">
        <v>203</v>
      </c>
      <c r="AU139" s="206" t="s">
        <v>115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207</v>
      </c>
      <c r="BM139" s="206" t="s">
        <v>1463</v>
      </c>
    </row>
    <row r="140" s="2" customFormat="1" ht="24.15" customHeight="1">
      <c r="A140" s="34"/>
      <c r="B140" s="160"/>
      <c r="C140" s="194" t="s">
        <v>282</v>
      </c>
      <c r="D140" s="194" t="s">
        <v>203</v>
      </c>
      <c r="E140" s="195" t="s">
        <v>1464</v>
      </c>
      <c r="F140" s="196" t="s">
        <v>1465</v>
      </c>
      <c r="G140" s="197" t="s">
        <v>272</v>
      </c>
      <c r="H140" s="198">
        <v>1212</v>
      </c>
      <c r="I140" s="199"/>
      <c r="J140" s="200">
        <f>ROUND(I140*H140,2)</f>
        <v>0</v>
      </c>
      <c r="K140" s="201"/>
      <c r="L140" s="35"/>
      <c r="M140" s="202" t="s">
        <v>1</v>
      </c>
      <c r="N140" s="203" t="s">
        <v>41</v>
      </c>
      <c r="O140" s="78"/>
      <c r="P140" s="204">
        <f>O140*H140</f>
        <v>0</v>
      </c>
      <c r="Q140" s="204">
        <v>0</v>
      </c>
      <c r="R140" s="204">
        <f>Q140*H140</f>
        <v>0</v>
      </c>
      <c r="S140" s="204">
        <v>0</v>
      </c>
      <c r="T140" s="20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207</v>
      </c>
      <c r="AT140" s="206" t="s">
        <v>203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207</v>
      </c>
      <c r="BM140" s="206" t="s">
        <v>1466</v>
      </c>
    </row>
    <row r="141" s="2" customFormat="1" ht="24.15" customHeight="1">
      <c r="A141" s="34"/>
      <c r="B141" s="160"/>
      <c r="C141" s="194" t="s">
        <v>286</v>
      </c>
      <c r="D141" s="194" t="s">
        <v>203</v>
      </c>
      <c r="E141" s="195" t="s">
        <v>1467</v>
      </c>
      <c r="F141" s="196" t="s">
        <v>1468</v>
      </c>
      <c r="G141" s="197" t="s">
        <v>272</v>
      </c>
      <c r="H141" s="198">
        <v>2360</v>
      </c>
      <c r="I141" s="199"/>
      <c r="J141" s="200">
        <f>ROUND(I141*H141,2)</f>
        <v>0</v>
      </c>
      <c r="K141" s="201"/>
      <c r="L141" s="35"/>
      <c r="M141" s="202" t="s">
        <v>1</v>
      </c>
      <c r="N141" s="203" t="s">
        <v>41</v>
      </c>
      <c r="O141" s="78"/>
      <c r="P141" s="204">
        <f>O141*H141</f>
        <v>0</v>
      </c>
      <c r="Q141" s="204">
        <v>0</v>
      </c>
      <c r="R141" s="204">
        <f>Q141*H141</f>
        <v>0</v>
      </c>
      <c r="S141" s="204">
        <v>0</v>
      </c>
      <c r="T141" s="205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207</v>
      </c>
      <c r="AT141" s="206" t="s">
        <v>203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207</v>
      </c>
      <c r="BM141" s="206" t="s">
        <v>1469</v>
      </c>
    </row>
    <row r="142" s="2" customFormat="1" ht="16.5" customHeight="1">
      <c r="A142" s="34"/>
      <c r="B142" s="160"/>
      <c r="C142" s="219" t="s">
        <v>290</v>
      </c>
      <c r="D142" s="219" t="s">
        <v>237</v>
      </c>
      <c r="E142" s="220" t="s">
        <v>1470</v>
      </c>
      <c r="F142" s="221" t="s">
        <v>1471</v>
      </c>
      <c r="G142" s="222" t="s">
        <v>272</v>
      </c>
      <c r="H142" s="223">
        <v>2360</v>
      </c>
      <c r="I142" s="224"/>
      <c r="J142" s="225">
        <f>ROUND(I142*H142,2)</f>
        <v>0</v>
      </c>
      <c r="K142" s="226"/>
      <c r="L142" s="227"/>
      <c r="M142" s="228" t="s">
        <v>1</v>
      </c>
      <c r="N142" s="229" t="s">
        <v>41</v>
      </c>
      <c r="O142" s="78"/>
      <c r="P142" s="204">
        <f>O142*H142</f>
        <v>0</v>
      </c>
      <c r="Q142" s="204">
        <v>0.0023900000000000002</v>
      </c>
      <c r="R142" s="204">
        <f>Q142*H142</f>
        <v>5.6404000000000005</v>
      </c>
      <c r="S142" s="204">
        <v>0</v>
      </c>
      <c r="T142" s="20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936</v>
      </c>
      <c r="AT142" s="206" t="s">
        <v>237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936</v>
      </c>
      <c r="BM142" s="206" t="s">
        <v>1472</v>
      </c>
    </row>
    <row r="143" s="2" customFormat="1" ht="21.75" customHeight="1">
      <c r="A143" s="34"/>
      <c r="B143" s="160"/>
      <c r="C143" s="194" t="s">
        <v>294</v>
      </c>
      <c r="D143" s="194" t="s">
        <v>203</v>
      </c>
      <c r="E143" s="195" t="s">
        <v>1473</v>
      </c>
      <c r="F143" s="196" t="s">
        <v>1474</v>
      </c>
      <c r="G143" s="197" t="s">
        <v>272</v>
      </c>
      <c r="H143" s="198">
        <v>4784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</v>
      </c>
      <c r="R143" s="204">
        <f>Q143*H143</f>
        <v>0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207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207</v>
      </c>
      <c r="BM143" s="206" t="s">
        <v>1475</v>
      </c>
    </row>
    <row r="144" s="2" customFormat="1" ht="16.5" customHeight="1">
      <c r="A144" s="34"/>
      <c r="B144" s="160"/>
      <c r="C144" s="194" t="s">
        <v>298</v>
      </c>
      <c r="D144" s="194" t="s">
        <v>203</v>
      </c>
      <c r="E144" s="195" t="s">
        <v>74</v>
      </c>
      <c r="F144" s="196" t="s">
        <v>1476</v>
      </c>
      <c r="G144" s="197" t="s">
        <v>1426</v>
      </c>
      <c r="H144" s="236"/>
      <c r="I144" s="199"/>
      <c r="J144" s="200">
        <f>ROUND(I144*H144,2)</f>
        <v>0</v>
      </c>
      <c r="K144" s="201"/>
      <c r="L144" s="35"/>
      <c r="M144" s="202" t="s">
        <v>1</v>
      </c>
      <c r="N144" s="203" t="s">
        <v>41</v>
      </c>
      <c r="O144" s="78"/>
      <c r="P144" s="204">
        <f>O144*H144</f>
        <v>0</v>
      </c>
      <c r="Q144" s="204">
        <v>0</v>
      </c>
      <c r="R144" s="204">
        <f>Q144*H144</f>
        <v>0</v>
      </c>
      <c r="S144" s="204">
        <v>0</v>
      </c>
      <c r="T144" s="205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207</v>
      </c>
      <c r="AT144" s="206" t="s">
        <v>203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207</v>
      </c>
      <c r="BM144" s="206" t="s">
        <v>1477</v>
      </c>
    </row>
    <row r="145" s="2" customFormat="1" ht="16.5" customHeight="1">
      <c r="A145" s="34"/>
      <c r="B145" s="160"/>
      <c r="C145" s="194" t="s">
        <v>477</v>
      </c>
      <c r="D145" s="194" t="s">
        <v>203</v>
      </c>
      <c r="E145" s="195" t="s">
        <v>1478</v>
      </c>
      <c r="F145" s="196" t="s">
        <v>1479</v>
      </c>
      <c r="G145" s="197" t="s">
        <v>1426</v>
      </c>
      <c r="H145" s="236"/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936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936</v>
      </c>
      <c r="BM145" s="206" t="s">
        <v>1480</v>
      </c>
    </row>
    <row r="146" s="2" customFormat="1" ht="16.5" customHeight="1">
      <c r="A146" s="34"/>
      <c r="B146" s="160"/>
      <c r="C146" s="194" t="s">
        <v>485</v>
      </c>
      <c r="D146" s="194" t="s">
        <v>203</v>
      </c>
      <c r="E146" s="195" t="s">
        <v>1431</v>
      </c>
      <c r="F146" s="196" t="s">
        <v>1432</v>
      </c>
      <c r="G146" s="197" t="s">
        <v>1426</v>
      </c>
      <c r="H146" s="236"/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207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207</v>
      </c>
      <c r="BM146" s="206" t="s">
        <v>1481</v>
      </c>
    </row>
    <row r="147" s="11" customFormat="1" ht="25.92" customHeight="1">
      <c r="A147" s="11"/>
      <c r="B147" s="183"/>
      <c r="C147" s="11"/>
      <c r="D147" s="184" t="s">
        <v>74</v>
      </c>
      <c r="E147" s="185" t="s">
        <v>1037</v>
      </c>
      <c r="F147" s="185" t="s">
        <v>1038</v>
      </c>
      <c r="G147" s="11"/>
      <c r="H147" s="11"/>
      <c r="I147" s="186"/>
      <c r="J147" s="187">
        <f>BK147</f>
        <v>0</v>
      </c>
      <c r="K147" s="11"/>
      <c r="L147" s="183"/>
      <c r="M147" s="188"/>
      <c r="N147" s="189"/>
      <c r="O147" s="189"/>
      <c r="P147" s="190">
        <f>SUM(P148:P163)</f>
        <v>0</v>
      </c>
      <c r="Q147" s="189"/>
      <c r="R147" s="190">
        <f>SUM(R148:R163)</f>
        <v>2040.980967</v>
      </c>
      <c r="S147" s="189"/>
      <c r="T147" s="191">
        <f>SUM(T148:T163)</f>
        <v>0</v>
      </c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R147" s="184" t="s">
        <v>213</v>
      </c>
      <c r="AT147" s="192" t="s">
        <v>74</v>
      </c>
      <c r="AU147" s="192" t="s">
        <v>75</v>
      </c>
      <c r="AY147" s="184" t="s">
        <v>202</v>
      </c>
      <c r="BK147" s="193">
        <f>SUM(BK148:BK163)</f>
        <v>0</v>
      </c>
    </row>
    <row r="148" s="2" customFormat="1" ht="33" customHeight="1">
      <c r="A148" s="34"/>
      <c r="B148" s="160"/>
      <c r="C148" s="194" t="s">
        <v>310</v>
      </c>
      <c r="D148" s="194" t="s">
        <v>203</v>
      </c>
      <c r="E148" s="195" t="s">
        <v>1400</v>
      </c>
      <c r="F148" s="196" t="s">
        <v>1482</v>
      </c>
      <c r="G148" s="197" t="s">
        <v>272</v>
      </c>
      <c r="H148" s="198">
        <v>856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0</v>
      </c>
      <c r="R148" s="204">
        <f>Q148*H148</f>
        <v>0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207</v>
      </c>
      <c r="AT148" s="206" t="s">
        <v>203</v>
      </c>
      <c r="AU148" s="206" t="s">
        <v>83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207</v>
      </c>
      <c r="BM148" s="206" t="s">
        <v>1483</v>
      </c>
    </row>
    <row r="149" s="2" customFormat="1" ht="33" customHeight="1">
      <c r="A149" s="34"/>
      <c r="B149" s="160"/>
      <c r="C149" s="194" t="s">
        <v>314</v>
      </c>
      <c r="D149" s="194" t="s">
        <v>203</v>
      </c>
      <c r="E149" s="195" t="s">
        <v>1403</v>
      </c>
      <c r="F149" s="196" t="s">
        <v>1484</v>
      </c>
      <c r="G149" s="197" t="s">
        <v>272</v>
      </c>
      <c r="H149" s="198">
        <v>856</v>
      </c>
      <c r="I149" s="199"/>
      <c r="J149" s="200">
        <f>ROUND(I149*H149,2)</f>
        <v>0</v>
      </c>
      <c r="K149" s="201"/>
      <c r="L149" s="35"/>
      <c r="M149" s="202" t="s">
        <v>1</v>
      </c>
      <c r="N149" s="203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207</v>
      </c>
      <c r="AT149" s="206" t="s">
        <v>203</v>
      </c>
      <c r="AU149" s="206" t="s">
        <v>83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207</v>
      </c>
      <c r="BM149" s="206" t="s">
        <v>1485</v>
      </c>
    </row>
    <row r="150" s="2" customFormat="1" ht="24.15" customHeight="1">
      <c r="A150" s="34"/>
      <c r="B150" s="160"/>
      <c r="C150" s="194" t="s">
        <v>318</v>
      </c>
      <c r="D150" s="194" t="s">
        <v>203</v>
      </c>
      <c r="E150" s="195" t="s">
        <v>1486</v>
      </c>
      <c r="F150" s="196" t="s">
        <v>1487</v>
      </c>
      <c r="G150" s="197" t="s">
        <v>272</v>
      </c>
      <c r="H150" s="198">
        <v>840</v>
      </c>
      <c r="I150" s="199"/>
      <c r="J150" s="200">
        <f>ROUND(I150*H150,2)</f>
        <v>0</v>
      </c>
      <c r="K150" s="201"/>
      <c r="L150" s="35"/>
      <c r="M150" s="202" t="s">
        <v>1</v>
      </c>
      <c r="N150" s="203" t="s">
        <v>41</v>
      </c>
      <c r="O150" s="78"/>
      <c r="P150" s="204">
        <f>O150*H150</f>
        <v>0</v>
      </c>
      <c r="Q150" s="204">
        <v>0</v>
      </c>
      <c r="R150" s="204">
        <f>Q150*H150</f>
        <v>0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207</v>
      </c>
      <c r="AT150" s="206" t="s">
        <v>203</v>
      </c>
      <c r="AU150" s="206" t="s">
        <v>83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207</v>
      </c>
      <c r="BM150" s="206" t="s">
        <v>1488</v>
      </c>
    </row>
    <row r="151" s="2" customFormat="1" ht="33" customHeight="1">
      <c r="A151" s="34"/>
      <c r="B151" s="160"/>
      <c r="C151" s="194" t="s">
        <v>233</v>
      </c>
      <c r="D151" s="194" t="s">
        <v>203</v>
      </c>
      <c r="E151" s="195" t="s">
        <v>1489</v>
      </c>
      <c r="F151" s="196" t="s">
        <v>1490</v>
      </c>
      <c r="G151" s="197" t="s">
        <v>272</v>
      </c>
      <c r="H151" s="198">
        <v>840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0</v>
      </c>
      <c r="R151" s="204">
        <f>Q151*H151</f>
        <v>0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207</v>
      </c>
      <c r="AT151" s="206" t="s">
        <v>203</v>
      </c>
      <c r="AU151" s="206" t="s">
        <v>83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207</v>
      </c>
      <c r="BM151" s="206" t="s">
        <v>1491</v>
      </c>
    </row>
    <row r="152" s="2" customFormat="1" ht="24.15" customHeight="1">
      <c r="A152" s="34"/>
      <c r="B152" s="160"/>
      <c r="C152" s="194" t="s">
        <v>7</v>
      </c>
      <c r="D152" s="194" t="s">
        <v>203</v>
      </c>
      <c r="E152" s="195" t="s">
        <v>1072</v>
      </c>
      <c r="F152" s="196" t="s">
        <v>1073</v>
      </c>
      <c r="G152" s="197" t="s">
        <v>272</v>
      </c>
      <c r="H152" s="198">
        <v>840</v>
      </c>
      <c r="I152" s="199"/>
      <c r="J152" s="200">
        <f>ROUND(I152*H152,2)</f>
        <v>0</v>
      </c>
      <c r="K152" s="201"/>
      <c r="L152" s="35"/>
      <c r="M152" s="202" t="s">
        <v>1</v>
      </c>
      <c r="N152" s="203" t="s">
        <v>41</v>
      </c>
      <c r="O152" s="78"/>
      <c r="P152" s="204">
        <f>O152*H152</f>
        <v>0</v>
      </c>
      <c r="Q152" s="204">
        <v>0</v>
      </c>
      <c r="R152" s="204">
        <f>Q152*H152</f>
        <v>0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207</v>
      </c>
      <c r="AT152" s="206" t="s">
        <v>203</v>
      </c>
      <c r="AU152" s="206" t="s">
        <v>83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207</v>
      </c>
      <c r="BM152" s="206" t="s">
        <v>1492</v>
      </c>
    </row>
    <row r="153" s="2" customFormat="1" ht="24.15" customHeight="1">
      <c r="A153" s="34"/>
      <c r="B153" s="160"/>
      <c r="C153" s="219" t="s">
        <v>403</v>
      </c>
      <c r="D153" s="219" t="s">
        <v>237</v>
      </c>
      <c r="E153" s="220" t="s">
        <v>1075</v>
      </c>
      <c r="F153" s="221" t="s">
        <v>1076</v>
      </c>
      <c r="G153" s="222" t="s">
        <v>272</v>
      </c>
      <c r="H153" s="223">
        <v>840</v>
      </c>
      <c r="I153" s="224"/>
      <c r="J153" s="225">
        <f>ROUND(I153*H153,2)</f>
        <v>0</v>
      </c>
      <c r="K153" s="226"/>
      <c r="L153" s="227"/>
      <c r="M153" s="228" t="s">
        <v>1</v>
      </c>
      <c r="N153" s="229" t="s">
        <v>41</v>
      </c>
      <c r="O153" s="78"/>
      <c r="P153" s="204">
        <f>O153*H153</f>
        <v>0</v>
      </c>
      <c r="Q153" s="204">
        <v>0.00021000000000000001</v>
      </c>
      <c r="R153" s="204">
        <f>Q153*H153</f>
        <v>0.1764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785</v>
      </c>
      <c r="AT153" s="206" t="s">
        <v>237</v>
      </c>
      <c r="AU153" s="206" t="s">
        <v>83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207</v>
      </c>
      <c r="BM153" s="206" t="s">
        <v>1493</v>
      </c>
    </row>
    <row r="154" s="2" customFormat="1" ht="24.15" customHeight="1">
      <c r="A154" s="34"/>
      <c r="B154" s="160"/>
      <c r="C154" s="194" t="s">
        <v>407</v>
      </c>
      <c r="D154" s="194" t="s">
        <v>203</v>
      </c>
      <c r="E154" s="195" t="s">
        <v>1406</v>
      </c>
      <c r="F154" s="196" t="s">
        <v>1407</v>
      </c>
      <c r="G154" s="197" t="s">
        <v>362</v>
      </c>
      <c r="H154" s="198">
        <v>408</v>
      </c>
      <c r="I154" s="199"/>
      <c r="J154" s="200">
        <f>ROUND(I154*H154,2)</f>
        <v>0</v>
      </c>
      <c r="K154" s="201"/>
      <c r="L154" s="35"/>
      <c r="M154" s="202" t="s">
        <v>1</v>
      </c>
      <c r="N154" s="203" t="s">
        <v>41</v>
      </c>
      <c r="O154" s="78"/>
      <c r="P154" s="204">
        <f>O154*H154</f>
        <v>0</v>
      </c>
      <c r="Q154" s="204">
        <v>2.0699999999999998</v>
      </c>
      <c r="R154" s="204">
        <f>Q154*H154</f>
        <v>844.55999999999995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207</v>
      </c>
      <c r="AT154" s="206" t="s">
        <v>203</v>
      </c>
      <c r="AU154" s="206" t="s">
        <v>83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207</v>
      </c>
      <c r="BM154" s="206" t="s">
        <v>1494</v>
      </c>
    </row>
    <row r="155" s="2" customFormat="1" ht="16.5" customHeight="1">
      <c r="A155" s="34"/>
      <c r="B155" s="160"/>
      <c r="C155" s="219" t="s">
        <v>411</v>
      </c>
      <c r="D155" s="219" t="s">
        <v>237</v>
      </c>
      <c r="E155" s="220" t="s">
        <v>1409</v>
      </c>
      <c r="F155" s="221" t="s">
        <v>1410</v>
      </c>
      <c r="G155" s="222" t="s">
        <v>384</v>
      </c>
      <c r="H155" s="223">
        <v>673.20000000000005</v>
      </c>
      <c r="I155" s="224"/>
      <c r="J155" s="225">
        <f>ROUND(I155*H155,2)</f>
        <v>0</v>
      </c>
      <c r="K155" s="226"/>
      <c r="L155" s="227"/>
      <c r="M155" s="228" t="s">
        <v>1</v>
      </c>
      <c r="N155" s="229" t="s">
        <v>41</v>
      </c>
      <c r="O155" s="78"/>
      <c r="P155" s="204">
        <f>O155*H155</f>
        <v>0</v>
      </c>
      <c r="Q155" s="204">
        <v>1</v>
      </c>
      <c r="R155" s="204">
        <f>Q155*H155</f>
        <v>673.20000000000005</v>
      </c>
      <c r="S155" s="204">
        <v>0</v>
      </c>
      <c r="T155" s="20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785</v>
      </c>
      <c r="AT155" s="206" t="s">
        <v>237</v>
      </c>
      <c r="AU155" s="206" t="s">
        <v>83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207</v>
      </c>
      <c r="BM155" s="206" t="s">
        <v>1495</v>
      </c>
    </row>
    <row r="156" s="2" customFormat="1" ht="16.5" customHeight="1">
      <c r="A156" s="34"/>
      <c r="B156" s="160"/>
      <c r="C156" s="194" t="s">
        <v>461</v>
      </c>
      <c r="D156" s="194" t="s">
        <v>203</v>
      </c>
      <c r="E156" s="195" t="s">
        <v>1042</v>
      </c>
      <c r="F156" s="196" t="s">
        <v>1496</v>
      </c>
      <c r="G156" s="197" t="s">
        <v>362</v>
      </c>
      <c r="H156" s="198">
        <v>105</v>
      </c>
      <c r="I156" s="199"/>
      <c r="J156" s="200">
        <f>ROUND(I156*H156,2)</f>
        <v>0</v>
      </c>
      <c r="K156" s="201"/>
      <c r="L156" s="35"/>
      <c r="M156" s="202" t="s">
        <v>1</v>
      </c>
      <c r="N156" s="203" t="s">
        <v>41</v>
      </c>
      <c r="O156" s="78"/>
      <c r="P156" s="204">
        <f>O156*H156</f>
        <v>0</v>
      </c>
      <c r="Q156" s="204">
        <v>2.3364026999999998</v>
      </c>
      <c r="R156" s="204">
        <f>Q156*H156</f>
        <v>245.32228349999997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207</v>
      </c>
      <c r="AT156" s="206" t="s">
        <v>203</v>
      </c>
      <c r="AU156" s="206" t="s">
        <v>83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207</v>
      </c>
      <c r="BM156" s="206" t="s">
        <v>1497</v>
      </c>
    </row>
    <row r="157" s="2" customFormat="1" ht="16.5" customHeight="1">
      <c r="A157" s="34"/>
      <c r="B157" s="160"/>
      <c r="C157" s="219" t="s">
        <v>465</v>
      </c>
      <c r="D157" s="219" t="s">
        <v>237</v>
      </c>
      <c r="E157" s="220" t="s">
        <v>1042</v>
      </c>
      <c r="F157" s="221" t="s">
        <v>1496</v>
      </c>
      <c r="G157" s="222" t="s">
        <v>362</v>
      </c>
      <c r="H157" s="223">
        <v>105</v>
      </c>
      <c r="I157" s="224"/>
      <c r="J157" s="225">
        <f>ROUND(I157*H157,2)</f>
        <v>0</v>
      </c>
      <c r="K157" s="226"/>
      <c r="L157" s="227"/>
      <c r="M157" s="228" t="s">
        <v>1</v>
      </c>
      <c r="N157" s="229" t="s">
        <v>41</v>
      </c>
      <c r="O157" s="78"/>
      <c r="P157" s="204">
        <f>O157*H157</f>
        <v>0</v>
      </c>
      <c r="Q157" s="204">
        <v>2.3364026999999998</v>
      </c>
      <c r="R157" s="204">
        <f>Q157*H157</f>
        <v>245.32228349999997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785</v>
      </c>
      <c r="AT157" s="206" t="s">
        <v>237</v>
      </c>
      <c r="AU157" s="206" t="s">
        <v>83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207</v>
      </c>
      <c r="BM157" s="206" t="s">
        <v>1498</v>
      </c>
    </row>
    <row r="158" s="2" customFormat="1" ht="33" customHeight="1">
      <c r="A158" s="34"/>
      <c r="B158" s="160"/>
      <c r="C158" s="194" t="s">
        <v>415</v>
      </c>
      <c r="D158" s="194" t="s">
        <v>203</v>
      </c>
      <c r="E158" s="195" t="s">
        <v>1499</v>
      </c>
      <c r="F158" s="196" t="s">
        <v>1500</v>
      </c>
      <c r="G158" s="197" t="s">
        <v>272</v>
      </c>
      <c r="H158" s="198">
        <v>810</v>
      </c>
      <c r="I158" s="199"/>
      <c r="J158" s="200">
        <f>ROUND(I158*H158,2)</f>
        <v>0</v>
      </c>
      <c r="K158" s="201"/>
      <c r="L158" s="35"/>
      <c r="M158" s="202" t="s">
        <v>1</v>
      </c>
      <c r="N158" s="203" t="s">
        <v>41</v>
      </c>
      <c r="O158" s="78"/>
      <c r="P158" s="204">
        <f>O158*H158</f>
        <v>0</v>
      </c>
      <c r="Q158" s="204">
        <v>0</v>
      </c>
      <c r="R158" s="204">
        <f>Q158*H158</f>
        <v>0</v>
      </c>
      <c r="S158" s="204">
        <v>0</v>
      </c>
      <c r="T158" s="205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6" t="s">
        <v>207</v>
      </c>
      <c r="AT158" s="206" t="s">
        <v>203</v>
      </c>
      <c r="AU158" s="206" t="s">
        <v>83</v>
      </c>
      <c r="AY158" s="15" t="s">
        <v>202</v>
      </c>
      <c r="BE158" s="207">
        <f>IF(N158="základná",J158,0)</f>
        <v>0</v>
      </c>
      <c r="BF158" s="207">
        <f>IF(N158="znížená",J158,0)</f>
        <v>0</v>
      </c>
      <c r="BG158" s="207">
        <f>IF(N158="zákl. prenesená",J158,0)</f>
        <v>0</v>
      </c>
      <c r="BH158" s="207">
        <f>IF(N158="zníž. prenesená",J158,0)</f>
        <v>0</v>
      </c>
      <c r="BI158" s="207">
        <f>IF(N158="nulová",J158,0)</f>
        <v>0</v>
      </c>
      <c r="BJ158" s="15" t="s">
        <v>115</v>
      </c>
      <c r="BK158" s="207">
        <f>ROUND(I158*H158,2)</f>
        <v>0</v>
      </c>
      <c r="BL158" s="15" t="s">
        <v>207</v>
      </c>
      <c r="BM158" s="206" t="s">
        <v>1501</v>
      </c>
    </row>
    <row r="159" s="2" customFormat="1" ht="44.25" customHeight="1">
      <c r="A159" s="34"/>
      <c r="B159" s="160"/>
      <c r="C159" s="219" t="s">
        <v>419</v>
      </c>
      <c r="D159" s="219" t="s">
        <v>237</v>
      </c>
      <c r="E159" s="220" t="s">
        <v>1502</v>
      </c>
      <c r="F159" s="221" t="s">
        <v>1503</v>
      </c>
      <c r="G159" s="222" t="s">
        <v>240</v>
      </c>
      <c r="H159" s="223">
        <v>810</v>
      </c>
      <c r="I159" s="224"/>
      <c r="J159" s="225">
        <f>ROUND(I159*H159,2)</f>
        <v>0</v>
      </c>
      <c r="K159" s="226"/>
      <c r="L159" s="227"/>
      <c r="M159" s="228" t="s">
        <v>1</v>
      </c>
      <c r="N159" s="229" t="s">
        <v>41</v>
      </c>
      <c r="O159" s="78"/>
      <c r="P159" s="204">
        <f>O159*H159</f>
        <v>0</v>
      </c>
      <c r="Q159" s="204">
        <v>0.028000000000000001</v>
      </c>
      <c r="R159" s="204">
        <f>Q159*H159</f>
        <v>22.68</v>
      </c>
      <c r="S159" s="204">
        <v>0</v>
      </c>
      <c r="T159" s="20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6" t="s">
        <v>936</v>
      </c>
      <c r="AT159" s="206" t="s">
        <v>237</v>
      </c>
      <c r="AU159" s="206" t="s">
        <v>83</v>
      </c>
      <c r="AY159" s="15" t="s">
        <v>202</v>
      </c>
      <c r="BE159" s="207">
        <f>IF(N159="základná",J159,0)</f>
        <v>0</v>
      </c>
      <c r="BF159" s="207">
        <f>IF(N159="znížená",J159,0)</f>
        <v>0</v>
      </c>
      <c r="BG159" s="207">
        <f>IF(N159="zákl. prenesená",J159,0)</f>
        <v>0</v>
      </c>
      <c r="BH159" s="207">
        <f>IF(N159="zníž. prenesená",J159,0)</f>
        <v>0</v>
      </c>
      <c r="BI159" s="207">
        <f>IF(N159="nulová",J159,0)</f>
        <v>0</v>
      </c>
      <c r="BJ159" s="15" t="s">
        <v>115</v>
      </c>
      <c r="BK159" s="207">
        <f>ROUND(I159*H159,2)</f>
        <v>0</v>
      </c>
      <c r="BL159" s="15" t="s">
        <v>936</v>
      </c>
      <c r="BM159" s="206" t="s">
        <v>851</v>
      </c>
    </row>
    <row r="160" s="2" customFormat="1" ht="33" customHeight="1">
      <c r="A160" s="34"/>
      <c r="B160" s="160"/>
      <c r="C160" s="219" t="s">
        <v>424</v>
      </c>
      <c r="D160" s="219" t="s">
        <v>237</v>
      </c>
      <c r="E160" s="220" t="s">
        <v>1504</v>
      </c>
      <c r="F160" s="221" t="s">
        <v>1505</v>
      </c>
      <c r="G160" s="222" t="s">
        <v>240</v>
      </c>
      <c r="H160" s="223">
        <v>1620</v>
      </c>
      <c r="I160" s="224"/>
      <c r="J160" s="225">
        <f>ROUND(I160*H160,2)</f>
        <v>0</v>
      </c>
      <c r="K160" s="226"/>
      <c r="L160" s="227"/>
      <c r="M160" s="228" t="s">
        <v>1</v>
      </c>
      <c r="N160" s="229" t="s">
        <v>41</v>
      </c>
      <c r="O160" s="78"/>
      <c r="P160" s="204">
        <f>O160*H160</f>
        <v>0</v>
      </c>
      <c r="Q160" s="204">
        <v>0.0060000000000000001</v>
      </c>
      <c r="R160" s="204">
        <f>Q160*H160</f>
        <v>9.7200000000000006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936</v>
      </c>
      <c r="AT160" s="206" t="s">
        <v>237</v>
      </c>
      <c r="AU160" s="206" t="s">
        <v>83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936</v>
      </c>
      <c r="BM160" s="206" t="s">
        <v>1506</v>
      </c>
    </row>
    <row r="161" s="2" customFormat="1" ht="16.5" customHeight="1">
      <c r="A161" s="34"/>
      <c r="B161" s="160"/>
      <c r="C161" s="194" t="s">
        <v>469</v>
      </c>
      <c r="D161" s="194" t="s">
        <v>203</v>
      </c>
      <c r="E161" s="195" t="s">
        <v>1424</v>
      </c>
      <c r="F161" s="196" t="s">
        <v>1425</v>
      </c>
      <c r="G161" s="197" t="s">
        <v>1426</v>
      </c>
      <c r="H161" s="236"/>
      <c r="I161" s="199"/>
      <c r="J161" s="200">
        <f>ROUND(I161*H161,2)</f>
        <v>0</v>
      </c>
      <c r="K161" s="201"/>
      <c r="L161" s="35"/>
      <c r="M161" s="202" t="s">
        <v>1</v>
      </c>
      <c r="N161" s="203" t="s">
        <v>41</v>
      </c>
      <c r="O161" s="78"/>
      <c r="P161" s="204">
        <f>O161*H161</f>
        <v>0</v>
      </c>
      <c r="Q161" s="204">
        <v>0</v>
      </c>
      <c r="R161" s="204">
        <f>Q161*H161</f>
        <v>0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207</v>
      </c>
      <c r="AT161" s="206" t="s">
        <v>203</v>
      </c>
      <c r="AU161" s="206" t="s">
        <v>83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207</v>
      </c>
      <c r="BM161" s="206" t="s">
        <v>1507</v>
      </c>
    </row>
    <row r="162" s="2" customFormat="1" ht="16.5" customHeight="1">
      <c r="A162" s="34"/>
      <c r="B162" s="160"/>
      <c r="C162" s="194" t="s">
        <v>473</v>
      </c>
      <c r="D162" s="194" t="s">
        <v>203</v>
      </c>
      <c r="E162" s="195" t="s">
        <v>1428</v>
      </c>
      <c r="F162" s="196" t="s">
        <v>1429</v>
      </c>
      <c r="G162" s="197" t="s">
        <v>1426</v>
      </c>
      <c r="H162" s="236"/>
      <c r="I162" s="199"/>
      <c r="J162" s="200">
        <f>ROUND(I162*H162,2)</f>
        <v>0</v>
      </c>
      <c r="K162" s="201"/>
      <c r="L162" s="35"/>
      <c r="M162" s="202" t="s">
        <v>1</v>
      </c>
      <c r="N162" s="203" t="s">
        <v>41</v>
      </c>
      <c r="O162" s="78"/>
      <c r="P162" s="204">
        <f>O162*H162</f>
        <v>0</v>
      </c>
      <c r="Q162" s="204">
        <v>0</v>
      </c>
      <c r="R162" s="204">
        <f>Q162*H162</f>
        <v>0</v>
      </c>
      <c r="S162" s="204">
        <v>0</v>
      </c>
      <c r="T162" s="205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6" t="s">
        <v>207</v>
      </c>
      <c r="AT162" s="206" t="s">
        <v>203</v>
      </c>
      <c r="AU162" s="206" t="s">
        <v>83</v>
      </c>
      <c r="AY162" s="15" t="s">
        <v>202</v>
      </c>
      <c r="BE162" s="207">
        <f>IF(N162="základná",J162,0)</f>
        <v>0</v>
      </c>
      <c r="BF162" s="207">
        <f>IF(N162="znížená",J162,0)</f>
        <v>0</v>
      </c>
      <c r="BG162" s="207">
        <f>IF(N162="zákl. prenesená",J162,0)</f>
        <v>0</v>
      </c>
      <c r="BH162" s="207">
        <f>IF(N162="zníž. prenesená",J162,0)</f>
        <v>0</v>
      </c>
      <c r="BI162" s="207">
        <f>IF(N162="nulová",J162,0)</f>
        <v>0</v>
      </c>
      <c r="BJ162" s="15" t="s">
        <v>115</v>
      </c>
      <c r="BK162" s="207">
        <f>ROUND(I162*H162,2)</f>
        <v>0</v>
      </c>
      <c r="BL162" s="15" t="s">
        <v>207</v>
      </c>
      <c r="BM162" s="206" t="s">
        <v>1508</v>
      </c>
    </row>
    <row r="163" s="2" customFormat="1" ht="16.5" customHeight="1">
      <c r="A163" s="34"/>
      <c r="B163" s="160"/>
      <c r="C163" s="194" t="s">
        <v>481</v>
      </c>
      <c r="D163" s="194" t="s">
        <v>203</v>
      </c>
      <c r="E163" s="195" t="s">
        <v>1509</v>
      </c>
      <c r="F163" s="196" t="s">
        <v>1432</v>
      </c>
      <c r="G163" s="197" t="s">
        <v>1426</v>
      </c>
      <c r="H163" s="236"/>
      <c r="I163" s="199"/>
      <c r="J163" s="200">
        <f>ROUND(I163*H163,2)</f>
        <v>0</v>
      </c>
      <c r="K163" s="201"/>
      <c r="L163" s="35"/>
      <c r="M163" s="202" t="s">
        <v>1</v>
      </c>
      <c r="N163" s="203" t="s">
        <v>41</v>
      </c>
      <c r="O163" s="78"/>
      <c r="P163" s="204">
        <f>O163*H163</f>
        <v>0</v>
      </c>
      <c r="Q163" s="204">
        <v>0</v>
      </c>
      <c r="R163" s="204">
        <f>Q163*H163</f>
        <v>0</v>
      </c>
      <c r="S163" s="204">
        <v>0</v>
      </c>
      <c r="T163" s="20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6" t="s">
        <v>207</v>
      </c>
      <c r="AT163" s="206" t="s">
        <v>203</v>
      </c>
      <c r="AU163" s="206" t="s">
        <v>83</v>
      </c>
      <c r="AY163" s="15" t="s">
        <v>202</v>
      </c>
      <c r="BE163" s="207">
        <f>IF(N163="základná",J163,0)</f>
        <v>0</v>
      </c>
      <c r="BF163" s="207">
        <f>IF(N163="znížená",J163,0)</f>
        <v>0</v>
      </c>
      <c r="BG163" s="207">
        <f>IF(N163="zákl. prenesená",J163,0)</f>
        <v>0</v>
      </c>
      <c r="BH163" s="207">
        <f>IF(N163="zníž. prenesená",J163,0)</f>
        <v>0</v>
      </c>
      <c r="BI163" s="207">
        <f>IF(N163="nulová",J163,0)</f>
        <v>0</v>
      </c>
      <c r="BJ163" s="15" t="s">
        <v>115</v>
      </c>
      <c r="BK163" s="207">
        <f>ROUND(I163*H163,2)</f>
        <v>0</v>
      </c>
      <c r="BL163" s="15" t="s">
        <v>207</v>
      </c>
      <c r="BM163" s="206" t="s">
        <v>1510</v>
      </c>
    </row>
    <row r="164" s="11" customFormat="1" ht="25.92" customHeight="1">
      <c r="A164" s="11"/>
      <c r="B164" s="183"/>
      <c r="C164" s="11"/>
      <c r="D164" s="184" t="s">
        <v>74</v>
      </c>
      <c r="E164" s="185" t="s">
        <v>779</v>
      </c>
      <c r="F164" s="185" t="s">
        <v>232</v>
      </c>
      <c r="G164" s="11"/>
      <c r="H164" s="11"/>
      <c r="I164" s="186"/>
      <c r="J164" s="187">
        <f>BK164</f>
        <v>0</v>
      </c>
      <c r="K164" s="11"/>
      <c r="L164" s="183"/>
      <c r="M164" s="188"/>
      <c r="N164" s="189"/>
      <c r="O164" s="189"/>
      <c r="P164" s="190">
        <f>SUM(P165:P168)</f>
        <v>0</v>
      </c>
      <c r="Q164" s="189"/>
      <c r="R164" s="190">
        <f>SUM(R165:R168)</f>
        <v>0</v>
      </c>
      <c r="S164" s="189"/>
      <c r="T164" s="191">
        <f>SUM(T165:T168)</f>
        <v>0</v>
      </c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R164" s="184" t="s">
        <v>83</v>
      </c>
      <c r="AT164" s="192" t="s">
        <v>74</v>
      </c>
      <c r="AU164" s="192" t="s">
        <v>75</v>
      </c>
      <c r="AY164" s="184" t="s">
        <v>202</v>
      </c>
      <c r="BK164" s="193">
        <f>SUM(BK165:BK168)</f>
        <v>0</v>
      </c>
    </row>
    <row r="165" s="2" customFormat="1" ht="24.15" customHeight="1">
      <c r="A165" s="34"/>
      <c r="B165" s="160"/>
      <c r="C165" s="194" t="s">
        <v>440</v>
      </c>
      <c r="D165" s="194" t="s">
        <v>203</v>
      </c>
      <c r="E165" s="195" t="s">
        <v>1434</v>
      </c>
      <c r="F165" s="196" t="s">
        <v>1435</v>
      </c>
      <c r="G165" s="197" t="s">
        <v>1436</v>
      </c>
      <c r="H165" s="198">
        <v>1</v>
      </c>
      <c r="I165" s="199"/>
      <c r="J165" s="200">
        <f>ROUND(I165*H165,2)</f>
        <v>0</v>
      </c>
      <c r="K165" s="201"/>
      <c r="L165" s="35"/>
      <c r="M165" s="202" t="s">
        <v>1</v>
      </c>
      <c r="N165" s="203" t="s">
        <v>41</v>
      </c>
      <c r="O165" s="78"/>
      <c r="P165" s="204">
        <f>O165*H165</f>
        <v>0</v>
      </c>
      <c r="Q165" s="204">
        <v>0</v>
      </c>
      <c r="R165" s="204">
        <f>Q165*H165</f>
        <v>0</v>
      </c>
      <c r="S165" s="204">
        <v>0</v>
      </c>
      <c r="T165" s="20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6" t="s">
        <v>216</v>
      </c>
      <c r="AT165" s="206" t="s">
        <v>203</v>
      </c>
      <c r="AU165" s="206" t="s">
        <v>83</v>
      </c>
      <c r="AY165" s="15" t="s">
        <v>202</v>
      </c>
      <c r="BE165" s="207">
        <f>IF(N165="základná",J165,0)</f>
        <v>0</v>
      </c>
      <c r="BF165" s="207">
        <f>IF(N165="znížená",J165,0)</f>
        <v>0</v>
      </c>
      <c r="BG165" s="207">
        <f>IF(N165="zákl. prenesená",J165,0)</f>
        <v>0</v>
      </c>
      <c r="BH165" s="207">
        <f>IF(N165="zníž. prenesená",J165,0)</f>
        <v>0</v>
      </c>
      <c r="BI165" s="207">
        <f>IF(N165="nulová",J165,0)</f>
        <v>0</v>
      </c>
      <c r="BJ165" s="15" t="s">
        <v>115</v>
      </c>
      <c r="BK165" s="207">
        <f>ROUND(I165*H165,2)</f>
        <v>0</v>
      </c>
      <c r="BL165" s="15" t="s">
        <v>216</v>
      </c>
      <c r="BM165" s="206" t="s">
        <v>1511</v>
      </c>
    </row>
    <row r="166" s="2" customFormat="1" ht="44.25" customHeight="1">
      <c r="A166" s="34"/>
      <c r="B166" s="160"/>
      <c r="C166" s="194" t="s">
        <v>444</v>
      </c>
      <c r="D166" s="194" t="s">
        <v>203</v>
      </c>
      <c r="E166" s="195" t="s">
        <v>1438</v>
      </c>
      <c r="F166" s="196" t="s">
        <v>1439</v>
      </c>
      <c r="G166" s="197" t="s">
        <v>1436</v>
      </c>
      <c r="H166" s="198">
        <v>1</v>
      </c>
      <c r="I166" s="199"/>
      <c r="J166" s="200">
        <f>ROUND(I166*H166,2)</f>
        <v>0</v>
      </c>
      <c r="K166" s="201"/>
      <c r="L166" s="35"/>
      <c r="M166" s="202" t="s">
        <v>1</v>
      </c>
      <c r="N166" s="203" t="s">
        <v>41</v>
      </c>
      <c r="O166" s="78"/>
      <c r="P166" s="204">
        <f>O166*H166</f>
        <v>0</v>
      </c>
      <c r="Q166" s="204">
        <v>0</v>
      </c>
      <c r="R166" s="204">
        <f>Q166*H166</f>
        <v>0</v>
      </c>
      <c r="S166" s="204">
        <v>0</v>
      </c>
      <c r="T166" s="20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6" t="s">
        <v>216</v>
      </c>
      <c r="AT166" s="206" t="s">
        <v>203</v>
      </c>
      <c r="AU166" s="206" t="s">
        <v>83</v>
      </c>
      <c r="AY166" s="15" t="s">
        <v>202</v>
      </c>
      <c r="BE166" s="207">
        <f>IF(N166="základná",J166,0)</f>
        <v>0</v>
      </c>
      <c r="BF166" s="207">
        <f>IF(N166="znížená",J166,0)</f>
        <v>0</v>
      </c>
      <c r="BG166" s="207">
        <f>IF(N166="zákl. prenesená",J166,0)</f>
        <v>0</v>
      </c>
      <c r="BH166" s="207">
        <f>IF(N166="zníž. prenesená",J166,0)</f>
        <v>0</v>
      </c>
      <c r="BI166" s="207">
        <f>IF(N166="nulová",J166,0)</f>
        <v>0</v>
      </c>
      <c r="BJ166" s="15" t="s">
        <v>115</v>
      </c>
      <c r="BK166" s="207">
        <f>ROUND(I166*H166,2)</f>
        <v>0</v>
      </c>
      <c r="BL166" s="15" t="s">
        <v>216</v>
      </c>
      <c r="BM166" s="206" t="s">
        <v>1512</v>
      </c>
    </row>
    <row r="167" s="2" customFormat="1" ht="16.5" customHeight="1">
      <c r="A167" s="34"/>
      <c r="B167" s="160"/>
      <c r="C167" s="194" t="s">
        <v>448</v>
      </c>
      <c r="D167" s="194" t="s">
        <v>203</v>
      </c>
      <c r="E167" s="195" t="s">
        <v>1441</v>
      </c>
      <c r="F167" s="196" t="s">
        <v>1442</v>
      </c>
      <c r="G167" s="197" t="s">
        <v>1436</v>
      </c>
      <c r="H167" s="198">
        <v>1</v>
      </c>
      <c r="I167" s="199"/>
      <c r="J167" s="200">
        <f>ROUND(I167*H167,2)</f>
        <v>0</v>
      </c>
      <c r="K167" s="201"/>
      <c r="L167" s="35"/>
      <c r="M167" s="202" t="s">
        <v>1</v>
      </c>
      <c r="N167" s="203" t="s">
        <v>41</v>
      </c>
      <c r="O167" s="78"/>
      <c r="P167" s="204">
        <f>O167*H167</f>
        <v>0</v>
      </c>
      <c r="Q167" s="204">
        <v>0</v>
      </c>
      <c r="R167" s="204">
        <f>Q167*H167</f>
        <v>0</v>
      </c>
      <c r="S167" s="204">
        <v>0</v>
      </c>
      <c r="T167" s="20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6" t="s">
        <v>216</v>
      </c>
      <c r="AT167" s="206" t="s">
        <v>203</v>
      </c>
      <c r="AU167" s="206" t="s">
        <v>83</v>
      </c>
      <c r="AY167" s="15" t="s">
        <v>202</v>
      </c>
      <c r="BE167" s="207">
        <f>IF(N167="základná",J167,0)</f>
        <v>0</v>
      </c>
      <c r="BF167" s="207">
        <f>IF(N167="znížená",J167,0)</f>
        <v>0</v>
      </c>
      <c r="BG167" s="207">
        <f>IF(N167="zákl. prenesená",J167,0)</f>
        <v>0</v>
      </c>
      <c r="BH167" s="207">
        <f>IF(N167="zníž. prenesená",J167,0)</f>
        <v>0</v>
      </c>
      <c r="BI167" s="207">
        <f>IF(N167="nulová",J167,0)</f>
        <v>0</v>
      </c>
      <c r="BJ167" s="15" t="s">
        <v>115</v>
      </c>
      <c r="BK167" s="207">
        <f>ROUND(I167*H167,2)</f>
        <v>0</v>
      </c>
      <c r="BL167" s="15" t="s">
        <v>216</v>
      </c>
      <c r="BM167" s="206" t="s">
        <v>1513</v>
      </c>
    </row>
    <row r="168" s="2" customFormat="1" ht="16.5" customHeight="1">
      <c r="A168" s="34"/>
      <c r="B168" s="160"/>
      <c r="C168" s="194" t="s">
        <v>452</v>
      </c>
      <c r="D168" s="194" t="s">
        <v>203</v>
      </c>
      <c r="E168" s="195" t="s">
        <v>1444</v>
      </c>
      <c r="F168" s="196" t="s">
        <v>1445</v>
      </c>
      <c r="G168" s="197" t="s">
        <v>1436</v>
      </c>
      <c r="H168" s="198">
        <v>1</v>
      </c>
      <c r="I168" s="199"/>
      <c r="J168" s="200">
        <f>ROUND(I168*H168,2)</f>
        <v>0</v>
      </c>
      <c r="K168" s="201"/>
      <c r="L168" s="35"/>
      <c r="M168" s="208" t="s">
        <v>1</v>
      </c>
      <c r="N168" s="209" t="s">
        <v>41</v>
      </c>
      <c r="O168" s="210"/>
      <c r="P168" s="211">
        <f>O168*H168</f>
        <v>0</v>
      </c>
      <c r="Q168" s="211">
        <v>0</v>
      </c>
      <c r="R168" s="211">
        <f>Q168*H168</f>
        <v>0</v>
      </c>
      <c r="S168" s="211">
        <v>0</v>
      </c>
      <c r="T168" s="212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6" t="s">
        <v>216</v>
      </c>
      <c r="AT168" s="206" t="s">
        <v>203</v>
      </c>
      <c r="AU168" s="206" t="s">
        <v>83</v>
      </c>
      <c r="AY168" s="15" t="s">
        <v>202</v>
      </c>
      <c r="BE168" s="207">
        <f>IF(N168="základná",J168,0)</f>
        <v>0</v>
      </c>
      <c r="BF168" s="207">
        <f>IF(N168="znížená",J168,0)</f>
        <v>0</v>
      </c>
      <c r="BG168" s="207">
        <f>IF(N168="zákl. prenesená",J168,0)</f>
        <v>0</v>
      </c>
      <c r="BH168" s="207">
        <f>IF(N168="zníž. prenesená",J168,0)</f>
        <v>0</v>
      </c>
      <c r="BI168" s="207">
        <f>IF(N168="nulová",J168,0)</f>
        <v>0</v>
      </c>
      <c r="BJ168" s="15" t="s">
        <v>115</v>
      </c>
      <c r="BK168" s="207">
        <f>ROUND(I168*H168,2)</f>
        <v>0</v>
      </c>
      <c r="BL168" s="15" t="s">
        <v>216</v>
      </c>
      <c r="BM168" s="206" t="s">
        <v>1514</v>
      </c>
    </row>
    <row r="169" s="2" customFormat="1" ht="6.96" customHeight="1">
      <c r="A169" s="34"/>
      <c r="B169" s="61"/>
      <c r="C169" s="62"/>
      <c r="D169" s="62"/>
      <c r="E169" s="62"/>
      <c r="F169" s="62"/>
      <c r="G169" s="62"/>
      <c r="H169" s="62"/>
      <c r="I169" s="62"/>
      <c r="J169" s="62"/>
      <c r="K169" s="62"/>
      <c r="L169" s="35"/>
      <c r="M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</row>
  </sheetData>
  <autoFilter ref="C133:K168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06:F106"/>
    <mergeCell ref="D107:F107"/>
    <mergeCell ref="D108:F108"/>
    <mergeCell ref="D109:F109"/>
    <mergeCell ref="D110:F110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139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1515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J111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ROUND((SUM(BE111:BE118) + SUM(BE138:BE234)),  2)</f>
        <v>0</v>
      </c>
      <c r="G35" s="139"/>
      <c r="H35" s="139"/>
      <c r="I35" s="140">
        <v>0.23000000000000001</v>
      </c>
      <c r="J35" s="138">
        <f>ROUND(((SUM(BE111:BE118) + SUM(BE138:BE234))*I35),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ROUND((SUM(BF111:BF118) + SUM(BF138:BF234)),  2)</f>
        <v>0</v>
      </c>
      <c r="G36" s="34"/>
      <c r="H36" s="34"/>
      <c r="I36" s="142">
        <v>0.23000000000000001</v>
      </c>
      <c r="J36" s="141">
        <f>ROUND(((SUM(BF111:BF118) + SUM(BF138:BF234))*I36),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ROUND((SUM(BG111:BG118) + SUM(BG138:BG234)),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ROUND((SUM(BH111:BH118) + SUM(BH138:BH234)),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ROUND((SUM(BI111:BI118) + SUM(BI138:BI234)),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SO404.1 - TERENNÉ A SADOVÉ ÚPRAVY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J138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1516</v>
      </c>
      <c r="E97" s="156"/>
      <c r="F97" s="156"/>
      <c r="G97" s="156"/>
      <c r="H97" s="156"/>
      <c r="I97" s="156"/>
      <c r="J97" s="157">
        <f>J139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2" customFormat="1" ht="19.92" customHeight="1">
      <c r="A98" s="12"/>
      <c r="B98" s="213"/>
      <c r="C98" s="12"/>
      <c r="D98" s="214" t="s">
        <v>1517</v>
      </c>
      <c r="E98" s="215"/>
      <c r="F98" s="215"/>
      <c r="G98" s="215"/>
      <c r="H98" s="215"/>
      <c r="I98" s="215"/>
      <c r="J98" s="216">
        <f>J140</f>
        <v>0</v>
      </c>
      <c r="K98" s="12"/>
      <c r="L98" s="213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idden="1" s="12" customFormat="1" ht="19.92" customHeight="1">
      <c r="A99" s="12"/>
      <c r="B99" s="213"/>
      <c r="C99" s="12"/>
      <c r="D99" s="214" t="s">
        <v>1518</v>
      </c>
      <c r="E99" s="215"/>
      <c r="F99" s="215"/>
      <c r="G99" s="215"/>
      <c r="H99" s="215"/>
      <c r="I99" s="215"/>
      <c r="J99" s="216">
        <f>J147</f>
        <v>0</v>
      </c>
      <c r="K99" s="12"/>
      <c r="L99" s="213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idden="1" s="9" customFormat="1" ht="24.96" customHeight="1">
      <c r="A100" s="9"/>
      <c r="B100" s="154"/>
      <c r="C100" s="9"/>
      <c r="D100" s="155" t="s">
        <v>1519</v>
      </c>
      <c r="E100" s="156"/>
      <c r="F100" s="156"/>
      <c r="G100" s="156"/>
      <c r="H100" s="156"/>
      <c r="I100" s="156"/>
      <c r="J100" s="157">
        <f>J154</f>
        <v>0</v>
      </c>
      <c r="K100" s="9"/>
      <c r="L100" s="154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hidden="1" s="12" customFormat="1" ht="19.92" customHeight="1">
      <c r="A101" s="12"/>
      <c r="B101" s="213"/>
      <c r="C101" s="12"/>
      <c r="D101" s="214" t="s">
        <v>1520</v>
      </c>
      <c r="E101" s="215"/>
      <c r="F101" s="215"/>
      <c r="G101" s="215"/>
      <c r="H101" s="215"/>
      <c r="I101" s="215"/>
      <c r="J101" s="216">
        <f>J155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12" customFormat="1" ht="14.88" customHeight="1">
      <c r="A102" s="12"/>
      <c r="B102" s="213"/>
      <c r="C102" s="12"/>
      <c r="D102" s="214" t="s">
        <v>1521</v>
      </c>
      <c r="E102" s="215"/>
      <c r="F102" s="215"/>
      <c r="G102" s="215"/>
      <c r="H102" s="215"/>
      <c r="I102" s="215"/>
      <c r="J102" s="216">
        <f>J173</f>
        <v>0</v>
      </c>
      <c r="K102" s="12"/>
      <c r="L102" s="213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hidden="1" s="12" customFormat="1" ht="19.92" customHeight="1">
      <c r="A103" s="12"/>
      <c r="B103" s="213"/>
      <c r="C103" s="12"/>
      <c r="D103" s="214" t="s">
        <v>1522</v>
      </c>
      <c r="E103" s="215"/>
      <c r="F103" s="215"/>
      <c r="G103" s="215"/>
      <c r="H103" s="215"/>
      <c r="I103" s="215"/>
      <c r="J103" s="216">
        <f>J177</f>
        <v>0</v>
      </c>
      <c r="K103" s="12"/>
      <c r="L103" s="213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hidden="1" s="12" customFormat="1" ht="14.88" customHeight="1">
      <c r="A104" s="12"/>
      <c r="B104" s="213"/>
      <c r="C104" s="12"/>
      <c r="D104" s="214" t="s">
        <v>1523</v>
      </c>
      <c r="E104" s="215"/>
      <c r="F104" s="215"/>
      <c r="G104" s="215"/>
      <c r="H104" s="215"/>
      <c r="I104" s="215"/>
      <c r="J104" s="216">
        <f>J190</f>
        <v>0</v>
      </c>
      <c r="K104" s="12"/>
      <c r="L104" s="213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hidden="1" s="12" customFormat="1" ht="14.88" customHeight="1">
      <c r="A105" s="12"/>
      <c r="B105" s="213"/>
      <c r="C105" s="12"/>
      <c r="D105" s="214" t="s">
        <v>1524</v>
      </c>
      <c r="E105" s="215"/>
      <c r="F105" s="215"/>
      <c r="G105" s="215"/>
      <c r="H105" s="215"/>
      <c r="I105" s="215"/>
      <c r="J105" s="216">
        <f>J194</f>
        <v>0</v>
      </c>
      <c r="K105" s="12"/>
      <c r="L105" s="213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</row>
    <row r="106" hidden="1" s="12" customFormat="1" ht="19.92" customHeight="1">
      <c r="A106" s="12"/>
      <c r="B106" s="213"/>
      <c r="C106" s="12"/>
      <c r="D106" s="214" t="s">
        <v>1525</v>
      </c>
      <c r="E106" s="215"/>
      <c r="F106" s="215"/>
      <c r="G106" s="215"/>
      <c r="H106" s="215"/>
      <c r="I106" s="215"/>
      <c r="J106" s="216">
        <f>J200</f>
        <v>0</v>
      </c>
      <c r="K106" s="12"/>
      <c r="L106" s="213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hidden="1" s="12" customFormat="1" ht="19.92" customHeight="1">
      <c r="A107" s="12"/>
      <c r="B107" s="213"/>
      <c r="C107" s="12"/>
      <c r="D107" s="214" t="s">
        <v>1526</v>
      </c>
      <c r="E107" s="215"/>
      <c r="F107" s="215"/>
      <c r="G107" s="215"/>
      <c r="H107" s="215"/>
      <c r="I107" s="215"/>
      <c r="J107" s="216">
        <f>J215</f>
        <v>0</v>
      </c>
      <c r="K107" s="12"/>
      <c r="L107" s="213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</row>
    <row r="108" hidden="1" s="12" customFormat="1" ht="19.92" customHeight="1">
      <c r="A108" s="12"/>
      <c r="B108" s="213"/>
      <c r="C108" s="12"/>
      <c r="D108" s="214" t="s">
        <v>1527</v>
      </c>
      <c r="E108" s="215"/>
      <c r="F108" s="215"/>
      <c r="G108" s="215"/>
      <c r="H108" s="215"/>
      <c r="I108" s="215"/>
      <c r="J108" s="216">
        <f>J229</f>
        <v>0</v>
      </c>
      <c r="K108" s="12"/>
      <c r="L108" s="213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</row>
    <row r="109" hidden="1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hidden="1" s="2" customFormat="1" ht="29.28" customHeight="1">
      <c r="A111" s="34"/>
      <c r="B111" s="35"/>
      <c r="C111" s="153" t="s">
        <v>178</v>
      </c>
      <c r="D111" s="34"/>
      <c r="E111" s="34"/>
      <c r="F111" s="34"/>
      <c r="G111" s="34"/>
      <c r="H111" s="34"/>
      <c r="I111" s="34"/>
      <c r="J111" s="158">
        <f>ROUND(J112 + J113 + J114 + J115 + J116 + J117,2)</f>
        <v>0</v>
      </c>
      <c r="K111" s="34"/>
      <c r="L111" s="56"/>
      <c r="N111" s="159" t="s">
        <v>39</v>
      </c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hidden="1" s="2" customFormat="1" ht="18" customHeight="1">
      <c r="A112" s="34"/>
      <c r="B112" s="160"/>
      <c r="C112" s="161"/>
      <c r="D112" s="162" t="s">
        <v>179</v>
      </c>
      <c r="E112" s="163"/>
      <c r="F112" s="163"/>
      <c r="G112" s="161"/>
      <c r="H112" s="161"/>
      <c r="I112" s="161"/>
      <c r="J112" s="164">
        <v>0</v>
      </c>
      <c r="K112" s="161"/>
      <c r="L112" s="165"/>
      <c r="M112" s="166"/>
      <c r="N112" s="167" t="s">
        <v>41</v>
      </c>
      <c r="O112" s="166"/>
      <c r="P112" s="166"/>
      <c r="Q112" s="166"/>
      <c r="R112" s="166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8" t="s">
        <v>180</v>
      </c>
      <c r="AZ112" s="166"/>
      <c r="BA112" s="166"/>
      <c r="BB112" s="166"/>
      <c r="BC112" s="166"/>
      <c r="BD112" s="166"/>
      <c r="BE112" s="169">
        <f>IF(N112="základná",J112,0)</f>
        <v>0</v>
      </c>
      <c r="BF112" s="169">
        <f>IF(N112="znížená",J112,0)</f>
        <v>0</v>
      </c>
      <c r="BG112" s="169">
        <f>IF(N112="zákl. prenesená",J112,0)</f>
        <v>0</v>
      </c>
      <c r="BH112" s="169">
        <f>IF(N112="zníž. prenesená",J112,0)</f>
        <v>0</v>
      </c>
      <c r="BI112" s="169">
        <f>IF(N112="nulová",J112,0)</f>
        <v>0</v>
      </c>
      <c r="BJ112" s="168" t="s">
        <v>115</v>
      </c>
      <c r="BK112" s="166"/>
      <c r="BL112" s="166"/>
      <c r="BM112" s="166"/>
    </row>
    <row r="113" hidden="1" s="2" customFormat="1" ht="18" customHeight="1">
      <c r="A113" s="34"/>
      <c r="B113" s="160"/>
      <c r="C113" s="161"/>
      <c r="D113" s="162" t="s">
        <v>181</v>
      </c>
      <c r="E113" s="163"/>
      <c r="F113" s="163"/>
      <c r="G113" s="161"/>
      <c r="H113" s="161"/>
      <c r="I113" s="161"/>
      <c r="J113" s="164">
        <v>0</v>
      </c>
      <c r="K113" s="161"/>
      <c r="L113" s="165"/>
      <c r="M113" s="166"/>
      <c r="N113" s="167" t="s">
        <v>41</v>
      </c>
      <c r="O113" s="166"/>
      <c r="P113" s="166"/>
      <c r="Q113" s="166"/>
      <c r="R113" s="166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6"/>
      <c r="AW113" s="166"/>
      <c r="AX113" s="166"/>
      <c r="AY113" s="168" t="s">
        <v>180</v>
      </c>
      <c r="AZ113" s="166"/>
      <c r="BA113" s="166"/>
      <c r="BB113" s="166"/>
      <c r="BC113" s="166"/>
      <c r="BD113" s="166"/>
      <c r="BE113" s="169">
        <f>IF(N113="základná",J113,0)</f>
        <v>0</v>
      </c>
      <c r="BF113" s="169">
        <f>IF(N113="znížená",J113,0)</f>
        <v>0</v>
      </c>
      <c r="BG113" s="169">
        <f>IF(N113="zákl. prenesená",J113,0)</f>
        <v>0</v>
      </c>
      <c r="BH113" s="169">
        <f>IF(N113="zníž. prenesená",J113,0)</f>
        <v>0</v>
      </c>
      <c r="BI113" s="169">
        <f>IF(N113="nulová",J113,0)</f>
        <v>0</v>
      </c>
      <c r="BJ113" s="168" t="s">
        <v>115</v>
      </c>
      <c r="BK113" s="166"/>
      <c r="BL113" s="166"/>
      <c r="BM113" s="166"/>
    </row>
    <row r="114" hidden="1" s="2" customFormat="1" ht="18" customHeight="1">
      <c r="A114" s="34"/>
      <c r="B114" s="160"/>
      <c r="C114" s="161"/>
      <c r="D114" s="162" t="s">
        <v>182</v>
      </c>
      <c r="E114" s="163"/>
      <c r="F114" s="163"/>
      <c r="G114" s="161"/>
      <c r="H114" s="161"/>
      <c r="I114" s="161"/>
      <c r="J114" s="164">
        <v>0</v>
      </c>
      <c r="K114" s="161"/>
      <c r="L114" s="165"/>
      <c r="M114" s="166"/>
      <c r="N114" s="167" t="s">
        <v>41</v>
      </c>
      <c r="O114" s="166"/>
      <c r="P114" s="166"/>
      <c r="Q114" s="166"/>
      <c r="R114" s="166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8" t="s">
        <v>180</v>
      </c>
      <c r="AZ114" s="166"/>
      <c r="BA114" s="166"/>
      <c r="BB114" s="166"/>
      <c r="BC114" s="166"/>
      <c r="BD114" s="166"/>
      <c r="BE114" s="169">
        <f>IF(N114="základná",J114,0)</f>
        <v>0</v>
      </c>
      <c r="BF114" s="169">
        <f>IF(N114="znížená",J114,0)</f>
        <v>0</v>
      </c>
      <c r="BG114" s="169">
        <f>IF(N114="zákl. prenesená",J114,0)</f>
        <v>0</v>
      </c>
      <c r="BH114" s="169">
        <f>IF(N114="zníž. prenesená",J114,0)</f>
        <v>0</v>
      </c>
      <c r="BI114" s="169">
        <f>IF(N114="nulová",J114,0)</f>
        <v>0</v>
      </c>
      <c r="BJ114" s="168" t="s">
        <v>115</v>
      </c>
      <c r="BK114" s="166"/>
      <c r="BL114" s="166"/>
      <c r="BM114" s="166"/>
    </row>
    <row r="115" hidden="1" s="2" customFormat="1" ht="18" customHeight="1">
      <c r="A115" s="34"/>
      <c r="B115" s="160"/>
      <c r="C115" s="161"/>
      <c r="D115" s="162" t="s">
        <v>183</v>
      </c>
      <c r="E115" s="163"/>
      <c r="F115" s="163"/>
      <c r="G115" s="161"/>
      <c r="H115" s="161"/>
      <c r="I115" s="161"/>
      <c r="J115" s="164">
        <v>0</v>
      </c>
      <c r="K115" s="161"/>
      <c r="L115" s="165"/>
      <c r="M115" s="166"/>
      <c r="N115" s="167" t="s">
        <v>41</v>
      </c>
      <c r="O115" s="166"/>
      <c r="P115" s="166"/>
      <c r="Q115" s="166"/>
      <c r="R115" s="166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8" t="s">
        <v>180</v>
      </c>
      <c r="AZ115" s="166"/>
      <c r="BA115" s="166"/>
      <c r="BB115" s="166"/>
      <c r="BC115" s="166"/>
      <c r="BD115" s="166"/>
      <c r="BE115" s="169">
        <f>IF(N115="základná",J115,0)</f>
        <v>0</v>
      </c>
      <c r="BF115" s="169">
        <f>IF(N115="znížená",J115,0)</f>
        <v>0</v>
      </c>
      <c r="BG115" s="169">
        <f>IF(N115="zákl. prenesená",J115,0)</f>
        <v>0</v>
      </c>
      <c r="BH115" s="169">
        <f>IF(N115="zníž. prenesená",J115,0)</f>
        <v>0</v>
      </c>
      <c r="BI115" s="169">
        <f>IF(N115="nulová",J115,0)</f>
        <v>0</v>
      </c>
      <c r="BJ115" s="168" t="s">
        <v>115</v>
      </c>
      <c r="BK115" s="166"/>
      <c r="BL115" s="166"/>
      <c r="BM115" s="166"/>
    </row>
    <row r="116" hidden="1" s="2" customFormat="1" ht="18" customHeight="1">
      <c r="A116" s="34"/>
      <c r="B116" s="160"/>
      <c r="C116" s="161"/>
      <c r="D116" s="162" t="s">
        <v>184</v>
      </c>
      <c r="E116" s="163"/>
      <c r="F116" s="163"/>
      <c r="G116" s="161"/>
      <c r="H116" s="161"/>
      <c r="I116" s="161"/>
      <c r="J116" s="164">
        <v>0</v>
      </c>
      <c r="K116" s="161"/>
      <c r="L116" s="165"/>
      <c r="M116" s="166"/>
      <c r="N116" s="167" t="s">
        <v>41</v>
      </c>
      <c r="O116" s="166"/>
      <c r="P116" s="166"/>
      <c r="Q116" s="166"/>
      <c r="R116" s="166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6"/>
      <c r="AG116" s="166"/>
      <c r="AH116" s="166"/>
      <c r="AI116" s="166"/>
      <c r="AJ116" s="166"/>
      <c r="AK116" s="166"/>
      <c r="AL116" s="166"/>
      <c r="AM116" s="166"/>
      <c r="AN116" s="166"/>
      <c r="AO116" s="166"/>
      <c r="AP116" s="166"/>
      <c r="AQ116" s="166"/>
      <c r="AR116" s="166"/>
      <c r="AS116" s="166"/>
      <c r="AT116" s="166"/>
      <c r="AU116" s="166"/>
      <c r="AV116" s="166"/>
      <c r="AW116" s="166"/>
      <c r="AX116" s="166"/>
      <c r="AY116" s="168" t="s">
        <v>180</v>
      </c>
      <c r="AZ116" s="166"/>
      <c r="BA116" s="166"/>
      <c r="BB116" s="166"/>
      <c r="BC116" s="166"/>
      <c r="BD116" s="166"/>
      <c r="BE116" s="169">
        <f>IF(N116="základná",J116,0)</f>
        <v>0</v>
      </c>
      <c r="BF116" s="169">
        <f>IF(N116="znížená",J116,0)</f>
        <v>0</v>
      </c>
      <c r="BG116" s="169">
        <f>IF(N116="zákl. prenesená",J116,0)</f>
        <v>0</v>
      </c>
      <c r="BH116" s="169">
        <f>IF(N116="zníž. prenesená",J116,0)</f>
        <v>0</v>
      </c>
      <c r="BI116" s="169">
        <f>IF(N116="nulová",J116,0)</f>
        <v>0</v>
      </c>
      <c r="BJ116" s="168" t="s">
        <v>115</v>
      </c>
      <c r="BK116" s="166"/>
      <c r="BL116" s="166"/>
      <c r="BM116" s="166"/>
    </row>
    <row r="117" hidden="1" s="2" customFormat="1" ht="18" customHeight="1">
      <c r="A117" s="34"/>
      <c r="B117" s="160"/>
      <c r="C117" s="161"/>
      <c r="D117" s="163" t="s">
        <v>185</v>
      </c>
      <c r="E117" s="161"/>
      <c r="F117" s="161"/>
      <c r="G117" s="161"/>
      <c r="H117" s="161"/>
      <c r="I117" s="161"/>
      <c r="J117" s="164">
        <f>ROUND(J30*T117,2)</f>
        <v>0</v>
      </c>
      <c r="K117" s="161"/>
      <c r="L117" s="165"/>
      <c r="M117" s="166"/>
      <c r="N117" s="167" t="s">
        <v>41</v>
      </c>
      <c r="O117" s="166"/>
      <c r="P117" s="166"/>
      <c r="Q117" s="166"/>
      <c r="R117" s="166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6"/>
      <c r="AG117" s="166"/>
      <c r="AH117" s="166"/>
      <c r="AI117" s="166"/>
      <c r="AJ117" s="166"/>
      <c r="AK117" s="166"/>
      <c r="AL117" s="166"/>
      <c r="AM117" s="166"/>
      <c r="AN117" s="166"/>
      <c r="AO117" s="166"/>
      <c r="AP117" s="166"/>
      <c r="AQ117" s="166"/>
      <c r="AR117" s="166"/>
      <c r="AS117" s="166"/>
      <c r="AT117" s="166"/>
      <c r="AU117" s="166"/>
      <c r="AV117" s="166"/>
      <c r="AW117" s="166"/>
      <c r="AX117" s="166"/>
      <c r="AY117" s="168" t="s">
        <v>186</v>
      </c>
      <c r="AZ117" s="166"/>
      <c r="BA117" s="166"/>
      <c r="BB117" s="166"/>
      <c r="BC117" s="166"/>
      <c r="BD117" s="166"/>
      <c r="BE117" s="169">
        <f>IF(N117="základná",J117,0)</f>
        <v>0</v>
      </c>
      <c r="BF117" s="169">
        <f>IF(N117="znížená",J117,0)</f>
        <v>0</v>
      </c>
      <c r="BG117" s="169">
        <f>IF(N117="zákl. prenesená",J117,0)</f>
        <v>0</v>
      </c>
      <c r="BH117" s="169">
        <f>IF(N117="zníž. prenesená",J117,0)</f>
        <v>0</v>
      </c>
      <c r="BI117" s="169">
        <f>IF(N117="nulová",J117,0)</f>
        <v>0</v>
      </c>
      <c r="BJ117" s="168" t="s">
        <v>115</v>
      </c>
      <c r="BK117" s="166"/>
      <c r="BL117" s="166"/>
      <c r="BM117" s="166"/>
    </row>
    <row r="118" hidden="1" s="2" customForma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hidden="1" s="2" customFormat="1" ht="29.28" customHeight="1">
      <c r="A119" s="34"/>
      <c r="B119" s="35"/>
      <c r="C119" s="170" t="s">
        <v>187</v>
      </c>
      <c r="D119" s="143"/>
      <c r="E119" s="143"/>
      <c r="F119" s="143"/>
      <c r="G119" s="143"/>
      <c r="H119" s="143"/>
      <c r="I119" s="143"/>
      <c r="J119" s="171">
        <f>ROUND(J96+J111,2)</f>
        <v>0</v>
      </c>
      <c r="K119" s="143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hidden="1" s="2" customFormat="1" ht="6.96" customHeight="1">
      <c r="A120" s="34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hidden="1"/>
    <row r="122" hidden="1"/>
    <row r="123" hidden="1"/>
    <row r="124" s="2" customFormat="1" ht="6.96" customHeight="1">
      <c r="A124" s="34"/>
      <c r="B124" s="63"/>
      <c r="C124" s="64"/>
      <c r="D124" s="64"/>
      <c r="E124" s="64"/>
      <c r="F124" s="64"/>
      <c r="G124" s="64"/>
      <c r="H124" s="64"/>
      <c r="I124" s="64"/>
      <c r="J124" s="64"/>
      <c r="K124" s="6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4.96" customHeight="1">
      <c r="A125" s="34"/>
      <c r="B125" s="35"/>
      <c r="C125" s="19" t="s">
        <v>188</v>
      </c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15</v>
      </c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6.5" customHeight="1">
      <c r="A128" s="34"/>
      <c r="B128" s="35"/>
      <c r="C128" s="34"/>
      <c r="D128" s="34"/>
      <c r="E128" s="130" t="str">
        <f>E7</f>
        <v>Tlačiarne – úprava dopravnej infraštruktúry - Mesto Košice</v>
      </c>
      <c r="F128" s="28"/>
      <c r="G128" s="28"/>
      <c r="H128" s="28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168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6.5" customHeight="1">
      <c r="A130" s="34"/>
      <c r="B130" s="35"/>
      <c r="C130" s="34"/>
      <c r="D130" s="34"/>
      <c r="E130" s="68" t="str">
        <f>E9</f>
        <v>SO404.1 - TERENNÉ A SADOVÉ ÚPRAVY</v>
      </c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2" customHeight="1">
      <c r="A132" s="34"/>
      <c r="B132" s="35"/>
      <c r="C132" s="28" t="s">
        <v>19</v>
      </c>
      <c r="D132" s="34"/>
      <c r="E132" s="34"/>
      <c r="F132" s="23" t="str">
        <f>F12</f>
        <v>ul. Letná, Košice</v>
      </c>
      <c r="G132" s="34"/>
      <c r="H132" s="34"/>
      <c r="I132" s="28" t="s">
        <v>21</v>
      </c>
      <c r="J132" s="70" t="str">
        <f>IF(J12="","",J12)</f>
        <v>9. 8. 2026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6.96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25.65" customHeight="1">
      <c r="A134" s="34"/>
      <c r="B134" s="35"/>
      <c r="C134" s="28" t="s">
        <v>23</v>
      </c>
      <c r="D134" s="34"/>
      <c r="E134" s="34"/>
      <c r="F134" s="23" t="str">
        <f>E15</f>
        <v>Mesto Košice, Trieda SNP 48/A, 04011 Košice</v>
      </c>
      <c r="G134" s="34"/>
      <c r="H134" s="34"/>
      <c r="I134" s="28" t="s">
        <v>29</v>
      </c>
      <c r="J134" s="32" t="str">
        <f>E21</f>
        <v>d.g.A design graphic architecture s.r.o</v>
      </c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5.15" customHeight="1">
      <c r="A135" s="34"/>
      <c r="B135" s="35"/>
      <c r="C135" s="28" t="s">
        <v>27</v>
      </c>
      <c r="D135" s="34"/>
      <c r="E135" s="34"/>
      <c r="F135" s="23" t="str">
        <f>IF(E18="","",E18)</f>
        <v>Vyplň údaj</v>
      </c>
      <c r="G135" s="34"/>
      <c r="H135" s="34"/>
      <c r="I135" s="28" t="s">
        <v>32</v>
      </c>
      <c r="J135" s="32" t="str">
        <f>E24</f>
        <v xml:space="preserve"> </v>
      </c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0.32" customHeight="1">
      <c r="A136" s="34"/>
      <c r="B136" s="35"/>
      <c r="C136" s="34"/>
      <c r="D136" s="34"/>
      <c r="E136" s="34"/>
      <c r="F136" s="34"/>
      <c r="G136" s="34"/>
      <c r="H136" s="34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10" customFormat="1" ht="29.28" customHeight="1">
      <c r="A137" s="172"/>
      <c r="B137" s="173"/>
      <c r="C137" s="174" t="s">
        <v>189</v>
      </c>
      <c r="D137" s="175" t="s">
        <v>60</v>
      </c>
      <c r="E137" s="175" t="s">
        <v>56</v>
      </c>
      <c r="F137" s="175" t="s">
        <v>57</v>
      </c>
      <c r="G137" s="175" t="s">
        <v>190</v>
      </c>
      <c r="H137" s="175" t="s">
        <v>191</v>
      </c>
      <c r="I137" s="175" t="s">
        <v>192</v>
      </c>
      <c r="J137" s="176" t="s">
        <v>174</v>
      </c>
      <c r="K137" s="177" t="s">
        <v>193</v>
      </c>
      <c r="L137" s="178"/>
      <c r="M137" s="87" t="s">
        <v>1</v>
      </c>
      <c r="N137" s="88" t="s">
        <v>39</v>
      </c>
      <c r="O137" s="88" t="s">
        <v>194</v>
      </c>
      <c r="P137" s="88" t="s">
        <v>195</v>
      </c>
      <c r="Q137" s="88" t="s">
        <v>196</v>
      </c>
      <c r="R137" s="88" t="s">
        <v>197</v>
      </c>
      <c r="S137" s="88" t="s">
        <v>198</v>
      </c>
      <c r="T137" s="89" t="s">
        <v>199</v>
      </c>
      <c r="U137" s="172"/>
      <c r="V137" s="172"/>
      <c r="W137" s="172"/>
      <c r="X137" s="172"/>
      <c r="Y137" s="172"/>
      <c r="Z137" s="172"/>
      <c r="AA137" s="172"/>
      <c r="AB137" s="172"/>
      <c r="AC137" s="172"/>
      <c r="AD137" s="172"/>
      <c r="AE137" s="172"/>
    </row>
    <row r="138" s="2" customFormat="1" ht="22.8" customHeight="1">
      <c r="A138" s="34"/>
      <c r="B138" s="35"/>
      <c r="C138" s="94" t="s">
        <v>170</v>
      </c>
      <c r="D138" s="34"/>
      <c r="E138" s="34"/>
      <c r="F138" s="34"/>
      <c r="G138" s="34"/>
      <c r="H138" s="34"/>
      <c r="I138" s="34"/>
      <c r="J138" s="179">
        <f>BK138</f>
        <v>0</v>
      </c>
      <c r="K138" s="34"/>
      <c r="L138" s="35"/>
      <c r="M138" s="90"/>
      <c r="N138" s="74"/>
      <c r="O138" s="91"/>
      <c r="P138" s="180">
        <f>P139+P154</f>
        <v>0</v>
      </c>
      <c r="Q138" s="91"/>
      <c r="R138" s="180">
        <f>R139+R154</f>
        <v>156.99300000000002</v>
      </c>
      <c r="S138" s="91"/>
      <c r="T138" s="181">
        <f>T139+T154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T138" s="15" t="s">
        <v>74</v>
      </c>
      <c r="AU138" s="15" t="s">
        <v>176</v>
      </c>
      <c r="BK138" s="182">
        <f>BK139+BK154</f>
        <v>0</v>
      </c>
    </row>
    <row r="139" s="11" customFormat="1" ht="25.92" customHeight="1">
      <c r="A139" s="11"/>
      <c r="B139" s="183"/>
      <c r="C139" s="11"/>
      <c r="D139" s="184" t="s">
        <v>74</v>
      </c>
      <c r="E139" s="185" t="s">
        <v>1528</v>
      </c>
      <c r="F139" s="185" t="s">
        <v>1529</v>
      </c>
      <c r="G139" s="11"/>
      <c r="H139" s="11"/>
      <c r="I139" s="186"/>
      <c r="J139" s="187">
        <f>BK139</f>
        <v>0</v>
      </c>
      <c r="K139" s="11"/>
      <c r="L139" s="183"/>
      <c r="M139" s="188"/>
      <c r="N139" s="189"/>
      <c r="O139" s="189"/>
      <c r="P139" s="190">
        <f>P140+P147</f>
        <v>0</v>
      </c>
      <c r="Q139" s="189"/>
      <c r="R139" s="190">
        <f>R140+R147</f>
        <v>0.26000000000000001</v>
      </c>
      <c r="S139" s="189"/>
      <c r="T139" s="191">
        <f>T140+T147</f>
        <v>0</v>
      </c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R139" s="184" t="s">
        <v>83</v>
      </c>
      <c r="AT139" s="192" t="s">
        <v>74</v>
      </c>
      <c r="AU139" s="192" t="s">
        <v>75</v>
      </c>
      <c r="AY139" s="184" t="s">
        <v>202</v>
      </c>
      <c r="BK139" s="193">
        <f>BK140+BK147</f>
        <v>0</v>
      </c>
    </row>
    <row r="140" s="11" customFormat="1" ht="22.8" customHeight="1">
      <c r="A140" s="11"/>
      <c r="B140" s="183"/>
      <c r="C140" s="11"/>
      <c r="D140" s="184" t="s">
        <v>74</v>
      </c>
      <c r="E140" s="217" t="s">
        <v>1530</v>
      </c>
      <c r="F140" s="217" t="s">
        <v>1531</v>
      </c>
      <c r="G140" s="11"/>
      <c r="H140" s="11"/>
      <c r="I140" s="186"/>
      <c r="J140" s="218">
        <f>BK140</f>
        <v>0</v>
      </c>
      <c r="K140" s="11"/>
      <c r="L140" s="183"/>
      <c r="M140" s="188"/>
      <c r="N140" s="189"/>
      <c r="O140" s="189"/>
      <c r="P140" s="190">
        <f>SUM(P141:P146)</f>
        <v>0</v>
      </c>
      <c r="Q140" s="189"/>
      <c r="R140" s="190">
        <f>SUM(R141:R146)</f>
        <v>0</v>
      </c>
      <c r="S140" s="189"/>
      <c r="T140" s="191">
        <f>SUM(T141:T146)</f>
        <v>0</v>
      </c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R140" s="184" t="s">
        <v>83</v>
      </c>
      <c r="AT140" s="192" t="s">
        <v>74</v>
      </c>
      <c r="AU140" s="192" t="s">
        <v>83</v>
      </c>
      <c r="AY140" s="184" t="s">
        <v>202</v>
      </c>
      <c r="BK140" s="193">
        <f>SUM(BK141:BK146)</f>
        <v>0</v>
      </c>
    </row>
    <row r="141" s="2" customFormat="1" ht="44.25" customHeight="1">
      <c r="A141" s="34"/>
      <c r="B141" s="160"/>
      <c r="C141" s="194" t="s">
        <v>83</v>
      </c>
      <c r="D141" s="194" t="s">
        <v>203</v>
      </c>
      <c r="E141" s="195" t="s">
        <v>1532</v>
      </c>
      <c r="F141" s="196" t="s">
        <v>1533</v>
      </c>
      <c r="G141" s="197" t="s">
        <v>240</v>
      </c>
      <c r="H141" s="198">
        <v>10</v>
      </c>
      <c r="I141" s="199"/>
      <c r="J141" s="200">
        <f>ROUND(I141*H141,2)</f>
        <v>0</v>
      </c>
      <c r="K141" s="201"/>
      <c r="L141" s="35"/>
      <c r="M141" s="202" t="s">
        <v>1</v>
      </c>
      <c r="N141" s="203" t="s">
        <v>41</v>
      </c>
      <c r="O141" s="78"/>
      <c r="P141" s="204">
        <f>O141*H141</f>
        <v>0</v>
      </c>
      <c r="Q141" s="204">
        <v>0</v>
      </c>
      <c r="R141" s="204">
        <f>Q141*H141</f>
        <v>0</v>
      </c>
      <c r="S141" s="204">
        <v>0</v>
      </c>
      <c r="T141" s="205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218</v>
      </c>
      <c r="AT141" s="206" t="s">
        <v>203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218</v>
      </c>
      <c r="BM141" s="206" t="s">
        <v>115</v>
      </c>
    </row>
    <row r="142" s="2" customFormat="1" ht="16.5" customHeight="1">
      <c r="A142" s="34"/>
      <c r="B142" s="160"/>
      <c r="C142" s="194" t="s">
        <v>115</v>
      </c>
      <c r="D142" s="194" t="s">
        <v>203</v>
      </c>
      <c r="E142" s="195" t="s">
        <v>1534</v>
      </c>
      <c r="F142" s="196" t="s">
        <v>1535</v>
      </c>
      <c r="G142" s="197" t="s">
        <v>240</v>
      </c>
      <c r="H142" s="198">
        <v>6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</v>
      </c>
      <c r="T142" s="20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218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218</v>
      </c>
      <c r="BM142" s="206" t="s">
        <v>218</v>
      </c>
    </row>
    <row r="143" s="2" customFormat="1" ht="55.5" customHeight="1">
      <c r="A143" s="34"/>
      <c r="B143" s="160"/>
      <c r="C143" s="194" t="s">
        <v>213</v>
      </c>
      <c r="D143" s="194" t="s">
        <v>203</v>
      </c>
      <c r="E143" s="195" t="s">
        <v>1536</v>
      </c>
      <c r="F143" s="196" t="s">
        <v>1537</v>
      </c>
      <c r="G143" s="197" t="s">
        <v>268</v>
      </c>
      <c r="H143" s="198">
        <v>158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</v>
      </c>
      <c r="R143" s="204">
        <f>Q143*H143</f>
        <v>0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218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218</v>
      </c>
      <c r="BM143" s="206" t="s">
        <v>256</v>
      </c>
    </row>
    <row r="144" s="2" customFormat="1" ht="37.8" customHeight="1">
      <c r="A144" s="34"/>
      <c r="B144" s="160"/>
      <c r="C144" s="194" t="s">
        <v>252</v>
      </c>
      <c r="D144" s="194" t="s">
        <v>203</v>
      </c>
      <c r="E144" s="195" t="s">
        <v>1538</v>
      </c>
      <c r="F144" s="196" t="s">
        <v>1539</v>
      </c>
      <c r="G144" s="197" t="s">
        <v>1540</v>
      </c>
      <c r="H144" s="198">
        <v>10</v>
      </c>
      <c r="I144" s="199"/>
      <c r="J144" s="200">
        <f>ROUND(I144*H144,2)</f>
        <v>0</v>
      </c>
      <c r="K144" s="201"/>
      <c r="L144" s="35"/>
      <c r="M144" s="202" t="s">
        <v>1</v>
      </c>
      <c r="N144" s="203" t="s">
        <v>41</v>
      </c>
      <c r="O144" s="78"/>
      <c r="P144" s="204">
        <f>O144*H144</f>
        <v>0</v>
      </c>
      <c r="Q144" s="204">
        <v>0</v>
      </c>
      <c r="R144" s="204">
        <f>Q144*H144</f>
        <v>0</v>
      </c>
      <c r="S144" s="204">
        <v>0</v>
      </c>
      <c r="T144" s="205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218</v>
      </c>
      <c r="AT144" s="206" t="s">
        <v>203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218</v>
      </c>
      <c r="BM144" s="206" t="s">
        <v>241</v>
      </c>
    </row>
    <row r="145" s="2" customFormat="1" ht="16.5" customHeight="1">
      <c r="A145" s="34"/>
      <c r="B145" s="160"/>
      <c r="C145" s="194" t="s">
        <v>256</v>
      </c>
      <c r="D145" s="194" t="s">
        <v>203</v>
      </c>
      <c r="E145" s="195" t="s">
        <v>1541</v>
      </c>
      <c r="F145" s="196" t="s">
        <v>1542</v>
      </c>
      <c r="G145" s="197" t="s">
        <v>1540</v>
      </c>
      <c r="H145" s="198">
        <v>200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218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218</v>
      </c>
      <c r="BM145" s="206" t="s">
        <v>274</v>
      </c>
    </row>
    <row r="146" s="2" customFormat="1" ht="24.15" customHeight="1">
      <c r="A146" s="34"/>
      <c r="B146" s="160"/>
      <c r="C146" s="194" t="s">
        <v>262</v>
      </c>
      <c r="D146" s="194" t="s">
        <v>203</v>
      </c>
      <c r="E146" s="195" t="s">
        <v>1543</v>
      </c>
      <c r="F146" s="196" t="s">
        <v>1544</v>
      </c>
      <c r="G146" s="197" t="s">
        <v>1545</v>
      </c>
      <c r="H146" s="198">
        <v>15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218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218</v>
      </c>
      <c r="BM146" s="206" t="s">
        <v>282</v>
      </c>
    </row>
    <row r="147" s="11" customFormat="1" ht="22.8" customHeight="1">
      <c r="A147" s="11"/>
      <c r="B147" s="183"/>
      <c r="C147" s="11"/>
      <c r="D147" s="184" t="s">
        <v>74</v>
      </c>
      <c r="E147" s="217" t="s">
        <v>1546</v>
      </c>
      <c r="F147" s="217" t="s">
        <v>1547</v>
      </c>
      <c r="G147" s="11"/>
      <c r="H147" s="11"/>
      <c r="I147" s="186"/>
      <c r="J147" s="218">
        <f>BK147</f>
        <v>0</v>
      </c>
      <c r="K147" s="11"/>
      <c r="L147" s="183"/>
      <c r="M147" s="188"/>
      <c r="N147" s="189"/>
      <c r="O147" s="189"/>
      <c r="P147" s="190">
        <f>SUM(P148:P153)</f>
        <v>0</v>
      </c>
      <c r="Q147" s="189"/>
      <c r="R147" s="190">
        <f>SUM(R148:R153)</f>
        <v>0.26000000000000001</v>
      </c>
      <c r="S147" s="189"/>
      <c r="T147" s="191">
        <f>SUM(T148:T153)</f>
        <v>0</v>
      </c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R147" s="184" t="s">
        <v>83</v>
      </c>
      <c r="AT147" s="192" t="s">
        <v>74</v>
      </c>
      <c r="AU147" s="192" t="s">
        <v>83</v>
      </c>
      <c r="AY147" s="184" t="s">
        <v>202</v>
      </c>
      <c r="BK147" s="193">
        <f>SUM(BK148:BK153)</f>
        <v>0</v>
      </c>
    </row>
    <row r="148" s="2" customFormat="1" ht="49.05" customHeight="1">
      <c r="A148" s="34"/>
      <c r="B148" s="160"/>
      <c r="C148" s="194" t="s">
        <v>241</v>
      </c>
      <c r="D148" s="194" t="s">
        <v>203</v>
      </c>
      <c r="E148" s="195" t="s">
        <v>1548</v>
      </c>
      <c r="F148" s="196" t="s">
        <v>1549</v>
      </c>
      <c r="G148" s="197" t="s">
        <v>272</v>
      </c>
      <c r="H148" s="198">
        <v>155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0</v>
      </c>
      <c r="R148" s="204">
        <f>Q148*H148</f>
        <v>0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218</v>
      </c>
      <c r="AT148" s="206" t="s">
        <v>203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218</v>
      </c>
      <c r="BM148" s="206" t="s">
        <v>290</v>
      </c>
    </row>
    <row r="149" s="2" customFormat="1" ht="24.15" customHeight="1">
      <c r="A149" s="34"/>
      <c r="B149" s="160"/>
      <c r="C149" s="194" t="s">
        <v>260</v>
      </c>
      <c r="D149" s="194" t="s">
        <v>203</v>
      </c>
      <c r="E149" s="195" t="s">
        <v>1550</v>
      </c>
      <c r="F149" s="196" t="s">
        <v>1551</v>
      </c>
      <c r="G149" s="197" t="s">
        <v>272</v>
      </c>
      <c r="H149" s="198">
        <v>155</v>
      </c>
      <c r="I149" s="199"/>
      <c r="J149" s="200">
        <f>ROUND(I149*H149,2)</f>
        <v>0</v>
      </c>
      <c r="K149" s="201"/>
      <c r="L149" s="35"/>
      <c r="M149" s="202" t="s">
        <v>1</v>
      </c>
      <c r="N149" s="203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218</v>
      </c>
      <c r="AT149" s="206" t="s">
        <v>203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218</v>
      </c>
      <c r="BM149" s="206" t="s">
        <v>298</v>
      </c>
    </row>
    <row r="150" s="2" customFormat="1" ht="44.25" customHeight="1">
      <c r="A150" s="34"/>
      <c r="B150" s="160"/>
      <c r="C150" s="194" t="s">
        <v>274</v>
      </c>
      <c r="D150" s="194" t="s">
        <v>203</v>
      </c>
      <c r="E150" s="195" t="s">
        <v>1552</v>
      </c>
      <c r="F150" s="196" t="s">
        <v>1553</v>
      </c>
      <c r="G150" s="197" t="s">
        <v>272</v>
      </c>
      <c r="H150" s="198">
        <v>155</v>
      </c>
      <c r="I150" s="199"/>
      <c r="J150" s="200">
        <f>ROUND(I150*H150,2)</f>
        <v>0</v>
      </c>
      <c r="K150" s="201"/>
      <c r="L150" s="35"/>
      <c r="M150" s="202" t="s">
        <v>1</v>
      </c>
      <c r="N150" s="203" t="s">
        <v>41</v>
      </c>
      <c r="O150" s="78"/>
      <c r="P150" s="204">
        <f>O150*H150</f>
        <v>0</v>
      </c>
      <c r="Q150" s="204">
        <v>0</v>
      </c>
      <c r="R150" s="204">
        <f>Q150*H150</f>
        <v>0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218</v>
      </c>
      <c r="AT150" s="206" t="s">
        <v>203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218</v>
      </c>
      <c r="BM150" s="206" t="s">
        <v>306</v>
      </c>
    </row>
    <row r="151" s="2" customFormat="1" ht="24.15" customHeight="1">
      <c r="A151" s="34"/>
      <c r="B151" s="160"/>
      <c r="C151" s="194" t="s">
        <v>278</v>
      </c>
      <c r="D151" s="194" t="s">
        <v>203</v>
      </c>
      <c r="E151" s="195" t="s">
        <v>396</v>
      </c>
      <c r="F151" s="196" t="s">
        <v>1554</v>
      </c>
      <c r="G151" s="197" t="s">
        <v>1555</v>
      </c>
      <c r="H151" s="198">
        <v>109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0</v>
      </c>
      <c r="R151" s="204">
        <f>Q151*H151</f>
        <v>0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218</v>
      </c>
      <c r="AT151" s="206" t="s">
        <v>203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218</v>
      </c>
      <c r="BM151" s="206" t="s">
        <v>314</v>
      </c>
    </row>
    <row r="152" s="2" customFormat="1" ht="16.5" customHeight="1">
      <c r="A152" s="34"/>
      <c r="B152" s="160"/>
      <c r="C152" s="194" t="s">
        <v>282</v>
      </c>
      <c r="D152" s="194" t="s">
        <v>203</v>
      </c>
      <c r="E152" s="195" t="s">
        <v>1556</v>
      </c>
      <c r="F152" s="196" t="s">
        <v>1557</v>
      </c>
      <c r="G152" s="197" t="s">
        <v>384</v>
      </c>
      <c r="H152" s="198">
        <v>0.26000000000000001</v>
      </c>
      <c r="I152" s="199"/>
      <c r="J152" s="200">
        <f>ROUND(I152*H152,2)</f>
        <v>0</v>
      </c>
      <c r="K152" s="201"/>
      <c r="L152" s="35"/>
      <c r="M152" s="202" t="s">
        <v>1</v>
      </c>
      <c r="N152" s="203" t="s">
        <v>41</v>
      </c>
      <c r="O152" s="78"/>
      <c r="P152" s="204">
        <f>O152*H152</f>
        <v>0</v>
      </c>
      <c r="Q152" s="204">
        <v>0</v>
      </c>
      <c r="R152" s="204">
        <f>Q152*H152</f>
        <v>0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218</v>
      </c>
      <c r="AT152" s="206" t="s">
        <v>203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218</v>
      </c>
      <c r="BM152" s="206" t="s">
        <v>233</v>
      </c>
    </row>
    <row r="153" s="2" customFormat="1" ht="24.15" customHeight="1">
      <c r="A153" s="34"/>
      <c r="B153" s="160"/>
      <c r="C153" s="219" t="s">
        <v>286</v>
      </c>
      <c r="D153" s="219" t="s">
        <v>237</v>
      </c>
      <c r="E153" s="220" t="s">
        <v>1558</v>
      </c>
      <c r="F153" s="221" t="s">
        <v>1559</v>
      </c>
      <c r="G153" s="222" t="s">
        <v>1560</v>
      </c>
      <c r="H153" s="223">
        <v>13</v>
      </c>
      <c r="I153" s="224"/>
      <c r="J153" s="225">
        <f>ROUND(I153*H153,2)</f>
        <v>0</v>
      </c>
      <c r="K153" s="226"/>
      <c r="L153" s="227"/>
      <c r="M153" s="228" t="s">
        <v>1</v>
      </c>
      <c r="N153" s="229" t="s">
        <v>41</v>
      </c>
      <c r="O153" s="78"/>
      <c r="P153" s="204">
        <f>O153*H153</f>
        <v>0</v>
      </c>
      <c r="Q153" s="204">
        <v>0.02</v>
      </c>
      <c r="R153" s="204">
        <f>Q153*H153</f>
        <v>0.26000000000000001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241</v>
      </c>
      <c r="AT153" s="206" t="s">
        <v>237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218</v>
      </c>
      <c r="BM153" s="206" t="s">
        <v>403</v>
      </c>
    </row>
    <row r="154" s="11" customFormat="1" ht="25.92" customHeight="1">
      <c r="A154" s="11"/>
      <c r="B154" s="183"/>
      <c r="C154" s="11"/>
      <c r="D154" s="184" t="s">
        <v>74</v>
      </c>
      <c r="E154" s="185" t="s">
        <v>1561</v>
      </c>
      <c r="F154" s="185" t="s">
        <v>1562</v>
      </c>
      <c r="G154" s="11"/>
      <c r="H154" s="11"/>
      <c r="I154" s="186"/>
      <c r="J154" s="187">
        <f>BK154</f>
        <v>0</v>
      </c>
      <c r="K154" s="11"/>
      <c r="L154" s="183"/>
      <c r="M154" s="188"/>
      <c r="N154" s="189"/>
      <c r="O154" s="189"/>
      <c r="P154" s="190">
        <f>P155+P177+P200+P215+P229</f>
        <v>0</v>
      </c>
      <c r="Q154" s="189"/>
      <c r="R154" s="190">
        <f>R155+R177+R200+R215+R229</f>
        <v>156.73300000000003</v>
      </c>
      <c r="S154" s="189"/>
      <c r="T154" s="191">
        <f>T155+T177+T200+T215+T229</f>
        <v>0</v>
      </c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R154" s="184" t="s">
        <v>83</v>
      </c>
      <c r="AT154" s="192" t="s">
        <v>74</v>
      </c>
      <c r="AU154" s="192" t="s">
        <v>75</v>
      </c>
      <c r="AY154" s="184" t="s">
        <v>202</v>
      </c>
      <c r="BK154" s="193">
        <f>BK155+BK177+BK200+BK215+BK229</f>
        <v>0</v>
      </c>
    </row>
    <row r="155" s="11" customFormat="1" ht="22.8" customHeight="1">
      <c r="A155" s="11"/>
      <c r="B155" s="183"/>
      <c r="C155" s="11"/>
      <c r="D155" s="184" t="s">
        <v>74</v>
      </c>
      <c r="E155" s="217" t="s">
        <v>1563</v>
      </c>
      <c r="F155" s="217" t="s">
        <v>1564</v>
      </c>
      <c r="G155" s="11"/>
      <c r="H155" s="11"/>
      <c r="I155" s="186"/>
      <c r="J155" s="218">
        <f>BK155</f>
        <v>0</v>
      </c>
      <c r="K155" s="11"/>
      <c r="L155" s="183"/>
      <c r="M155" s="188"/>
      <c r="N155" s="189"/>
      <c r="O155" s="189"/>
      <c r="P155" s="190">
        <f>P156+SUM(P157:P173)</f>
        <v>0</v>
      </c>
      <c r="Q155" s="189"/>
      <c r="R155" s="190">
        <f>R156+SUM(R157:R173)</f>
        <v>7.4155999999999995</v>
      </c>
      <c r="S155" s="189"/>
      <c r="T155" s="191">
        <f>T156+SUM(T157:T173)</f>
        <v>0</v>
      </c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R155" s="184" t="s">
        <v>83</v>
      </c>
      <c r="AT155" s="192" t="s">
        <v>74</v>
      </c>
      <c r="AU155" s="192" t="s">
        <v>83</v>
      </c>
      <c r="AY155" s="184" t="s">
        <v>202</v>
      </c>
      <c r="BK155" s="193">
        <f>BK156+SUM(BK157:BK173)</f>
        <v>0</v>
      </c>
    </row>
    <row r="156" s="2" customFormat="1" ht="16.5" customHeight="1">
      <c r="A156" s="34"/>
      <c r="B156" s="160"/>
      <c r="C156" s="194" t="s">
        <v>290</v>
      </c>
      <c r="D156" s="194" t="s">
        <v>203</v>
      </c>
      <c r="E156" s="195" t="s">
        <v>1565</v>
      </c>
      <c r="F156" s="196" t="s">
        <v>1566</v>
      </c>
      <c r="G156" s="197" t="s">
        <v>240</v>
      </c>
      <c r="H156" s="198">
        <v>16</v>
      </c>
      <c r="I156" s="199"/>
      <c r="J156" s="200">
        <f>ROUND(I156*H156,2)</f>
        <v>0</v>
      </c>
      <c r="K156" s="201"/>
      <c r="L156" s="35"/>
      <c r="M156" s="202" t="s">
        <v>1</v>
      </c>
      <c r="N156" s="203" t="s">
        <v>41</v>
      </c>
      <c r="O156" s="78"/>
      <c r="P156" s="204">
        <f>O156*H156</f>
        <v>0</v>
      </c>
      <c r="Q156" s="204">
        <v>0</v>
      </c>
      <c r="R156" s="204">
        <f>Q156*H156</f>
        <v>0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218</v>
      </c>
      <c r="AT156" s="206" t="s">
        <v>203</v>
      </c>
      <c r="AU156" s="206" t="s">
        <v>115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218</v>
      </c>
      <c r="BM156" s="206" t="s">
        <v>411</v>
      </c>
    </row>
    <row r="157" s="2" customFormat="1" ht="24.15" customHeight="1">
      <c r="A157" s="34"/>
      <c r="B157" s="160"/>
      <c r="C157" s="194" t="s">
        <v>294</v>
      </c>
      <c r="D157" s="194" t="s">
        <v>203</v>
      </c>
      <c r="E157" s="195" t="s">
        <v>1567</v>
      </c>
      <c r="F157" s="196" t="s">
        <v>1568</v>
      </c>
      <c r="G157" s="197" t="s">
        <v>240</v>
      </c>
      <c r="H157" s="198">
        <v>16</v>
      </c>
      <c r="I157" s="199"/>
      <c r="J157" s="200">
        <f>ROUND(I157*H157,2)</f>
        <v>0</v>
      </c>
      <c r="K157" s="201"/>
      <c r="L157" s="35"/>
      <c r="M157" s="202" t="s">
        <v>1</v>
      </c>
      <c r="N157" s="203" t="s">
        <v>41</v>
      </c>
      <c r="O157" s="78"/>
      <c r="P157" s="204">
        <f>O157*H157</f>
        <v>0</v>
      </c>
      <c r="Q157" s="204">
        <v>0</v>
      </c>
      <c r="R157" s="204">
        <f>Q157*H157</f>
        <v>0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218</v>
      </c>
      <c r="AT157" s="206" t="s">
        <v>203</v>
      </c>
      <c r="AU157" s="206" t="s">
        <v>115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218</v>
      </c>
      <c r="BM157" s="206" t="s">
        <v>419</v>
      </c>
    </row>
    <row r="158" s="2" customFormat="1" ht="16.5" customHeight="1">
      <c r="A158" s="34"/>
      <c r="B158" s="160"/>
      <c r="C158" s="194" t="s">
        <v>298</v>
      </c>
      <c r="D158" s="194" t="s">
        <v>203</v>
      </c>
      <c r="E158" s="195" t="s">
        <v>1569</v>
      </c>
      <c r="F158" s="196" t="s">
        <v>1570</v>
      </c>
      <c r="G158" s="197" t="s">
        <v>240</v>
      </c>
      <c r="H158" s="198">
        <v>48</v>
      </c>
      <c r="I158" s="199"/>
      <c r="J158" s="200">
        <f>ROUND(I158*H158,2)</f>
        <v>0</v>
      </c>
      <c r="K158" s="201"/>
      <c r="L158" s="35"/>
      <c r="M158" s="202" t="s">
        <v>1</v>
      </c>
      <c r="N158" s="203" t="s">
        <v>41</v>
      </c>
      <c r="O158" s="78"/>
      <c r="P158" s="204">
        <f>O158*H158</f>
        <v>0</v>
      </c>
      <c r="Q158" s="204">
        <v>0</v>
      </c>
      <c r="R158" s="204">
        <f>Q158*H158</f>
        <v>0</v>
      </c>
      <c r="S158" s="204">
        <v>0</v>
      </c>
      <c r="T158" s="205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6" t="s">
        <v>218</v>
      </c>
      <c r="AT158" s="206" t="s">
        <v>203</v>
      </c>
      <c r="AU158" s="206" t="s">
        <v>115</v>
      </c>
      <c r="AY158" s="15" t="s">
        <v>202</v>
      </c>
      <c r="BE158" s="207">
        <f>IF(N158="základná",J158,0)</f>
        <v>0</v>
      </c>
      <c r="BF158" s="207">
        <f>IF(N158="znížená",J158,0)</f>
        <v>0</v>
      </c>
      <c r="BG158" s="207">
        <f>IF(N158="zákl. prenesená",J158,0)</f>
        <v>0</v>
      </c>
      <c r="BH158" s="207">
        <f>IF(N158="zníž. prenesená",J158,0)</f>
        <v>0</v>
      </c>
      <c r="BI158" s="207">
        <f>IF(N158="nulová",J158,0)</f>
        <v>0</v>
      </c>
      <c r="BJ158" s="15" t="s">
        <v>115</v>
      </c>
      <c r="BK158" s="207">
        <f>ROUND(I158*H158,2)</f>
        <v>0</v>
      </c>
      <c r="BL158" s="15" t="s">
        <v>218</v>
      </c>
      <c r="BM158" s="206" t="s">
        <v>428</v>
      </c>
    </row>
    <row r="159" s="2" customFormat="1" ht="16.5" customHeight="1">
      <c r="A159" s="34"/>
      <c r="B159" s="160"/>
      <c r="C159" s="194" t="s">
        <v>302</v>
      </c>
      <c r="D159" s="194" t="s">
        <v>203</v>
      </c>
      <c r="E159" s="195" t="s">
        <v>1571</v>
      </c>
      <c r="F159" s="196" t="s">
        <v>1572</v>
      </c>
      <c r="G159" s="197" t="s">
        <v>240</v>
      </c>
      <c r="H159" s="198">
        <v>16</v>
      </c>
      <c r="I159" s="199"/>
      <c r="J159" s="200">
        <f>ROUND(I159*H159,2)</f>
        <v>0</v>
      </c>
      <c r="K159" s="201"/>
      <c r="L159" s="35"/>
      <c r="M159" s="202" t="s">
        <v>1</v>
      </c>
      <c r="N159" s="203" t="s">
        <v>41</v>
      </c>
      <c r="O159" s="78"/>
      <c r="P159" s="204">
        <f>O159*H159</f>
        <v>0</v>
      </c>
      <c r="Q159" s="204">
        <v>0</v>
      </c>
      <c r="R159" s="204">
        <f>Q159*H159</f>
        <v>0</v>
      </c>
      <c r="S159" s="204">
        <v>0</v>
      </c>
      <c r="T159" s="20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6" t="s">
        <v>218</v>
      </c>
      <c r="AT159" s="206" t="s">
        <v>203</v>
      </c>
      <c r="AU159" s="206" t="s">
        <v>115</v>
      </c>
      <c r="AY159" s="15" t="s">
        <v>202</v>
      </c>
      <c r="BE159" s="207">
        <f>IF(N159="základná",J159,0)</f>
        <v>0</v>
      </c>
      <c r="BF159" s="207">
        <f>IF(N159="znížená",J159,0)</f>
        <v>0</v>
      </c>
      <c r="BG159" s="207">
        <f>IF(N159="zákl. prenesená",J159,0)</f>
        <v>0</v>
      </c>
      <c r="BH159" s="207">
        <f>IF(N159="zníž. prenesená",J159,0)</f>
        <v>0</v>
      </c>
      <c r="BI159" s="207">
        <f>IF(N159="nulová",J159,0)</f>
        <v>0</v>
      </c>
      <c r="BJ159" s="15" t="s">
        <v>115</v>
      </c>
      <c r="BK159" s="207">
        <f>ROUND(I159*H159,2)</f>
        <v>0</v>
      </c>
      <c r="BL159" s="15" t="s">
        <v>218</v>
      </c>
      <c r="BM159" s="206" t="s">
        <v>436</v>
      </c>
    </row>
    <row r="160" s="2" customFormat="1" ht="24.15" customHeight="1">
      <c r="A160" s="34"/>
      <c r="B160" s="160"/>
      <c r="C160" s="194" t="s">
        <v>306</v>
      </c>
      <c r="D160" s="194" t="s">
        <v>203</v>
      </c>
      <c r="E160" s="195" t="s">
        <v>1573</v>
      </c>
      <c r="F160" s="196" t="s">
        <v>1574</v>
      </c>
      <c r="G160" s="197" t="s">
        <v>268</v>
      </c>
      <c r="H160" s="198">
        <v>1.952</v>
      </c>
      <c r="I160" s="199"/>
      <c r="J160" s="200">
        <f>ROUND(I160*H160,2)</f>
        <v>0</v>
      </c>
      <c r="K160" s="201"/>
      <c r="L160" s="35"/>
      <c r="M160" s="202" t="s">
        <v>1</v>
      </c>
      <c r="N160" s="203" t="s">
        <v>41</v>
      </c>
      <c r="O160" s="78"/>
      <c r="P160" s="204">
        <f>O160*H160</f>
        <v>0</v>
      </c>
      <c r="Q160" s="204">
        <v>0</v>
      </c>
      <c r="R160" s="204">
        <f>Q160*H160</f>
        <v>0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218</v>
      </c>
      <c r="AT160" s="206" t="s">
        <v>203</v>
      </c>
      <c r="AU160" s="206" t="s">
        <v>115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218</v>
      </c>
      <c r="BM160" s="206" t="s">
        <v>444</v>
      </c>
    </row>
    <row r="161" s="2" customFormat="1" ht="16.5" customHeight="1">
      <c r="A161" s="34"/>
      <c r="B161" s="160"/>
      <c r="C161" s="194" t="s">
        <v>310</v>
      </c>
      <c r="D161" s="194" t="s">
        <v>203</v>
      </c>
      <c r="E161" s="195" t="s">
        <v>1575</v>
      </c>
      <c r="F161" s="196" t="s">
        <v>1576</v>
      </c>
      <c r="G161" s="197" t="s">
        <v>1577</v>
      </c>
      <c r="H161" s="198">
        <v>4</v>
      </c>
      <c r="I161" s="199"/>
      <c r="J161" s="200">
        <f>ROUND(I161*H161,2)</f>
        <v>0</v>
      </c>
      <c r="K161" s="201"/>
      <c r="L161" s="35"/>
      <c r="M161" s="202" t="s">
        <v>1</v>
      </c>
      <c r="N161" s="203" t="s">
        <v>41</v>
      </c>
      <c r="O161" s="78"/>
      <c r="P161" s="204">
        <f>O161*H161</f>
        <v>0</v>
      </c>
      <c r="Q161" s="204">
        <v>0</v>
      </c>
      <c r="R161" s="204">
        <f>Q161*H161</f>
        <v>0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218</v>
      </c>
      <c r="AT161" s="206" t="s">
        <v>203</v>
      </c>
      <c r="AU161" s="206" t="s">
        <v>115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218</v>
      </c>
      <c r="BM161" s="206" t="s">
        <v>452</v>
      </c>
    </row>
    <row r="162" s="2" customFormat="1" ht="16.5" customHeight="1">
      <c r="A162" s="34"/>
      <c r="B162" s="160"/>
      <c r="C162" s="194" t="s">
        <v>314</v>
      </c>
      <c r="D162" s="194" t="s">
        <v>203</v>
      </c>
      <c r="E162" s="195" t="s">
        <v>1578</v>
      </c>
      <c r="F162" s="196" t="s">
        <v>1579</v>
      </c>
      <c r="G162" s="197" t="s">
        <v>1577</v>
      </c>
      <c r="H162" s="198">
        <v>4</v>
      </c>
      <c r="I162" s="199"/>
      <c r="J162" s="200">
        <f>ROUND(I162*H162,2)</f>
        <v>0</v>
      </c>
      <c r="K162" s="201"/>
      <c r="L162" s="35"/>
      <c r="M162" s="202" t="s">
        <v>1</v>
      </c>
      <c r="N162" s="203" t="s">
        <v>41</v>
      </c>
      <c r="O162" s="78"/>
      <c r="P162" s="204">
        <f>O162*H162</f>
        <v>0</v>
      </c>
      <c r="Q162" s="204">
        <v>0</v>
      </c>
      <c r="R162" s="204">
        <f>Q162*H162</f>
        <v>0</v>
      </c>
      <c r="S162" s="204">
        <v>0</v>
      </c>
      <c r="T162" s="205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6" t="s">
        <v>218</v>
      </c>
      <c r="AT162" s="206" t="s">
        <v>203</v>
      </c>
      <c r="AU162" s="206" t="s">
        <v>115</v>
      </c>
      <c r="AY162" s="15" t="s">
        <v>202</v>
      </c>
      <c r="BE162" s="207">
        <f>IF(N162="základná",J162,0)</f>
        <v>0</v>
      </c>
      <c r="BF162" s="207">
        <f>IF(N162="znížená",J162,0)</f>
        <v>0</v>
      </c>
      <c r="BG162" s="207">
        <f>IF(N162="zákl. prenesená",J162,0)</f>
        <v>0</v>
      </c>
      <c r="BH162" s="207">
        <f>IF(N162="zníž. prenesená",J162,0)</f>
        <v>0</v>
      </c>
      <c r="BI162" s="207">
        <f>IF(N162="nulová",J162,0)</f>
        <v>0</v>
      </c>
      <c r="BJ162" s="15" t="s">
        <v>115</v>
      </c>
      <c r="BK162" s="207">
        <f>ROUND(I162*H162,2)</f>
        <v>0</v>
      </c>
      <c r="BL162" s="15" t="s">
        <v>218</v>
      </c>
      <c r="BM162" s="206" t="s">
        <v>461</v>
      </c>
    </row>
    <row r="163" s="2" customFormat="1" ht="16.5" customHeight="1">
      <c r="A163" s="34"/>
      <c r="B163" s="160"/>
      <c r="C163" s="194" t="s">
        <v>318</v>
      </c>
      <c r="D163" s="194" t="s">
        <v>203</v>
      </c>
      <c r="E163" s="195" t="s">
        <v>1580</v>
      </c>
      <c r="F163" s="196" t="s">
        <v>1581</v>
      </c>
      <c r="G163" s="197" t="s">
        <v>1555</v>
      </c>
      <c r="H163" s="198">
        <v>16</v>
      </c>
      <c r="I163" s="199"/>
      <c r="J163" s="200">
        <f>ROUND(I163*H163,2)</f>
        <v>0</v>
      </c>
      <c r="K163" s="201"/>
      <c r="L163" s="35"/>
      <c r="M163" s="202" t="s">
        <v>1</v>
      </c>
      <c r="N163" s="203" t="s">
        <v>41</v>
      </c>
      <c r="O163" s="78"/>
      <c r="P163" s="204">
        <f>O163*H163</f>
        <v>0</v>
      </c>
      <c r="Q163" s="204">
        <v>0</v>
      </c>
      <c r="R163" s="204">
        <f>Q163*H163</f>
        <v>0</v>
      </c>
      <c r="S163" s="204">
        <v>0</v>
      </c>
      <c r="T163" s="20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6" t="s">
        <v>218</v>
      </c>
      <c r="AT163" s="206" t="s">
        <v>203</v>
      </c>
      <c r="AU163" s="206" t="s">
        <v>115</v>
      </c>
      <c r="AY163" s="15" t="s">
        <v>202</v>
      </c>
      <c r="BE163" s="207">
        <f>IF(N163="základná",J163,0)</f>
        <v>0</v>
      </c>
      <c r="BF163" s="207">
        <f>IF(N163="znížená",J163,0)</f>
        <v>0</v>
      </c>
      <c r="BG163" s="207">
        <f>IF(N163="zákl. prenesená",J163,0)</f>
        <v>0</v>
      </c>
      <c r="BH163" s="207">
        <f>IF(N163="zníž. prenesená",J163,0)</f>
        <v>0</v>
      </c>
      <c r="BI163" s="207">
        <f>IF(N163="nulová",J163,0)</f>
        <v>0</v>
      </c>
      <c r="BJ163" s="15" t="s">
        <v>115</v>
      </c>
      <c r="BK163" s="207">
        <f>ROUND(I163*H163,2)</f>
        <v>0</v>
      </c>
      <c r="BL163" s="15" t="s">
        <v>218</v>
      </c>
      <c r="BM163" s="206" t="s">
        <v>469</v>
      </c>
    </row>
    <row r="164" s="2" customFormat="1" ht="16.5" customHeight="1">
      <c r="A164" s="34"/>
      <c r="B164" s="160"/>
      <c r="C164" s="219" t="s">
        <v>233</v>
      </c>
      <c r="D164" s="219" t="s">
        <v>237</v>
      </c>
      <c r="E164" s="220" t="s">
        <v>1582</v>
      </c>
      <c r="F164" s="221" t="s">
        <v>1583</v>
      </c>
      <c r="G164" s="222" t="s">
        <v>384</v>
      </c>
      <c r="H164" s="223">
        <v>4.4100000000000001</v>
      </c>
      <c r="I164" s="224"/>
      <c r="J164" s="225">
        <f>ROUND(I164*H164,2)</f>
        <v>0</v>
      </c>
      <c r="K164" s="226"/>
      <c r="L164" s="227"/>
      <c r="M164" s="228" t="s">
        <v>1</v>
      </c>
      <c r="N164" s="229" t="s">
        <v>41</v>
      </c>
      <c r="O164" s="78"/>
      <c r="P164" s="204">
        <f>O164*H164</f>
        <v>0</v>
      </c>
      <c r="Q164" s="204">
        <v>1</v>
      </c>
      <c r="R164" s="204">
        <f>Q164*H164</f>
        <v>4.4100000000000001</v>
      </c>
      <c r="S164" s="204">
        <v>0</v>
      </c>
      <c r="T164" s="20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6" t="s">
        <v>241</v>
      </c>
      <c r="AT164" s="206" t="s">
        <v>237</v>
      </c>
      <c r="AU164" s="206" t="s">
        <v>115</v>
      </c>
      <c r="AY164" s="15" t="s">
        <v>202</v>
      </c>
      <c r="BE164" s="207">
        <f>IF(N164="základná",J164,0)</f>
        <v>0</v>
      </c>
      <c r="BF164" s="207">
        <f>IF(N164="znížená",J164,0)</f>
        <v>0</v>
      </c>
      <c r="BG164" s="207">
        <f>IF(N164="zákl. prenesená",J164,0)</f>
        <v>0</v>
      </c>
      <c r="BH164" s="207">
        <f>IF(N164="zníž. prenesená",J164,0)</f>
        <v>0</v>
      </c>
      <c r="BI164" s="207">
        <f>IF(N164="nulová",J164,0)</f>
        <v>0</v>
      </c>
      <c r="BJ164" s="15" t="s">
        <v>115</v>
      </c>
      <c r="BK164" s="207">
        <f>ROUND(I164*H164,2)</f>
        <v>0</v>
      </c>
      <c r="BL164" s="15" t="s">
        <v>218</v>
      </c>
      <c r="BM164" s="206" t="s">
        <v>477</v>
      </c>
    </row>
    <row r="165" s="2" customFormat="1" ht="16.5" customHeight="1">
      <c r="A165" s="34"/>
      <c r="B165" s="160"/>
      <c r="C165" s="219" t="s">
        <v>7</v>
      </c>
      <c r="D165" s="219" t="s">
        <v>237</v>
      </c>
      <c r="E165" s="220" t="s">
        <v>1584</v>
      </c>
      <c r="F165" s="221" t="s">
        <v>1585</v>
      </c>
      <c r="G165" s="222" t="s">
        <v>240</v>
      </c>
      <c r="H165" s="223">
        <v>48</v>
      </c>
      <c r="I165" s="224"/>
      <c r="J165" s="225">
        <f>ROUND(I165*H165,2)</f>
        <v>0</v>
      </c>
      <c r="K165" s="226"/>
      <c r="L165" s="227"/>
      <c r="M165" s="228" t="s">
        <v>1</v>
      </c>
      <c r="N165" s="229" t="s">
        <v>41</v>
      </c>
      <c r="O165" s="78"/>
      <c r="P165" s="204">
        <f>O165*H165</f>
        <v>0</v>
      </c>
      <c r="Q165" s="204">
        <v>0.0015</v>
      </c>
      <c r="R165" s="204">
        <f>Q165*H165</f>
        <v>0.072000000000000008</v>
      </c>
      <c r="S165" s="204">
        <v>0</v>
      </c>
      <c r="T165" s="20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6" t="s">
        <v>241</v>
      </c>
      <c r="AT165" s="206" t="s">
        <v>237</v>
      </c>
      <c r="AU165" s="206" t="s">
        <v>115</v>
      </c>
      <c r="AY165" s="15" t="s">
        <v>202</v>
      </c>
      <c r="BE165" s="207">
        <f>IF(N165="základná",J165,0)</f>
        <v>0</v>
      </c>
      <c r="BF165" s="207">
        <f>IF(N165="znížená",J165,0)</f>
        <v>0</v>
      </c>
      <c r="BG165" s="207">
        <f>IF(N165="zákl. prenesená",J165,0)</f>
        <v>0</v>
      </c>
      <c r="BH165" s="207">
        <f>IF(N165="zníž. prenesená",J165,0)</f>
        <v>0</v>
      </c>
      <c r="BI165" s="207">
        <f>IF(N165="nulová",J165,0)</f>
        <v>0</v>
      </c>
      <c r="BJ165" s="15" t="s">
        <v>115</v>
      </c>
      <c r="BK165" s="207">
        <f>ROUND(I165*H165,2)</f>
        <v>0</v>
      </c>
      <c r="BL165" s="15" t="s">
        <v>218</v>
      </c>
      <c r="BM165" s="206" t="s">
        <v>485</v>
      </c>
    </row>
    <row r="166" s="2" customFormat="1" ht="33" customHeight="1">
      <c r="A166" s="34"/>
      <c r="B166" s="160"/>
      <c r="C166" s="219" t="s">
        <v>403</v>
      </c>
      <c r="D166" s="219" t="s">
        <v>237</v>
      </c>
      <c r="E166" s="220" t="s">
        <v>1586</v>
      </c>
      <c r="F166" s="221" t="s">
        <v>1587</v>
      </c>
      <c r="G166" s="222" t="s">
        <v>240</v>
      </c>
      <c r="H166" s="223">
        <v>48</v>
      </c>
      <c r="I166" s="224"/>
      <c r="J166" s="225">
        <f>ROUND(I166*H166,2)</f>
        <v>0</v>
      </c>
      <c r="K166" s="226"/>
      <c r="L166" s="227"/>
      <c r="M166" s="228" t="s">
        <v>1</v>
      </c>
      <c r="N166" s="229" t="s">
        <v>41</v>
      </c>
      <c r="O166" s="78"/>
      <c r="P166" s="204">
        <f>O166*H166</f>
        <v>0</v>
      </c>
      <c r="Q166" s="204">
        <v>0.00075000000000000002</v>
      </c>
      <c r="R166" s="204">
        <f>Q166*H166</f>
        <v>0.036000000000000004</v>
      </c>
      <c r="S166" s="204">
        <v>0</v>
      </c>
      <c r="T166" s="20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6" t="s">
        <v>241</v>
      </c>
      <c r="AT166" s="206" t="s">
        <v>237</v>
      </c>
      <c r="AU166" s="206" t="s">
        <v>115</v>
      </c>
      <c r="AY166" s="15" t="s">
        <v>202</v>
      </c>
      <c r="BE166" s="207">
        <f>IF(N166="základná",J166,0)</f>
        <v>0</v>
      </c>
      <c r="BF166" s="207">
        <f>IF(N166="znížená",J166,0)</f>
        <v>0</v>
      </c>
      <c r="BG166" s="207">
        <f>IF(N166="zákl. prenesená",J166,0)</f>
        <v>0</v>
      </c>
      <c r="BH166" s="207">
        <f>IF(N166="zníž. prenesená",J166,0)</f>
        <v>0</v>
      </c>
      <c r="BI166" s="207">
        <f>IF(N166="nulová",J166,0)</f>
        <v>0</v>
      </c>
      <c r="BJ166" s="15" t="s">
        <v>115</v>
      </c>
      <c r="BK166" s="207">
        <f>ROUND(I166*H166,2)</f>
        <v>0</v>
      </c>
      <c r="BL166" s="15" t="s">
        <v>218</v>
      </c>
      <c r="BM166" s="206" t="s">
        <v>493</v>
      </c>
    </row>
    <row r="167" s="2" customFormat="1" ht="24.15" customHeight="1">
      <c r="A167" s="34"/>
      <c r="B167" s="160"/>
      <c r="C167" s="219" t="s">
        <v>407</v>
      </c>
      <c r="D167" s="219" t="s">
        <v>237</v>
      </c>
      <c r="E167" s="220" t="s">
        <v>1588</v>
      </c>
      <c r="F167" s="221" t="s">
        <v>1589</v>
      </c>
      <c r="G167" s="222" t="s">
        <v>1590</v>
      </c>
      <c r="H167" s="223">
        <v>16</v>
      </c>
      <c r="I167" s="224"/>
      <c r="J167" s="225">
        <f>ROUND(I167*H167,2)</f>
        <v>0</v>
      </c>
      <c r="K167" s="226"/>
      <c r="L167" s="227"/>
      <c r="M167" s="228" t="s">
        <v>1</v>
      </c>
      <c r="N167" s="229" t="s">
        <v>41</v>
      </c>
      <c r="O167" s="78"/>
      <c r="P167" s="204">
        <f>O167*H167</f>
        <v>0</v>
      </c>
      <c r="Q167" s="204">
        <v>0.00010000000000000001</v>
      </c>
      <c r="R167" s="204">
        <f>Q167*H167</f>
        <v>0.0016000000000000001</v>
      </c>
      <c r="S167" s="204">
        <v>0</v>
      </c>
      <c r="T167" s="20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6" t="s">
        <v>241</v>
      </c>
      <c r="AT167" s="206" t="s">
        <v>237</v>
      </c>
      <c r="AU167" s="206" t="s">
        <v>115</v>
      </c>
      <c r="AY167" s="15" t="s">
        <v>202</v>
      </c>
      <c r="BE167" s="207">
        <f>IF(N167="základná",J167,0)</f>
        <v>0</v>
      </c>
      <c r="BF167" s="207">
        <f>IF(N167="znížená",J167,0)</f>
        <v>0</v>
      </c>
      <c r="BG167" s="207">
        <f>IF(N167="zákl. prenesená",J167,0)</f>
        <v>0</v>
      </c>
      <c r="BH167" s="207">
        <f>IF(N167="zníž. prenesená",J167,0)</f>
        <v>0</v>
      </c>
      <c r="BI167" s="207">
        <f>IF(N167="nulová",J167,0)</f>
        <v>0</v>
      </c>
      <c r="BJ167" s="15" t="s">
        <v>115</v>
      </c>
      <c r="BK167" s="207">
        <f>ROUND(I167*H167,2)</f>
        <v>0</v>
      </c>
      <c r="BL167" s="15" t="s">
        <v>218</v>
      </c>
      <c r="BM167" s="206" t="s">
        <v>501</v>
      </c>
    </row>
    <row r="168" s="2" customFormat="1" ht="16.5" customHeight="1">
      <c r="A168" s="34"/>
      <c r="B168" s="160"/>
      <c r="C168" s="219" t="s">
        <v>411</v>
      </c>
      <c r="D168" s="219" t="s">
        <v>237</v>
      </c>
      <c r="E168" s="220" t="s">
        <v>1591</v>
      </c>
      <c r="F168" s="221" t="s">
        <v>1592</v>
      </c>
      <c r="G168" s="222" t="s">
        <v>1590</v>
      </c>
      <c r="H168" s="223">
        <v>48</v>
      </c>
      <c r="I168" s="224"/>
      <c r="J168" s="225">
        <f>ROUND(I168*H168,2)</f>
        <v>0</v>
      </c>
      <c r="K168" s="226"/>
      <c r="L168" s="227"/>
      <c r="M168" s="228" t="s">
        <v>1</v>
      </c>
      <c r="N168" s="229" t="s">
        <v>41</v>
      </c>
      <c r="O168" s="78"/>
      <c r="P168" s="204">
        <f>O168*H168</f>
        <v>0</v>
      </c>
      <c r="Q168" s="204">
        <v>0</v>
      </c>
      <c r="R168" s="204">
        <f>Q168*H168</f>
        <v>0</v>
      </c>
      <c r="S168" s="204">
        <v>0</v>
      </c>
      <c r="T168" s="205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6" t="s">
        <v>241</v>
      </c>
      <c r="AT168" s="206" t="s">
        <v>237</v>
      </c>
      <c r="AU168" s="206" t="s">
        <v>115</v>
      </c>
      <c r="AY168" s="15" t="s">
        <v>202</v>
      </c>
      <c r="BE168" s="207">
        <f>IF(N168="základná",J168,0)</f>
        <v>0</v>
      </c>
      <c r="BF168" s="207">
        <f>IF(N168="znížená",J168,0)</f>
        <v>0</v>
      </c>
      <c r="BG168" s="207">
        <f>IF(N168="zákl. prenesená",J168,0)</f>
        <v>0</v>
      </c>
      <c r="BH168" s="207">
        <f>IF(N168="zníž. prenesená",J168,0)</f>
        <v>0</v>
      </c>
      <c r="BI168" s="207">
        <f>IF(N168="nulová",J168,0)</f>
        <v>0</v>
      </c>
      <c r="BJ168" s="15" t="s">
        <v>115</v>
      </c>
      <c r="BK168" s="207">
        <f>ROUND(I168*H168,2)</f>
        <v>0</v>
      </c>
      <c r="BL168" s="15" t="s">
        <v>218</v>
      </c>
      <c r="BM168" s="206" t="s">
        <v>509</v>
      </c>
    </row>
    <row r="169" s="2" customFormat="1" ht="24.15" customHeight="1">
      <c r="A169" s="34"/>
      <c r="B169" s="160"/>
      <c r="C169" s="219" t="s">
        <v>415</v>
      </c>
      <c r="D169" s="219" t="s">
        <v>237</v>
      </c>
      <c r="E169" s="220" t="s">
        <v>1593</v>
      </c>
      <c r="F169" s="221" t="s">
        <v>1594</v>
      </c>
      <c r="G169" s="222" t="s">
        <v>240</v>
      </c>
      <c r="H169" s="223">
        <v>16</v>
      </c>
      <c r="I169" s="224"/>
      <c r="J169" s="225">
        <f>ROUND(I169*H169,2)</f>
        <v>0</v>
      </c>
      <c r="K169" s="226"/>
      <c r="L169" s="227"/>
      <c r="M169" s="228" t="s">
        <v>1</v>
      </c>
      <c r="N169" s="229" t="s">
        <v>41</v>
      </c>
      <c r="O169" s="78"/>
      <c r="P169" s="204">
        <f>O169*H169</f>
        <v>0</v>
      </c>
      <c r="Q169" s="204">
        <v>0</v>
      </c>
      <c r="R169" s="204">
        <f>Q169*H169</f>
        <v>0</v>
      </c>
      <c r="S169" s="204">
        <v>0</v>
      </c>
      <c r="T169" s="205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6" t="s">
        <v>241</v>
      </c>
      <c r="AT169" s="206" t="s">
        <v>237</v>
      </c>
      <c r="AU169" s="206" t="s">
        <v>115</v>
      </c>
      <c r="AY169" s="15" t="s">
        <v>202</v>
      </c>
      <c r="BE169" s="207">
        <f>IF(N169="základná",J169,0)</f>
        <v>0</v>
      </c>
      <c r="BF169" s="207">
        <f>IF(N169="znížená",J169,0)</f>
        <v>0</v>
      </c>
      <c r="BG169" s="207">
        <f>IF(N169="zákl. prenesená",J169,0)</f>
        <v>0</v>
      </c>
      <c r="BH169" s="207">
        <f>IF(N169="zníž. prenesená",J169,0)</f>
        <v>0</v>
      </c>
      <c r="BI169" s="207">
        <f>IF(N169="nulová",J169,0)</f>
        <v>0</v>
      </c>
      <c r="BJ169" s="15" t="s">
        <v>115</v>
      </c>
      <c r="BK169" s="207">
        <f>ROUND(I169*H169,2)</f>
        <v>0</v>
      </c>
      <c r="BL169" s="15" t="s">
        <v>218</v>
      </c>
      <c r="BM169" s="206" t="s">
        <v>517</v>
      </c>
    </row>
    <row r="170" s="2" customFormat="1" ht="16.5" customHeight="1">
      <c r="A170" s="34"/>
      <c r="B170" s="160"/>
      <c r="C170" s="219" t="s">
        <v>419</v>
      </c>
      <c r="D170" s="219" t="s">
        <v>237</v>
      </c>
      <c r="E170" s="220" t="s">
        <v>1595</v>
      </c>
      <c r="F170" s="221" t="s">
        <v>1596</v>
      </c>
      <c r="G170" s="222" t="s">
        <v>240</v>
      </c>
      <c r="H170" s="223">
        <v>16</v>
      </c>
      <c r="I170" s="224"/>
      <c r="J170" s="225">
        <f>ROUND(I170*H170,2)</f>
        <v>0</v>
      </c>
      <c r="K170" s="226"/>
      <c r="L170" s="227"/>
      <c r="M170" s="228" t="s">
        <v>1</v>
      </c>
      <c r="N170" s="229" t="s">
        <v>41</v>
      </c>
      <c r="O170" s="78"/>
      <c r="P170" s="204">
        <f>O170*H170</f>
        <v>0</v>
      </c>
      <c r="Q170" s="204">
        <v>0.001</v>
      </c>
      <c r="R170" s="204">
        <f>Q170*H170</f>
        <v>0.016</v>
      </c>
      <c r="S170" s="204">
        <v>0</v>
      </c>
      <c r="T170" s="20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6" t="s">
        <v>241</v>
      </c>
      <c r="AT170" s="206" t="s">
        <v>237</v>
      </c>
      <c r="AU170" s="206" t="s">
        <v>115</v>
      </c>
      <c r="AY170" s="15" t="s">
        <v>202</v>
      </c>
      <c r="BE170" s="207">
        <f>IF(N170="základná",J170,0)</f>
        <v>0</v>
      </c>
      <c r="BF170" s="207">
        <f>IF(N170="znížená",J170,0)</f>
        <v>0</v>
      </c>
      <c r="BG170" s="207">
        <f>IF(N170="zákl. prenesená",J170,0)</f>
        <v>0</v>
      </c>
      <c r="BH170" s="207">
        <f>IF(N170="zníž. prenesená",J170,0)</f>
        <v>0</v>
      </c>
      <c r="BI170" s="207">
        <f>IF(N170="nulová",J170,0)</f>
        <v>0</v>
      </c>
      <c r="BJ170" s="15" t="s">
        <v>115</v>
      </c>
      <c r="BK170" s="207">
        <f>ROUND(I170*H170,2)</f>
        <v>0</v>
      </c>
      <c r="BL170" s="15" t="s">
        <v>218</v>
      </c>
      <c r="BM170" s="206" t="s">
        <v>525</v>
      </c>
    </row>
    <row r="171" s="2" customFormat="1" ht="16.5" customHeight="1">
      <c r="A171" s="34"/>
      <c r="B171" s="160"/>
      <c r="C171" s="219" t="s">
        <v>424</v>
      </c>
      <c r="D171" s="219" t="s">
        <v>237</v>
      </c>
      <c r="E171" s="220" t="s">
        <v>1597</v>
      </c>
      <c r="F171" s="221" t="s">
        <v>1598</v>
      </c>
      <c r="G171" s="222" t="s">
        <v>240</v>
      </c>
      <c r="H171" s="223">
        <v>32</v>
      </c>
      <c r="I171" s="224"/>
      <c r="J171" s="225">
        <f>ROUND(I171*H171,2)</f>
        <v>0</v>
      </c>
      <c r="K171" s="226"/>
      <c r="L171" s="227"/>
      <c r="M171" s="228" t="s">
        <v>1</v>
      </c>
      <c r="N171" s="229" t="s">
        <v>41</v>
      </c>
      <c r="O171" s="78"/>
      <c r="P171" s="204">
        <f>O171*H171</f>
        <v>0</v>
      </c>
      <c r="Q171" s="204">
        <v>0.014999999999999999</v>
      </c>
      <c r="R171" s="204">
        <f>Q171*H171</f>
        <v>0.47999999999999998</v>
      </c>
      <c r="S171" s="204">
        <v>0</v>
      </c>
      <c r="T171" s="20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6" t="s">
        <v>241</v>
      </c>
      <c r="AT171" s="206" t="s">
        <v>237</v>
      </c>
      <c r="AU171" s="206" t="s">
        <v>115</v>
      </c>
      <c r="AY171" s="15" t="s">
        <v>202</v>
      </c>
      <c r="BE171" s="207">
        <f>IF(N171="základná",J171,0)</f>
        <v>0</v>
      </c>
      <c r="BF171" s="207">
        <f>IF(N171="znížená",J171,0)</f>
        <v>0</v>
      </c>
      <c r="BG171" s="207">
        <f>IF(N171="zákl. prenesená",J171,0)</f>
        <v>0</v>
      </c>
      <c r="BH171" s="207">
        <f>IF(N171="zníž. prenesená",J171,0)</f>
        <v>0</v>
      </c>
      <c r="BI171" s="207">
        <f>IF(N171="nulová",J171,0)</f>
        <v>0</v>
      </c>
      <c r="BJ171" s="15" t="s">
        <v>115</v>
      </c>
      <c r="BK171" s="207">
        <f>ROUND(I171*H171,2)</f>
        <v>0</v>
      </c>
      <c r="BL171" s="15" t="s">
        <v>218</v>
      </c>
      <c r="BM171" s="206" t="s">
        <v>533</v>
      </c>
    </row>
    <row r="172" s="2" customFormat="1" ht="16.5" customHeight="1">
      <c r="A172" s="34"/>
      <c r="B172" s="160"/>
      <c r="C172" s="219" t="s">
        <v>428</v>
      </c>
      <c r="D172" s="219" t="s">
        <v>237</v>
      </c>
      <c r="E172" s="220" t="s">
        <v>1599</v>
      </c>
      <c r="F172" s="221" t="s">
        <v>1600</v>
      </c>
      <c r="G172" s="222" t="s">
        <v>362</v>
      </c>
      <c r="H172" s="223">
        <v>0.80000000000000004</v>
      </c>
      <c r="I172" s="224"/>
      <c r="J172" s="225">
        <f>ROUND(I172*H172,2)</f>
        <v>0</v>
      </c>
      <c r="K172" s="226"/>
      <c r="L172" s="227"/>
      <c r="M172" s="228" t="s">
        <v>1</v>
      </c>
      <c r="N172" s="229" t="s">
        <v>41</v>
      </c>
      <c r="O172" s="78"/>
      <c r="P172" s="204">
        <f>O172*H172</f>
        <v>0</v>
      </c>
      <c r="Q172" s="204">
        <v>0</v>
      </c>
      <c r="R172" s="204">
        <f>Q172*H172</f>
        <v>0</v>
      </c>
      <c r="S172" s="204">
        <v>0</v>
      </c>
      <c r="T172" s="20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6" t="s">
        <v>241</v>
      </c>
      <c r="AT172" s="206" t="s">
        <v>237</v>
      </c>
      <c r="AU172" s="206" t="s">
        <v>115</v>
      </c>
      <c r="AY172" s="15" t="s">
        <v>202</v>
      </c>
      <c r="BE172" s="207">
        <f>IF(N172="základná",J172,0)</f>
        <v>0</v>
      </c>
      <c r="BF172" s="207">
        <f>IF(N172="znížená",J172,0)</f>
        <v>0</v>
      </c>
      <c r="BG172" s="207">
        <f>IF(N172="zákl. prenesená",J172,0)</f>
        <v>0</v>
      </c>
      <c r="BH172" s="207">
        <f>IF(N172="zníž. prenesená",J172,0)</f>
        <v>0</v>
      </c>
      <c r="BI172" s="207">
        <f>IF(N172="nulová",J172,0)</f>
        <v>0</v>
      </c>
      <c r="BJ172" s="15" t="s">
        <v>115</v>
      </c>
      <c r="BK172" s="207">
        <f>ROUND(I172*H172,2)</f>
        <v>0</v>
      </c>
      <c r="BL172" s="15" t="s">
        <v>218</v>
      </c>
      <c r="BM172" s="206" t="s">
        <v>541</v>
      </c>
    </row>
    <row r="173" s="11" customFormat="1" ht="20.88" customHeight="1">
      <c r="A173" s="11"/>
      <c r="B173" s="183"/>
      <c r="C173" s="11"/>
      <c r="D173" s="184" t="s">
        <v>74</v>
      </c>
      <c r="E173" s="217" t="s">
        <v>1261</v>
      </c>
      <c r="F173" s="217" t="s">
        <v>1601</v>
      </c>
      <c r="G173" s="11"/>
      <c r="H173" s="11"/>
      <c r="I173" s="186"/>
      <c r="J173" s="218">
        <f>BK173</f>
        <v>0</v>
      </c>
      <c r="K173" s="11"/>
      <c r="L173" s="183"/>
      <c r="M173" s="188"/>
      <c r="N173" s="189"/>
      <c r="O173" s="189"/>
      <c r="P173" s="190">
        <f>SUM(P174:P176)</f>
        <v>0</v>
      </c>
      <c r="Q173" s="189"/>
      <c r="R173" s="190">
        <f>SUM(R174:R176)</f>
        <v>2.3999999999999999</v>
      </c>
      <c r="S173" s="189"/>
      <c r="T173" s="191">
        <f>SUM(T174:T176)</f>
        <v>0</v>
      </c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R173" s="184" t="s">
        <v>83</v>
      </c>
      <c r="AT173" s="192" t="s">
        <v>74</v>
      </c>
      <c r="AU173" s="192" t="s">
        <v>115</v>
      </c>
      <c r="AY173" s="184" t="s">
        <v>202</v>
      </c>
      <c r="BK173" s="193">
        <f>SUM(BK174:BK176)</f>
        <v>0</v>
      </c>
    </row>
    <row r="174" s="2" customFormat="1" ht="16.5" customHeight="1">
      <c r="A174" s="34"/>
      <c r="B174" s="160"/>
      <c r="C174" s="219" t="s">
        <v>432</v>
      </c>
      <c r="D174" s="219" t="s">
        <v>237</v>
      </c>
      <c r="E174" s="220" t="s">
        <v>1602</v>
      </c>
      <c r="F174" s="221" t="s">
        <v>1603</v>
      </c>
      <c r="G174" s="222" t="s">
        <v>240</v>
      </c>
      <c r="H174" s="223">
        <v>4</v>
      </c>
      <c r="I174" s="224"/>
      <c r="J174" s="225">
        <f>ROUND(I174*H174,2)</f>
        <v>0</v>
      </c>
      <c r="K174" s="226"/>
      <c r="L174" s="227"/>
      <c r="M174" s="228" t="s">
        <v>1</v>
      </c>
      <c r="N174" s="229" t="s">
        <v>41</v>
      </c>
      <c r="O174" s="78"/>
      <c r="P174" s="204">
        <f>O174*H174</f>
        <v>0</v>
      </c>
      <c r="Q174" s="204">
        <v>0.14999999999999999</v>
      </c>
      <c r="R174" s="204">
        <f>Q174*H174</f>
        <v>0.59999999999999998</v>
      </c>
      <c r="S174" s="204">
        <v>0</v>
      </c>
      <c r="T174" s="205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6" t="s">
        <v>241</v>
      </c>
      <c r="AT174" s="206" t="s">
        <v>237</v>
      </c>
      <c r="AU174" s="206" t="s">
        <v>213</v>
      </c>
      <c r="AY174" s="15" t="s">
        <v>202</v>
      </c>
      <c r="BE174" s="207">
        <f>IF(N174="základná",J174,0)</f>
        <v>0</v>
      </c>
      <c r="BF174" s="207">
        <f>IF(N174="znížená",J174,0)</f>
        <v>0</v>
      </c>
      <c r="BG174" s="207">
        <f>IF(N174="zákl. prenesená",J174,0)</f>
        <v>0</v>
      </c>
      <c r="BH174" s="207">
        <f>IF(N174="zníž. prenesená",J174,0)</f>
        <v>0</v>
      </c>
      <c r="BI174" s="207">
        <f>IF(N174="nulová",J174,0)</f>
        <v>0</v>
      </c>
      <c r="BJ174" s="15" t="s">
        <v>115</v>
      </c>
      <c r="BK174" s="207">
        <f>ROUND(I174*H174,2)</f>
        <v>0</v>
      </c>
      <c r="BL174" s="15" t="s">
        <v>218</v>
      </c>
      <c r="BM174" s="206" t="s">
        <v>551</v>
      </c>
    </row>
    <row r="175" s="2" customFormat="1" ht="16.5" customHeight="1">
      <c r="A175" s="34"/>
      <c r="B175" s="160"/>
      <c r="C175" s="219" t="s">
        <v>436</v>
      </c>
      <c r="D175" s="219" t="s">
        <v>237</v>
      </c>
      <c r="E175" s="220" t="s">
        <v>1604</v>
      </c>
      <c r="F175" s="221" t="s">
        <v>1605</v>
      </c>
      <c r="G175" s="222" t="s">
        <v>240</v>
      </c>
      <c r="H175" s="223">
        <v>6</v>
      </c>
      <c r="I175" s="224"/>
      <c r="J175" s="225">
        <f>ROUND(I175*H175,2)</f>
        <v>0</v>
      </c>
      <c r="K175" s="226"/>
      <c r="L175" s="227"/>
      <c r="M175" s="228" t="s">
        <v>1</v>
      </c>
      <c r="N175" s="229" t="s">
        <v>41</v>
      </c>
      <c r="O175" s="78"/>
      <c r="P175" s="204">
        <f>O175*H175</f>
        <v>0</v>
      </c>
      <c r="Q175" s="204">
        <v>0.14999999999999999</v>
      </c>
      <c r="R175" s="204">
        <f>Q175*H175</f>
        <v>0.89999999999999991</v>
      </c>
      <c r="S175" s="204">
        <v>0</v>
      </c>
      <c r="T175" s="205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6" t="s">
        <v>241</v>
      </c>
      <c r="AT175" s="206" t="s">
        <v>237</v>
      </c>
      <c r="AU175" s="206" t="s">
        <v>213</v>
      </c>
      <c r="AY175" s="15" t="s">
        <v>202</v>
      </c>
      <c r="BE175" s="207">
        <f>IF(N175="základná",J175,0)</f>
        <v>0</v>
      </c>
      <c r="BF175" s="207">
        <f>IF(N175="znížená",J175,0)</f>
        <v>0</v>
      </c>
      <c r="BG175" s="207">
        <f>IF(N175="zákl. prenesená",J175,0)</f>
        <v>0</v>
      </c>
      <c r="BH175" s="207">
        <f>IF(N175="zníž. prenesená",J175,0)</f>
        <v>0</v>
      </c>
      <c r="BI175" s="207">
        <f>IF(N175="nulová",J175,0)</f>
        <v>0</v>
      </c>
      <c r="BJ175" s="15" t="s">
        <v>115</v>
      </c>
      <c r="BK175" s="207">
        <f>ROUND(I175*H175,2)</f>
        <v>0</v>
      </c>
      <c r="BL175" s="15" t="s">
        <v>218</v>
      </c>
      <c r="BM175" s="206" t="s">
        <v>773</v>
      </c>
    </row>
    <row r="176" s="2" customFormat="1" ht="16.5" customHeight="1">
      <c r="A176" s="34"/>
      <c r="B176" s="160"/>
      <c r="C176" s="219" t="s">
        <v>440</v>
      </c>
      <c r="D176" s="219" t="s">
        <v>237</v>
      </c>
      <c r="E176" s="220" t="s">
        <v>1606</v>
      </c>
      <c r="F176" s="221" t="s">
        <v>1607</v>
      </c>
      <c r="G176" s="222" t="s">
        <v>240</v>
      </c>
      <c r="H176" s="223">
        <v>6</v>
      </c>
      <c r="I176" s="224"/>
      <c r="J176" s="225">
        <f>ROUND(I176*H176,2)</f>
        <v>0</v>
      </c>
      <c r="K176" s="226"/>
      <c r="L176" s="227"/>
      <c r="M176" s="228" t="s">
        <v>1</v>
      </c>
      <c r="N176" s="229" t="s">
        <v>41</v>
      </c>
      <c r="O176" s="78"/>
      <c r="P176" s="204">
        <f>O176*H176</f>
        <v>0</v>
      </c>
      <c r="Q176" s="204">
        <v>0.14999999999999999</v>
      </c>
      <c r="R176" s="204">
        <f>Q176*H176</f>
        <v>0.89999999999999991</v>
      </c>
      <c r="S176" s="204">
        <v>0</v>
      </c>
      <c r="T176" s="205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6" t="s">
        <v>241</v>
      </c>
      <c r="AT176" s="206" t="s">
        <v>237</v>
      </c>
      <c r="AU176" s="206" t="s">
        <v>213</v>
      </c>
      <c r="AY176" s="15" t="s">
        <v>202</v>
      </c>
      <c r="BE176" s="207">
        <f>IF(N176="základná",J176,0)</f>
        <v>0</v>
      </c>
      <c r="BF176" s="207">
        <f>IF(N176="znížená",J176,0)</f>
        <v>0</v>
      </c>
      <c r="BG176" s="207">
        <f>IF(N176="zákl. prenesená",J176,0)</f>
        <v>0</v>
      </c>
      <c r="BH176" s="207">
        <f>IF(N176="zníž. prenesená",J176,0)</f>
        <v>0</v>
      </c>
      <c r="BI176" s="207">
        <f>IF(N176="nulová",J176,0)</f>
        <v>0</v>
      </c>
      <c r="BJ176" s="15" t="s">
        <v>115</v>
      </c>
      <c r="BK176" s="207">
        <f>ROUND(I176*H176,2)</f>
        <v>0</v>
      </c>
      <c r="BL176" s="15" t="s">
        <v>218</v>
      </c>
      <c r="BM176" s="206" t="s">
        <v>207</v>
      </c>
    </row>
    <row r="177" s="11" customFormat="1" ht="22.8" customHeight="1">
      <c r="A177" s="11"/>
      <c r="B177" s="183"/>
      <c r="C177" s="11"/>
      <c r="D177" s="184" t="s">
        <v>74</v>
      </c>
      <c r="E177" s="217" t="s">
        <v>1608</v>
      </c>
      <c r="F177" s="217" t="s">
        <v>1609</v>
      </c>
      <c r="G177" s="11"/>
      <c r="H177" s="11"/>
      <c r="I177" s="186"/>
      <c r="J177" s="218">
        <f>BK177</f>
        <v>0</v>
      </c>
      <c r="K177" s="11"/>
      <c r="L177" s="183"/>
      <c r="M177" s="188"/>
      <c r="N177" s="189"/>
      <c r="O177" s="189"/>
      <c r="P177" s="190">
        <f>P178+SUM(P179:P190)+P194</f>
        <v>0</v>
      </c>
      <c r="Q177" s="189"/>
      <c r="R177" s="190">
        <f>R178+SUM(R179:R190)+R194</f>
        <v>4.9290000000000003</v>
      </c>
      <c r="S177" s="189"/>
      <c r="T177" s="191">
        <f>T178+SUM(T179:T190)+T194</f>
        <v>0</v>
      </c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R177" s="184" t="s">
        <v>83</v>
      </c>
      <c r="AT177" s="192" t="s">
        <v>74</v>
      </c>
      <c r="AU177" s="192" t="s">
        <v>83</v>
      </c>
      <c r="AY177" s="184" t="s">
        <v>202</v>
      </c>
      <c r="BK177" s="193">
        <f>BK178+SUM(BK179:BK190)+BK194</f>
        <v>0</v>
      </c>
    </row>
    <row r="178" s="2" customFormat="1" ht="16.5" customHeight="1">
      <c r="A178" s="34"/>
      <c r="B178" s="160"/>
      <c r="C178" s="194" t="s">
        <v>444</v>
      </c>
      <c r="D178" s="194" t="s">
        <v>203</v>
      </c>
      <c r="E178" s="195" t="s">
        <v>1610</v>
      </c>
      <c r="F178" s="196" t="s">
        <v>1611</v>
      </c>
      <c r="G178" s="197" t="s">
        <v>272</v>
      </c>
      <c r="H178" s="198">
        <v>200</v>
      </c>
      <c r="I178" s="199"/>
      <c r="J178" s="200">
        <f>ROUND(I178*H178,2)</f>
        <v>0</v>
      </c>
      <c r="K178" s="201"/>
      <c r="L178" s="35"/>
      <c r="M178" s="202" t="s">
        <v>1</v>
      </c>
      <c r="N178" s="203" t="s">
        <v>41</v>
      </c>
      <c r="O178" s="78"/>
      <c r="P178" s="204">
        <f>O178*H178</f>
        <v>0</v>
      </c>
      <c r="Q178" s="204">
        <v>0</v>
      </c>
      <c r="R178" s="204">
        <f>Q178*H178</f>
        <v>0</v>
      </c>
      <c r="S178" s="204">
        <v>0</v>
      </c>
      <c r="T178" s="205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6" t="s">
        <v>218</v>
      </c>
      <c r="AT178" s="206" t="s">
        <v>203</v>
      </c>
      <c r="AU178" s="206" t="s">
        <v>115</v>
      </c>
      <c r="AY178" s="15" t="s">
        <v>202</v>
      </c>
      <c r="BE178" s="207">
        <f>IF(N178="základná",J178,0)</f>
        <v>0</v>
      </c>
      <c r="BF178" s="207">
        <f>IF(N178="znížená",J178,0)</f>
        <v>0</v>
      </c>
      <c r="BG178" s="207">
        <f>IF(N178="zákl. prenesená",J178,0)</f>
        <v>0</v>
      </c>
      <c r="BH178" s="207">
        <f>IF(N178="zníž. prenesená",J178,0)</f>
        <v>0</v>
      </c>
      <c r="BI178" s="207">
        <f>IF(N178="nulová",J178,0)</f>
        <v>0</v>
      </c>
      <c r="BJ178" s="15" t="s">
        <v>115</v>
      </c>
      <c r="BK178" s="207">
        <f>ROUND(I178*H178,2)</f>
        <v>0</v>
      </c>
      <c r="BL178" s="15" t="s">
        <v>218</v>
      </c>
      <c r="BM178" s="206" t="s">
        <v>787</v>
      </c>
    </row>
    <row r="179" s="2" customFormat="1" ht="16.5" customHeight="1">
      <c r="A179" s="34"/>
      <c r="B179" s="160"/>
      <c r="C179" s="194" t="s">
        <v>448</v>
      </c>
      <c r="D179" s="194" t="s">
        <v>203</v>
      </c>
      <c r="E179" s="195" t="s">
        <v>1612</v>
      </c>
      <c r="F179" s="196" t="s">
        <v>1613</v>
      </c>
      <c r="G179" s="197" t="s">
        <v>240</v>
      </c>
      <c r="H179" s="198">
        <v>275</v>
      </c>
      <c r="I179" s="199"/>
      <c r="J179" s="200">
        <f>ROUND(I179*H179,2)</f>
        <v>0</v>
      </c>
      <c r="K179" s="201"/>
      <c r="L179" s="35"/>
      <c r="M179" s="202" t="s">
        <v>1</v>
      </c>
      <c r="N179" s="203" t="s">
        <v>41</v>
      </c>
      <c r="O179" s="78"/>
      <c r="P179" s="204">
        <f>O179*H179</f>
        <v>0</v>
      </c>
      <c r="Q179" s="204">
        <v>0</v>
      </c>
      <c r="R179" s="204">
        <f>Q179*H179</f>
        <v>0</v>
      </c>
      <c r="S179" s="204">
        <v>0</v>
      </c>
      <c r="T179" s="20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6" t="s">
        <v>218</v>
      </c>
      <c r="AT179" s="206" t="s">
        <v>203</v>
      </c>
      <c r="AU179" s="206" t="s">
        <v>115</v>
      </c>
      <c r="AY179" s="15" t="s">
        <v>202</v>
      </c>
      <c r="BE179" s="207">
        <f>IF(N179="základná",J179,0)</f>
        <v>0</v>
      </c>
      <c r="BF179" s="207">
        <f>IF(N179="znížená",J179,0)</f>
        <v>0</v>
      </c>
      <c r="BG179" s="207">
        <f>IF(N179="zákl. prenesená",J179,0)</f>
        <v>0</v>
      </c>
      <c r="BH179" s="207">
        <f>IF(N179="zníž. prenesená",J179,0)</f>
        <v>0</v>
      </c>
      <c r="BI179" s="207">
        <f>IF(N179="nulová",J179,0)</f>
        <v>0</v>
      </c>
      <c r="BJ179" s="15" t="s">
        <v>115</v>
      </c>
      <c r="BK179" s="207">
        <f>ROUND(I179*H179,2)</f>
        <v>0</v>
      </c>
      <c r="BL179" s="15" t="s">
        <v>218</v>
      </c>
      <c r="BM179" s="206" t="s">
        <v>1127</v>
      </c>
    </row>
    <row r="180" s="2" customFormat="1" ht="24.15" customHeight="1">
      <c r="A180" s="34"/>
      <c r="B180" s="160"/>
      <c r="C180" s="194" t="s">
        <v>452</v>
      </c>
      <c r="D180" s="194" t="s">
        <v>203</v>
      </c>
      <c r="E180" s="195" t="s">
        <v>1614</v>
      </c>
      <c r="F180" s="196" t="s">
        <v>1615</v>
      </c>
      <c r="G180" s="197" t="s">
        <v>240</v>
      </c>
      <c r="H180" s="198">
        <v>275</v>
      </c>
      <c r="I180" s="199"/>
      <c r="J180" s="200">
        <f>ROUND(I180*H180,2)</f>
        <v>0</v>
      </c>
      <c r="K180" s="201"/>
      <c r="L180" s="35"/>
      <c r="M180" s="202" t="s">
        <v>1</v>
      </c>
      <c r="N180" s="203" t="s">
        <v>41</v>
      </c>
      <c r="O180" s="78"/>
      <c r="P180" s="204">
        <f>O180*H180</f>
        <v>0</v>
      </c>
      <c r="Q180" s="204">
        <v>0</v>
      </c>
      <c r="R180" s="204">
        <f>Q180*H180</f>
        <v>0</v>
      </c>
      <c r="S180" s="204">
        <v>0</v>
      </c>
      <c r="T180" s="205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6" t="s">
        <v>218</v>
      </c>
      <c r="AT180" s="206" t="s">
        <v>203</v>
      </c>
      <c r="AU180" s="206" t="s">
        <v>115</v>
      </c>
      <c r="AY180" s="15" t="s">
        <v>202</v>
      </c>
      <c r="BE180" s="207">
        <f>IF(N180="základná",J180,0)</f>
        <v>0</v>
      </c>
      <c r="BF180" s="207">
        <f>IF(N180="znížená",J180,0)</f>
        <v>0</v>
      </c>
      <c r="BG180" s="207">
        <f>IF(N180="zákl. prenesená",J180,0)</f>
        <v>0</v>
      </c>
      <c r="BH180" s="207">
        <f>IF(N180="zníž. prenesená",J180,0)</f>
        <v>0</v>
      </c>
      <c r="BI180" s="207">
        <f>IF(N180="nulová",J180,0)</f>
        <v>0</v>
      </c>
      <c r="BJ180" s="15" t="s">
        <v>115</v>
      </c>
      <c r="BK180" s="207">
        <f>ROUND(I180*H180,2)</f>
        <v>0</v>
      </c>
      <c r="BL180" s="15" t="s">
        <v>218</v>
      </c>
      <c r="BM180" s="206" t="s">
        <v>1128</v>
      </c>
    </row>
    <row r="181" s="2" customFormat="1" ht="37.8" customHeight="1">
      <c r="A181" s="34"/>
      <c r="B181" s="160"/>
      <c r="C181" s="194" t="s">
        <v>457</v>
      </c>
      <c r="D181" s="194" t="s">
        <v>203</v>
      </c>
      <c r="E181" s="195" t="s">
        <v>1616</v>
      </c>
      <c r="F181" s="196" t="s">
        <v>1617</v>
      </c>
      <c r="G181" s="197" t="s">
        <v>268</v>
      </c>
      <c r="H181" s="198">
        <v>176</v>
      </c>
      <c r="I181" s="199"/>
      <c r="J181" s="200">
        <f>ROUND(I181*H181,2)</f>
        <v>0</v>
      </c>
      <c r="K181" s="201"/>
      <c r="L181" s="35"/>
      <c r="M181" s="202" t="s">
        <v>1</v>
      </c>
      <c r="N181" s="203" t="s">
        <v>41</v>
      </c>
      <c r="O181" s="78"/>
      <c r="P181" s="204">
        <f>O181*H181</f>
        <v>0</v>
      </c>
      <c r="Q181" s="204">
        <v>0</v>
      </c>
      <c r="R181" s="204">
        <f>Q181*H181</f>
        <v>0</v>
      </c>
      <c r="S181" s="204">
        <v>0</v>
      </c>
      <c r="T181" s="205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6" t="s">
        <v>218</v>
      </c>
      <c r="AT181" s="206" t="s">
        <v>203</v>
      </c>
      <c r="AU181" s="206" t="s">
        <v>115</v>
      </c>
      <c r="AY181" s="15" t="s">
        <v>202</v>
      </c>
      <c r="BE181" s="207">
        <f>IF(N181="základná",J181,0)</f>
        <v>0</v>
      </c>
      <c r="BF181" s="207">
        <f>IF(N181="znížená",J181,0)</f>
        <v>0</v>
      </c>
      <c r="BG181" s="207">
        <f>IF(N181="zákl. prenesená",J181,0)</f>
        <v>0</v>
      </c>
      <c r="BH181" s="207">
        <f>IF(N181="zníž. prenesená",J181,0)</f>
        <v>0</v>
      </c>
      <c r="BI181" s="207">
        <f>IF(N181="nulová",J181,0)</f>
        <v>0</v>
      </c>
      <c r="BJ181" s="15" t="s">
        <v>115</v>
      </c>
      <c r="BK181" s="207">
        <f>ROUND(I181*H181,2)</f>
        <v>0</v>
      </c>
      <c r="BL181" s="15" t="s">
        <v>218</v>
      </c>
      <c r="BM181" s="206" t="s">
        <v>1129</v>
      </c>
    </row>
    <row r="182" s="2" customFormat="1" ht="16.5" customHeight="1">
      <c r="A182" s="34"/>
      <c r="B182" s="160"/>
      <c r="C182" s="194" t="s">
        <v>461</v>
      </c>
      <c r="D182" s="194" t="s">
        <v>203</v>
      </c>
      <c r="E182" s="195" t="s">
        <v>1612</v>
      </c>
      <c r="F182" s="196" t="s">
        <v>1613</v>
      </c>
      <c r="G182" s="197" t="s">
        <v>240</v>
      </c>
      <c r="H182" s="198">
        <v>335</v>
      </c>
      <c r="I182" s="199"/>
      <c r="J182" s="200">
        <f>ROUND(I182*H182,2)</f>
        <v>0</v>
      </c>
      <c r="K182" s="201"/>
      <c r="L182" s="35"/>
      <c r="M182" s="202" t="s">
        <v>1</v>
      </c>
      <c r="N182" s="203" t="s">
        <v>41</v>
      </c>
      <c r="O182" s="78"/>
      <c r="P182" s="204">
        <f>O182*H182</f>
        <v>0</v>
      </c>
      <c r="Q182" s="204">
        <v>0</v>
      </c>
      <c r="R182" s="204">
        <f>Q182*H182</f>
        <v>0</v>
      </c>
      <c r="S182" s="204">
        <v>0</v>
      </c>
      <c r="T182" s="205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6" t="s">
        <v>218</v>
      </c>
      <c r="AT182" s="206" t="s">
        <v>203</v>
      </c>
      <c r="AU182" s="206" t="s">
        <v>115</v>
      </c>
      <c r="AY182" s="15" t="s">
        <v>202</v>
      </c>
      <c r="BE182" s="207">
        <f>IF(N182="základná",J182,0)</f>
        <v>0</v>
      </c>
      <c r="BF182" s="207">
        <f>IF(N182="znížená",J182,0)</f>
        <v>0</v>
      </c>
      <c r="BG182" s="207">
        <f>IF(N182="zákl. prenesená",J182,0)</f>
        <v>0</v>
      </c>
      <c r="BH182" s="207">
        <f>IF(N182="zníž. prenesená",J182,0)</f>
        <v>0</v>
      </c>
      <c r="BI182" s="207">
        <f>IF(N182="nulová",J182,0)</f>
        <v>0</v>
      </c>
      <c r="BJ182" s="15" t="s">
        <v>115</v>
      </c>
      <c r="BK182" s="207">
        <f>ROUND(I182*H182,2)</f>
        <v>0</v>
      </c>
      <c r="BL182" s="15" t="s">
        <v>218</v>
      </c>
      <c r="BM182" s="206" t="s">
        <v>1130</v>
      </c>
    </row>
    <row r="183" s="2" customFormat="1" ht="16.5" customHeight="1">
      <c r="A183" s="34"/>
      <c r="B183" s="160"/>
      <c r="C183" s="194" t="s">
        <v>465</v>
      </c>
      <c r="D183" s="194" t="s">
        <v>203</v>
      </c>
      <c r="E183" s="195" t="s">
        <v>1618</v>
      </c>
      <c r="F183" s="196" t="s">
        <v>1619</v>
      </c>
      <c r="G183" s="197" t="s">
        <v>240</v>
      </c>
      <c r="H183" s="198">
        <v>335</v>
      </c>
      <c r="I183" s="199"/>
      <c r="J183" s="200">
        <f>ROUND(I183*H183,2)</f>
        <v>0</v>
      </c>
      <c r="K183" s="201"/>
      <c r="L183" s="35"/>
      <c r="M183" s="202" t="s">
        <v>1</v>
      </c>
      <c r="N183" s="203" t="s">
        <v>41</v>
      </c>
      <c r="O183" s="78"/>
      <c r="P183" s="204">
        <f>O183*H183</f>
        <v>0</v>
      </c>
      <c r="Q183" s="204">
        <v>0</v>
      </c>
      <c r="R183" s="204">
        <f>Q183*H183</f>
        <v>0</v>
      </c>
      <c r="S183" s="204">
        <v>0</v>
      </c>
      <c r="T183" s="205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6" t="s">
        <v>218</v>
      </c>
      <c r="AT183" s="206" t="s">
        <v>203</v>
      </c>
      <c r="AU183" s="206" t="s">
        <v>115</v>
      </c>
      <c r="AY183" s="15" t="s">
        <v>202</v>
      </c>
      <c r="BE183" s="207">
        <f>IF(N183="základná",J183,0)</f>
        <v>0</v>
      </c>
      <c r="BF183" s="207">
        <f>IF(N183="znížená",J183,0)</f>
        <v>0</v>
      </c>
      <c r="BG183" s="207">
        <f>IF(N183="zákl. prenesená",J183,0)</f>
        <v>0</v>
      </c>
      <c r="BH183" s="207">
        <f>IF(N183="zníž. prenesená",J183,0)</f>
        <v>0</v>
      </c>
      <c r="BI183" s="207">
        <f>IF(N183="nulová",J183,0)</f>
        <v>0</v>
      </c>
      <c r="BJ183" s="15" t="s">
        <v>115</v>
      </c>
      <c r="BK183" s="207">
        <f>ROUND(I183*H183,2)</f>
        <v>0</v>
      </c>
      <c r="BL183" s="15" t="s">
        <v>218</v>
      </c>
      <c r="BM183" s="206" t="s">
        <v>1620</v>
      </c>
    </row>
    <row r="184" s="2" customFormat="1" ht="16.5" customHeight="1">
      <c r="A184" s="34"/>
      <c r="B184" s="160"/>
      <c r="C184" s="219" t="s">
        <v>469</v>
      </c>
      <c r="D184" s="219" t="s">
        <v>237</v>
      </c>
      <c r="E184" s="220" t="s">
        <v>1580</v>
      </c>
      <c r="F184" s="221" t="s">
        <v>1581</v>
      </c>
      <c r="G184" s="222" t="s">
        <v>1555</v>
      </c>
      <c r="H184" s="223">
        <v>176</v>
      </c>
      <c r="I184" s="224"/>
      <c r="J184" s="225">
        <f>ROUND(I184*H184,2)</f>
        <v>0</v>
      </c>
      <c r="K184" s="226"/>
      <c r="L184" s="227"/>
      <c r="M184" s="228" t="s">
        <v>1</v>
      </c>
      <c r="N184" s="229" t="s">
        <v>41</v>
      </c>
      <c r="O184" s="78"/>
      <c r="P184" s="204">
        <f>O184*H184</f>
        <v>0</v>
      </c>
      <c r="Q184" s="204">
        <v>0</v>
      </c>
      <c r="R184" s="204">
        <f>Q184*H184</f>
        <v>0</v>
      </c>
      <c r="S184" s="204">
        <v>0</v>
      </c>
      <c r="T184" s="205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6" t="s">
        <v>241</v>
      </c>
      <c r="AT184" s="206" t="s">
        <v>237</v>
      </c>
      <c r="AU184" s="206" t="s">
        <v>115</v>
      </c>
      <c r="AY184" s="15" t="s">
        <v>202</v>
      </c>
      <c r="BE184" s="207">
        <f>IF(N184="základná",J184,0)</f>
        <v>0</v>
      </c>
      <c r="BF184" s="207">
        <f>IF(N184="znížená",J184,0)</f>
        <v>0</v>
      </c>
      <c r="BG184" s="207">
        <f>IF(N184="zákl. prenesená",J184,0)</f>
        <v>0</v>
      </c>
      <c r="BH184" s="207">
        <f>IF(N184="zníž. prenesená",J184,0)</f>
        <v>0</v>
      </c>
      <c r="BI184" s="207">
        <f>IF(N184="nulová",J184,0)</f>
        <v>0</v>
      </c>
      <c r="BJ184" s="15" t="s">
        <v>115</v>
      </c>
      <c r="BK184" s="207">
        <f>ROUND(I184*H184,2)</f>
        <v>0</v>
      </c>
      <c r="BL184" s="15" t="s">
        <v>218</v>
      </c>
      <c r="BM184" s="206" t="s">
        <v>1621</v>
      </c>
    </row>
    <row r="185" s="2" customFormat="1" ht="16.5" customHeight="1">
      <c r="A185" s="34"/>
      <c r="B185" s="160"/>
      <c r="C185" s="219" t="s">
        <v>473</v>
      </c>
      <c r="D185" s="219" t="s">
        <v>237</v>
      </c>
      <c r="E185" s="220" t="s">
        <v>1622</v>
      </c>
      <c r="F185" s="221" t="s">
        <v>1623</v>
      </c>
      <c r="G185" s="222" t="s">
        <v>384</v>
      </c>
      <c r="H185" s="223">
        <v>0.5</v>
      </c>
      <c r="I185" s="224"/>
      <c r="J185" s="225">
        <f>ROUND(I185*H185,2)</f>
        <v>0</v>
      </c>
      <c r="K185" s="226"/>
      <c r="L185" s="227"/>
      <c r="M185" s="228" t="s">
        <v>1</v>
      </c>
      <c r="N185" s="229" t="s">
        <v>41</v>
      </c>
      <c r="O185" s="78"/>
      <c r="P185" s="204">
        <f>O185*H185</f>
        <v>0</v>
      </c>
      <c r="Q185" s="204">
        <v>1</v>
      </c>
      <c r="R185" s="204">
        <f>Q185*H185</f>
        <v>0.5</v>
      </c>
      <c r="S185" s="204">
        <v>0</v>
      </c>
      <c r="T185" s="205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6" t="s">
        <v>241</v>
      </c>
      <c r="AT185" s="206" t="s">
        <v>237</v>
      </c>
      <c r="AU185" s="206" t="s">
        <v>115</v>
      </c>
      <c r="AY185" s="15" t="s">
        <v>202</v>
      </c>
      <c r="BE185" s="207">
        <f>IF(N185="základná",J185,0)</f>
        <v>0</v>
      </c>
      <c r="BF185" s="207">
        <f>IF(N185="znížená",J185,0)</f>
        <v>0</v>
      </c>
      <c r="BG185" s="207">
        <f>IF(N185="zákl. prenesená",J185,0)</f>
        <v>0</v>
      </c>
      <c r="BH185" s="207">
        <f>IF(N185="zníž. prenesená",J185,0)</f>
        <v>0</v>
      </c>
      <c r="BI185" s="207">
        <f>IF(N185="nulová",J185,0)</f>
        <v>0</v>
      </c>
      <c r="BJ185" s="15" t="s">
        <v>115</v>
      </c>
      <c r="BK185" s="207">
        <f>ROUND(I185*H185,2)</f>
        <v>0</v>
      </c>
      <c r="BL185" s="15" t="s">
        <v>218</v>
      </c>
      <c r="BM185" s="206" t="s">
        <v>1624</v>
      </c>
    </row>
    <row r="186" s="2" customFormat="1" ht="16.5" customHeight="1">
      <c r="A186" s="34"/>
      <c r="B186" s="160"/>
      <c r="C186" s="219" t="s">
        <v>477</v>
      </c>
      <c r="D186" s="219" t="s">
        <v>237</v>
      </c>
      <c r="E186" s="220" t="s">
        <v>1597</v>
      </c>
      <c r="F186" s="221" t="s">
        <v>1598</v>
      </c>
      <c r="G186" s="222" t="s">
        <v>240</v>
      </c>
      <c r="H186" s="223">
        <v>176</v>
      </c>
      <c r="I186" s="224"/>
      <c r="J186" s="225">
        <f>ROUND(I186*H186,2)</f>
        <v>0</v>
      </c>
      <c r="K186" s="226"/>
      <c r="L186" s="227"/>
      <c r="M186" s="228" t="s">
        <v>1</v>
      </c>
      <c r="N186" s="229" t="s">
        <v>41</v>
      </c>
      <c r="O186" s="78"/>
      <c r="P186" s="204">
        <f>O186*H186</f>
        <v>0</v>
      </c>
      <c r="Q186" s="204">
        <v>0.014999999999999999</v>
      </c>
      <c r="R186" s="204">
        <f>Q186*H186</f>
        <v>2.6399999999999997</v>
      </c>
      <c r="S186" s="204">
        <v>0</v>
      </c>
      <c r="T186" s="205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6" t="s">
        <v>241</v>
      </c>
      <c r="AT186" s="206" t="s">
        <v>237</v>
      </c>
      <c r="AU186" s="206" t="s">
        <v>115</v>
      </c>
      <c r="AY186" s="15" t="s">
        <v>202</v>
      </c>
      <c r="BE186" s="207">
        <f>IF(N186="základná",J186,0)</f>
        <v>0</v>
      </c>
      <c r="BF186" s="207">
        <f>IF(N186="znížená",J186,0)</f>
        <v>0</v>
      </c>
      <c r="BG186" s="207">
        <f>IF(N186="zákl. prenesená",J186,0)</f>
        <v>0</v>
      </c>
      <c r="BH186" s="207">
        <f>IF(N186="zníž. prenesená",J186,0)</f>
        <v>0</v>
      </c>
      <c r="BI186" s="207">
        <f>IF(N186="nulová",J186,0)</f>
        <v>0</v>
      </c>
      <c r="BJ186" s="15" t="s">
        <v>115</v>
      </c>
      <c r="BK186" s="207">
        <f>ROUND(I186*H186,2)</f>
        <v>0</v>
      </c>
      <c r="BL186" s="15" t="s">
        <v>218</v>
      </c>
      <c r="BM186" s="206" t="s">
        <v>1625</v>
      </c>
    </row>
    <row r="187" s="2" customFormat="1" ht="21.75" customHeight="1">
      <c r="A187" s="34"/>
      <c r="B187" s="160"/>
      <c r="C187" s="219" t="s">
        <v>481</v>
      </c>
      <c r="D187" s="219" t="s">
        <v>237</v>
      </c>
      <c r="E187" s="220" t="s">
        <v>1626</v>
      </c>
      <c r="F187" s="221" t="s">
        <v>1627</v>
      </c>
      <c r="G187" s="222" t="s">
        <v>272</v>
      </c>
      <c r="H187" s="223">
        <v>220</v>
      </c>
      <c r="I187" s="224"/>
      <c r="J187" s="225">
        <f>ROUND(I187*H187,2)</f>
        <v>0</v>
      </c>
      <c r="K187" s="226"/>
      <c r="L187" s="227"/>
      <c r="M187" s="228" t="s">
        <v>1</v>
      </c>
      <c r="N187" s="229" t="s">
        <v>41</v>
      </c>
      <c r="O187" s="78"/>
      <c r="P187" s="204">
        <f>O187*H187</f>
        <v>0</v>
      </c>
      <c r="Q187" s="204">
        <v>0.00020000000000000001</v>
      </c>
      <c r="R187" s="204">
        <f>Q187*H187</f>
        <v>0.044000000000000004</v>
      </c>
      <c r="S187" s="204">
        <v>0</v>
      </c>
      <c r="T187" s="205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6" t="s">
        <v>241</v>
      </c>
      <c r="AT187" s="206" t="s">
        <v>237</v>
      </c>
      <c r="AU187" s="206" t="s">
        <v>115</v>
      </c>
      <c r="AY187" s="15" t="s">
        <v>202</v>
      </c>
      <c r="BE187" s="207">
        <f>IF(N187="základná",J187,0)</f>
        <v>0</v>
      </c>
      <c r="BF187" s="207">
        <f>IF(N187="znížená",J187,0)</f>
        <v>0</v>
      </c>
      <c r="BG187" s="207">
        <f>IF(N187="zákl. prenesená",J187,0)</f>
        <v>0</v>
      </c>
      <c r="BH187" s="207">
        <f>IF(N187="zníž. prenesená",J187,0)</f>
        <v>0</v>
      </c>
      <c r="BI187" s="207">
        <f>IF(N187="nulová",J187,0)</f>
        <v>0</v>
      </c>
      <c r="BJ187" s="15" t="s">
        <v>115</v>
      </c>
      <c r="BK187" s="207">
        <f>ROUND(I187*H187,2)</f>
        <v>0</v>
      </c>
      <c r="BL187" s="15" t="s">
        <v>218</v>
      </c>
      <c r="BM187" s="206" t="s">
        <v>1628</v>
      </c>
    </row>
    <row r="188" s="2" customFormat="1" ht="16.5" customHeight="1">
      <c r="A188" s="34"/>
      <c r="B188" s="160"/>
      <c r="C188" s="219" t="s">
        <v>485</v>
      </c>
      <c r="D188" s="219" t="s">
        <v>237</v>
      </c>
      <c r="E188" s="220" t="s">
        <v>1629</v>
      </c>
      <c r="F188" s="221" t="s">
        <v>1630</v>
      </c>
      <c r="G188" s="222" t="s">
        <v>240</v>
      </c>
      <c r="H188" s="223">
        <v>1100</v>
      </c>
      <c r="I188" s="224"/>
      <c r="J188" s="225">
        <f>ROUND(I188*H188,2)</f>
        <v>0</v>
      </c>
      <c r="K188" s="226"/>
      <c r="L188" s="227"/>
      <c r="M188" s="228" t="s">
        <v>1</v>
      </c>
      <c r="N188" s="229" t="s">
        <v>41</v>
      </c>
      <c r="O188" s="78"/>
      <c r="P188" s="204">
        <f>O188*H188</f>
        <v>0</v>
      </c>
      <c r="Q188" s="204">
        <v>0.00020000000000000001</v>
      </c>
      <c r="R188" s="204">
        <f>Q188*H188</f>
        <v>0.22</v>
      </c>
      <c r="S188" s="204">
        <v>0</v>
      </c>
      <c r="T188" s="205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6" t="s">
        <v>241</v>
      </c>
      <c r="AT188" s="206" t="s">
        <v>237</v>
      </c>
      <c r="AU188" s="206" t="s">
        <v>115</v>
      </c>
      <c r="AY188" s="15" t="s">
        <v>202</v>
      </c>
      <c r="BE188" s="207">
        <f>IF(N188="základná",J188,0)</f>
        <v>0</v>
      </c>
      <c r="BF188" s="207">
        <f>IF(N188="znížená",J188,0)</f>
        <v>0</v>
      </c>
      <c r="BG188" s="207">
        <f>IF(N188="zákl. prenesená",J188,0)</f>
        <v>0</v>
      </c>
      <c r="BH188" s="207">
        <f>IF(N188="zníž. prenesená",J188,0)</f>
        <v>0</v>
      </c>
      <c r="BI188" s="207">
        <f>IF(N188="nulová",J188,0)</f>
        <v>0</v>
      </c>
      <c r="BJ188" s="15" t="s">
        <v>115</v>
      </c>
      <c r="BK188" s="207">
        <f>ROUND(I188*H188,2)</f>
        <v>0</v>
      </c>
      <c r="BL188" s="15" t="s">
        <v>218</v>
      </c>
      <c r="BM188" s="206" t="s">
        <v>1631</v>
      </c>
    </row>
    <row r="189" s="2" customFormat="1" ht="16.5" customHeight="1">
      <c r="A189" s="34"/>
      <c r="B189" s="160"/>
      <c r="C189" s="219" t="s">
        <v>489</v>
      </c>
      <c r="D189" s="219" t="s">
        <v>237</v>
      </c>
      <c r="E189" s="220" t="s">
        <v>1632</v>
      </c>
      <c r="F189" s="221" t="s">
        <v>1633</v>
      </c>
      <c r="G189" s="222" t="s">
        <v>362</v>
      </c>
      <c r="H189" s="223">
        <v>2.0449999999999999</v>
      </c>
      <c r="I189" s="224"/>
      <c r="J189" s="225">
        <f>ROUND(I189*H189,2)</f>
        <v>0</v>
      </c>
      <c r="K189" s="226"/>
      <c r="L189" s="227"/>
      <c r="M189" s="228" t="s">
        <v>1</v>
      </c>
      <c r="N189" s="229" t="s">
        <v>41</v>
      </c>
      <c r="O189" s="78"/>
      <c r="P189" s="204">
        <f>O189*H189</f>
        <v>0</v>
      </c>
      <c r="Q189" s="204">
        <v>0</v>
      </c>
      <c r="R189" s="204">
        <f>Q189*H189</f>
        <v>0</v>
      </c>
      <c r="S189" s="204">
        <v>0</v>
      </c>
      <c r="T189" s="205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6" t="s">
        <v>241</v>
      </c>
      <c r="AT189" s="206" t="s">
        <v>237</v>
      </c>
      <c r="AU189" s="206" t="s">
        <v>115</v>
      </c>
      <c r="AY189" s="15" t="s">
        <v>202</v>
      </c>
      <c r="BE189" s="207">
        <f>IF(N189="základná",J189,0)</f>
        <v>0</v>
      </c>
      <c r="BF189" s="207">
        <f>IF(N189="znížená",J189,0)</f>
        <v>0</v>
      </c>
      <c r="BG189" s="207">
        <f>IF(N189="zákl. prenesená",J189,0)</f>
        <v>0</v>
      </c>
      <c r="BH189" s="207">
        <f>IF(N189="zníž. prenesená",J189,0)</f>
        <v>0</v>
      </c>
      <c r="BI189" s="207">
        <f>IF(N189="nulová",J189,0)</f>
        <v>0</v>
      </c>
      <c r="BJ189" s="15" t="s">
        <v>115</v>
      </c>
      <c r="BK189" s="207">
        <f>ROUND(I189*H189,2)</f>
        <v>0</v>
      </c>
      <c r="BL189" s="15" t="s">
        <v>218</v>
      </c>
      <c r="BM189" s="206" t="s">
        <v>1634</v>
      </c>
    </row>
    <row r="190" s="11" customFormat="1" ht="20.88" customHeight="1">
      <c r="A190" s="11"/>
      <c r="B190" s="183"/>
      <c r="C190" s="11"/>
      <c r="D190" s="184" t="s">
        <v>74</v>
      </c>
      <c r="E190" s="217" t="s">
        <v>1280</v>
      </c>
      <c r="F190" s="217" t="s">
        <v>1635</v>
      </c>
      <c r="G190" s="11"/>
      <c r="H190" s="11"/>
      <c r="I190" s="186"/>
      <c r="J190" s="218">
        <f>BK190</f>
        <v>0</v>
      </c>
      <c r="K190" s="11"/>
      <c r="L190" s="183"/>
      <c r="M190" s="188"/>
      <c r="N190" s="189"/>
      <c r="O190" s="189"/>
      <c r="P190" s="190">
        <f>SUM(P191:P193)</f>
        <v>0</v>
      </c>
      <c r="Q190" s="189"/>
      <c r="R190" s="190">
        <f>SUM(R191:R193)</f>
        <v>0.6875</v>
      </c>
      <c r="S190" s="189"/>
      <c r="T190" s="191">
        <f>SUM(T191:T193)</f>
        <v>0</v>
      </c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R190" s="184" t="s">
        <v>83</v>
      </c>
      <c r="AT190" s="192" t="s">
        <v>74</v>
      </c>
      <c r="AU190" s="192" t="s">
        <v>115</v>
      </c>
      <c r="AY190" s="184" t="s">
        <v>202</v>
      </c>
      <c r="BK190" s="193">
        <f>SUM(BK191:BK193)</f>
        <v>0</v>
      </c>
    </row>
    <row r="191" s="2" customFormat="1" ht="16.5" customHeight="1">
      <c r="A191" s="34"/>
      <c r="B191" s="160"/>
      <c r="C191" s="219" t="s">
        <v>493</v>
      </c>
      <c r="D191" s="219" t="s">
        <v>237</v>
      </c>
      <c r="E191" s="220" t="s">
        <v>1636</v>
      </c>
      <c r="F191" s="221" t="s">
        <v>1637</v>
      </c>
      <c r="G191" s="222" t="s">
        <v>240</v>
      </c>
      <c r="H191" s="223">
        <v>40</v>
      </c>
      <c r="I191" s="224"/>
      <c r="J191" s="225">
        <f>ROUND(I191*H191,2)</f>
        <v>0</v>
      </c>
      <c r="K191" s="226"/>
      <c r="L191" s="227"/>
      <c r="M191" s="228" t="s">
        <v>1</v>
      </c>
      <c r="N191" s="229" t="s">
        <v>41</v>
      </c>
      <c r="O191" s="78"/>
      <c r="P191" s="204">
        <f>O191*H191</f>
        <v>0</v>
      </c>
      <c r="Q191" s="204">
        <v>0.0025000000000000001</v>
      </c>
      <c r="R191" s="204">
        <f>Q191*H191</f>
        <v>0.10000000000000001</v>
      </c>
      <c r="S191" s="204">
        <v>0</v>
      </c>
      <c r="T191" s="205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6" t="s">
        <v>241</v>
      </c>
      <c r="AT191" s="206" t="s">
        <v>237</v>
      </c>
      <c r="AU191" s="206" t="s">
        <v>213</v>
      </c>
      <c r="AY191" s="15" t="s">
        <v>202</v>
      </c>
      <c r="BE191" s="207">
        <f>IF(N191="základná",J191,0)</f>
        <v>0</v>
      </c>
      <c r="BF191" s="207">
        <f>IF(N191="znížená",J191,0)</f>
        <v>0</v>
      </c>
      <c r="BG191" s="207">
        <f>IF(N191="zákl. prenesená",J191,0)</f>
        <v>0</v>
      </c>
      <c r="BH191" s="207">
        <f>IF(N191="zníž. prenesená",J191,0)</f>
        <v>0</v>
      </c>
      <c r="BI191" s="207">
        <f>IF(N191="nulová",J191,0)</f>
        <v>0</v>
      </c>
      <c r="BJ191" s="15" t="s">
        <v>115</v>
      </c>
      <c r="BK191" s="207">
        <f>ROUND(I191*H191,2)</f>
        <v>0</v>
      </c>
      <c r="BL191" s="15" t="s">
        <v>218</v>
      </c>
      <c r="BM191" s="206" t="s">
        <v>1638</v>
      </c>
    </row>
    <row r="192" s="2" customFormat="1" ht="16.5" customHeight="1">
      <c r="A192" s="34"/>
      <c r="B192" s="160"/>
      <c r="C192" s="219" t="s">
        <v>497</v>
      </c>
      <c r="D192" s="219" t="s">
        <v>237</v>
      </c>
      <c r="E192" s="220" t="s">
        <v>1639</v>
      </c>
      <c r="F192" s="221" t="s">
        <v>1640</v>
      </c>
      <c r="G192" s="222" t="s">
        <v>240</v>
      </c>
      <c r="H192" s="223">
        <v>115</v>
      </c>
      <c r="I192" s="224"/>
      <c r="J192" s="225">
        <f>ROUND(I192*H192,2)</f>
        <v>0</v>
      </c>
      <c r="K192" s="226"/>
      <c r="L192" s="227"/>
      <c r="M192" s="228" t="s">
        <v>1</v>
      </c>
      <c r="N192" s="229" t="s">
        <v>41</v>
      </c>
      <c r="O192" s="78"/>
      <c r="P192" s="204">
        <f>O192*H192</f>
        <v>0</v>
      </c>
      <c r="Q192" s="204">
        <v>0.0025000000000000001</v>
      </c>
      <c r="R192" s="204">
        <f>Q192*H192</f>
        <v>0.28750000000000003</v>
      </c>
      <c r="S192" s="204">
        <v>0</v>
      </c>
      <c r="T192" s="205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6" t="s">
        <v>241</v>
      </c>
      <c r="AT192" s="206" t="s">
        <v>237</v>
      </c>
      <c r="AU192" s="206" t="s">
        <v>213</v>
      </c>
      <c r="AY192" s="15" t="s">
        <v>202</v>
      </c>
      <c r="BE192" s="207">
        <f>IF(N192="základná",J192,0)</f>
        <v>0</v>
      </c>
      <c r="BF192" s="207">
        <f>IF(N192="znížená",J192,0)</f>
        <v>0</v>
      </c>
      <c r="BG192" s="207">
        <f>IF(N192="zákl. prenesená",J192,0)</f>
        <v>0</v>
      </c>
      <c r="BH192" s="207">
        <f>IF(N192="zníž. prenesená",J192,0)</f>
        <v>0</v>
      </c>
      <c r="BI192" s="207">
        <f>IF(N192="nulová",J192,0)</f>
        <v>0</v>
      </c>
      <c r="BJ192" s="15" t="s">
        <v>115</v>
      </c>
      <c r="BK192" s="207">
        <f>ROUND(I192*H192,2)</f>
        <v>0</v>
      </c>
      <c r="BL192" s="15" t="s">
        <v>218</v>
      </c>
      <c r="BM192" s="206" t="s">
        <v>1641</v>
      </c>
    </row>
    <row r="193" s="2" customFormat="1" ht="16.5" customHeight="1">
      <c r="A193" s="34"/>
      <c r="B193" s="160"/>
      <c r="C193" s="219" t="s">
        <v>501</v>
      </c>
      <c r="D193" s="219" t="s">
        <v>237</v>
      </c>
      <c r="E193" s="220" t="s">
        <v>1642</v>
      </c>
      <c r="F193" s="221" t="s">
        <v>1643</v>
      </c>
      <c r="G193" s="222" t="s">
        <v>240</v>
      </c>
      <c r="H193" s="223">
        <v>120</v>
      </c>
      <c r="I193" s="224"/>
      <c r="J193" s="225">
        <f>ROUND(I193*H193,2)</f>
        <v>0</v>
      </c>
      <c r="K193" s="226"/>
      <c r="L193" s="227"/>
      <c r="M193" s="228" t="s">
        <v>1</v>
      </c>
      <c r="N193" s="229" t="s">
        <v>41</v>
      </c>
      <c r="O193" s="78"/>
      <c r="P193" s="204">
        <f>O193*H193</f>
        <v>0</v>
      </c>
      <c r="Q193" s="204">
        <v>0.0025000000000000001</v>
      </c>
      <c r="R193" s="204">
        <f>Q193*H193</f>
        <v>0.29999999999999999</v>
      </c>
      <c r="S193" s="204">
        <v>0</v>
      </c>
      <c r="T193" s="205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6" t="s">
        <v>241</v>
      </c>
      <c r="AT193" s="206" t="s">
        <v>237</v>
      </c>
      <c r="AU193" s="206" t="s">
        <v>213</v>
      </c>
      <c r="AY193" s="15" t="s">
        <v>202</v>
      </c>
      <c r="BE193" s="207">
        <f>IF(N193="základná",J193,0)</f>
        <v>0</v>
      </c>
      <c r="BF193" s="207">
        <f>IF(N193="znížená",J193,0)</f>
        <v>0</v>
      </c>
      <c r="BG193" s="207">
        <f>IF(N193="zákl. prenesená",J193,0)</f>
        <v>0</v>
      </c>
      <c r="BH193" s="207">
        <f>IF(N193="zníž. prenesená",J193,0)</f>
        <v>0</v>
      </c>
      <c r="BI193" s="207">
        <f>IF(N193="nulová",J193,0)</f>
        <v>0</v>
      </c>
      <c r="BJ193" s="15" t="s">
        <v>115</v>
      </c>
      <c r="BK193" s="207">
        <f>ROUND(I193*H193,2)</f>
        <v>0</v>
      </c>
      <c r="BL193" s="15" t="s">
        <v>218</v>
      </c>
      <c r="BM193" s="206" t="s">
        <v>1644</v>
      </c>
    </row>
    <row r="194" s="11" customFormat="1" ht="20.88" customHeight="1">
      <c r="A194" s="11"/>
      <c r="B194" s="183"/>
      <c r="C194" s="11"/>
      <c r="D194" s="184" t="s">
        <v>74</v>
      </c>
      <c r="E194" s="217" t="s">
        <v>1645</v>
      </c>
      <c r="F194" s="217" t="s">
        <v>1646</v>
      </c>
      <c r="G194" s="11"/>
      <c r="H194" s="11"/>
      <c r="I194" s="186"/>
      <c r="J194" s="218">
        <f>BK194</f>
        <v>0</v>
      </c>
      <c r="K194" s="11"/>
      <c r="L194" s="183"/>
      <c r="M194" s="188"/>
      <c r="N194" s="189"/>
      <c r="O194" s="189"/>
      <c r="P194" s="190">
        <f>SUM(P195:P199)</f>
        <v>0</v>
      </c>
      <c r="Q194" s="189"/>
      <c r="R194" s="190">
        <f>SUM(R195:R199)</f>
        <v>0.83750000000000013</v>
      </c>
      <c r="S194" s="189"/>
      <c r="T194" s="191">
        <f>SUM(T195:T199)</f>
        <v>0</v>
      </c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R194" s="184" t="s">
        <v>83</v>
      </c>
      <c r="AT194" s="192" t="s">
        <v>74</v>
      </c>
      <c r="AU194" s="192" t="s">
        <v>115</v>
      </c>
      <c r="AY194" s="184" t="s">
        <v>202</v>
      </c>
      <c r="BK194" s="193">
        <f>SUM(BK195:BK199)</f>
        <v>0</v>
      </c>
    </row>
    <row r="195" s="2" customFormat="1" ht="16.5" customHeight="1">
      <c r="A195" s="34"/>
      <c r="B195" s="160"/>
      <c r="C195" s="219" t="s">
        <v>505</v>
      </c>
      <c r="D195" s="219" t="s">
        <v>237</v>
      </c>
      <c r="E195" s="220" t="s">
        <v>1647</v>
      </c>
      <c r="F195" s="221" t="s">
        <v>1648</v>
      </c>
      <c r="G195" s="222" t="s">
        <v>240</v>
      </c>
      <c r="H195" s="223">
        <v>108</v>
      </c>
      <c r="I195" s="224"/>
      <c r="J195" s="225">
        <f>ROUND(I195*H195,2)</f>
        <v>0</v>
      </c>
      <c r="K195" s="226"/>
      <c r="L195" s="227"/>
      <c r="M195" s="228" t="s">
        <v>1</v>
      </c>
      <c r="N195" s="229" t="s">
        <v>41</v>
      </c>
      <c r="O195" s="78"/>
      <c r="P195" s="204">
        <f>O195*H195</f>
        <v>0</v>
      </c>
      <c r="Q195" s="204">
        <v>0.0025000000000000001</v>
      </c>
      <c r="R195" s="204">
        <f>Q195*H195</f>
        <v>0.27000000000000002</v>
      </c>
      <c r="S195" s="204">
        <v>0</v>
      </c>
      <c r="T195" s="205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6" t="s">
        <v>241</v>
      </c>
      <c r="AT195" s="206" t="s">
        <v>237</v>
      </c>
      <c r="AU195" s="206" t="s">
        <v>213</v>
      </c>
      <c r="AY195" s="15" t="s">
        <v>202</v>
      </c>
      <c r="BE195" s="207">
        <f>IF(N195="základná",J195,0)</f>
        <v>0</v>
      </c>
      <c r="BF195" s="207">
        <f>IF(N195="znížená",J195,0)</f>
        <v>0</v>
      </c>
      <c r="BG195" s="207">
        <f>IF(N195="zákl. prenesená",J195,0)</f>
        <v>0</v>
      </c>
      <c r="BH195" s="207">
        <f>IF(N195="zníž. prenesená",J195,0)</f>
        <v>0</v>
      </c>
      <c r="BI195" s="207">
        <f>IF(N195="nulová",J195,0)</f>
        <v>0</v>
      </c>
      <c r="BJ195" s="15" t="s">
        <v>115</v>
      </c>
      <c r="BK195" s="207">
        <f>ROUND(I195*H195,2)</f>
        <v>0</v>
      </c>
      <c r="BL195" s="15" t="s">
        <v>218</v>
      </c>
      <c r="BM195" s="206" t="s">
        <v>1649</v>
      </c>
    </row>
    <row r="196" s="2" customFormat="1" ht="16.5" customHeight="1">
      <c r="A196" s="34"/>
      <c r="B196" s="160"/>
      <c r="C196" s="219" t="s">
        <v>509</v>
      </c>
      <c r="D196" s="219" t="s">
        <v>237</v>
      </c>
      <c r="E196" s="220" t="s">
        <v>1650</v>
      </c>
      <c r="F196" s="221" t="s">
        <v>1651</v>
      </c>
      <c r="G196" s="222" t="s">
        <v>240</v>
      </c>
      <c r="H196" s="223">
        <v>42</v>
      </c>
      <c r="I196" s="224"/>
      <c r="J196" s="225">
        <f>ROUND(I196*H196,2)</f>
        <v>0</v>
      </c>
      <c r="K196" s="226"/>
      <c r="L196" s="227"/>
      <c r="M196" s="228" t="s">
        <v>1</v>
      </c>
      <c r="N196" s="229" t="s">
        <v>41</v>
      </c>
      <c r="O196" s="78"/>
      <c r="P196" s="204">
        <f>O196*H196</f>
        <v>0</v>
      </c>
      <c r="Q196" s="204">
        <v>0.0025000000000000001</v>
      </c>
      <c r="R196" s="204">
        <f>Q196*H196</f>
        <v>0.105</v>
      </c>
      <c r="S196" s="204">
        <v>0</v>
      </c>
      <c r="T196" s="205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6" t="s">
        <v>241</v>
      </c>
      <c r="AT196" s="206" t="s">
        <v>237</v>
      </c>
      <c r="AU196" s="206" t="s">
        <v>213</v>
      </c>
      <c r="AY196" s="15" t="s">
        <v>202</v>
      </c>
      <c r="BE196" s="207">
        <f>IF(N196="základná",J196,0)</f>
        <v>0</v>
      </c>
      <c r="BF196" s="207">
        <f>IF(N196="znížená",J196,0)</f>
        <v>0</v>
      </c>
      <c r="BG196" s="207">
        <f>IF(N196="zákl. prenesená",J196,0)</f>
        <v>0</v>
      </c>
      <c r="BH196" s="207">
        <f>IF(N196="zníž. prenesená",J196,0)</f>
        <v>0</v>
      </c>
      <c r="BI196" s="207">
        <f>IF(N196="nulová",J196,0)</f>
        <v>0</v>
      </c>
      <c r="BJ196" s="15" t="s">
        <v>115</v>
      </c>
      <c r="BK196" s="207">
        <f>ROUND(I196*H196,2)</f>
        <v>0</v>
      </c>
      <c r="BL196" s="15" t="s">
        <v>218</v>
      </c>
      <c r="BM196" s="206" t="s">
        <v>1652</v>
      </c>
    </row>
    <row r="197" s="2" customFormat="1" ht="24.15" customHeight="1">
      <c r="A197" s="34"/>
      <c r="B197" s="160"/>
      <c r="C197" s="219" t="s">
        <v>513</v>
      </c>
      <c r="D197" s="219" t="s">
        <v>237</v>
      </c>
      <c r="E197" s="220" t="s">
        <v>1653</v>
      </c>
      <c r="F197" s="221" t="s">
        <v>1654</v>
      </c>
      <c r="G197" s="222" t="s">
        <v>240</v>
      </c>
      <c r="H197" s="223">
        <v>95</v>
      </c>
      <c r="I197" s="224"/>
      <c r="J197" s="225">
        <f>ROUND(I197*H197,2)</f>
        <v>0</v>
      </c>
      <c r="K197" s="226"/>
      <c r="L197" s="227"/>
      <c r="M197" s="228" t="s">
        <v>1</v>
      </c>
      <c r="N197" s="229" t="s">
        <v>41</v>
      </c>
      <c r="O197" s="78"/>
      <c r="P197" s="204">
        <f>O197*H197</f>
        <v>0</v>
      </c>
      <c r="Q197" s="204">
        <v>0.0025000000000000001</v>
      </c>
      <c r="R197" s="204">
        <f>Q197*H197</f>
        <v>0.23750000000000002</v>
      </c>
      <c r="S197" s="204">
        <v>0</v>
      </c>
      <c r="T197" s="205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6" t="s">
        <v>241</v>
      </c>
      <c r="AT197" s="206" t="s">
        <v>237</v>
      </c>
      <c r="AU197" s="206" t="s">
        <v>213</v>
      </c>
      <c r="AY197" s="15" t="s">
        <v>202</v>
      </c>
      <c r="BE197" s="207">
        <f>IF(N197="základná",J197,0)</f>
        <v>0</v>
      </c>
      <c r="BF197" s="207">
        <f>IF(N197="znížená",J197,0)</f>
        <v>0</v>
      </c>
      <c r="BG197" s="207">
        <f>IF(N197="zákl. prenesená",J197,0)</f>
        <v>0</v>
      </c>
      <c r="BH197" s="207">
        <f>IF(N197="zníž. prenesená",J197,0)</f>
        <v>0</v>
      </c>
      <c r="BI197" s="207">
        <f>IF(N197="nulová",J197,0)</f>
        <v>0</v>
      </c>
      <c r="BJ197" s="15" t="s">
        <v>115</v>
      </c>
      <c r="BK197" s="207">
        <f>ROUND(I197*H197,2)</f>
        <v>0</v>
      </c>
      <c r="BL197" s="15" t="s">
        <v>218</v>
      </c>
      <c r="BM197" s="206" t="s">
        <v>1655</v>
      </c>
    </row>
    <row r="198" s="2" customFormat="1" ht="16.5" customHeight="1">
      <c r="A198" s="34"/>
      <c r="B198" s="160"/>
      <c r="C198" s="219" t="s">
        <v>517</v>
      </c>
      <c r="D198" s="219" t="s">
        <v>237</v>
      </c>
      <c r="E198" s="220" t="s">
        <v>1656</v>
      </c>
      <c r="F198" s="221" t="s">
        <v>1657</v>
      </c>
      <c r="G198" s="222" t="s">
        <v>240</v>
      </c>
      <c r="H198" s="223">
        <v>62</v>
      </c>
      <c r="I198" s="224"/>
      <c r="J198" s="225">
        <f>ROUND(I198*H198,2)</f>
        <v>0</v>
      </c>
      <c r="K198" s="226"/>
      <c r="L198" s="227"/>
      <c r="M198" s="228" t="s">
        <v>1</v>
      </c>
      <c r="N198" s="229" t="s">
        <v>41</v>
      </c>
      <c r="O198" s="78"/>
      <c r="P198" s="204">
        <f>O198*H198</f>
        <v>0</v>
      </c>
      <c r="Q198" s="204">
        <v>0.0025000000000000001</v>
      </c>
      <c r="R198" s="204">
        <f>Q198*H198</f>
        <v>0.155</v>
      </c>
      <c r="S198" s="204">
        <v>0</v>
      </c>
      <c r="T198" s="205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6" t="s">
        <v>241</v>
      </c>
      <c r="AT198" s="206" t="s">
        <v>237</v>
      </c>
      <c r="AU198" s="206" t="s">
        <v>213</v>
      </c>
      <c r="AY198" s="15" t="s">
        <v>202</v>
      </c>
      <c r="BE198" s="207">
        <f>IF(N198="základná",J198,0)</f>
        <v>0</v>
      </c>
      <c r="BF198" s="207">
        <f>IF(N198="znížená",J198,0)</f>
        <v>0</v>
      </c>
      <c r="BG198" s="207">
        <f>IF(N198="zákl. prenesená",J198,0)</f>
        <v>0</v>
      </c>
      <c r="BH198" s="207">
        <f>IF(N198="zníž. prenesená",J198,0)</f>
        <v>0</v>
      </c>
      <c r="BI198" s="207">
        <f>IF(N198="nulová",J198,0)</f>
        <v>0</v>
      </c>
      <c r="BJ198" s="15" t="s">
        <v>115</v>
      </c>
      <c r="BK198" s="207">
        <f>ROUND(I198*H198,2)</f>
        <v>0</v>
      </c>
      <c r="BL198" s="15" t="s">
        <v>218</v>
      </c>
      <c r="BM198" s="206" t="s">
        <v>1658</v>
      </c>
    </row>
    <row r="199" s="2" customFormat="1" ht="16.5" customHeight="1">
      <c r="A199" s="34"/>
      <c r="B199" s="160"/>
      <c r="C199" s="219" t="s">
        <v>521</v>
      </c>
      <c r="D199" s="219" t="s">
        <v>237</v>
      </c>
      <c r="E199" s="220" t="s">
        <v>1659</v>
      </c>
      <c r="F199" s="221" t="s">
        <v>1660</v>
      </c>
      <c r="G199" s="222" t="s">
        <v>240</v>
      </c>
      <c r="H199" s="223">
        <v>28</v>
      </c>
      <c r="I199" s="224"/>
      <c r="J199" s="225">
        <f>ROUND(I199*H199,2)</f>
        <v>0</v>
      </c>
      <c r="K199" s="226"/>
      <c r="L199" s="227"/>
      <c r="M199" s="228" t="s">
        <v>1</v>
      </c>
      <c r="N199" s="229" t="s">
        <v>41</v>
      </c>
      <c r="O199" s="78"/>
      <c r="P199" s="204">
        <f>O199*H199</f>
        <v>0</v>
      </c>
      <c r="Q199" s="204">
        <v>0.0025000000000000001</v>
      </c>
      <c r="R199" s="204">
        <f>Q199*H199</f>
        <v>0.070000000000000007</v>
      </c>
      <c r="S199" s="204">
        <v>0</v>
      </c>
      <c r="T199" s="205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6" t="s">
        <v>241</v>
      </c>
      <c r="AT199" s="206" t="s">
        <v>237</v>
      </c>
      <c r="AU199" s="206" t="s">
        <v>213</v>
      </c>
      <c r="AY199" s="15" t="s">
        <v>202</v>
      </c>
      <c r="BE199" s="207">
        <f>IF(N199="základná",J199,0)</f>
        <v>0</v>
      </c>
      <c r="BF199" s="207">
        <f>IF(N199="znížená",J199,0)</f>
        <v>0</v>
      </c>
      <c r="BG199" s="207">
        <f>IF(N199="zákl. prenesená",J199,0)</f>
        <v>0</v>
      </c>
      <c r="BH199" s="207">
        <f>IF(N199="zníž. prenesená",J199,0)</f>
        <v>0</v>
      </c>
      <c r="BI199" s="207">
        <f>IF(N199="nulová",J199,0)</f>
        <v>0</v>
      </c>
      <c r="BJ199" s="15" t="s">
        <v>115</v>
      </c>
      <c r="BK199" s="207">
        <f>ROUND(I199*H199,2)</f>
        <v>0</v>
      </c>
      <c r="BL199" s="15" t="s">
        <v>218</v>
      </c>
      <c r="BM199" s="206" t="s">
        <v>1661</v>
      </c>
    </row>
    <row r="200" s="11" customFormat="1" ht="22.8" customHeight="1">
      <c r="A200" s="11"/>
      <c r="B200" s="183"/>
      <c r="C200" s="11"/>
      <c r="D200" s="184" t="s">
        <v>74</v>
      </c>
      <c r="E200" s="217" t="s">
        <v>1662</v>
      </c>
      <c r="F200" s="217" t="s">
        <v>1663</v>
      </c>
      <c r="G200" s="11"/>
      <c r="H200" s="11"/>
      <c r="I200" s="186"/>
      <c r="J200" s="218">
        <f>BK200</f>
        <v>0</v>
      </c>
      <c r="K200" s="11"/>
      <c r="L200" s="183"/>
      <c r="M200" s="188"/>
      <c r="N200" s="189"/>
      <c r="O200" s="189"/>
      <c r="P200" s="190">
        <f>SUM(P201:P214)</f>
        <v>0</v>
      </c>
      <c r="Q200" s="189"/>
      <c r="R200" s="190">
        <f>SUM(R201:R214)</f>
        <v>138.04140000000001</v>
      </c>
      <c r="S200" s="189"/>
      <c r="T200" s="191">
        <f>SUM(T201:T214)</f>
        <v>0</v>
      </c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R200" s="184" t="s">
        <v>83</v>
      </c>
      <c r="AT200" s="192" t="s">
        <v>74</v>
      </c>
      <c r="AU200" s="192" t="s">
        <v>83</v>
      </c>
      <c r="AY200" s="184" t="s">
        <v>202</v>
      </c>
      <c r="BK200" s="193">
        <f>SUM(BK201:BK214)</f>
        <v>0</v>
      </c>
    </row>
    <row r="201" s="2" customFormat="1" ht="16.5" customHeight="1">
      <c r="A201" s="34"/>
      <c r="B201" s="160"/>
      <c r="C201" s="194" t="s">
        <v>525</v>
      </c>
      <c r="D201" s="194" t="s">
        <v>203</v>
      </c>
      <c r="E201" s="195" t="s">
        <v>1664</v>
      </c>
      <c r="F201" s="196" t="s">
        <v>1665</v>
      </c>
      <c r="G201" s="197" t="s">
        <v>268</v>
      </c>
      <c r="H201" s="198">
        <v>1380</v>
      </c>
      <c r="I201" s="199"/>
      <c r="J201" s="200">
        <f>ROUND(I201*H201,2)</f>
        <v>0</v>
      </c>
      <c r="K201" s="201"/>
      <c r="L201" s="35"/>
      <c r="M201" s="202" t="s">
        <v>1</v>
      </c>
      <c r="N201" s="203" t="s">
        <v>41</v>
      </c>
      <c r="O201" s="78"/>
      <c r="P201" s="204">
        <f>O201*H201</f>
        <v>0</v>
      </c>
      <c r="Q201" s="204">
        <v>0</v>
      </c>
      <c r="R201" s="204">
        <f>Q201*H201</f>
        <v>0</v>
      </c>
      <c r="S201" s="204">
        <v>0</v>
      </c>
      <c r="T201" s="205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6" t="s">
        <v>218</v>
      </c>
      <c r="AT201" s="206" t="s">
        <v>203</v>
      </c>
      <c r="AU201" s="206" t="s">
        <v>115</v>
      </c>
      <c r="AY201" s="15" t="s">
        <v>202</v>
      </c>
      <c r="BE201" s="207">
        <f>IF(N201="základná",J201,0)</f>
        <v>0</v>
      </c>
      <c r="BF201" s="207">
        <f>IF(N201="znížená",J201,0)</f>
        <v>0</v>
      </c>
      <c r="BG201" s="207">
        <f>IF(N201="zákl. prenesená",J201,0)</f>
        <v>0</v>
      </c>
      <c r="BH201" s="207">
        <f>IF(N201="zníž. prenesená",J201,0)</f>
        <v>0</v>
      </c>
      <c r="BI201" s="207">
        <f>IF(N201="nulová",J201,0)</f>
        <v>0</v>
      </c>
      <c r="BJ201" s="15" t="s">
        <v>115</v>
      </c>
      <c r="BK201" s="207">
        <f>ROUND(I201*H201,2)</f>
        <v>0</v>
      </c>
      <c r="BL201" s="15" t="s">
        <v>218</v>
      </c>
      <c r="BM201" s="206" t="s">
        <v>1666</v>
      </c>
    </row>
    <row r="202" s="2" customFormat="1" ht="16.5" customHeight="1">
      <c r="A202" s="34"/>
      <c r="B202" s="160"/>
      <c r="C202" s="194" t="s">
        <v>529</v>
      </c>
      <c r="D202" s="194" t="s">
        <v>203</v>
      </c>
      <c r="E202" s="195" t="s">
        <v>1667</v>
      </c>
      <c r="F202" s="196" t="s">
        <v>1668</v>
      </c>
      <c r="G202" s="197" t="s">
        <v>1555</v>
      </c>
      <c r="H202" s="198">
        <v>1380</v>
      </c>
      <c r="I202" s="199"/>
      <c r="J202" s="200">
        <f>ROUND(I202*H202,2)</f>
        <v>0</v>
      </c>
      <c r="K202" s="201"/>
      <c r="L202" s="35"/>
      <c r="M202" s="202" t="s">
        <v>1</v>
      </c>
      <c r="N202" s="203" t="s">
        <v>41</v>
      </c>
      <c r="O202" s="78"/>
      <c r="P202" s="204">
        <f>O202*H202</f>
        <v>0</v>
      </c>
      <c r="Q202" s="204">
        <v>0</v>
      </c>
      <c r="R202" s="204">
        <f>Q202*H202</f>
        <v>0</v>
      </c>
      <c r="S202" s="204">
        <v>0</v>
      </c>
      <c r="T202" s="205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6" t="s">
        <v>218</v>
      </c>
      <c r="AT202" s="206" t="s">
        <v>203</v>
      </c>
      <c r="AU202" s="206" t="s">
        <v>115</v>
      </c>
      <c r="AY202" s="15" t="s">
        <v>202</v>
      </c>
      <c r="BE202" s="207">
        <f>IF(N202="základná",J202,0)</f>
        <v>0</v>
      </c>
      <c r="BF202" s="207">
        <f>IF(N202="znížená",J202,0)</f>
        <v>0</v>
      </c>
      <c r="BG202" s="207">
        <f>IF(N202="zákl. prenesená",J202,0)</f>
        <v>0</v>
      </c>
      <c r="BH202" s="207">
        <f>IF(N202="zníž. prenesená",J202,0)</f>
        <v>0</v>
      </c>
      <c r="BI202" s="207">
        <f>IF(N202="nulová",J202,0)</f>
        <v>0</v>
      </c>
      <c r="BJ202" s="15" t="s">
        <v>115</v>
      </c>
      <c r="BK202" s="207">
        <f>ROUND(I202*H202,2)</f>
        <v>0</v>
      </c>
      <c r="BL202" s="15" t="s">
        <v>218</v>
      </c>
      <c r="BM202" s="206" t="s">
        <v>1669</v>
      </c>
    </row>
    <row r="203" s="2" customFormat="1" ht="24.15" customHeight="1">
      <c r="A203" s="34"/>
      <c r="B203" s="160"/>
      <c r="C203" s="194" t="s">
        <v>533</v>
      </c>
      <c r="D203" s="194" t="s">
        <v>203</v>
      </c>
      <c r="E203" s="195" t="s">
        <v>1670</v>
      </c>
      <c r="F203" s="196" t="s">
        <v>1671</v>
      </c>
      <c r="G203" s="197" t="s">
        <v>1540</v>
      </c>
      <c r="H203" s="198">
        <v>138</v>
      </c>
      <c r="I203" s="199"/>
      <c r="J203" s="200">
        <f>ROUND(I203*H203,2)</f>
        <v>0</v>
      </c>
      <c r="K203" s="201"/>
      <c r="L203" s="35"/>
      <c r="M203" s="202" t="s">
        <v>1</v>
      </c>
      <c r="N203" s="203" t="s">
        <v>41</v>
      </c>
      <c r="O203" s="78"/>
      <c r="P203" s="204">
        <f>O203*H203</f>
        <v>0</v>
      </c>
      <c r="Q203" s="204">
        <v>0</v>
      </c>
      <c r="R203" s="204">
        <f>Q203*H203</f>
        <v>0</v>
      </c>
      <c r="S203" s="204">
        <v>0</v>
      </c>
      <c r="T203" s="205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6" t="s">
        <v>218</v>
      </c>
      <c r="AT203" s="206" t="s">
        <v>203</v>
      </c>
      <c r="AU203" s="206" t="s">
        <v>115</v>
      </c>
      <c r="AY203" s="15" t="s">
        <v>202</v>
      </c>
      <c r="BE203" s="207">
        <f>IF(N203="základná",J203,0)</f>
        <v>0</v>
      </c>
      <c r="BF203" s="207">
        <f>IF(N203="znížená",J203,0)</f>
        <v>0</v>
      </c>
      <c r="BG203" s="207">
        <f>IF(N203="zákl. prenesená",J203,0)</f>
        <v>0</v>
      </c>
      <c r="BH203" s="207">
        <f>IF(N203="zníž. prenesená",J203,0)</f>
        <v>0</v>
      </c>
      <c r="BI203" s="207">
        <f>IF(N203="nulová",J203,0)</f>
        <v>0</v>
      </c>
      <c r="BJ203" s="15" t="s">
        <v>115</v>
      </c>
      <c r="BK203" s="207">
        <f>ROUND(I203*H203,2)</f>
        <v>0</v>
      </c>
      <c r="BL203" s="15" t="s">
        <v>218</v>
      </c>
      <c r="BM203" s="206" t="s">
        <v>1672</v>
      </c>
    </row>
    <row r="204" s="2" customFormat="1" ht="16.5" customHeight="1">
      <c r="A204" s="34"/>
      <c r="B204" s="160"/>
      <c r="C204" s="194" t="s">
        <v>537</v>
      </c>
      <c r="D204" s="194" t="s">
        <v>203</v>
      </c>
      <c r="E204" s="195" t="s">
        <v>1673</v>
      </c>
      <c r="F204" s="196" t="s">
        <v>1674</v>
      </c>
      <c r="G204" s="197" t="s">
        <v>1540</v>
      </c>
      <c r="H204" s="198">
        <v>690</v>
      </c>
      <c r="I204" s="199"/>
      <c r="J204" s="200">
        <f>ROUND(I204*H204,2)</f>
        <v>0</v>
      </c>
      <c r="K204" s="201"/>
      <c r="L204" s="35"/>
      <c r="M204" s="202" t="s">
        <v>1</v>
      </c>
      <c r="N204" s="203" t="s">
        <v>41</v>
      </c>
      <c r="O204" s="78"/>
      <c r="P204" s="204">
        <f>O204*H204</f>
        <v>0</v>
      </c>
      <c r="Q204" s="204">
        <v>0</v>
      </c>
      <c r="R204" s="204">
        <f>Q204*H204</f>
        <v>0</v>
      </c>
      <c r="S204" s="204">
        <v>0</v>
      </c>
      <c r="T204" s="205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6" t="s">
        <v>218</v>
      </c>
      <c r="AT204" s="206" t="s">
        <v>203</v>
      </c>
      <c r="AU204" s="206" t="s">
        <v>115</v>
      </c>
      <c r="AY204" s="15" t="s">
        <v>202</v>
      </c>
      <c r="BE204" s="207">
        <f>IF(N204="základná",J204,0)</f>
        <v>0</v>
      </c>
      <c r="BF204" s="207">
        <f>IF(N204="znížená",J204,0)</f>
        <v>0</v>
      </c>
      <c r="BG204" s="207">
        <f>IF(N204="zákl. prenesená",J204,0)</f>
        <v>0</v>
      </c>
      <c r="BH204" s="207">
        <f>IF(N204="zníž. prenesená",J204,0)</f>
        <v>0</v>
      </c>
      <c r="BI204" s="207">
        <f>IF(N204="nulová",J204,0)</f>
        <v>0</v>
      </c>
      <c r="BJ204" s="15" t="s">
        <v>115</v>
      </c>
      <c r="BK204" s="207">
        <f>ROUND(I204*H204,2)</f>
        <v>0</v>
      </c>
      <c r="BL204" s="15" t="s">
        <v>218</v>
      </c>
      <c r="BM204" s="206" t="s">
        <v>1675</v>
      </c>
    </row>
    <row r="205" s="2" customFormat="1" ht="24.15" customHeight="1">
      <c r="A205" s="34"/>
      <c r="B205" s="160"/>
      <c r="C205" s="194" t="s">
        <v>541</v>
      </c>
      <c r="D205" s="194" t="s">
        <v>203</v>
      </c>
      <c r="E205" s="195" t="s">
        <v>1676</v>
      </c>
      <c r="F205" s="196" t="s">
        <v>1677</v>
      </c>
      <c r="G205" s="197" t="s">
        <v>268</v>
      </c>
      <c r="H205" s="198">
        <v>1380</v>
      </c>
      <c r="I205" s="199"/>
      <c r="J205" s="200">
        <f>ROUND(I205*H205,2)</f>
        <v>0</v>
      </c>
      <c r="K205" s="201"/>
      <c r="L205" s="35"/>
      <c r="M205" s="202" t="s">
        <v>1</v>
      </c>
      <c r="N205" s="203" t="s">
        <v>41</v>
      </c>
      <c r="O205" s="78"/>
      <c r="P205" s="204">
        <f>O205*H205</f>
        <v>0</v>
      </c>
      <c r="Q205" s="204">
        <v>0</v>
      </c>
      <c r="R205" s="204">
        <f>Q205*H205</f>
        <v>0</v>
      </c>
      <c r="S205" s="204">
        <v>0</v>
      </c>
      <c r="T205" s="205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6" t="s">
        <v>218</v>
      </c>
      <c r="AT205" s="206" t="s">
        <v>203</v>
      </c>
      <c r="AU205" s="206" t="s">
        <v>115</v>
      </c>
      <c r="AY205" s="15" t="s">
        <v>202</v>
      </c>
      <c r="BE205" s="207">
        <f>IF(N205="základná",J205,0)</f>
        <v>0</v>
      </c>
      <c r="BF205" s="207">
        <f>IF(N205="znížená",J205,0)</f>
        <v>0</v>
      </c>
      <c r="BG205" s="207">
        <f>IF(N205="zákl. prenesená",J205,0)</f>
        <v>0</v>
      </c>
      <c r="BH205" s="207">
        <f>IF(N205="zníž. prenesená",J205,0)</f>
        <v>0</v>
      </c>
      <c r="BI205" s="207">
        <f>IF(N205="nulová",J205,0)</f>
        <v>0</v>
      </c>
      <c r="BJ205" s="15" t="s">
        <v>115</v>
      </c>
      <c r="BK205" s="207">
        <f>ROUND(I205*H205,2)</f>
        <v>0</v>
      </c>
      <c r="BL205" s="15" t="s">
        <v>218</v>
      </c>
      <c r="BM205" s="206" t="s">
        <v>1678</v>
      </c>
    </row>
    <row r="206" s="2" customFormat="1" ht="16.5" customHeight="1">
      <c r="A206" s="34"/>
      <c r="B206" s="160"/>
      <c r="C206" s="194" t="s">
        <v>547</v>
      </c>
      <c r="D206" s="194" t="s">
        <v>203</v>
      </c>
      <c r="E206" s="195" t="s">
        <v>1679</v>
      </c>
      <c r="F206" s="196" t="s">
        <v>1680</v>
      </c>
      <c r="G206" s="197" t="s">
        <v>1555</v>
      </c>
      <c r="H206" s="198">
        <v>1380</v>
      </c>
      <c r="I206" s="199"/>
      <c r="J206" s="200">
        <f>ROUND(I206*H206,2)</f>
        <v>0</v>
      </c>
      <c r="K206" s="201"/>
      <c r="L206" s="35"/>
      <c r="M206" s="202" t="s">
        <v>1</v>
      </c>
      <c r="N206" s="203" t="s">
        <v>41</v>
      </c>
      <c r="O206" s="78"/>
      <c r="P206" s="204">
        <f>O206*H206</f>
        <v>0</v>
      </c>
      <c r="Q206" s="204">
        <v>0</v>
      </c>
      <c r="R206" s="204">
        <f>Q206*H206</f>
        <v>0</v>
      </c>
      <c r="S206" s="204">
        <v>0</v>
      </c>
      <c r="T206" s="205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6" t="s">
        <v>218</v>
      </c>
      <c r="AT206" s="206" t="s">
        <v>203</v>
      </c>
      <c r="AU206" s="206" t="s">
        <v>115</v>
      </c>
      <c r="AY206" s="15" t="s">
        <v>202</v>
      </c>
      <c r="BE206" s="207">
        <f>IF(N206="základná",J206,0)</f>
        <v>0</v>
      </c>
      <c r="BF206" s="207">
        <f>IF(N206="znížená",J206,0)</f>
        <v>0</v>
      </c>
      <c r="BG206" s="207">
        <f>IF(N206="zákl. prenesená",J206,0)</f>
        <v>0</v>
      </c>
      <c r="BH206" s="207">
        <f>IF(N206="zníž. prenesená",J206,0)</f>
        <v>0</v>
      </c>
      <c r="BI206" s="207">
        <f>IF(N206="nulová",J206,0)</f>
        <v>0</v>
      </c>
      <c r="BJ206" s="15" t="s">
        <v>115</v>
      </c>
      <c r="BK206" s="207">
        <f>ROUND(I206*H206,2)</f>
        <v>0</v>
      </c>
      <c r="BL206" s="15" t="s">
        <v>218</v>
      </c>
      <c r="BM206" s="206" t="s">
        <v>1681</v>
      </c>
    </row>
    <row r="207" s="2" customFormat="1" ht="16.5" customHeight="1">
      <c r="A207" s="34"/>
      <c r="B207" s="160"/>
      <c r="C207" s="194" t="s">
        <v>551</v>
      </c>
      <c r="D207" s="194" t="s">
        <v>203</v>
      </c>
      <c r="E207" s="195" t="s">
        <v>1682</v>
      </c>
      <c r="F207" s="196" t="s">
        <v>1683</v>
      </c>
      <c r="G207" s="197" t="s">
        <v>1555</v>
      </c>
      <c r="H207" s="198">
        <v>1380</v>
      </c>
      <c r="I207" s="199"/>
      <c r="J207" s="200">
        <f>ROUND(I207*H207,2)</f>
        <v>0</v>
      </c>
      <c r="K207" s="201"/>
      <c r="L207" s="35"/>
      <c r="M207" s="202" t="s">
        <v>1</v>
      </c>
      <c r="N207" s="203" t="s">
        <v>41</v>
      </c>
      <c r="O207" s="78"/>
      <c r="P207" s="204">
        <f>O207*H207</f>
        <v>0</v>
      </c>
      <c r="Q207" s="204">
        <v>0</v>
      </c>
      <c r="R207" s="204">
        <f>Q207*H207</f>
        <v>0</v>
      </c>
      <c r="S207" s="204">
        <v>0</v>
      </c>
      <c r="T207" s="205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6" t="s">
        <v>218</v>
      </c>
      <c r="AT207" s="206" t="s">
        <v>203</v>
      </c>
      <c r="AU207" s="206" t="s">
        <v>115</v>
      </c>
      <c r="AY207" s="15" t="s">
        <v>202</v>
      </c>
      <c r="BE207" s="207">
        <f>IF(N207="základná",J207,0)</f>
        <v>0</v>
      </c>
      <c r="BF207" s="207">
        <f>IF(N207="znížená",J207,0)</f>
        <v>0</v>
      </c>
      <c r="BG207" s="207">
        <f>IF(N207="zákl. prenesená",J207,0)</f>
        <v>0</v>
      </c>
      <c r="BH207" s="207">
        <f>IF(N207="zníž. prenesená",J207,0)</f>
        <v>0</v>
      </c>
      <c r="BI207" s="207">
        <f>IF(N207="nulová",J207,0)</f>
        <v>0</v>
      </c>
      <c r="BJ207" s="15" t="s">
        <v>115</v>
      </c>
      <c r="BK207" s="207">
        <f>ROUND(I207*H207,2)</f>
        <v>0</v>
      </c>
      <c r="BL207" s="15" t="s">
        <v>218</v>
      </c>
      <c r="BM207" s="206" t="s">
        <v>1684</v>
      </c>
    </row>
    <row r="208" s="2" customFormat="1" ht="44.25" customHeight="1">
      <c r="A208" s="34"/>
      <c r="B208" s="160"/>
      <c r="C208" s="194" t="s">
        <v>772</v>
      </c>
      <c r="D208" s="194" t="s">
        <v>203</v>
      </c>
      <c r="E208" s="195" t="s">
        <v>1685</v>
      </c>
      <c r="F208" s="196" t="s">
        <v>1686</v>
      </c>
      <c r="G208" s="197" t="s">
        <v>1555</v>
      </c>
      <c r="H208" s="198">
        <v>1380</v>
      </c>
      <c r="I208" s="199"/>
      <c r="J208" s="200">
        <f>ROUND(I208*H208,2)</f>
        <v>0</v>
      </c>
      <c r="K208" s="201"/>
      <c r="L208" s="35"/>
      <c r="M208" s="202" t="s">
        <v>1</v>
      </c>
      <c r="N208" s="203" t="s">
        <v>41</v>
      </c>
      <c r="O208" s="78"/>
      <c r="P208" s="204">
        <f>O208*H208</f>
        <v>0</v>
      </c>
      <c r="Q208" s="204">
        <v>0</v>
      </c>
      <c r="R208" s="204">
        <f>Q208*H208</f>
        <v>0</v>
      </c>
      <c r="S208" s="204">
        <v>0</v>
      </c>
      <c r="T208" s="205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6" t="s">
        <v>218</v>
      </c>
      <c r="AT208" s="206" t="s">
        <v>203</v>
      </c>
      <c r="AU208" s="206" t="s">
        <v>115</v>
      </c>
      <c r="AY208" s="15" t="s">
        <v>202</v>
      </c>
      <c r="BE208" s="207">
        <f>IF(N208="základná",J208,0)</f>
        <v>0</v>
      </c>
      <c r="BF208" s="207">
        <f>IF(N208="znížená",J208,0)</f>
        <v>0</v>
      </c>
      <c r="BG208" s="207">
        <f>IF(N208="zákl. prenesená",J208,0)</f>
        <v>0</v>
      </c>
      <c r="BH208" s="207">
        <f>IF(N208="zníž. prenesená",J208,0)</f>
        <v>0</v>
      </c>
      <c r="BI208" s="207">
        <f>IF(N208="nulová",J208,0)</f>
        <v>0</v>
      </c>
      <c r="BJ208" s="15" t="s">
        <v>115</v>
      </c>
      <c r="BK208" s="207">
        <f>ROUND(I208*H208,2)</f>
        <v>0</v>
      </c>
      <c r="BL208" s="15" t="s">
        <v>218</v>
      </c>
      <c r="BM208" s="206" t="s">
        <v>1687</v>
      </c>
    </row>
    <row r="209" s="2" customFormat="1" ht="16.5" customHeight="1">
      <c r="A209" s="34"/>
      <c r="B209" s="160"/>
      <c r="C209" s="194" t="s">
        <v>773</v>
      </c>
      <c r="D209" s="194" t="s">
        <v>203</v>
      </c>
      <c r="E209" s="195" t="s">
        <v>1688</v>
      </c>
      <c r="F209" s="196" t="s">
        <v>1689</v>
      </c>
      <c r="G209" s="197" t="s">
        <v>1555</v>
      </c>
      <c r="H209" s="198">
        <v>1380</v>
      </c>
      <c r="I209" s="199"/>
      <c r="J209" s="200">
        <f>ROUND(I209*H209,2)</f>
        <v>0</v>
      </c>
      <c r="K209" s="201"/>
      <c r="L209" s="35"/>
      <c r="M209" s="202" t="s">
        <v>1</v>
      </c>
      <c r="N209" s="203" t="s">
        <v>41</v>
      </c>
      <c r="O209" s="78"/>
      <c r="P209" s="204">
        <f>O209*H209</f>
        <v>0</v>
      </c>
      <c r="Q209" s="204">
        <v>0</v>
      </c>
      <c r="R209" s="204">
        <f>Q209*H209</f>
        <v>0</v>
      </c>
      <c r="S209" s="204">
        <v>0</v>
      </c>
      <c r="T209" s="205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6" t="s">
        <v>218</v>
      </c>
      <c r="AT209" s="206" t="s">
        <v>203</v>
      </c>
      <c r="AU209" s="206" t="s">
        <v>115</v>
      </c>
      <c r="AY209" s="15" t="s">
        <v>202</v>
      </c>
      <c r="BE209" s="207">
        <f>IF(N209="základná",J209,0)</f>
        <v>0</v>
      </c>
      <c r="BF209" s="207">
        <f>IF(N209="znížená",J209,0)</f>
        <v>0</v>
      </c>
      <c r="BG209" s="207">
        <f>IF(N209="zákl. prenesená",J209,0)</f>
        <v>0</v>
      </c>
      <c r="BH209" s="207">
        <f>IF(N209="zníž. prenesená",J209,0)</f>
        <v>0</v>
      </c>
      <c r="BI209" s="207">
        <f>IF(N209="nulová",J209,0)</f>
        <v>0</v>
      </c>
      <c r="BJ209" s="15" t="s">
        <v>115</v>
      </c>
      <c r="BK209" s="207">
        <f>ROUND(I209*H209,2)</f>
        <v>0</v>
      </c>
      <c r="BL209" s="15" t="s">
        <v>218</v>
      </c>
      <c r="BM209" s="206" t="s">
        <v>1690</v>
      </c>
    </row>
    <row r="210" s="2" customFormat="1" ht="21.75" customHeight="1">
      <c r="A210" s="34"/>
      <c r="B210" s="160"/>
      <c r="C210" s="194" t="s">
        <v>775</v>
      </c>
      <c r="D210" s="194" t="s">
        <v>203</v>
      </c>
      <c r="E210" s="195" t="s">
        <v>1691</v>
      </c>
      <c r="F210" s="196" t="s">
        <v>1692</v>
      </c>
      <c r="G210" s="197" t="s">
        <v>1555</v>
      </c>
      <c r="H210" s="198">
        <v>13.800000000000001</v>
      </c>
      <c r="I210" s="199"/>
      <c r="J210" s="200">
        <f>ROUND(I210*H210,2)</f>
        <v>0</v>
      </c>
      <c r="K210" s="201"/>
      <c r="L210" s="35"/>
      <c r="M210" s="202" t="s">
        <v>1</v>
      </c>
      <c r="N210" s="203" t="s">
        <v>41</v>
      </c>
      <c r="O210" s="78"/>
      <c r="P210" s="204">
        <f>O210*H210</f>
        <v>0</v>
      </c>
      <c r="Q210" s="204">
        <v>0</v>
      </c>
      <c r="R210" s="204">
        <f>Q210*H210</f>
        <v>0</v>
      </c>
      <c r="S210" s="204">
        <v>0</v>
      </c>
      <c r="T210" s="205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6" t="s">
        <v>218</v>
      </c>
      <c r="AT210" s="206" t="s">
        <v>203</v>
      </c>
      <c r="AU210" s="206" t="s">
        <v>115</v>
      </c>
      <c r="AY210" s="15" t="s">
        <v>202</v>
      </c>
      <c r="BE210" s="207">
        <f>IF(N210="základná",J210,0)</f>
        <v>0</v>
      </c>
      <c r="BF210" s="207">
        <f>IF(N210="znížená",J210,0)</f>
        <v>0</v>
      </c>
      <c r="BG210" s="207">
        <f>IF(N210="zákl. prenesená",J210,0)</f>
        <v>0</v>
      </c>
      <c r="BH210" s="207">
        <f>IF(N210="zníž. prenesená",J210,0)</f>
        <v>0</v>
      </c>
      <c r="BI210" s="207">
        <f>IF(N210="nulová",J210,0)</f>
        <v>0</v>
      </c>
      <c r="BJ210" s="15" t="s">
        <v>115</v>
      </c>
      <c r="BK210" s="207">
        <f>ROUND(I210*H210,2)</f>
        <v>0</v>
      </c>
      <c r="BL210" s="15" t="s">
        <v>218</v>
      </c>
      <c r="BM210" s="206" t="s">
        <v>1693</v>
      </c>
    </row>
    <row r="211" s="2" customFormat="1" ht="16.5" customHeight="1">
      <c r="A211" s="34"/>
      <c r="B211" s="160"/>
      <c r="C211" s="194" t="s">
        <v>207</v>
      </c>
      <c r="D211" s="194" t="s">
        <v>203</v>
      </c>
      <c r="E211" s="195" t="s">
        <v>1694</v>
      </c>
      <c r="F211" s="196" t="s">
        <v>1695</v>
      </c>
      <c r="G211" s="197" t="s">
        <v>1555</v>
      </c>
      <c r="H211" s="198">
        <v>13.800000000000001</v>
      </c>
      <c r="I211" s="199"/>
      <c r="J211" s="200">
        <f>ROUND(I211*H211,2)</f>
        <v>0</v>
      </c>
      <c r="K211" s="201"/>
      <c r="L211" s="35"/>
      <c r="M211" s="202" t="s">
        <v>1</v>
      </c>
      <c r="N211" s="203" t="s">
        <v>41</v>
      </c>
      <c r="O211" s="78"/>
      <c r="P211" s="204">
        <f>O211*H211</f>
        <v>0</v>
      </c>
      <c r="Q211" s="204">
        <v>0</v>
      </c>
      <c r="R211" s="204">
        <f>Q211*H211</f>
        <v>0</v>
      </c>
      <c r="S211" s="204">
        <v>0</v>
      </c>
      <c r="T211" s="205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6" t="s">
        <v>218</v>
      </c>
      <c r="AT211" s="206" t="s">
        <v>203</v>
      </c>
      <c r="AU211" s="206" t="s">
        <v>115</v>
      </c>
      <c r="AY211" s="15" t="s">
        <v>202</v>
      </c>
      <c r="BE211" s="207">
        <f>IF(N211="základná",J211,0)</f>
        <v>0</v>
      </c>
      <c r="BF211" s="207">
        <f>IF(N211="znížená",J211,0)</f>
        <v>0</v>
      </c>
      <c r="BG211" s="207">
        <f>IF(N211="zákl. prenesená",J211,0)</f>
        <v>0</v>
      </c>
      <c r="BH211" s="207">
        <f>IF(N211="zníž. prenesená",J211,0)</f>
        <v>0</v>
      </c>
      <c r="BI211" s="207">
        <f>IF(N211="nulová",J211,0)</f>
        <v>0</v>
      </c>
      <c r="BJ211" s="15" t="s">
        <v>115</v>
      </c>
      <c r="BK211" s="207">
        <f>ROUND(I211*H211,2)</f>
        <v>0</v>
      </c>
      <c r="BL211" s="15" t="s">
        <v>218</v>
      </c>
      <c r="BM211" s="206" t="s">
        <v>1696</v>
      </c>
    </row>
    <row r="212" s="2" customFormat="1" ht="16.5" customHeight="1">
      <c r="A212" s="34"/>
      <c r="B212" s="160"/>
      <c r="C212" s="219" t="s">
        <v>782</v>
      </c>
      <c r="D212" s="219" t="s">
        <v>237</v>
      </c>
      <c r="E212" s="220" t="s">
        <v>1697</v>
      </c>
      <c r="F212" s="221" t="s">
        <v>1698</v>
      </c>
      <c r="G212" s="222" t="s">
        <v>384</v>
      </c>
      <c r="H212" s="223">
        <v>138</v>
      </c>
      <c r="I212" s="224"/>
      <c r="J212" s="225">
        <f>ROUND(I212*H212,2)</f>
        <v>0</v>
      </c>
      <c r="K212" s="226"/>
      <c r="L212" s="227"/>
      <c r="M212" s="228" t="s">
        <v>1</v>
      </c>
      <c r="N212" s="229" t="s">
        <v>41</v>
      </c>
      <c r="O212" s="78"/>
      <c r="P212" s="204">
        <f>O212*H212</f>
        <v>0</v>
      </c>
      <c r="Q212" s="204">
        <v>1</v>
      </c>
      <c r="R212" s="204">
        <f>Q212*H212</f>
        <v>138</v>
      </c>
      <c r="S212" s="204">
        <v>0</v>
      </c>
      <c r="T212" s="205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6" t="s">
        <v>241</v>
      </c>
      <c r="AT212" s="206" t="s">
        <v>237</v>
      </c>
      <c r="AU212" s="206" t="s">
        <v>115</v>
      </c>
      <c r="AY212" s="15" t="s">
        <v>202</v>
      </c>
      <c r="BE212" s="207">
        <f>IF(N212="základná",J212,0)</f>
        <v>0</v>
      </c>
      <c r="BF212" s="207">
        <f>IF(N212="znížená",J212,0)</f>
        <v>0</v>
      </c>
      <c r="BG212" s="207">
        <f>IF(N212="zákl. prenesená",J212,0)</f>
        <v>0</v>
      </c>
      <c r="BH212" s="207">
        <f>IF(N212="zníž. prenesená",J212,0)</f>
        <v>0</v>
      </c>
      <c r="BI212" s="207">
        <f>IF(N212="nulová",J212,0)</f>
        <v>0</v>
      </c>
      <c r="BJ212" s="15" t="s">
        <v>115</v>
      </c>
      <c r="BK212" s="207">
        <f>ROUND(I212*H212,2)</f>
        <v>0</v>
      </c>
      <c r="BL212" s="15" t="s">
        <v>218</v>
      </c>
      <c r="BM212" s="206" t="s">
        <v>936</v>
      </c>
    </row>
    <row r="213" s="2" customFormat="1" ht="16.5" customHeight="1">
      <c r="A213" s="34"/>
      <c r="B213" s="160"/>
      <c r="C213" s="219" t="s">
        <v>787</v>
      </c>
      <c r="D213" s="219" t="s">
        <v>237</v>
      </c>
      <c r="E213" s="220" t="s">
        <v>1699</v>
      </c>
      <c r="F213" s="221" t="s">
        <v>1700</v>
      </c>
      <c r="G213" s="222" t="s">
        <v>391</v>
      </c>
      <c r="H213" s="223">
        <v>41.399999999999999</v>
      </c>
      <c r="I213" s="224"/>
      <c r="J213" s="225">
        <f>ROUND(I213*H213,2)</f>
        <v>0</v>
      </c>
      <c r="K213" s="226"/>
      <c r="L213" s="227"/>
      <c r="M213" s="228" t="s">
        <v>1</v>
      </c>
      <c r="N213" s="229" t="s">
        <v>41</v>
      </c>
      <c r="O213" s="78"/>
      <c r="P213" s="204">
        <f>O213*H213</f>
        <v>0</v>
      </c>
      <c r="Q213" s="204">
        <v>0.001</v>
      </c>
      <c r="R213" s="204">
        <f>Q213*H213</f>
        <v>0.041399999999999999</v>
      </c>
      <c r="S213" s="204">
        <v>0</v>
      </c>
      <c r="T213" s="205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6" t="s">
        <v>241</v>
      </c>
      <c r="AT213" s="206" t="s">
        <v>237</v>
      </c>
      <c r="AU213" s="206" t="s">
        <v>115</v>
      </c>
      <c r="AY213" s="15" t="s">
        <v>202</v>
      </c>
      <c r="BE213" s="207">
        <f>IF(N213="základná",J213,0)</f>
        <v>0</v>
      </c>
      <c r="BF213" s="207">
        <f>IF(N213="znížená",J213,0)</f>
        <v>0</v>
      </c>
      <c r="BG213" s="207">
        <f>IF(N213="zákl. prenesená",J213,0)</f>
        <v>0</v>
      </c>
      <c r="BH213" s="207">
        <f>IF(N213="zníž. prenesená",J213,0)</f>
        <v>0</v>
      </c>
      <c r="BI213" s="207">
        <f>IF(N213="nulová",J213,0)</f>
        <v>0</v>
      </c>
      <c r="BJ213" s="15" t="s">
        <v>115</v>
      </c>
      <c r="BK213" s="207">
        <f>ROUND(I213*H213,2)</f>
        <v>0</v>
      </c>
      <c r="BL213" s="15" t="s">
        <v>218</v>
      </c>
      <c r="BM213" s="206" t="s">
        <v>1701</v>
      </c>
    </row>
    <row r="214" s="2" customFormat="1" ht="16.5" customHeight="1">
      <c r="A214" s="34"/>
      <c r="B214" s="160"/>
      <c r="C214" s="219" t="s">
        <v>788</v>
      </c>
      <c r="D214" s="219" t="s">
        <v>237</v>
      </c>
      <c r="E214" s="220" t="s">
        <v>1702</v>
      </c>
      <c r="F214" s="221" t="s">
        <v>1703</v>
      </c>
      <c r="G214" s="222" t="s">
        <v>362</v>
      </c>
      <c r="H214" s="223">
        <v>13.800000000000001</v>
      </c>
      <c r="I214" s="224"/>
      <c r="J214" s="225">
        <f>ROUND(I214*H214,2)</f>
        <v>0</v>
      </c>
      <c r="K214" s="226"/>
      <c r="L214" s="227"/>
      <c r="M214" s="228" t="s">
        <v>1</v>
      </c>
      <c r="N214" s="229" t="s">
        <v>41</v>
      </c>
      <c r="O214" s="78"/>
      <c r="P214" s="204">
        <f>O214*H214</f>
        <v>0</v>
      </c>
      <c r="Q214" s="204">
        <v>0</v>
      </c>
      <c r="R214" s="204">
        <f>Q214*H214</f>
        <v>0</v>
      </c>
      <c r="S214" s="204">
        <v>0</v>
      </c>
      <c r="T214" s="205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06" t="s">
        <v>241</v>
      </c>
      <c r="AT214" s="206" t="s">
        <v>237</v>
      </c>
      <c r="AU214" s="206" t="s">
        <v>115</v>
      </c>
      <c r="AY214" s="15" t="s">
        <v>202</v>
      </c>
      <c r="BE214" s="207">
        <f>IF(N214="základná",J214,0)</f>
        <v>0</v>
      </c>
      <c r="BF214" s="207">
        <f>IF(N214="znížená",J214,0)</f>
        <v>0</v>
      </c>
      <c r="BG214" s="207">
        <f>IF(N214="zákl. prenesená",J214,0)</f>
        <v>0</v>
      </c>
      <c r="BH214" s="207">
        <f>IF(N214="zníž. prenesená",J214,0)</f>
        <v>0</v>
      </c>
      <c r="BI214" s="207">
        <f>IF(N214="nulová",J214,0)</f>
        <v>0</v>
      </c>
      <c r="BJ214" s="15" t="s">
        <v>115</v>
      </c>
      <c r="BK214" s="207">
        <f>ROUND(I214*H214,2)</f>
        <v>0</v>
      </c>
      <c r="BL214" s="15" t="s">
        <v>218</v>
      </c>
      <c r="BM214" s="206" t="s">
        <v>1704</v>
      </c>
    </row>
    <row r="215" s="11" customFormat="1" ht="22.8" customHeight="1">
      <c r="A215" s="11"/>
      <c r="B215" s="183"/>
      <c r="C215" s="11"/>
      <c r="D215" s="184" t="s">
        <v>74</v>
      </c>
      <c r="E215" s="217" t="s">
        <v>1705</v>
      </c>
      <c r="F215" s="217" t="s">
        <v>1706</v>
      </c>
      <c r="G215" s="11"/>
      <c r="H215" s="11"/>
      <c r="I215" s="186"/>
      <c r="J215" s="218">
        <f>BK215</f>
        <v>0</v>
      </c>
      <c r="K215" s="11"/>
      <c r="L215" s="183"/>
      <c r="M215" s="188"/>
      <c r="N215" s="189"/>
      <c r="O215" s="189"/>
      <c r="P215" s="190">
        <f>SUM(P216:P228)</f>
        <v>0</v>
      </c>
      <c r="Q215" s="189"/>
      <c r="R215" s="190">
        <f>SUM(R216:R228)</f>
        <v>6.3469999999999995</v>
      </c>
      <c r="S215" s="189"/>
      <c r="T215" s="191">
        <f>SUM(T216:T228)</f>
        <v>0</v>
      </c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R215" s="184" t="s">
        <v>83</v>
      </c>
      <c r="AT215" s="192" t="s">
        <v>74</v>
      </c>
      <c r="AU215" s="192" t="s">
        <v>83</v>
      </c>
      <c r="AY215" s="184" t="s">
        <v>202</v>
      </c>
      <c r="BK215" s="193">
        <f>SUM(BK216:BK228)</f>
        <v>0</v>
      </c>
    </row>
    <row r="216" s="2" customFormat="1" ht="16.5" customHeight="1">
      <c r="A216" s="34"/>
      <c r="B216" s="160"/>
      <c r="C216" s="194" t="s">
        <v>1127</v>
      </c>
      <c r="D216" s="194" t="s">
        <v>203</v>
      </c>
      <c r="E216" s="195" t="s">
        <v>1664</v>
      </c>
      <c r="F216" s="196" t="s">
        <v>1665</v>
      </c>
      <c r="G216" s="197" t="s">
        <v>268</v>
      </c>
      <c r="H216" s="198">
        <v>45</v>
      </c>
      <c r="I216" s="199"/>
      <c r="J216" s="200">
        <f>ROUND(I216*H216,2)</f>
        <v>0</v>
      </c>
      <c r="K216" s="201"/>
      <c r="L216" s="35"/>
      <c r="M216" s="202" t="s">
        <v>1</v>
      </c>
      <c r="N216" s="203" t="s">
        <v>41</v>
      </c>
      <c r="O216" s="78"/>
      <c r="P216" s="204">
        <f>O216*H216</f>
        <v>0</v>
      </c>
      <c r="Q216" s="204">
        <v>0</v>
      </c>
      <c r="R216" s="204">
        <f>Q216*H216</f>
        <v>0</v>
      </c>
      <c r="S216" s="204">
        <v>0</v>
      </c>
      <c r="T216" s="205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6" t="s">
        <v>218</v>
      </c>
      <c r="AT216" s="206" t="s">
        <v>203</v>
      </c>
      <c r="AU216" s="206" t="s">
        <v>115</v>
      </c>
      <c r="AY216" s="15" t="s">
        <v>202</v>
      </c>
      <c r="BE216" s="207">
        <f>IF(N216="základná",J216,0)</f>
        <v>0</v>
      </c>
      <c r="BF216" s="207">
        <f>IF(N216="znížená",J216,0)</f>
        <v>0</v>
      </c>
      <c r="BG216" s="207">
        <f>IF(N216="zákl. prenesená",J216,0)</f>
        <v>0</v>
      </c>
      <c r="BH216" s="207">
        <f>IF(N216="zníž. prenesená",J216,0)</f>
        <v>0</v>
      </c>
      <c r="BI216" s="207">
        <f>IF(N216="nulová",J216,0)</f>
        <v>0</v>
      </c>
      <c r="BJ216" s="15" t="s">
        <v>115</v>
      </c>
      <c r="BK216" s="207">
        <f>ROUND(I216*H216,2)</f>
        <v>0</v>
      </c>
      <c r="BL216" s="15" t="s">
        <v>218</v>
      </c>
      <c r="BM216" s="206" t="s">
        <v>1707</v>
      </c>
    </row>
    <row r="217" s="2" customFormat="1" ht="16.5" customHeight="1">
      <c r="A217" s="34"/>
      <c r="B217" s="160"/>
      <c r="C217" s="194" t="s">
        <v>1708</v>
      </c>
      <c r="D217" s="194" t="s">
        <v>203</v>
      </c>
      <c r="E217" s="195" t="s">
        <v>1667</v>
      </c>
      <c r="F217" s="196" t="s">
        <v>1668</v>
      </c>
      <c r="G217" s="197" t="s">
        <v>1555</v>
      </c>
      <c r="H217" s="198">
        <v>45</v>
      </c>
      <c r="I217" s="199"/>
      <c r="J217" s="200">
        <f>ROUND(I217*H217,2)</f>
        <v>0</v>
      </c>
      <c r="K217" s="201"/>
      <c r="L217" s="35"/>
      <c r="M217" s="202" t="s">
        <v>1</v>
      </c>
      <c r="N217" s="203" t="s">
        <v>41</v>
      </c>
      <c r="O217" s="78"/>
      <c r="P217" s="204">
        <f>O217*H217</f>
        <v>0</v>
      </c>
      <c r="Q217" s="204">
        <v>0</v>
      </c>
      <c r="R217" s="204">
        <f>Q217*H217</f>
        <v>0</v>
      </c>
      <c r="S217" s="204">
        <v>0</v>
      </c>
      <c r="T217" s="205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6" t="s">
        <v>218</v>
      </c>
      <c r="AT217" s="206" t="s">
        <v>203</v>
      </c>
      <c r="AU217" s="206" t="s">
        <v>115</v>
      </c>
      <c r="AY217" s="15" t="s">
        <v>202</v>
      </c>
      <c r="BE217" s="207">
        <f>IF(N217="základná",J217,0)</f>
        <v>0</v>
      </c>
      <c r="BF217" s="207">
        <f>IF(N217="znížená",J217,0)</f>
        <v>0</v>
      </c>
      <c r="BG217" s="207">
        <f>IF(N217="zákl. prenesená",J217,0)</f>
        <v>0</v>
      </c>
      <c r="BH217" s="207">
        <f>IF(N217="zníž. prenesená",J217,0)</f>
        <v>0</v>
      </c>
      <c r="BI217" s="207">
        <f>IF(N217="nulová",J217,0)</f>
        <v>0</v>
      </c>
      <c r="BJ217" s="15" t="s">
        <v>115</v>
      </c>
      <c r="BK217" s="207">
        <f>ROUND(I217*H217,2)</f>
        <v>0</v>
      </c>
      <c r="BL217" s="15" t="s">
        <v>218</v>
      </c>
      <c r="BM217" s="206" t="s">
        <v>1709</v>
      </c>
    </row>
    <row r="218" s="2" customFormat="1" ht="24.15" customHeight="1">
      <c r="A218" s="34"/>
      <c r="B218" s="160"/>
      <c r="C218" s="194" t="s">
        <v>1128</v>
      </c>
      <c r="D218" s="194" t="s">
        <v>203</v>
      </c>
      <c r="E218" s="195" t="s">
        <v>1670</v>
      </c>
      <c r="F218" s="196" t="s">
        <v>1671</v>
      </c>
      <c r="G218" s="197" t="s">
        <v>1540</v>
      </c>
      <c r="H218" s="198">
        <v>4.5</v>
      </c>
      <c r="I218" s="199"/>
      <c r="J218" s="200">
        <f>ROUND(I218*H218,2)</f>
        <v>0</v>
      </c>
      <c r="K218" s="201"/>
      <c r="L218" s="35"/>
      <c r="M218" s="202" t="s">
        <v>1</v>
      </c>
      <c r="N218" s="203" t="s">
        <v>41</v>
      </c>
      <c r="O218" s="78"/>
      <c r="P218" s="204">
        <f>O218*H218</f>
        <v>0</v>
      </c>
      <c r="Q218" s="204">
        <v>0</v>
      </c>
      <c r="R218" s="204">
        <f>Q218*H218</f>
        <v>0</v>
      </c>
      <c r="S218" s="204">
        <v>0</v>
      </c>
      <c r="T218" s="205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6" t="s">
        <v>218</v>
      </c>
      <c r="AT218" s="206" t="s">
        <v>203</v>
      </c>
      <c r="AU218" s="206" t="s">
        <v>115</v>
      </c>
      <c r="AY218" s="15" t="s">
        <v>202</v>
      </c>
      <c r="BE218" s="207">
        <f>IF(N218="základná",J218,0)</f>
        <v>0</v>
      </c>
      <c r="BF218" s="207">
        <f>IF(N218="znížená",J218,0)</f>
        <v>0</v>
      </c>
      <c r="BG218" s="207">
        <f>IF(N218="zákl. prenesená",J218,0)</f>
        <v>0</v>
      </c>
      <c r="BH218" s="207">
        <f>IF(N218="zníž. prenesená",J218,0)</f>
        <v>0</v>
      </c>
      <c r="BI218" s="207">
        <f>IF(N218="nulová",J218,0)</f>
        <v>0</v>
      </c>
      <c r="BJ218" s="15" t="s">
        <v>115</v>
      </c>
      <c r="BK218" s="207">
        <f>ROUND(I218*H218,2)</f>
        <v>0</v>
      </c>
      <c r="BL218" s="15" t="s">
        <v>218</v>
      </c>
      <c r="BM218" s="206" t="s">
        <v>1710</v>
      </c>
    </row>
    <row r="219" s="2" customFormat="1" ht="16.5" customHeight="1">
      <c r="A219" s="34"/>
      <c r="B219" s="160"/>
      <c r="C219" s="194" t="s">
        <v>1711</v>
      </c>
      <c r="D219" s="194" t="s">
        <v>203</v>
      </c>
      <c r="E219" s="195" t="s">
        <v>1673</v>
      </c>
      <c r="F219" s="196" t="s">
        <v>1674</v>
      </c>
      <c r="G219" s="197" t="s">
        <v>1540</v>
      </c>
      <c r="H219" s="198">
        <v>67.5</v>
      </c>
      <c r="I219" s="199"/>
      <c r="J219" s="200">
        <f>ROUND(I219*H219,2)</f>
        <v>0</v>
      </c>
      <c r="K219" s="201"/>
      <c r="L219" s="35"/>
      <c r="M219" s="202" t="s">
        <v>1</v>
      </c>
      <c r="N219" s="203" t="s">
        <v>41</v>
      </c>
      <c r="O219" s="78"/>
      <c r="P219" s="204">
        <f>O219*H219</f>
        <v>0</v>
      </c>
      <c r="Q219" s="204">
        <v>0</v>
      </c>
      <c r="R219" s="204">
        <f>Q219*H219</f>
        <v>0</v>
      </c>
      <c r="S219" s="204">
        <v>0</v>
      </c>
      <c r="T219" s="205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06" t="s">
        <v>218</v>
      </c>
      <c r="AT219" s="206" t="s">
        <v>203</v>
      </c>
      <c r="AU219" s="206" t="s">
        <v>115</v>
      </c>
      <c r="AY219" s="15" t="s">
        <v>202</v>
      </c>
      <c r="BE219" s="207">
        <f>IF(N219="základná",J219,0)</f>
        <v>0</v>
      </c>
      <c r="BF219" s="207">
        <f>IF(N219="znížená",J219,0)</f>
        <v>0</v>
      </c>
      <c r="BG219" s="207">
        <f>IF(N219="zákl. prenesená",J219,0)</f>
        <v>0</v>
      </c>
      <c r="BH219" s="207">
        <f>IF(N219="zníž. prenesená",J219,0)</f>
        <v>0</v>
      </c>
      <c r="BI219" s="207">
        <f>IF(N219="nulová",J219,0)</f>
        <v>0</v>
      </c>
      <c r="BJ219" s="15" t="s">
        <v>115</v>
      </c>
      <c r="BK219" s="207">
        <f>ROUND(I219*H219,2)</f>
        <v>0</v>
      </c>
      <c r="BL219" s="15" t="s">
        <v>218</v>
      </c>
      <c r="BM219" s="206" t="s">
        <v>1712</v>
      </c>
    </row>
    <row r="220" s="2" customFormat="1" ht="24.15" customHeight="1">
      <c r="A220" s="34"/>
      <c r="B220" s="160"/>
      <c r="C220" s="194" t="s">
        <v>1129</v>
      </c>
      <c r="D220" s="194" t="s">
        <v>203</v>
      </c>
      <c r="E220" s="195" t="s">
        <v>1676</v>
      </c>
      <c r="F220" s="196" t="s">
        <v>1677</v>
      </c>
      <c r="G220" s="197" t="s">
        <v>268</v>
      </c>
      <c r="H220" s="198">
        <v>45</v>
      </c>
      <c r="I220" s="199"/>
      <c r="J220" s="200">
        <f>ROUND(I220*H220,2)</f>
        <v>0</v>
      </c>
      <c r="K220" s="201"/>
      <c r="L220" s="35"/>
      <c r="M220" s="202" t="s">
        <v>1</v>
      </c>
      <c r="N220" s="203" t="s">
        <v>41</v>
      </c>
      <c r="O220" s="78"/>
      <c r="P220" s="204">
        <f>O220*H220</f>
        <v>0</v>
      </c>
      <c r="Q220" s="204">
        <v>0</v>
      </c>
      <c r="R220" s="204">
        <f>Q220*H220</f>
        <v>0</v>
      </c>
      <c r="S220" s="204">
        <v>0</v>
      </c>
      <c r="T220" s="205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6" t="s">
        <v>218</v>
      </c>
      <c r="AT220" s="206" t="s">
        <v>203</v>
      </c>
      <c r="AU220" s="206" t="s">
        <v>115</v>
      </c>
      <c r="AY220" s="15" t="s">
        <v>202</v>
      </c>
      <c r="BE220" s="207">
        <f>IF(N220="základná",J220,0)</f>
        <v>0</v>
      </c>
      <c r="BF220" s="207">
        <f>IF(N220="znížená",J220,0)</f>
        <v>0</v>
      </c>
      <c r="BG220" s="207">
        <f>IF(N220="zákl. prenesená",J220,0)</f>
        <v>0</v>
      </c>
      <c r="BH220" s="207">
        <f>IF(N220="zníž. prenesená",J220,0)</f>
        <v>0</v>
      </c>
      <c r="BI220" s="207">
        <f>IF(N220="nulová",J220,0)</f>
        <v>0</v>
      </c>
      <c r="BJ220" s="15" t="s">
        <v>115</v>
      </c>
      <c r="BK220" s="207">
        <f>ROUND(I220*H220,2)</f>
        <v>0</v>
      </c>
      <c r="BL220" s="15" t="s">
        <v>218</v>
      </c>
      <c r="BM220" s="206" t="s">
        <v>1713</v>
      </c>
    </row>
    <row r="221" s="2" customFormat="1" ht="16.5" customHeight="1">
      <c r="A221" s="34"/>
      <c r="B221" s="160"/>
      <c r="C221" s="194" t="s">
        <v>1714</v>
      </c>
      <c r="D221" s="194" t="s">
        <v>203</v>
      </c>
      <c r="E221" s="195" t="s">
        <v>1679</v>
      </c>
      <c r="F221" s="196" t="s">
        <v>1680</v>
      </c>
      <c r="G221" s="197" t="s">
        <v>1555</v>
      </c>
      <c r="H221" s="198">
        <v>45</v>
      </c>
      <c r="I221" s="199"/>
      <c r="J221" s="200">
        <f>ROUND(I221*H221,2)</f>
        <v>0</v>
      </c>
      <c r="K221" s="201"/>
      <c r="L221" s="35"/>
      <c r="M221" s="202" t="s">
        <v>1</v>
      </c>
      <c r="N221" s="203" t="s">
        <v>41</v>
      </c>
      <c r="O221" s="78"/>
      <c r="P221" s="204">
        <f>O221*H221</f>
        <v>0</v>
      </c>
      <c r="Q221" s="204">
        <v>0</v>
      </c>
      <c r="R221" s="204">
        <f>Q221*H221</f>
        <v>0</v>
      </c>
      <c r="S221" s="204">
        <v>0</v>
      </c>
      <c r="T221" s="205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6" t="s">
        <v>218</v>
      </c>
      <c r="AT221" s="206" t="s">
        <v>203</v>
      </c>
      <c r="AU221" s="206" t="s">
        <v>115</v>
      </c>
      <c r="AY221" s="15" t="s">
        <v>202</v>
      </c>
      <c r="BE221" s="207">
        <f>IF(N221="základná",J221,0)</f>
        <v>0</v>
      </c>
      <c r="BF221" s="207">
        <f>IF(N221="znížená",J221,0)</f>
        <v>0</v>
      </c>
      <c r="BG221" s="207">
        <f>IF(N221="zákl. prenesená",J221,0)</f>
        <v>0</v>
      </c>
      <c r="BH221" s="207">
        <f>IF(N221="zníž. prenesená",J221,0)</f>
        <v>0</v>
      </c>
      <c r="BI221" s="207">
        <f>IF(N221="nulová",J221,0)</f>
        <v>0</v>
      </c>
      <c r="BJ221" s="15" t="s">
        <v>115</v>
      </c>
      <c r="BK221" s="207">
        <f>ROUND(I221*H221,2)</f>
        <v>0</v>
      </c>
      <c r="BL221" s="15" t="s">
        <v>218</v>
      </c>
      <c r="BM221" s="206" t="s">
        <v>1715</v>
      </c>
    </row>
    <row r="222" s="2" customFormat="1" ht="16.5" customHeight="1">
      <c r="A222" s="34"/>
      <c r="B222" s="160"/>
      <c r="C222" s="194" t="s">
        <v>1130</v>
      </c>
      <c r="D222" s="194" t="s">
        <v>203</v>
      </c>
      <c r="E222" s="195" t="s">
        <v>1682</v>
      </c>
      <c r="F222" s="196" t="s">
        <v>1683</v>
      </c>
      <c r="G222" s="197" t="s">
        <v>1555</v>
      </c>
      <c r="H222" s="198">
        <v>45</v>
      </c>
      <c r="I222" s="199"/>
      <c r="J222" s="200">
        <f>ROUND(I222*H222,2)</f>
        <v>0</v>
      </c>
      <c r="K222" s="201"/>
      <c r="L222" s="35"/>
      <c r="M222" s="202" t="s">
        <v>1</v>
      </c>
      <c r="N222" s="203" t="s">
        <v>41</v>
      </c>
      <c r="O222" s="78"/>
      <c r="P222" s="204">
        <f>O222*H222</f>
        <v>0</v>
      </c>
      <c r="Q222" s="204">
        <v>0</v>
      </c>
      <c r="R222" s="204">
        <f>Q222*H222</f>
        <v>0</v>
      </c>
      <c r="S222" s="204">
        <v>0</v>
      </c>
      <c r="T222" s="205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6" t="s">
        <v>218</v>
      </c>
      <c r="AT222" s="206" t="s">
        <v>203</v>
      </c>
      <c r="AU222" s="206" t="s">
        <v>115</v>
      </c>
      <c r="AY222" s="15" t="s">
        <v>202</v>
      </c>
      <c r="BE222" s="207">
        <f>IF(N222="základná",J222,0)</f>
        <v>0</v>
      </c>
      <c r="BF222" s="207">
        <f>IF(N222="znížená",J222,0)</f>
        <v>0</v>
      </c>
      <c r="BG222" s="207">
        <f>IF(N222="zákl. prenesená",J222,0)</f>
        <v>0</v>
      </c>
      <c r="BH222" s="207">
        <f>IF(N222="zníž. prenesená",J222,0)</f>
        <v>0</v>
      </c>
      <c r="BI222" s="207">
        <f>IF(N222="nulová",J222,0)</f>
        <v>0</v>
      </c>
      <c r="BJ222" s="15" t="s">
        <v>115</v>
      </c>
      <c r="BK222" s="207">
        <f>ROUND(I222*H222,2)</f>
        <v>0</v>
      </c>
      <c r="BL222" s="15" t="s">
        <v>218</v>
      </c>
      <c r="BM222" s="206" t="s">
        <v>1716</v>
      </c>
    </row>
    <row r="223" s="2" customFormat="1" ht="21.75" customHeight="1">
      <c r="A223" s="34"/>
      <c r="B223" s="160"/>
      <c r="C223" s="194" t="s">
        <v>1717</v>
      </c>
      <c r="D223" s="194" t="s">
        <v>203</v>
      </c>
      <c r="E223" s="195" t="s">
        <v>1718</v>
      </c>
      <c r="F223" s="196" t="s">
        <v>1719</v>
      </c>
      <c r="G223" s="197" t="s">
        <v>1555</v>
      </c>
      <c r="H223" s="198">
        <v>45</v>
      </c>
      <c r="I223" s="199"/>
      <c r="J223" s="200">
        <f>ROUND(I223*H223,2)</f>
        <v>0</v>
      </c>
      <c r="K223" s="201"/>
      <c r="L223" s="35"/>
      <c r="M223" s="202" t="s">
        <v>1</v>
      </c>
      <c r="N223" s="203" t="s">
        <v>41</v>
      </c>
      <c r="O223" s="78"/>
      <c r="P223" s="204">
        <f>O223*H223</f>
        <v>0</v>
      </c>
      <c r="Q223" s="204">
        <v>0</v>
      </c>
      <c r="R223" s="204">
        <f>Q223*H223</f>
        <v>0</v>
      </c>
      <c r="S223" s="204">
        <v>0</v>
      </c>
      <c r="T223" s="205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06" t="s">
        <v>218</v>
      </c>
      <c r="AT223" s="206" t="s">
        <v>203</v>
      </c>
      <c r="AU223" s="206" t="s">
        <v>115</v>
      </c>
      <c r="AY223" s="15" t="s">
        <v>202</v>
      </c>
      <c r="BE223" s="207">
        <f>IF(N223="základná",J223,0)</f>
        <v>0</v>
      </c>
      <c r="BF223" s="207">
        <f>IF(N223="znížená",J223,0)</f>
        <v>0</v>
      </c>
      <c r="BG223" s="207">
        <f>IF(N223="zákl. prenesená",J223,0)</f>
        <v>0</v>
      </c>
      <c r="BH223" s="207">
        <f>IF(N223="zníž. prenesená",J223,0)</f>
        <v>0</v>
      </c>
      <c r="BI223" s="207">
        <f>IF(N223="nulová",J223,0)</f>
        <v>0</v>
      </c>
      <c r="BJ223" s="15" t="s">
        <v>115</v>
      </c>
      <c r="BK223" s="207">
        <f>ROUND(I223*H223,2)</f>
        <v>0</v>
      </c>
      <c r="BL223" s="15" t="s">
        <v>218</v>
      </c>
      <c r="BM223" s="206" t="s">
        <v>1720</v>
      </c>
    </row>
    <row r="224" s="2" customFormat="1" ht="21.75" customHeight="1">
      <c r="A224" s="34"/>
      <c r="B224" s="160"/>
      <c r="C224" s="194" t="s">
        <v>1620</v>
      </c>
      <c r="D224" s="194" t="s">
        <v>203</v>
      </c>
      <c r="E224" s="195" t="s">
        <v>1691</v>
      </c>
      <c r="F224" s="196" t="s">
        <v>1692</v>
      </c>
      <c r="G224" s="197" t="s">
        <v>1555</v>
      </c>
      <c r="H224" s="198">
        <v>0.45000000000000001</v>
      </c>
      <c r="I224" s="199"/>
      <c r="J224" s="200">
        <f>ROUND(I224*H224,2)</f>
        <v>0</v>
      </c>
      <c r="K224" s="201"/>
      <c r="L224" s="35"/>
      <c r="M224" s="202" t="s">
        <v>1</v>
      </c>
      <c r="N224" s="203" t="s">
        <v>41</v>
      </c>
      <c r="O224" s="78"/>
      <c r="P224" s="204">
        <f>O224*H224</f>
        <v>0</v>
      </c>
      <c r="Q224" s="204">
        <v>0</v>
      </c>
      <c r="R224" s="204">
        <f>Q224*H224</f>
        <v>0</v>
      </c>
      <c r="S224" s="204">
        <v>0</v>
      </c>
      <c r="T224" s="205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6" t="s">
        <v>218</v>
      </c>
      <c r="AT224" s="206" t="s">
        <v>203</v>
      </c>
      <c r="AU224" s="206" t="s">
        <v>115</v>
      </c>
      <c r="AY224" s="15" t="s">
        <v>202</v>
      </c>
      <c r="BE224" s="207">
        <f>IF(N224="základná",J224,0)</f>
        <v>0</v>
      </c>
      <c r="BF224" s="207">
        <f>IF(N224="znížená",J224,0)</f>
        <v>0</v>
      </c>
      <c r="BG224" s="207">
        <f>IF(N224="zákl. prenesená",J224,0)</f>
        <v>0</v>
      </c>
      <c r="BH224" s="207">
        <f>IF(N224="zníž. prenesená",J224,0)</f>
        <v>0</v>
      </c>
      <c r="BI224" s="207">
        <f>IF(N224="nulová",J224,0)</f>
        <v>0</v>
      </c>
      <c r="BJ224" s="15" t="s">
        <v>115</v>
      </c>
      <c r="BK224" s="207">
        <f>ROUND(I224*H224,2)</f>
        <v>0</v>
      </c>
      <c r="BL224" s="15" t="s">
        <v>218</v>
      </c>
      <c r="BM224" s="206" t="s">
        <v>1721</v>
      </c>
    </row>
    <row r="225" s="2" customFormat="1" ht="16.5" customHeight="1">
      <c r="A225" s="34"/>
      <c r="B225" s="160"/>
      <c r="C225" s="194" t="s">
        <v>1722</v>
      </c>
      <c r="D225" s="194" t="s">
        <v>203</v>
      </c>
      <c r="E225" s="195" t="s">
        <v>1694</v>
      </c>
      <c r="F225" s="196" t="s">
        <v>1695</v>
      </c>
      <c r="G225" s="197" t="s">
        <v>1555</v>
      </c>
      <c r="H225" s="198">
        <v>0.45000000000000001</v>
      </c>
      <c r="I225" s="199"/>
      <c r="J225" s="200">
        <f>ROUND(I225*H225,2)</f>
        <v>0</v>
      </c>
      <c r="K225" s="201"/>
      <c r="L225" s="35"/>
      <c r="M225" s="202" t="s">
        <v>1</v>
      </c>
      <c r="N225" s="203" t="s">
        <v>41</v>
      </c>
      <c r="O225" s="78"/>
      <c r="P225" s="204">
        <f>O225*H225</f>
        <v>0</v>
      </c>
      <c r="Q225" s="204">
        <v>0</v>
      </c>
      <c r="R225" s="204">
        <f>Q225*H225</f>
        <v>0</v>
      </c>
      <c r="S225" s="204">
        <v>0</v>
      </c>
      <c r="T225" s="205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6" t="s">
        <v>218</v>
      </c>
      <c r="AT225" s="206" t="s">
        <v>203</v>
      </c>
      <c r="AU225" s="206" t="s">
        <v>115</v>
      </c>
      <c r="AY225" s="15" t="s">
        <v>202</v>
      </c>
      <c r="BE225" s="207">
        <f>IF(N225="základná",J225,0)</f>
        <v>0</v>
      </c>
      <c r="BF225" s="207">
        <f>IF(N225="znížená",J225,0)</f>
        <v>0</v>
      </c>
      <c r="BG225" s="207">
        <f>IF(N225="zákl. prenesená",J225,0)</f>
        <v>0</v>
      </c>
      <c r="BH225" s="207">
        <f>IF(N225="zníž. prenesená",J225,0)</f>
        <v>0</v>
      </c>
      <c r="BI225" s="207">
        <f>IF(N225="nulová",J225,0)</f>
        <v>0</v>
      </c>
      <c r="BJ225" s="15" t="s">
        <v>115</v>
      </c>
      <c r="BK225" s="207">
        <f>ROUND(I225*H225,2)</f>
        <v>0</v>
      </c>
      <c r="BL225" s="15" t="s">
        <v>218</v>
      </c>
      <c r="BM225" s="206" t="s">
        <v>1723</v>
      </c>
    </row>
    <row r="226" s="2" customFormat="1" ht="16.5" customHeight="1">
      <c r="A226" s="34"/>
      <c r="B226" s="160"/>
      <c r="C226" s="219" t="s">
        <v>1621</v>
      </c>
      <c r="D226" s="219" t="s">
        <v>237</v>
      </c>
      <c r="E226" s="220" t="s">
        <v>1697</v>
      </c>
      <c r="F226" s="221" t="s">
        <v>1698</v>
      </c>
      <c r="G226" s="222" t="s">
        <v>384</v>
      </c>
      <c r="H226" s="223">
        <v>6.2999999999999998</v>
      </c>
      <c r="I226" s="224"/>
      <c r="J226" s="225">
        <f>ROUND(I226*H226,2)</f>
        <v>0</v>
      </c>
      <c r="K226" s="226"/>
      <c r="L226" s="227"/>
      <c r="M226" s="228" t="s">
        <v>1</v>
      </c>
      <c r="N226" s="229" t="s">
        <v>41</v>
      </c>
      <c r="O226" s="78"/>
      <c r="P226" s="204">
        <f>O226*H226</f>
        <v>0</v>
      </c>
      <c r="Q226" s="204">
        <v>1</v>
      </c>
      <c r="R226" s="204">
        <f>Q226*H226</f>
        <v>6.2999999999999998</v>
      </c>
      <c r="S226" s="204">
        <v>0</v>
      </c>
      <c r="T226" s="205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06" t="s">
        <v>241</v>
      </c>
      <c r="AT226" s="206" t="s">
        <v>237</v>
      </c>
      <c r="AU226" s="206" t="s">
        <v>115</v>
      </c>
      <c r="AY226" s="15" t="s">
        <v>202</v>
      </c>
      <c r="BE226" s="207">
        <f>IF(N226="základná",J226,0)</f>
        <v>0</v>
      </c>
      <c r="BF226" s="207">
        <f>IF(N226="znížená",J226,0)</f>
        <v>0</v>
      </c>
      <c r="BG226" s="207">
        <f>IF(N226="zákl. prenesená",J226,0)</f>
        <v>0</v>
      </c>
      <c r="BH226" s="207">
        <f>IF(N226="zníž. prenesená",J226,0)</f>
        <v>0</v>
      </c>
      <c r="BI226" s="207">
        <f>IF(N226="nulová",J226,0)</f>
        <v>0</v>
      </c>
      <c r="BJ226" s="15" t="s">
        <v>115</v>
      </c>
      <c r="BK226" s="207">
        <f>ROUND(I226*H226,2)</f>
        <v>0</v>
      </c>
      <c r="BL226" s="15" t="s">
        <v>218</v>
      </c>
      <c r="BM226" s="206" t="s">
        <v>1724</v>
      </c>
    </row>
    <row r="227" s="2" customFormat="1" ht="24.15" customHeight="1">
      <c r="A227" s="34"/>
      <c r="B227" s="160"/>
      <c r="C227" s="219" t="s">
        <v>1725</v>
      </c>
      <c r="D227" s="219" t="s">
        <v>237</v>
      </c>
      <c r="E227" s="220" t="s">
        <v>1726</v>
      </c>
      <c r="F227" s="221" t="s">
        <v>1727</v>
      </c>
      <c r="G227" s="222" t="s">
        <v>1555</v>
      </c>
      <c r="H227" s="223">
        <v>47</v>
      </c>
      <c r="I227" s="224"/>
      <c r="J227" s="225">
        <f>ROUND(I227*H227,2)</f>
        <v>0</v>
      </c>
      <c r="K227" s="226"/>
      <c r="L227" s="227"/>
      <c r="M227" s="228" t="s">
        <v>1</v>
      </c>
      <c r="N227" s="229" t="s">
        <v>41</v>
      </c>
      <c r="O227" s="78"/>
      <c r="P227" s="204">
        <f>O227*H227</f>
        <v>0</v>
      </c>
      <c r="Q227" s="204">
        <v>0.001</v>
      </c>
      <c r="R227" s="204">
        <f>Q227*H227</f>
        <v>0.047</v>
      </c>
      <c r="S227" s="204">
        <v>0</v>
      </c>
      <c r="T227" s="205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6" t="s">
        <v>241</v>
      </c>
      <c r="AT227" s="206" t="s">
        <v>237</v>
      </c>
      <c r="AU227" s="206" t="s">
        <v>115</v>
      </c>
      <c r="AY227" s="15" t="s">
        <v>202</v>
      </c>
      <c r="BE227" s="207">
        <f>IF(N227="základná",J227,0)</f>
        <v>0</v>
      </c>
      <c r="BF227" s="207">
        <f>IF(N227="znížená",J227,0)</f>
        <v>0</v>
      </c>
      <c r="BG227" s="207">
        <f>IF(N227="zákl. prenesená",J227,0)</f>
        <v>0</v>
      </c>
      <c r="BH227" s="207">
        <f>IF(N227="zníž. prenesená",J227,0)</f>
        <v>0</v>
      </c>
      <c r="BI227" s="207">
        <f>IF(N227="nulová",J227,0)</f>
        <v>0</v>
      </c>
      <c r="BJ227" s="15" t="s">
        <v>115</v>
      </c>
      <c r="BK227" s="207">
        <f>ROUND(I227*H227,2)</f>
        <v>0</v>
      </c>
      <c r="BL227" s="15" t="s">
        <v>218</v>
      </c>
      <c r="BM227" s="206" t="s">
        <v>1728</v>
      </c>
    </row>
    <row r="228" s="2" customFormat="1" ht="16.5" customHeight="1">
      <c r="A228" s="34"/>
      <c r="B228" s="160"/>
      <c r="C228" s="219" t="s">
        <v>1624</v>
      </c>
      <c r="D228" s="219" t="s">
        <v>237</v>
      </c>
      <c r="E228" s="220" t="s">
        <v>1702</v>
      </c>
      <c r="F228" s="221" t="s">
        <v>1703</v>
      </c>
      <c r="G228" s="222" t="s">
        <v>362</v>
      </c>
      <c r="H228" s="223">
        <v>0.45000000000000001</v>
      </c>
      <c r="I228" s="224"/>
      <c r="J228" s="225">
        <f>ROUND(I228*H228,2)</f>
        <v>0</v>
      </c>
      <c r="K228" s="226"/>
      <c r="L228" s="227"/>
      <c r="M228" s="228" t="s">
        <v>1</v>
      </c>
      <c r="N228" s="229" t="s">
        <v>41</v>
      </c>
      <c r="O228" s="78"/>
      <c r="P228" s="204">
        <f>O228*H228</f>
        <v>0</v>
      </c>
      <c r="Q228" s="204">
        <v>0</v>
      </c>
      <c r="R228" s="204">
        <f>Q228*H228</f>
        <v>0</v>
      </c>
      <c r="S228" s="204">
        <v>0</v>
      </c>
      <c r="T228" s="205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6" t="s">
        <v>241</v>
      </c>
      <c r="AT228" s="206" t="s">
        <v>237</v>
      </c>
      <c r="AU228" s="206" t="s">
        <v>115</v>
      </c>
      <c r="AY228" s="15" t="s">
        <v>202</v>
      </c>
      <c r="BE228" s="207">
        <f>IF(N228="základná",J228,0)</f>
        <v>0</v>
      </c>
      <c r="BF228" s="207">
        <f>IF(N228="znížená",J228,0)</f>
        <v>0</v>
      </c>
      <c r="BG228" s="207">
        <f>IF(N228="zákl. prenesená",J228,0)</f>
        <v>0</v>
      </c>
      <c r="BH228" s="207">
        <f>IF(N228="zníž. prenesená",J228,0)</f>
        <v>0</v>
      </c>
      <c r="BI228" s="207">
        <f>IF(N228="nulová",J228,0)</f>
        <v>0</v>
      </c>
      <c r="BJ228" s="15" t="s">
        <v>115</v>
      </c>
      <c r="BK228" s="207">
        <f>ROUND(I228*H228,2)</f>
        <v>0</v>
      </c>
      <c r="BL228" s="15" t="s">
        <v>218</v>
      </c>
      <c r="BM228" s="206" t="s">
        <v>1729</v>
      </c>
    </row>
    <row r="229" s="11" customFormat="1" ht="22.8" customHeight="1">
      <c r="A229" s="11"/>
      <c r="B229" s="183"/>
      <c r="C229" s="11"/>
      <c r="D229" s="184" t="s">
        <v>74</v>
      </c>
      <c r="E229" s="217" t="s">
        <v>1730</v>
      </c>
      <c r="F229" s="217" t="s">
        <v>1731</v>
      </c>
      <c r="G229" s="11"/>
      <c r="H229" s="11"/>
      <c r="I229" s="186"/>
      <c r="J229" s="218">
        <f>BK229</f>
        <v>0</v>
      </c>
      <c r="K229" s="11"/>
      <c r="L229" s="183"/>
      <c r="M229" s="188"/>
      <c r="N229" s="189"/>
      <c r="O229" s="189"/>
      <c r="P229" s="190">
        <f>SUM(P230:P234)</f>
        <v>0</v>
      </c>
      <c r="Q229" s="189"/>
      <c r="R229" s="190">
        <f>SUM(R230:R234)</f>
        <v>0</v>
      </c>
      <c r="S229" s="189"/>
      <c r="T229" s="191">
        <f>SUM(T230:T234)</f>
        <v>0</v>
      </c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R229" s="184" t="s">
        <v>83</v>
      </c>
      <c r="AT229" s="192" t="s">
        <v>74</v>
      </c>
      <c r="AU229" s="192" t="s">
        <v>83</v>
      </c>
      <c r="AY229" s="184" t="s">
        <v>202</v>
      </c>
      <c r="BK229" s="193">
        <f>SUM(BK230:BK234)</f>
        <v>0</v>
      </c>
    </row>
    <row r="230" s="2" customFormat="1" ht="21.75" customHeight="1">
      <c r="A230" s="34"/>
      <c r="B230" s="160"/>
      <c r="C230" s="194" t="s">
        <v>1732</v>
      </c>
      <c r="D230" s="194" t="s">
        <v>203</v>
      </c>
      <c r="E230" s="195" t="s">
        <v>1733</v>
      </c>
      <c r="F230" s="196" t="s">
        <v>1734</v>
      </c>
      <c r="G230" s="197" t="s">
        <v>362</v>
      </c>
      <c r="H230" s="198">
        <v>2.8450000000000002</v>
      </c>
      <c r="I230" s="199"/>
      <c r="J230" s="200">
        <f>ROUND(I230*H230,2)</f>
        <v>0</v>
      </c>
      <c r="K230" s="201"/>
      <c r="L230" s="35"/>
      <c r="M230" s="202" t="s">
        <v>1</v>
      </c>
      <c r="N230" s="203" t="s">
        <v>41</v>
      </c>
      <c r="O230" s="78"/>
      <c r="P230" s="204">
        <f>O230*H230</f>
        <v>0</v>
      </c>
      <c r="Q230" s="204">
        <v>0</v>
      </c>
      <c r="R230" s="204">
        <f>Q230*H230</f>
        <v>0</v>
      </c>
      <c r="S230" s="204">
        <v>0</v>
      </c>
      <c r="T230" s="205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06" t="s">
        <v>218</v>
      </c>
      <c r="AT230" s="206" t="s">
        <v>203</v>
      </c>
      <c r="AU230" s="206" t="s">
        <v>115</v>
      </c>
      <c r="AY230" s="15" t="s">
        <v>202</v>
      </c>
      <c r="BE230" s="207">
        <f>IF(N230="základná",J230,0)</f>
        <v>0</v>
      </c>
      <c r="BF230" s="207">
        <f>IF(N230="znížená",J230,0)</f>
        <v>0</v>
      </c>
      <c r="BG230" s="207">
        <f>IF(N230="zákl. prenesená",J230,0)</f>
        <v>0</v>
      </c>
      <c r="BH230" s="207">
        <f>IF(N230="zníž. prenesená",J230,0)</f>
        <v>0</v>
      </c>
      <c r="BI230" s="207">
        <f>IF(N230="nulová",J230,0)</f>
        <v>0</v>
      </c>
      <c r="BJ230" s="15" t="s">
        <v>115</v>
      </c>
      <c r="BK230" s="207">
        <f>ROUND(I230*H230,2)</f>
        <v>0</v>
      </c>
      <c r="BL230" s="15" t="s">
        <v>218</v>
      </c>
      <c r="BM230" s="206" t="s">
        <v>1735</v>
      </c>
    </row>
    <row r="231" s="2" customFormat="1" ht="16.5" customHeight="1">
      <c r="A231" s="34"/>
      <c r="B231" s="160"/>
      <c r="C231" s="194" t="s">
        <v>1625</v>
      </c>
      <c r="D231" s="194" t="s">
        <v>203</v>
      </c>
      <c r="E231" s="195" t="s">
        <v>1736</v>
      </c>
      <c r="F231" s="196" t="s">
        <v>1737</v>
      </c>
      <c r="G231" s="197" t="s">
        <v>1738</v>
      </c>
      <c r="H231" s="198">
        <v>1</v>
      </c>
      <c r="I231" s="199"/>
      <c r="J231" s="200">
        <f>ROUND(I231*H231,2)</f>
        <v>0</v>
      </c>
      <c r="K231" s="201"/>
      <c r="L231" s="35"/>
      <c r="M231" s="202" t="s">
        <v>1</v>
      </c>
      <c r="N231" s="203" t="s">
        <v>41</v>
      </c>
      <c r="O231" s="78"/>
      <c r="P231" s="204">
        <f>O231*H231</f>
        <v>0</v>
      </c>
      <c r="Q231" s="204">
        <v>0</v>
      </c>
      <c r="R231" s="204">
        <f>Q231*H231</f>
        <v>0</v>
      </c>
      <c r="S231" s="204">
        <v>0</v>
      </c>
      <c r="T231" s="205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6" t="s">
        <v>218</v>
      </c>
      <c r="AT231" s="206" t="s">
        <v>203</v>
      </c>
      <c r="AU231" s="206" t="s">
        <v>115</v>
      </c>
      <c r="AY231" s="15" t="s">
        <v>202</v>
      </c>
      <c r="BE231" s="207">
        <f>IF(N231="základná",J231,0)</f>
        <v>0</v>
      </c>
      <c r="BF231" s="207">
        <f>IF(N231="znížená",J231,0)</f>
        <v>0</v>
      </c>
      <c r="BG231" s="207">
        <f>IF(N231="zákl. prenesená",J231,0)</f>
        <v>0</v>
      </c>
      <c r="BH231" s="207">
        <f>IF(N231="zníž. prenesená",J231,0)</f>
        <v>0</v>
      </c>
      <c r="BI231" s="207">
        <f>IF(N231="nulová",J231,0)</f>
        <v>0</v>
      </c>
      <c r="BJ231" s="15" t="s">
        <v>115</v>
      </c>
      <c r="BK231" s="207">
        <f>ROUND(I231*H231,2)</f>
        <v>0</v>
      </c>
      <c r="BL231" s="15" t="s">
        <v>218</v>
      </c>
      <c r="BM231" s="206" t="s">
        <v>1739</v>
      </c>
    </row>
    <row r="232" s="2" customFormat="1" ht="24.15" customHeight="1">
      <c r="A232" s="34"/>
      <c r="B232" s="160"/>
      <c r="C232" s="194" t="s">
        <v>1740</v>
      </c>
      <c r="D232" s="194" t="s">
        <v>203</v>
      </c>
      <c r="E232" s="195" t="s">
        <v>1741</v>
      </c>
      <c r="F232" s="196" t="s">
        <v>1742</v>
      </c>
      <c r="G232" s="197" t="s">
        <v>362</v>
      </c>
      <c r="H232" s="198">
        <v>3.5070000000000001</v>
      </c>
      <c r="I232" s="199"/>
      <c r="J232" s="200">
        <f>ROUND(I232*H232,2)</f>
        <v>0</v>
      </c>
      <c r="K232" s="201"/>
      <c r="L232" s="35"/>
      <c r="M232" s="202" t="s">
        <v>1</v>
      </c>
      <c r="N232" s="203" t="s">
        <v>41</v>
      </c>
      <c r="O232" s="78"/>
      <c r="P232" s="204">
        <f>O232*H232</f>
        <v>0</v>
      </c>
      <c r="Q232" s="204">
        <v>0</v>
      </c>
      <c r="R232" s="204">
        <f>Q232*H232</f>
        <v>0</v>
      </c>
      <c r="S232" s="204">
        <v>0</v>
      </c>
      <c r="T232" s="205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06" t="s">
        <v>218</v>
      </c>
      <c r="AT232" s="206" t="s">
        <v>203</v>
      </c>
      <c r="AU232" s="206" t="s">
        <v>115</v>
      </c>
      <c r="AY232" s="15" t="s">
        <v>202</v>
      </c>
      <c r="BE232" s="207">
        <f>IF(N232="základná",J232,0)</f>
        <v>0</v>
      </c>
      <c r="BF232" s="207">
        <f>IF(N232="znížená",J232,0)</f>
        <v>0</v>
      </c>
      <c r="BG232" s="207">
        <f>IF(N232="zákl. prenesená",J232,0)</f>
        <v>0</v>
      </c>
      <c r="BH232" s="207">
        <f>IF(N232="zníž. prenesená",J232,0)</f>
        <v>0</v>
      </c>
      <c r="BI232" s="207">
        <f>IF(N232="nulová",J232,0)</f>
        <v>0</v>
      </c>
      <c r="BJ232" s="15" t="s">
        <v>115</v>
      </c>
      <c r="BK232" s="207">
        <f>ROUND(I232*H232,2)</f>
        <v>0</v>
      </c>
      <c r="BL232" s="15" t="s">
        <v>218</v>
      </c>
      <c r="BM232" s="206" t="s">
        <v>1743</v>
      </c>
    </row>
    <row r="233" s="2" customFormat="1" ht="16.5" customHeight="1">
      <c r="A233" s="34"/>
      <c r="B233" s="160"/>
      <c r="C233" s="194" t="s">
        <v>1628</v>
      </c>
      <c r="D233" s="194" t="s">
        <v>203</v>
      </c>
      <c r="E233" s="195" t="s">
        <v>1744</v>
      </c>
      <c r="F233" s="196" t="s">
        <v>1674</v>
      </c>
      <c r="G233" s="197" t="s">
        <v>362</v>
      </c>
      <c r="H233" s="198">
        <v>17.536000000000001</v>
      </c>
      <c r="I233" s="199"/>
      <c r="J233" s="200">
        <f>ROUND(I233*H233,2)</f>
        <v>0</v>
      </c>
      <c r="K233" s="201"/>
      <c r="L233" s="35"/>
      <c r="M233" s="202" t="s">
        <v>1</v>
      </c>
      <c r="N233" s="203" t="s">
        <v>41</v>
      </c>
      <c r="O233" s="78"/>
      <c r="P233" s="204">
        <f>O233*H233</f>
        <v>0</v>
      </c>
      <c r="Q233" s="204">
        <v>0</v>
      </c>
      <c r="R233" s="204">
        <f>Q233*H233</f>
        <v>0</v>
      </c>
      <c r="S233" s="204">
        <v>0</v>
      </c>
      <c r="T233" s="205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6" t="s">
        <v>218</v>
      </c>
      <c r="AT233" s="206" t="s">
        <v>203</v>
      </c>
      <c r="AU233" s="206" t="s">
        <v>115</v>
      </c>
      <c r="AY233" s="15" t="s">
        <v>202</v>
      </c>
      <c r="BE233" s="207">
        <f>IF(N233="základná",J233,0)</f>
        <v>0</v>
      </c>
      <c r="BF233" s="207">
        <f>IF(N233="znížená",J233,0)</f>
        <v>0</v>
      </c>
      <c r="BG233" s="207">
        <f>IF(N233="zákl. prenesená",J233,0)</f>
        <v>0</v>
      </c>
      <c r="BH233" s="207">
        <f>IF(N233="zníž. prenesená",J233,0)</f>
        <v>0</v>
      </c>
      <c r="BI233" s="207">
        <f>IF(N233="nulová",J233,0)</f>
        <v>0</v>
      </c>
      <c r="BJ233" s="15" t="s">
        <v>115</v>
      </c>
      <c r="BK233" s="207">
        <f>ROUND(I233*H233,2)</f>
        <v>0</v>
      </c>
      <c r="BL233" s="15" t="s">
        <v>218</v>
      </c>
      <c r="BM233" s="206" t="s">
        <v>1745</v>
      </c>
    </row>
    <row r="234" s="2" customFormat="1" ht="21.75" customHeight="1">
      <c r="A234" s="34"/>
      <c r="B234" s="160"/>
      <c r="C234" s="194" t="s">
        <v>1746</v>
      </c>
      <c r="D234" s="194" t="s">
        <v>203</v>
      </c>
      <c r="E234" s="195" t="s">
        <v>1747</v>
      </c>
      <c r="F234" s="196" t="s">
        <v>1748</v>
      </c>
      <c r="G234" s="197" t="s">
        <v>384</v>
      </c>
      <c r="H234" s="198">
        <v>156.733</v>
      </c>
      <c r="I234" s="199"/>
      <c r="J234" s="200">
        <f>ROUND(I234*H234,2)</f>
        <v>0</v>
      </c>
      <c r="K234" s="201"/>
      <c r="L234" s="35"/>
      <c r="M234" s="208" t="s">
        <v>1</v>
      </c>
      <c r="N234" s="209" t="s">
        <v>41</v>
      </c>
      <c r="O234" s="210"/>
      <c r="P234" s="211">
        <f>O234*H234</f>
        <v>0</v>
      </c>
      <c r="Q234" s="211">
        <v>0</v>
      </c>
      <c r="R234" s="211">
        <f>Q234*H234</f>
        <v>0</v>
      </c>
      <c r="S234" s="211">
        <v>0</v>
      </c>
      <c r="T234" s="212">
        <f>S234*H234</f>
        <v>0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06" t="s">
        <v>218</v>
      </c>
      <c r="AT234" s="206" t="s">
        <v>203</v>
      </c>
      <c r="AU234" s="206" t="s">
        <v>115</v>
      </c>
      <c r="AY234" s="15" t="s">
        <v>202</v>
      </c>
      <c r="BE234" s="207">
        <f>IF(N234="základná",J234,0)</f>
        <v>0</v>
      </c>
      <c r="BF234" s="207">
        <f>IF(N234="znížená",J234,0)</f>
        <v>0</v>
      </c>
      <c r="BG234" s="207">
        <f>IF(N234="zákl. prenesená",J234,0)</f>
        <v>0</v>
      </c>
      <c r="BH234" s="207">
        <f>IF(N234="zníž. prenesená",J234,0)</f>
        <v>0</v>
      </c>
      <c r="BI234" s="207">
        <f>IF(N234="nulová",J234,0)</f>
        <v>0</v>
      </c>
      <c r="BJ234" s="15" t="s">
        <v>115</v>
      </c>
      <c r="BK234" s="207">
        <f>ROUND(I234*H234,2)</f>
        <v>0</v>
      </c>
      <c r="BL234" s="15" t="s">
        <v>218</v>
      </c>
      <c r="BM234" s="206" t="s">
        <v>1749</v>
      </c>
    </row>
    <row r="235" s="2" customFormat="1" ht="6.96" customHeight="1">
      <c r="A235" s="34"/>
      <c r="B235" s="61"/>
      <c r="C235" s="62"/>
      <c r="D235" s="62"/>
      <c r="E235" s="62"/>
      <c r="F235" s="62"/>
      <c r="G235" s="62"/>
      <c r="H235" s="62"/>
      <c r="I235" s="62"/>
      <c r="J235" s="62"/>
      <c r="K235" s="62"/>
      <c r="L235" s="35"/>
      <c r="M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</row>
  </sheetData>
  <autoFilter ref="C137:K234"/>
  <mergeCells count="14">
    <mergeCell ref="E7:H7"/>
    <mergeCell ref="E9:H9"/>
    <mergeCell ref="E18:H18"/>
    <mergeCell ref="E27:H27"/>
    <mergeCell ref="E85:H85"/>
    <mergeCell ref="E87:H87"/>
    <mergeCell ref="D112:F112"/>
    <mergeCell ref="D113:F113"/>
    <mergeCell ref="D114:F114"/>
    <mergeCell ref="D115:F115"/>
    <mergeCell ref="D116:F116"/>
    <mergeCell ref="E128:H128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145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1" customFormat="1" ht="12" customHeight="1">
      <c r="B8" s="18"/>
      <c r="D8" s="28" t="s">
        <v>168</v>
      </c>
      <c r="L8" s="18"/>
    </row>
    <row r="9" s="2" customFormat="1" ht="16.5" customHeight="1">
      <c r="A9" s="34"/>
      <c r="B9" s="35"/>
      <c r="C9" s="34"/>
      <c r="D9" s="34"/>
      <c r="E9" s="130" t="s">
        <v>1750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922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1751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9. 8. 2026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23" t="s">
        <v>170</v>
      </c>
      <c r="E32" s="34"/>
      <c r="F32" s="34"/>
      <c r="G32" s="34"/>
      <c r="H32" s="34"/>
      <c r="I32" s="34"/>
      <c r="J32" s="134">
        <f>J98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5" t="s">
        <v>171</v>
      </c>
      <c r="E33" s="34"/>
      <c r="F33" s="34"/>
      <c r="G33" s="34"/>
      <c r="H33" s="34"/>
      <c r="I33" s="34"/>
      <c r="J33" s="134">
        <f>J106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ROUND(J32 + J33,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7" t="s">
        <v>39</v>
      </c>
      <c r="E37" s="41" t="s">
        <v>40</v>
      </c>
      <c r="F37" s="138">
        <f>ROUND((SUM(BE106:BE113) + SUM(BE135:BE174)),  2)</f>
        <v>0</v>
      </c>
      <c r="G37" s="139"/>
      <c r="H37" s="139"/>
      <c r="I37" s="140">
        <v>0.23000000000000001</v>
      </c>
      <c r="J37" s="138">
        <f>ROUND(((SUM(BE106:BE113) + SUM(BE135:BE174))*I37),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41">
        <f>ROUND((SUM(BF106:BF113) + SUM(BF135:BF174)),  2)</f>
        <v>0</v>
      </c>
      <c r="G38" s="34"/>
      <c r="H38" s="34"/>
      <c r="I38" s="142">
        <v>0.23000000000000001</v>
      </c>
      <c r="J38" s="141">
        <f>ROUND(((SUM(BF106:BF113) + SUM(BF135:BF174))*I38),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1">
        <f>ROUND((SUM(BG106:BG113) + SUM(BG135:BG174)),  2)</f>
        <v>0</v>
      </c>
      <c r="G39" s="34"/>
      <c r="H39" s="34"/>
      <c r="I39" s="142">
        <v>0.23000000000000001</v>
      </c>
      <c r="J39" s="141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1">
        <f>ROUND((SUM(BH106:BH113) + SUM(BH135:BH174)),  2)</f>
        <v>0</v>
      </c>
      <c r="G40" s="34"/>
      <c r="H40" s="34"/>
      <c r="I40" s="142">
        <v>0.23000000000000001</v>
      </c>
      <c r="J40" s="141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8">
        <f>ROUND((SUM(BI106:BI113) + SUM(BI135:BI174)),  2)</f>
        <v>0</v>
      </c>
      <c r="G41" s="139"/>
      <c r="H41" s="139"/>
      <c r="I41" s="140">
        <v>0</v>
      </c>
      <c r="J41" s="138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3"/>
      <c r="D43" s="144" t="s">
        <v>45</v>
      </c>
      <c r="E43" s="82"/>
      <c r="F43" s="82"/>
      <c r="G43" s="145" t="s">
        <v>46</v>
      </c>
      <c r="H43" s="146" t="s">
        <v>47</v>
      </c>
      <c r="I43" s="82"/>
      <c r="J43" s="147">
        <f>SUM(J34:J41)</f>
        <v>0</v>
      </c>
      <c r="K43" s="148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168</v>
      </c>
      <c r="L86" s="18"/>
    </row>
    <row r="87" hidden="1" s="2" customFormat="1" ht="16.5" customHeight="1">
      <c r="A87" s="34"/>
      <c r="B87" s="35"/>
      <c r="C87" s="34"/>
      <c r="D87" s="34"/>
      <c r="E87" s="130" t="s">
        <v>1750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922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30" customHeight="1">
      <c r="A89" s="34"/>
      <c r="B89" s="35"/>
      <c r="C89" s="34"/>
      <c r="D89" s="34"/>
      <c r="E89" s="68" t="str">
        <f>E11</f>
        <v>SO405.1.1 - PRELOŽKY TRAKČNÉHO VEDENIA – TROLEJOVÉ VEDENIE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ul. Letná, Košice</v>
      </c>
      <c r="G91" s="34"/>
      <c r="H91" s="34"/>
      <c r="I91" s="28" t="s">
        <v>21</v>
      </c>
      <c r="J91" s="70" t="str">
        <f>IF(J14="","",J14)</f>
        <v>9. 8. 2026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Košice, Trieda SNP 48/A, 04011 Košice</v>
      </c>
      <c r="G93" s="34"/>
      <c r="H93" s="34"/>
      <c r="I93" s="28" t="s">
        <v>29</v>
      </c>
      <c r="J93" s="32" t="str">
        <f>E23</f>
        <v>d.g.A design graphic architecture s.r.o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51" t="s">
        <v>173</v>
      </c>
      <c r="D96" s="143"/>
      <c r="E96" s="143"/>
      <c r="F96" s="143"/>
      <c r="G96" s="143"/>
      <c r="H96" s="143"/>
      <c r="I96" s="143"/>
      <c r="J96" s="152" t="s">
        <v>174</v>
      </c>
      <c r="K96" s="143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3" t="s">
        <v>175</v>
      </c>
      <c r="D98" s="34"/>
      <c r="E98" s="34"/>
      <c r="F98" s="34"/>
      <c r="G98" s="34"/>
      <c r="H98" s="34"/>
      <c r="I98" s="34"/>
      <c r="J98" s="97">
        <f>J135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176</v>
      </c>
    </row>
    <row r="99" hidden="1" s="9" customFormat="1" ht="24.96" customHeight="1">
      <c r="A99" s="9"/>
      <c r="B99" s="154"/>
      <c r="C99" s="9"/>
      <c r="D99" s="155" t="s">
        <v>1085</v>
      </c>
      <c r="E99" s="156"/>
      <c r="F99" s="156"/>
      <c r="G99" s="156"/>
      <c r="H99" s="156"/>
      <c r="I99" s="156"/>
      <c r="J99" s="157">
        <f>J136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2" customFormat="1" ht="19.92" customHeight="1">
      <c r="A100" s="12"/>
      <c r="B100" s="213"/>
      <c r="C100" s="12"/>
      <c r="D100" s="214" t="s">
        <v>1086</v>
      </c>
      <c r="E100" s="215"/>
      <c r="F100" s="215"/>
      <c r="G100" s="215"/>
      <c r="H100" s="215"/>
      <c r="I100" s="215"/>
      <c r="J100" s="216">
        <f>J137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1087</v>
      </c>
      <c r="E101" s="215"/>
      <c r="F101" s="215"/>
      <c r="G101" s="215"/>
      <c r="H101" s="215"/>
      <c r="I101" s="215"/>
      <c r="J101" s="216">
        <f>J163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9" customFormat="1" ht="24.96" customHeight="1">
      <c r="A102" s="9"/>
      <c r="B102" s="154"/>
      <c r="C102" s="9"/>
      <c r="D102" s="155" t="s">
        <v>1752</v>
      </c>
      <c r="E102" s="156"/>
      <c r="F102" s="156"/>
      <c r="G102" s="156"/>
      <c r="H102" s="156"/>
      <c r="I102" s="156"/>
      <c r="J102" s="157">
        <f>J169</f>
        <v>0</v>
      </c>
      <c r="K102" s="9"/>
      <c r="L102" s="15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hidden="1" s="9" customFormat="1" ht="24.96" customHeight="1">
      <c r="A103" s="9"/>
      <c r="B103" s="154"/>
      <c r="C103" s="9"/>
      <c r="D103" s="155" t="s">
        <v>1753</v>
      </c>
      <c r="E103" s="156"/>
      <c r="F103" s="156"/>
      <c r="G103" s="156"/>
      <c r="H103" s="156"/>
      <c r="I103" s="156"/>
      <c r="J103" s="157">
        <f>J172</f>
        <v>0</v>
      </c>
      <c r="K103" s="9"/>
      <c r="L103" s="154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idden="1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 s="2" customFormat="1" ht="6.96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 s="2" customFormat="1" ht="29.28" customHeight="1">
      <c r="A106" s="34"/>
      <c r="B106" s="35"/>
      <c r="C106" s="153" t="s">
        <v>178</v>
      </c>
      <c r="D106" s="34"/>
      <c r="E106" s="34"/>
      <c r="F106" s="34"/>
      <c r="G106" s="34"/>
      <c r="H106" s="34"/>
      <c r="I106" s="34"/>
      <c r="J106" s="158">
        <f>ROUND(J107 + J108 + J109 + J110 + J111 + J112,2)</f>
        <v>0</v>
      </c>
      <c r="K106" s="34"/>
      <c r="L106" s="56"/>
      <c r="N106" s="159" t="s">
        <v>39</v>
      </c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hidden="1" s="2" customFormat="1" ht="18" customHeight="1">
      <c r="A107" s="34"/>
      <c r="B107" s="160"/>
      <c r="C107" s="161"/>
      <c r="D107" s="162" t="s">
        <v>179</v>
      </c>
      <c r="E107" s="163"/>
      <c r="F107" s="163"/>
      <c r="G107" s="161"/>
      <c r="H107" s="161"/>
      <c r="I107" s="161"/>
      <c r="J107" s="164">
        <v>0</v>
      </c>
      <c r="K107" s="161"/>
      <c r="L107" s="165"/>
      <c r="M107" s="166"/>
      <c r="N107" s="167" t="s">
        <v>41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180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115</v>
      </c>
      <c r="BK107" s="166"/>
      <c r="BL107" s="166"/>
      <c r="BM107" s="166"/>
    </row>
    <row r="108" hidden="1" s="2" customFormat="1" ht="18" customHeight="1">
      <c r="A108" s="34"/>
      <c r="B108" s="160"/>
      <c r="C108" s="161"/>
      <c r="D108" s="162" t="s">
        <v>181</v>
      </c>
      <c r="E108" s="163"/>
      <c r="F108" s="163"/>
      <c r="G108" s="161"/>
      <c r="H108" s="161"/>
      <c r="I108" s="161"/>
      <c r="J108" s="164">
        <v>0</v>
      </c>
      <c r="K108" s="161"/>
      <c r="L108" s="165"/>
      <c r="M108" s="166"/>
      <c r="N108" s="167" t="s">
        <v>41</v>
      </c>
      <c r="O108" s="166"/>
      <c r="P108" s="166"/>
      <c r="Q108" s="166"/>
      <c r="R108" s="166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8" t="s">
        <v>180</v>
      </c>
      <c r="AZ108" s="166"/>
      <c r="BA108" s="166"/>
      <c r="BB108" s="166"/>
      <c r="BC108" s="166"/>
      <c r="BD108" s="166"/>
      <c r="BE108" s="169">
        <f>IF(N108="základná",J108,0)</f>
        <v>0</v>
      </c>
      <c r="BF108" s="169">
        <f>IF(N108="znížená",J108,0)</f>
        <v>0</v>
      </c>
      <c r="BG108" s="169">
        <f>IF(N108="zákl. prenesená",J108,0)</f>
        <v>0</v>
      </c>
      <c r="BH108" s="169">
        <f>IF(N108="zníž. prenesená",J108,0)</f>
        <v>0</v>
      </c>
      <c r="BI108" s="169">
        <f>IF(N108="nulová",J108,0)</f>
        <v>0</v>
      </c>
      <c r="BJ108" s="168" t="s">
        <v>115</v>
      </c>
      <c r="BK108" s="166"/>
      <c r="BL108" s="166"/>
      <c r="BM108" s="166"/>
    </row>
    <row r="109" hidden="1" s="2" customFormat="1" ht="18" customHeight="1">
      <c r="A109" s="34"/>
      <c r="B109" s="160"/>
      <c r="C109" s="161"/>
      <c r="D109" s="162" t="s">
        <v>182</v>
      </c>
      <c r="E109" s="163"/>
      <c r="F109" s="163"/>
      <c r="G109" s="161"/>
      <c r="H109" s="161"/>
      <c r="I109" s="161"/>
      <c r="J109" s="164">
        <v>0</v>
      </c>
      <c r="K109" s="161"/>
      <c r="L109" s="165"/>
      <c r="M109" s="166"/>
      <c r="N109" s="167" t="s">
        <v>41</v>
      </c>
      <c r="O109" s="166"/>
      <c r="P109" s="166"/>
      <c r="Q109" s="166"/>
      <c r="R109" s="166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8" t="s">
        <v>180</v>
      </c>
      <c r="AZ109" s="166"/>
      <c r="BA109" s="166"/>
      <c r="BB109" s="166"/>
      <c r="BC109" s="166"/>
      <c r="BD109" s="166"/>
      <c r="BE109" s="169">
        <f>IF(N109="základná",J109,0)</f>
        <v>0</v>
      </c>
      <c r="BF109" s="169">
        <f>IF(N109="znížená",J109,0)</f>
        <v>0</v>
      </c>
      <c r="BG109" s="169">
        <f>IF(N109="zákl. prenesená",J109,0)</f>
        <v>0</v>
      </c>
      <c r="BH109" s="169">
        <f>IF(N109="zníž. prenesená",J109,0)</f>
        <v>0</v>
      </c>
      <c r="BI109" s="169">
        <f>IF(N109="nulová",J109,0)</f>
        <v>0</v>
      </c>
      <c r="BJ109" s="168" t="s">
        <v>115</v>
      </c>
      <c r="BK109" s="166"/>
      <c r="BL109" s="166"/>
      <c r="BM109" s="166"/>
    </row>
    <row r="110" hidden="1" s="2" customFormat="1" ht="18" customHeight="1">
      <c r="A110" s="34"/>
      <c r="B110" s="160"/>
      <c r="C110" s="161"/>
      <c r="D110" s="162" t="s">
        <v>183</v>
      </c>
      <c r="E110" s="163"/>
      <c r="F110" s="163"/>
      <c r="G110" s="161"/>
      <c r="H110" s="161"/>
      <c r="I110" s="161"/>
      <c r="J110" s="164">
        <v>0</v>
      </c>
      <c r="K110" s="161"/>
      <c r="L110" s="165"/>
      <c r="M110" s="166"/>
      <c r="N110" s="167" t="s">
        <v>41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180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115</v>
      </c>
      <c r="BK110" s="166"/>
      <c r="BL110" s="166"/>
      <c r="BM110" s="166"/>
    </row>
    <row r="111" hidden="1" s="2" customFormat="1" ht="18" customHeight="1">
      <c r="A111" s="34"/>
      <c r="B111" s="160"/>
      <c r="C111" s="161"/>
      <c r="D111" s="162" t="s">
        <v>184</v>
      </c>
      <c r="E111" s="163"/>
      <c r="F111" s="163"/>
      <c r="G111" s="161"/>
      <c r="H111" s="161"/>
      <c r="I111" s="161"/>
      <c r="J111" s="164">
        <v>0</v>
      </c>
      <c r="K111" s="161"/>
      <c r="L111" s="165"/>
      <c r="M111" s="166"/>
      <c r="N111" s="167" t="s">
        <v>41</v>
      </c>
      <c r="O111" s="166"/>
      <c r="P111" s="166"/>
      <c r="Q111" s="166"/>
      <c r="R111" s="166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8" t="s">
        <v>180</v>
      </c>
      <c r="AZ111" s="166"/>
      <c r="BA111" s="166"/>
      <c r="BB111" s="166"/>
      <c r="BC111" s="166"/>
      <c r="BD111" s="166"/>
      <c r="BE111" s="169">
        <f>IF(N111="základná",J111,0)</f>
        <v>0</v>
      </c>
      <c r="BF111" s="169">
        <f>IF(N111="znížená",J111,0)</f>
        <v>0</v>
      </c>
      <c r="BG111" s="169">
        <f>IF(N111="zákl. prenesená",J111,0)</f>
        <v>0</v>
      </c>
      <c r="BH111" s="169">
        <f>IF(N111="zníž. prenesená",J111,0)</f>
        <v>0</v>
      </c>
      <c r="BI111" s="169">
        <f>IF(N111="nulová",J111,0)</f>
        <v>0</v>
      </c>
      <c r="BJ111" s="168" t="s">
        <v>115</v>
      </c>
      <c r="BK111" s="166"/>
      <c r="BL111" s="166"/>
      <c r="BM111" s="166"/>
    </row>
    <row r="112" hidden="1" s="2" customFormat="1" ht="18" customHeight="1">
      <c r="A112" s="34"/>
      <c r="B112" s="160"/>
      <c r="C112" s="161"/>
      <c r="D112" s="163" t="s">
        <v>185</v>
      </c>
      <c r="E112" s="161"/>
      <c r="F112" s="161"/>
      <c r="G112" s="161"/>
      <c r="H112" s="161"/>
      <c r="I112" s="161"/>
      <c r="J112" s="164">
        <f>ROUND(J32*T112,2)</f>
        <v>0</v>
      </c>
      <c r="K112" s="161"/>
      <c r="L112" s="165"/>
      <c r="M112" s="166"/>
      <c r="N112" s="167" t="s">
        <v>41</v>
      </c>
      <c r="O112" s="166"/>
      <c r="P112" s="166"/>
      <c r="Q112" s="166"/>
      <c r="R112" s="166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8" t="s">
        <v>186</v>
      </c>
      <c r="AZ112" s="166"/>
      <c r="BA112" s="166"/>
      <c r="BB112" s="166"/>
      <c r="BC112" s="166"/>
      <c r="BD112" s="166"/>
      <c r="BE112" s="169">
        <f>IF(N112="základná",J112,0)</f>
        <v>0</v>
      </c>
      <c r="BF112" s="169">
        <f>IF(N112="znížená",J112,0)</f>
        <v>0</v>
      </c>
      <c r="BG112" s="169">
        <f>IF(N112="zákl. prenesená",J112,0)</f>
        <v>0</v>
      </c>
      <c r="BH112" s="169">
        <f>IF(N112="zníž. prenesená",J112,0)</f>
        <v>0</v>
      </c>
      <c r="BI112" s="169">
        <f>IF(N112="nulová",J112,0)</f>
        <v>0</v>
      </c>
      <c r="BJ112" s="168" t="s">
        <v>115</v>
      </c>
      <c r="BK112" s="166"/>
      <c r="BL112" s="166"/>
      <c r="BM112" s="166"/>
    </row>
    <row r="113" hidden="1" s="2" customForma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hidden="1" s="2" customFormat="1" ht="29.28" customHeight="1">
      <c r="A114" s="34"/>
      <c r="B114" s="35"/>
      <c r="C114" s="170" t="s">
        <v>187</v>
      </c>
      <c r="D114" s="143"/>
      <c r="E114" s="143"/>
      <c r="F114" s="143"/>
      <c r="G114" s="143"/>
      <c r="H114" s="143"/>
      <c r="I114" s="143"/>
      <c r="J114" s="171">
        <f>ROUND(J98+J106,2)</f>
        <v>0</v>
      </c>
      <c r="K114" s="143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hidden="1" s="2" customFormat="1" ht="6.96" customHeight="1">
      <c r="A115" s="34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hidden="1"/>
    <row r="117" hidden="1"/>
    <row r="118" hidden="1"/>
    <row r="119" s="2" customFormat="1" ht="6.96" customHeight="1">
      <c r="A119" s="34"/>
      <c r="B119" s="63"/>
      <c r="C119" s="64"/>
      <c r="D119" s="64"/>
      <c r="E119" s="64"/>
      <c r="F119" s="64"/>
      <c r="G119" s="64"/>
      <c r="H119" s="64"/>
      <c r="I119" s="64"/>
      <c r="J119" s="64"/>
      <c r="K119" s="6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4.96" customHeight="1">
      <c r="A120" s="34"/>
      <c r="B120" s="35"/>
      <c r="C120" s="19" t="s">
        <v>188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15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130" t="str">
        <f>E7</f>
        <v>Tlačiarne – úprava dopravnej infraštruktúry - Mesto Košice</v>
      </c>
      <c r="F123" s="28"/>
      <c r="G123" s="28"/>
      <c r="H123" s="28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1" customFormat="1" ht="12" customHeight="1">
      <c r="B124" s="18"/>
      <c r="C124" s="28" t="s">
        <v>168</v>
      </c>
      <c r="L124" s="18"/>
    </row>
    <row r="125" s="2" customFormat="1" ht="16.5" customHeight="1">
      <c r="A125" s="34"/>
      <c r="B125" s="35"/>
      <c r="C125" s="34"/>
      <c r="D125" s="34"/>
      <c r="E125" s="130" t="s">
        <v>1750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922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30" customHeight="1">
      <c r="A127" s="34"/>
      <c r="B127" s="35"/>
      <c r="C127" s="34"/>
      <c r="D127" s="34"/>
      <c r="E127" s="68" t="str">
        <f>E11</f>
        <v>SO405.1.1 - PRELOŽKY TRAKČNÉHO VEDENIA – TROLEJOVÉ VEDENIE</v>
      </c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19</v>
      </c>
      <c r="D129" s="34"/>
      <c r="E129" s="34"/>
      <c r="F129" s="23" t="str">
        <f>F14</f>
        <v>ul. Letná, Košice</v>
      </c>
      <c r="G129" s="34"/>
      <c r="H129" s="34"/>
      <c r="I129" s="28" t="s">
        <v>21</v>
      </c>
      <c r="J129" s="70" t="str">
        <f>IF(J14="","",J14)</f>
        <v>9. 8. 2026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25.65" customHeight="1">
      <c r="A131" s="34"/>
      <c r="B131" s="35"/>
      <c r="C131" s="28" t="s">
        <v>23</v>
      </c>
      <c r="D131" s="34"/>
      <c r="E131" s="34"/>
      <c r="F131" s="23" t="str">
        <f>E17</f>
        <v>Mesto Košice, Trieda SNP 48/A, 04011 Košice</v>
      </c>
      <c r="G131" s="34"/>
      <c r="H131" s="34"/>
      <c r="I131" s="28" t="s">
        <v>29</v>
      </c>
      <c r="J131" s="32" t="str">
        <f>E23</f>
        <v>d.g.A design graphic architecture s.r.o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27</v>
      </c>
      <c r="D132" s="34"/>
      <c r="E132" s="34"/>
      <c r="F132" s="23" t="str">
        <f>IF(E20="","",E20)</f>
        <v>Vyplň údaj</v>
      </c>
      <c r="G132" s="34"/>
      <c r="H132" s="34"/>
      <c r="I132" s="28" t="s">
        <v>32</v>
      </c>
      <c r="J132" s="32" t="str">
        <f>E26</f>
        <v xml:space="preserve"> 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0.32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0" customFormat="1" ht="29.28" customHeight="1">
      <c r="A134" s="172"/>
      <c r="B134" s="173"/>
      <c r="C134" s="174" t="s">
        <v>189</v>
      </c>
      <c r="D134" s="175" t="s">
        <v>60</v>
      </c>
      <c r="E134" s="175" t="s">
        <v>56</v>
      </c>
      <c r="F134" s="175" t="s">
        <v>57</v>
      </c>
      <c r="G134" s="175" t="s">
        <v>190</v>
      </c>
      <c r="H134" s="175" t="s">
        <v>191</v>
      </c>
      <c r="I134" s="175" t="s">
        <v>192</v>
      </c>
      <c r="J134" s="176" t="s">
        <v>174</v>
      </c>
      <c r="K134" s="177" t="s">
        <v>193</v>
      </c>
      <c r="L134" s="178"/>
      <c r="M134" s="87" t="s">
        <v>1</v>
      </c>
      <c r="N134" s="88" t="s">
        <v>39</v>
      </c>
      <c r="O134" s="88" t="s">
        <v>194</v>
      </c>
      <c r="P134" s="88" t="s">
        <v>195</v>
      </c>
      <c r="Q134" s="88" t="s">
        <v>196</v>
      </c>
      <c r="R134" s="88" t="s">
        <v>197</v>
      </c>
      <c r="S134" s="88" t="s">
        <v>198</v>
      </c>
      <c r="T134" s="89" t="s">
        <v>199</v>
      </c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</row>
    <row r="135" s="2" customFormat="1" ht="22.8" customHeight="1">
      <c r="A135" s="34"/>
      <c r="B135" s="35"/>
      <c r="C135" s="94" t="s">
        <v>170</v>
      </c>
      <c r="D135" s="34"/>
      <c r="E135" s="34"/>
      <c r="F135" s="34"/>
      <c r="G135" s="34"/>
      <c r="H135" s="34"/>
      <c r="I135" s="34"/>
      <c r="J135" s="179">
        <f>BK135</f>
        <v>0</v>
      </c>
      <c r="K135" s="34"/>
      <c r="L135" s="35"/>
      <c r="M135" s="90"/>
      <c r="N135" s="74"/>
      <c r="O135" s="91"/>
      <c r="P135" s="180">
        <f>P136+P169+P172</f>
        <v>0</v>
      </c>
      <c r="Q135" s="91"/>
      <c r="R135" s="180">
        <f>R136+R169+R172</f>
        <v>0</v>
      </c>
      <c r="S135" s="91"/>
      <c r="T135" s="181">
        <f>T136+T169+T172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5" t="s">
        <v>74</v>
      </c>
      <c r="AU135" s="15" t="s">
        <v>176</v>
      </c>
      <c r="BK135" s="182">
        <f>BK136+BK169+BK172</f>
        <v>0</v>
      </c>
    </row>
    <row r="136" s="11" customFormat="1" ht="25.92" customHeight="1">
      <c r="A136" s="11"/>
      <c r="B136" s="183"/>
      <c r="C136" s="11"/>
      <c r="D136" s="184" t="s">
        <v>74</v>
      </c>
      <c r="E136" s="185" t="s">
        <v>237</v>
      </c>
      <c r="F136" s="185" t="s">
        <v>1088</v>
      </c>
      <c r="G136" s="11"/>
      <c r="H136" s="11"/>
      <c r="I136" s="186"/>
      <c r="J136" s="187">
        <f>BK136</f>
        <v>0</v>
      </c>
      <c r="K136" s="11"/>
      <c r="L136" s="183"/>
      <c r="M136" s="188"/>
      <c r="N136" s="189"/>
      <c r="O136" s="189"/>
      <c r="P136" s="190">
        <f>P137+P163</f>
        <v>0</v>
      </c>
      <c r="Q136" s="189"/>
      <c r="R136" s="190">
        <f>R137+R163</f>
        <v>0</v>
      </c>
      <c r="S136" s="189"/>
      <c r="T136" s="191">
        <f>T137+T163</f>
        <v>0</v>
      </c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R136" s="184" t="s">
        <v>213</v>
      </c>
      <c r="AT136" s="192" t="s">
        <v>74</v>
      </c>
      <c r="AU136" s="192" t="s">
        <v>75</v>
      </c>
      <c r="AY136" s="184" t="s">
        <v>202</v>
      </c>
      <c r="BK136" s="193">
        <f>BK137+BK163</f>
        <v>0</v>
      </c>
    </row>
    <row r="137" s="11" customFormat="1" ht="22.8" customHeight="1">
      <c r="A137" s="11"/>
      <c r="B137" s="183"/>
      <c r="C137" s="11"/>
      <c r="D137" s="184" t="s">
        <v>74</v>
      </c>
      <c r="E137" s="217" t="s">
        <v>929</v>
      </c>
      <c r="F137" s="217" t="s">
        <v>1089</v>
      </c>
      <c r="G137" s="11"/>
      <c r="H137" s="11"/>
      <c r="I137" s="186"/>
      <c r="J137" s="218">
        <f>BK137</f>
        <v>0</v>
      </c>
      <c r="K137" s="11"/>
      <c r="L137" s="183"/>
      <c r="M137" s="188"/>
      <c r="N137" s="189"/>
      <c r="O137" s="189"/>
      <c r="P137" s="190">
        <f>SUM(P138:P162)</f>
        <v>0</v>
      </c>
      <c r="Q137" s="189"/>
      <c r="R137" s="190">
        <f>SUM(R138:R162)</f>
        <v>0</v>
      </c>
      <c r="S137" s="189"/>
      <c r="T137" s="191">
        <f>SUM(T138:T162)</f>
        <v>0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R137" s="184" t="s">
        <v>213</v>
      </c>
      <c r="AT137" s="192" t="s">
        <v>74</v>
      </c>
      <c r="AU137" s="192" t="s">
        <v>83</v>
      </c>
      <c r="AY137" s="184" t="s">
        <v>202</v>
      </c>
      <c r="BK137" s="193">
        <f>SUM(BK138:BK162)</f>
        <v>0</v>
      </c>
    </row>
    <row r="138" s="2" customFormat="1" ht="24.15" customHeight="1">
      <c r="A138" s="34"/>
      <c r="B138" s="160"/>
      <c r="C138" s="194" t="s">
        <v>83</v>
      </c>
      <c r="D138" s="194" t="s">
        <v>203</v>
      </c>
      <c r="E138" s="195" t="s">
        <v>1754</v>
      </c>
      <c r="F138" s="196" t="s">
        <v>1755</v>
      </c>
      <c r="G138" s="197" t="s">
        <v>240</v>
      </c>
      <c r="H138" s="198">
        <v>3</v>
      </c>
      <c r="I138" s="199"/>
      <c r="J138" s="200">
        <f>ROUND(I138*H138,2)</f>
        <v>0</v>
      </c>
      <c r="K138" s="201"/>
      <c r="L138" s="35"/>
      <c r="M138" s="202" t="s">
        <v>1</v>
      </c>
      <c r="N138" s="203" t="s">
        <v>41</v>
      </c>
      <c r="O138" s="78"/>
      <c r="P138" s="204">
        <f>O138*H138</f>
        <v>0</v>
      </c>
      <c r="Q138" s="204">
        <v>0</v>
      </c>
      <c r="R138" s="204">
        <f>Q138*H138</f>
        <v>0</v>
      </c>
      <c r="S138" s="204">
        <v>0</v>
      </c>
      <c r="T138" s="205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6" t="s">
        <v>207</v>
      </c>
      <c r="AT138" s="206" t="s">
        <v>203</v>
      </c>
      <c r="AU138" s="206" t="s">
        <v>115</v>
      </c>
      <c r="AY138" s="15" t="s">
        <v>202</v>
      </c>
      <c r="BE138" s="207">
        <f>IF(N138="základná",J138,0)</f>
        <v>0</v>
      </c>
      <c r="BF138" s="207">
        <f>IF(N138="znížená",J138,0)</f>
        <v>0</v>
      </c>
      <c r="BG138" s="207">
        <f>IF(N138="zákl. prenesená",J138,0)</f>
        <v>0</v>
      </c>
      <c r="BH138" s="207">
        <f>IF(N138="zníž. prenesená",J138,0)</f>
        <v>0</v>
      </c>
      <c r="BI138" s="207">
        <f>IF(N138="nulová",J138,0)</f>
        <v>0</v>
      </c>
      <c r="BJ138" s="15" t="s">
        <v>115</v>
      </c>
      <c r="BK138" s="207">
        <f>ROUND(I138*H138,2)</f>
        <v>0</v>
      </c>
      <c r="BL138" s="15" t="s">
        <v>207</v>
      </c>
      <c r="BM138" s="206" t="s">
        <v>115</v>
      </c>
    </row>
    <row r="139" s="2" customFormat="1" ht="24.15" customHeight="1">
      <c r="A139" s="34"/>
      <c r="B139" s="160"/>
      <c r="C139" s="194" t="s">
        <v>115</v>
      </c>
      <c r="D139" s="194" t="s">
        <v>203</v>
      </c>
      <c r="E139" s="195" t="s">
        <v>1756</v>
      </c>
      <c r="F139" s="196" t="s">
        <v>1757</v>
      </c>
      <c r="G139" s="197" t="s">
        <v>384</v>
      </c>
      <c r="H139" s="198">
        <v>43.649999999999999</v>
      </c>
      <c r="I139" s="199"/>
      <c r="J139" s="200">
        <f>ROUND(I139*H139,2)</f>
        <v>0</v>
      </c>
      <c r="K139" s="201"/>
      <c r="L139" s="35"/>
      <c r="M139" s="202" t="s">
        <v>1</v>
      </c>
      <c r="N139" s="203" t="s">
        <v>41</v>
      </c>
      <c r="O139" s="78"/>
      <c r="P139" s="204">
        <f>O139*H139</f>
        <v>0</v>
      </c>
      <c r="Q139" s="204">
        <v>0</v>
      </c>
      <c r="R139" s="204">
        <f>Q139*H139</f>
        <v>0</v>
      </c>
      <c r="S139" s="204">
        <v>0</v>
      </c>
      <c r="T139" s="205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207</v>
      </c>
      <c r="AT139" s="206" t="s">
        <v>203</v>
      </c>
      <c r="AU139" s="206" t="s">
        <v>115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207</v>
      </c>
      <c r="BM139" s="206" t="s">
        <v>218</v>
      </c>
    </row>
    <row r="140" s="2" customFormat="1" ht="24.15" customHeight="1">
      <c r="A140" s="34"/>
      <c r="B140" s="160"/>
      <c r="C140" s="194" t="s">
        <v>213</v>
      </c>
      <c r="D140" s="194" t="s">
        <v>203</v>
      </c>
      <c r="E140" s="195" t="s">
        <v>1758</v>
      </c>
      <c r="F140" s="196" t="s">
        <v>1759</v>
      </c>
      <c r="G140" s="197" t="s">
        <v>240</v>
      </c>
      <c r="H140" s="198">
        <v>3</v>
      </c>
      <c r="I140" s="199"/>
      <c r="J140" s="200">
        <f>ROUND(I140*H140,2)</f>
        <v>0</v>
      </c>
      <c r="K140" s="201"/>
      <c r="L140" s="35"/>
      <c r="M140" s="202" t="s">
        <v>1</v>
      </c>
      <c r="N140" s="203" t="s">
        <v>41</v>
      </c>
      <c r="O140" s="78"/>
      <c r="P140" s="204">
        <f>O140*H140</f>
        <v>0</v>
      </c>
      <c r="Q140" s="204">
        <v>0</v>
      </c>
      <c r="R140" s="204">
        <f>Q140*H140</f>
        <v>0</v>
      </c>
      <c r="S140" s="204">
        <v>0</v>
      </c>
      <c r="T140" s="20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207</v>
      </c>
      <c r="AT140" s="206" t="s">
        <v>203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207</v>
      </c>
      <c r="BM140" s="206" t="s">
        <v>256</v>
      </c>
    </row>
    <row r="141" s="2" customFormat="1" ht="24.15" customHeight="1">
      <c r="A141" s="34"/>
      <c r="B141" s="160"/>
      <c r="C141" s="194" t="s">
        <v>218</v>
      </c>
      <c r="D141" s="194" t="s">
        <v>203</v>
      </c>
      <c r="E141" s="195" t="s">
        <v>1760</v>
      </c>
      <c r="F141" s="196" t="s">
        <v>1761</v>
      </c>
      <c r="G141" s="197" t="s">
        <v>240</v>
      </c>
      <c r="H141" s="198">
        <v>1</v>
      </c>
      <c r="I141" s="199"/>
      <c r="J141" s="200">
        <f>ROUND(I141*H141,2)</f>
        <v>0</v>
      </c>
      <c r="K141" s="201"/>
      <c r="L141" s="35"/>
      <c r="M141" s="202" t="s">
        <v>1</v>
      </c>
      <c r="N141" s="203" t="s">
        <v>41</v>
      </c>
      <c r="O141" s="78"/>
      <c r="P141" s="204">
        <f>O141*H141</f>
        <v>0</v>
      </c>
      <c r="Q141" s="204">
        <v>0</v>
      </c>
      <c r="R141" s="204">
        <f>Q141*H141</f>
        <v>0</v>
      </c>
      <c r="S141" s="204">
        <v>0</v>
      </c>
      <c r="T141" s="205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207</v>
      </c>
      <c r="AT141" s="206" t="s">
        <v>203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207</v>
      </c>
      <c r="BM141" s="206" t="s">
        <v>241</v>
      </c>
    </row>
    <row r="142" s="2" customFormat="1" ht="24.15" customHeight="1">
      <c r="A142" s="34"/>
      <c r="B142" s="160"/>
      <c r="C142" s="194" t="s">
        <v>252</v>
      </c>
      <c r="D142" s="194" t="s">
        <v>203</v>
      </c>
      <c r="E142" s="195" t="s">
        <v>1762</v>
      </c>
      <c r="F142" s="196" t="s">
        <v>1763</v>
      </c>
      <c r="G142" s="197" t="s">
        <v>240</v>
      </c>
      <c r="H142" s="198">
        <v>1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</v>
      </c>
      <c r="T142" s="20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207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207</v>
      </c>
      <c r="BM142" s="206" t="s">
        <v>274</v>
      </c>
    </row>
    <row r="143" s="2" customFormat="1" ht="24.15" customHeight="1">
      <c r="A143" s="34"/>
      <c r="B143" s="160"/>
      <c r="C143" s="194" t="s">
        <v>256</v>
      </c>
      <c r="D143" s="194" t="s">
        <v>203</v>
      </c>
      <c r="E143" s="195" t="s">
        <v>1764</v>
      </c>
      <c r="F143" s="196" t="s">
        <v>1765</v>
      </c>
      <c r="G143" s="197" t="s">
        <v>240</v>
      </c>
      <c r="H143" s="198">
        <v>2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</v>
      </c>
      <c r="R143" s="204">
        <f>Q143*H143</f>
        <v>0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207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207</v>
      </c>
      <c r="BM143" s="206" t="s">
        <v>282</v>
      </c>
    </row>
    <row r="144" s="2" customFormat="1" ht="24.15" customHeight="1">
      <c r="A144" s="34"/>
      <c r="B144" s="160"/>
      <c r="C144" s="219" t="s">
        <v>262</v>
      </c>
      <c r="D144" s="219" t="s">
        <v>237</v>
      </c>
      <c r="E144" s="220" t="s">
        <v>1766</v>
      </c>
      <c r="F144" s="221" t="s">
        <v>1767</v>
      </c>
      <c r="G144" s="222" t="s">
        <v>240</v>
      </c>
      <c r="H144" s="223">
        <v>2</v>
      </c>
      <c r="I144" s="224"/>
      <c r="J144" s="225">
        <f>ROUND(I144*H144,2)</f>
        <v>0</v>
      </c>
      <c r="K144" s="226"/>
      <c r="L144" s="227"/>
      <c r="M144" s="228" t="s">
        <v>1</v>
      </c>
      <c r="N144" s="229" t="s">
        <v>41</v>
      </c>
      <c r="O144" s="78"/>
      <c r="P144" s="204">
        <f>O144*H144</f>
        <v>0</v>
      </c>
      <c r="Q144" s="204">
        <v>0</v>
      </c>
      <c r="R144" s="204">
        <f>Q144*H144</f>
        <v>0</v>
      </c>
      <c r="S144" s="204">
        <v>0</v>
      </c>
      <c r="T144" s="205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785</v>
      </c>
      <c r="AT144" s="206" t="s">
        <v>237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207</v>
      </c>
      <c r="BM144" s="206" t="s">
        <v>290</v>
      </c>
    </row>
    <row r="145" s="2" customFormat="1" ht="24.15" customHeight="1">
      <c r="A145" s="34"/>
      <c r="B145" s="160"/>
      <c r="C145" s="194" t="s">
        <v>241</v>
      </c>
      <c r="D145" s="194" t="s">
        <v>203</v>
      </c>
      <c r="E145" s="195" t="s">
        <v>1768</v>
      </c>
      <c r="F145" s="196" t="s">
        <v>1769</v>
      </c>
      <c r="G145" s="197" t="s">
        <v>240</v>
      </c>
      <c r="H145" s="198">
        <v>1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207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207</v>
      </c>
      <c r="BM145" s="206" t="s">
        <v>298</v>
      </c>
    </row>
    <row r="146" s="2" customFormat="1" ht="24.15" customHeight="1">
      <c r="A146" s="34"/>
      <c r="B146" s="160"/>
      <c r="C146" s="219" t="s">
        <v>260</v>
      </c>
      <c r="D146" s="219" t="s">
        <v>237</v>
      </c>
      <c r="E146" s="220" t="s">
        <v>1770</v>
      </c>
      <c r="F146" s="221" t="s">
        <v>1771</v>
      </c>
      <c r="G146" s="222" t="s">
        <v>240</v>
      </c>
      <c r="H146" s="223">
        <v>1</v>
      </c>
      <c r="I146" s="224"/>
      <c r="J146" s="225">
        <f>ROUND(I146*H146,2)</f>
        <v>0</v>
      </c>
      <c r="K146" s="226"/>
      <c r="L146" s="227"/>
      <c r="M146" s="228" t="s">
        <v>1</v>
      </c>
      <c r="N146" s="229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785</v>
      </c>
      <c r="AT146" s="206" t="s">
        <v>237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207</v>
      </c>
      <c r="BM146" s="206" t="s">
        <v>306</v>
      </c>
    </row>
    <row r="147" s="2" customFormat="1" ht="16.5" customHeight="1">
      <c r="A147" s="34"/>
      <c r="B147" s="160"/>
      <c r="C147" s="194" t="s">
        <v>274</v>
      </c>
      <c r="D147" s="194" t="s">
        <v>203</v>
      </c>
      <c r="E147" s="195" t="s">
        <v>1772</v>
      </c>
      <c r="F147" s="196" t="s">
        <v>1773</v>
      </c>
      <c r="G147" s="197" t="s">
        <v>240</v>
      </c>
      <c r="H147" s="198">
        <v>11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207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207</v>
      </c>
      <c r="BM147" s="206" t="s">
        <v>314</v>
      </c>
    </row>
    <row r="148" s="2" customFormat="1" ht="16.5" customHeight="1">
      <c r="A148" s="34"/>
      <c r="B148" s="160"/>
      <c r="C148" s="219" t="s">
        <v>278</v>
      </c>
      <c r="D148" s="219" t="s">
        <v>237</v>
      </c>
      <c r="E148" s="220" t="s">
        <v>1774</v>
      </c>
      <c r="F148" s="221" t="s">
        <v>1773</v>
      </c>
      <c r="G148" s="222" t="s">
        <v>240</v>
      </c>
      <c r="H148" s="223">
        <v>11</v>
      </c>
      <c r="I148" s="224"/>
      <c r="J148" s="225">
        <f>ROUND(I148*H148,2)</f>
        <v>0</v>
      </c>
      <c r="K148" s="226"/>
      <c r="L148" s="227"/>
      <c r="M148" s="228" t="s">
        <v>1</v>
      </c>
      <c r="N148" s="229" t="s">
        <v>41</v>
      </c>
      <c r="O148" s="78"/>
      <c r="P148" s="204">
        <f>O148*H148</f>
        <v>0</v>
      </c>
      <c r="Q148" s="204">
        <v>0</v>
      </c>
      <c r="R148" s="204">
        <f>Q148*H148</f>
        <v>0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785</v>
      </c>
      <c r="AT148" s="206" t="s">
        <v>237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207</v>
      </c>
      <c r="BM148" s="206" t="s">
        <v>233</v>
      </c>
    </row>
    <row r="149" s="2" customFormat="1" ht="16.5" customHeight="1">
      <c r="A149" s="34"/>
      <c r="B149" s="160"/>
      <c r="C149" s="194" t="s">
        <v>282</v>
      </c>
      <c r="D149" s="194" t="s">
        <v>203</v>
      </c>
      <c r="E149" s="195" t="s">
        <v>1775</v>
      </c>
      <c r="F149" s="196" t="s">
        <v>1776</v>
      </c>
      <c r="G149" s="197" t="s">
        <v>240</v>
      </c>
      <c r="H149" s="198">
        <v>13</v>
      </c>
      <c r="I149" s="199"/>
      <c r="J149" s="200">
        <f>ROUND(I149*H149,2)</f>
        <v>0</v>
      </c>
      <c r="K149" s="201"/>
      <c r="L149" s="35"/>
      <c r="M149" s="202" t="s">
        <v>1</v>
      </c>
      <c r="N149" s="203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207</v>
      </c>
      <c r="AT149" s="206" t="s">
        <v>203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207</v>
      </c>
      <c r="BM149" s="206" t="s">
        <v>403</v>
      </c>
    </row>
    <row r="150" s="2" customFormat="1" ht="16.5" customHeight="1">
      <c r="A150" s="34"/>
      <c r="B150" s="160"/>
      <c r="C150" s="219" t="s">
        <v>286</v>
      </c>
      <c r="D150" s="219" t="s">
        <v>237</v>
      </c>
      <c r="E150" s="220" t="s">
        <v>1777</v>
      </c>
      <c r="F150" s="221" t="s">
        <v>1778</v>
      </c>
      <c r="G150" s="222" t="s">
        <v>240</v>
      </c>
      <c r="H150" s="223">
        <v>13</v>
      </c>
      <c r="I150" s="224"/>
      <c r="J150" s="225">
        <f>ROUND(I150*H150,2)</f>
        <v>0</v>
      </c>
      <c r="K150" s="226"/>
      <c r="L150" s="227"/>
      <c r="M150" s="228" t="s">
        <v>1</v>
      </c>
      <c r="N150" s="229" t="s">
        <v>41</v>
      </c>
      <c r="O150" s="78"/>
      <c r="P150" s="204">
        <f>O150*H150</f>
        <v>0</v>
      </c>
      <c r="Q150" s="204">
        <v>0</v>
      </c>
      <c r="R150" s="204">
        <f>Q150*H150</f>
        <v>0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785</v>
      </c>
      <c r="AT150" s="206" t="s">
        <v>237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207</v>
      </c>
      <c r="BM150" s="206" t="s">
        <v>411</v>
      </c>
    </row>
    <row r="151" s="2" customFormat="1" ht="16.5" customHeight="1">
      <c r="A151" s="34"/>
      <c r="B151" s="160"/>
      <c r="C151" s="194" t="s">
        <v>290</v>
      </c>
      <c r="D151" s="194" t="s">
        <v>203</v>
      </c>
      <c r="E151" s="195" t="s">
        <v>1779</v>
      </c>
      <c r="F151" s="196" t="s">
        <v>1780</v>
      </c>
      <c r="G151" s="197" t="s">
        <v>240</v>
      </c>
      <c r="H151" s="198">
        <v>14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0</v>
      </c>
      <c r="R151" s="204">
        <f>Q151*H151</f>
        <v>0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207</v>
      </c>
      <c r="AT151" s="206" t="s">
        <v>203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207</v>
      </c>
      <c r="BM151" s="206" t="s">
        <v>419</v>
      </c>
    </row>
    <row r="152" s="2" customFormat="1" ht="16.5" customHeight="1">
      <c r="A152" s="34"/>
      <c r="B152" s="160"/>
      <c r="C152" s="219" t="s">
        <v>294</v>
      </c>
      <c r="D152" s="219" t="s">
        <v>237</v>
      </c>
      <c r="E152" s="220" t="s">
        <v>1781</v>
      </c>
      <c r="F152" s="221" t="s">
        <v>1782</v>
      </c>
      <c r="G152" s="222" t="s">
        <v>240</v>
      </c>
      <c r="H152" s="223">
        <v>14</v>
      </c>
      <c r="I152" s="224"/>
      <c r="J152" s="225">
        <f>ROUND(I152*H152,2)</f>
        <v>0</v>
      </c>
      <c r="K152" s="226"/>
      <c r="L152" s="227"/>
      <c r="M152" s="228" t="s">
        <v>1</v>
      </c>
      <c r="N152" s="229" t="s">
        <v>41</v>
      </c>
      <c r="O152" s="78"/>
      <c r="P152" s="204">
        <f>O152*H152</f>
        <v>0</v>
      </c>
      <c r="Q152" s="204">
        <v>0</v>
      </c>
      <c r="R152" s="204">
        <f>Q152*H152</f>
        <v>0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785</v>
      </c>
      <c r="AT152" s="206" t="s">
        <v>237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207</v>
      </c>
      <c r="BM152" s="206" t="s">
        <v>428</v>
      </c>
    </row>
    <row r="153" s="2" customFormat="1" ht="16.5" customHeight="1">
      <c r="A153" s="34"/>
      <c r="B153" s="160"/>
      <c r="C153" s="194" t="s">
        <v>298</v>
      </c>
      <c r="D153" s="194" t="s">
        <v>203</v>
      </c>
      <c r="E153" s="195" t="s">
        <v>1783</v>
      </c>
      <c r="F153" s="196" t="s">
        <v>1784</v>
      </c>
      <c r="G153" s="197" t="s">
        <v>240</v>
      </c>
      <c r="H153" s="198">
        <v>27</v>
      </c>
      <c r="I153" s="199"/>
      <c r="J153" s="200">
        <f>ROUND(I153*H153,2)</f>
        <v>0</v>
      </c>
      <c r="K153" s="201"/>
      <c r="L153" s="35"/>
      <c r="M153" s="202" t="s">
        <v>1</v>
      </c>
      <c r="N153" s="203" t="s">
        <v>41</v>
      </c>
      <c r="O153" s="78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207</v>
      </c>
      <c r="AT153" s="206" t="s">
        <v>203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207</v>
      </c>
      <c r="BM153" s="206" t="s">
        <v>436</v>
      </c>
    </row>
    <row r="154" s="2" customFormat="1" ht="16.5" customHeight="1">
      <c r="A154" s="34"/>
      <c r="B154" s="160"/>
      <c r="C154" s="219" t="s">
        <v>302</v>
      </c>
      <c r="D154" s="219" t="s">
        <v>237</v>
      </c>
      <c r="E154" s="220" t="s">
        <v>1785</v>
      </c>
      <c r="F154" s="221" t="s">
        <v>1786</v>
      </c>
      <c r="G154" s="222" t="s">
        <v>240</v>
      </c>
      <c r="H154" s="223">
        <v>27</v>
      </c>
      <c r="I154" s="224"/>
      <c r="J154" s="225">
        <f>ROUND(I154*H154,2)</f>
        <v>0</v>
      </c>
      <c r="K154" s="226"/>
      <c r="L154" s="227"/>
      <c r="M154" s="228" t="s">
        <v>1</v>
      </c>
      <c r="N154" s="229" t="s">
        <v>41</v>
      </c>
      <c r="O154" s="78"/>
      <c r="P154" s="204">
        <f>O154*H154</f>
        <v>0</v>
      </c>
      <c r="Q154" s="204">
        <v>0</v>
      </c>
      <c r="R154" s="204">
        <f>Q154*H154</f>
        <v>0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785</v>
      </c>
      <c r="AT154" s="206" t="s">
        <v>237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207</v>
      </c>
      <c r="BM154" s="206" t="s">
        <v>444</v>
      </c>
    </row>
    <row r="155" s="2" customFormat="1" ht="24.15" customHeight="1">
      <c r="A155" s="34"/>
      <c r="B155" s="160"/>
      <c r="C155" s="194" t="s">
        <v>306</v>
      </c>
      <c r="D155" s="194" t="s">
        <v>203</v>
      </c>
      <c r="E155" s="195" t="s">
        <v>1787</v>
      </c>
      <c r="F155" s="196" t="s">
        <v>1788</v>
      </c>
      <c r="G155" s="197" t="s">
        <v>240</v>
      </c>
      <c r="H155" s="198">
        <v>1</v>
      </c>
      <c r="I155" s="199"/>
      <c r="J155" s="200">
        <f>ROUND(I155*H155,2)</f>
        <v>0</v>
      </c>
      <c r="K155" s="201"/>
      <c r="L155" s="35"/>
      <c r="M155" s="202" t="s">
        <v>1</v>
      </c>
      <c r="N155" s="203" t="s">
        <v>41</v>
      </c>
      <c r="O155" s="78"/>
      <c r="P155" s="204">
        <f>O155*H155</f>
        <v>0</v>
      </c>
      <c r="Q155" s="204">
        <v>0</v>
      </c>
      <c r="R155" s="204">
        <f>Q155*H155</f>
        <v>0</v>
      </c>
      <c r="S155" s="204">
        <v>0</v>
      </c>
      <c r="T155" s="20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207</v>
      </c>
      <c r="AT155" s="206" t="s">
        <v>203</v>
      </c>
      <c r="AU155" s="206" t="s">
        <v>115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207</v>
      </c>
      <c r="BM155" s="206" t="s">
        <v>452</v>
      </c>
    </row>
    <row r="156" s="2" customFormat="1" ht="21.75" customHeight="1">
      <c r="A156" s="34"/>
      <c r="B156" s="160"/>
      <c r="C156" s="219" t="s">
        <v>310</v>
      </c>
      <c r="D156" s="219" t="s">
        <v>237</v>
      </c>
      <c r="E156" s="220" t="s">
        <v>1789</v>
      </c>
      <c r="F156" s="221" t="s">
        <v>1790</v>
      </c>
      <c r="G156" s="222" t="s">
        <v>240</v>
      </c>
      <c r="H156" s="223">
        <v>1</v>
      </c>
      <c r="I156" s="224"/>
      <c r="J156" s="225">
        <f>ROUND(I156*H156,2)</f>
        <v>0</v>
      </c>
      <c r="K156" s="226"/>
      <c r="L156" s="227"/>
      <c r="M156" s="228" t="s">
        <v>1</v>
      </c>
      <c r="N156" s="229" t="s">
        <v>41</v>
      </c>
      <c r="O156" s="78"/>
      <c r="P156" s="204">
        <f>O156*H156</f>
        <v>0</v>
      </c>
      <c r="Q156" s="204">
        <v>0</v>
      </c>
      <c r="R156" s="204">
        <f>Q156*H156</f>
        <v>0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785</v>
      </c>
      <c r="AT156" s="206" t="s">
        <v>237</v>
      </c>
      <c r="AU156" s="206" t="s">
        <v>115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207</v>
      </c>
      <c r="BM156" s="206" t="s">
        <v>461</v>
      </c>
    </row>
    <row r="157" s="2" customFormat="1" ht="24.15" customHeight="1">
      <c r="A157" s="34"/>
      <c r="B157" s="160"/>
      <c r="C157" s="194" t="s">
        <v>314</v>
      </c>
      <c r="D157" s="194" t="s">
        <v>203</v>
      </c>
      <c r="E157" s="195" t="s">
        <v>1791</v>
      </c>
      <c r="F157" s="196" t="s">
        <v>1792</v>
      </c>
      <c r="G157" s="197" t="s">
        <v>240</v>
      </c>
      <c r="H157" s="198">
        <v>1</v>
      </c>
      <c r="I157" s="199"/>
      <c r="J157" s="200">
        <f>ROUND(I157*H157,2)</f>
        <v>0</v>
      </c>
      <c r="K157" s="201"/>
      <c r="L157" s="35"/>
      <c r="M157" s="202" t="s">
        <v>1</v>
      </c>
      <c r="N157" s="203" t="s">
        <v>41</v>
      </c>
      <c r="O157" s="78"/>
      <c r="P157" s="204">
        <f>O157*H157</f>
        <v>0</v>
      </c>
      <c r="Q157" s="204">
        <v>0</v>
      </c>
      <c r="R157" s="204">
        <f>Q157*H157</f>
        <v>0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207</v>
      </c>
      <c r="AT157" s="206" t="s">
        <v>203</v>
      </c>
      <c r="AU157" s="206" t="s">
        <v>115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207</v>
      </c>
      <c r="BM157" s="206" t="s">
        <v>469</v>
      </c>
    </row>
    <row r="158" s="2" customFormat="1" ht="24.15" customHeight="1">
      <c r="A158" s="34"/>
      <c r="B158" s="160"/>
      <c r="C158" s="219" t="s">
        <v>318</v>
      </c>
      <c r="D158" s="219" t="s">
        <v>237</v>
      </c>
      <c r="E158" s="220" t="s">
        <v>1793</v>
      </c>
      <c r="F158" s="221" t="s">
        <v>1794</v>
      </c>
      <c r="G158" s="222" t="s">
        <v>240</v>
      </c>
      <c r="H158" s="223">
        <v>1</v>
      </c>
      <c r="I158" s="224"/>
      <c r="J158" s="225">
        <f>ROUND(I158*H158,2)</f>
        <v>0</v>
      </c>
      <c r="K158" s="226"/>
      <c r="L158" s="227"/>
      <c r="M158" s="228" t="s">
        <v>1</v>
      </c>
      <c r="N158" s="229" t="s">
        <v>41</v>
      </c>
      <c r="O158" s="78"/>
      <c r="P158" s="204">
        <f>O158*H158</f>
        <v>0</v>
      </c>
      <c r="Q158" s="204">
        <v>0</v>
      </c>
      <c r="R158" s="204">
        <f>Q158*H158</f>
        <v>0</v>
      </c>
      <c r="S158" s="204">
        <v>0</v>
      </c>
      <c r="T158" s="205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6" t="s">
        <v>785</v>
      </c>
      <c r="AT158" s="206" t="s">
        <v>237</v>
      </c>
      <c r="AU158" s="206" t="s">
        <v>115</v>
      </c>
      <c r="AY158" s="15" t="s">
        <v>202</v>
      </c>
      <c r="BE158" s="207">
        <f>IF(N158="základná",J158,0)</f>
        <v>0</v>
      </c>
      <c r="BF158" s="207">
        <f>IF(N158="znížená",J158,0)</f>
        <v>0</v>
      </c>
      <c r="BG158" s="207">
        <f>IF(N158="zákl. prenesená",J158,0)</f>
        <v>0</v>
      </c>
      <c r="BH158" s="207">
        <f>IF(N158="zníž. prenesená",J158,0)</f>
        <v>0</v>
      </c>
      <c r="BI158" s="207">
        <f>IF(N158="nulová",J158,0)</f>
        <v>0</v>
      </c>
      <c r="BJ158" s="15" t="s">
        <v>115</v>
      </c>
      <c r="BK158" s="207">
        <f>ROUND(I158*H158,2)</f>
        <v>0</v>
      </c>
      <c r="BL158" s="15" t="s">
        <v>207</v>
      </c>
      <c r="BM158" s="206" t="s">
        <v>477</v>
      </c>
    </row>
    <row r="159" s="2" customFormat="1" ht="24.15" customHeight="1">
      <c r="A159" s="34"/>
      <c r="B159" s="160"/>
      <c r="C159" s="194" t="s">
        <v>233</v>
      </c>
      <c r="D159" s="194" t="s">
        <v>203</v>
      </c>
      <c r="E159" s="195" t="s">
        <v>1795</v>
      </c>
      <c r="F159" s="196" t="s">
        <v>1796</v>
      </c>
      <c r="G159" s="197" t="s">
        <v>240</v>
      </c>
      <c r="H159" s="198">
        <v>1</v>
      </c>
      <c r="I159" s="199"/>
      <c r="J159" s="200">
        <f>ROUND(I159*H159,2)</f>
        <v>0</v>
      </c>
      <c r="K159" s="201"/>
      <c r="L159" s="35"/>
      <c r="M159" s="202" t="s">
        <v>1</v>
      </c>
      <c r="N159" s="203" t="s">
        <v>41</v>
      </c>
      <c r="O159" s="78"/>
      <c r="P159" s="204">
        <f>O159*H159</f>
        <v>0</v>
      </c>
      <c r="Q159" s="204">
        <v>0</v>
      </c>
      <c r="R159" s="204">
        <f>Q159*H159</f>
        <v>0</v>
      </c>
      <c r="S159" s="204">
        <v>0</v>
      </c>
      <c r="T159" s="20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6" t="s">
        <v>207</v>
      </c>
      <c r="AT159" s="206" t="s">
        <v>203</v>
      </c>
      <c r="AU159" s="206" t="s">
        <v>115</v>
      </c>
      <c r="AY159" s="15" t="s">
        <v>202</v>
      </c>
      <c r="BE159" s="207">
        <f>IF(N159="základná",J159,0)</f>
        <v>0</v>
      </c>
      <c r="BF159" s="207">
        <f>IF(N159="znížená",J159,0)</f>
        <v>0</v>
      </c>
      <c r="BG159" s="207">
        <f>IF(N159="zákl. prenesená",J159,0)</f>
        <v>0</v>
      </c>
      <c r="BH159" s="207">
        <f>IF(N159="zníž. prenesená",J159,0)</f>
        <v>0</v>
      </c>
      <c r="BI159" s="207">
        <f>IF(N159="nulová",J159,0)</f>
        <v>0</v>
      </c>
      <c r="BJ159" s="15" t="s">
        <v>115</v>
      </c>
      <c r="BK159" s="207">
        <f>ROUND(I159*H159,2)</f>
        <v>0</v>
      </c>
      <c r="BL159" s="15" t="s">
        <v>207</v>
      </c>
      <c r="BM159" s="206" t="s">
        <v>485</v>
      </c>
    </row>
    <row r="160" s="2" customFormat="1" ht="24.15" customHeight="1">
      <c r="A160" s="34"/>
      <c r="B160" s="160"/>
      <c r="C160" s="219" t="s">
        <v>7</v>
      </c>
      <c r="D160" s="219" t="s">
        <v>237</v>
      </c>
      <c r="E160" s="220" t="s">
        <v>1797</v>
      </c>
      <c r="F160" s="221" t="s">
        <v>1798</v>
      </c>
      <c r="G160" s="222" t="s">
        <v>240</v>
      </c>
      <c r="H160" s="223">
        <v>1</v>
      </c>
      <c r="I160" s="224"/>
      <c r="J160" s="225">
        <f>ROUND(I160*H160,2)</f>
        <v>0</v>
      </c>
      <c r="K160" s="226"/>
      <c r="L160" s="227"/>
      <c r="M160" s="228" t="s">
        <v>1</v>
      </c>
      <c r="N160" s="229" t="s">
        <v>41</v>
      </c>
      <c r="O160" s="78"/>
      <c r="P160" s="204">
        <f>O160*H160</f>
        <v>0</v>
      </c>
      <c r="Q160" s="204">
        <v>0</v>
      </c>
      <c r="R160" s="204">
        <f>Q160*H160</f>
        <v>0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785</v>
      </c>
      <c r="AT160" s="206" t="s">
        <v>237</v>
      </c>
      <c r="AU160" s="206" t="s">
        <v>115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207</v>
      </c>
      <c r="BM160" s="206" t="s">
        <v>493</v>
      </c>
    </row>
    <row r="161" s="2" customFormat="1" ht="16.5" customHeight="1">
      <c r="A161" s="34"/>
      <c r="B161" s="160"/>
      <c r="C161" s="194" t="s">
        <v>403</v>
      </c>
      <c r="D161" s="194" t="s">
        <v>203</v>
      </c>
      <c r="E161" s="195" t="s">
        <v>1799</v>
      </c>
      <c r="F161" s="196" t="s">
        <v>1800</v>
      </c>
      <c r="G161" s="197" t="s">
        <v>272</v>
      </c>
      <c r="H161" s="198">
        <v>580</v>
      </c>
      <c r="I161" s="199"/>
      <c r="J161" s="200">
        <f>ROUND(I161*H161,2)</f>
        <v>0</v>
      </c>
      <c r="K161" s="201"/>
      <c r="L161" s="35"/>
      <c r="M161" s="202" t="s">
        <v>1</v>
      </c>
      <c r="N161" s="203" t="s">
        <v>41</v>
      </c>
      <c r="O161" s="78"/>
      <c r="P161" s="204">
        <f>O161*H161</f>
        <v>0</v>
      </c>
      <c r="Q161" s="204">
        <v>0</v>
      </c>
      <c r="R161" s="204">
        <f>Q161*H161</f>
        <v>0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207</v>
      </c>
      <c r="AT161" s="206" t="s">
        <v>203</v>
      </c>
      <c r="AU161" s="206" t="s">
        <v>115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207</v>
      </c>
      <c r="BM161" s="206" t="s">
        <v>501</v>
      </c>
    </row>
    <row r="162" s="2" customFormat="1" ht="16.5" customHeight="1">
      <c r="A162" s="34"/>
      <c r="B162" s="160"/>
      <c r="C162" s="219" t="s">
        <v>407</v>
      </c>
      <c r="D162" s="219" t="s">
        <v>237</v>
      </c>
      <c r="E162" s="220" t="s">
        <v>1801</v>
      </c>
      <c r="F162" s="221" t="s">
        <v>1802</v>
      </c>
      <c r="G162" s="222" t="s">
        <v>272</v>
      </c>
      <c r="H162" s="223">
        <v>580</v>
      </c>
      <c r="I162" s="224"/>
      <c r="J162" s="225">
        <f>ROUND(I162*H162,2)</f>
        <v>0</v>
      </c>
      <c r="K162" s="226"/>
      <c r="L162" s="227"/>
      <c r="M162" s="228" t="s">
        <v>1</v>
      </c>
      <c r="N162" s="229" t="s">
        <v>41</v>
      </c>
      <c r="O162" s="78"/>
      <c r="P162" s="204">
        <f>O162*H162</f>
        <v>0</v>
      </c>
      <c r="Q162" s="204">
        <v>0</v>
      </c>
      <c r="R162" s="204">
        <f>Q162*H162</f>
        <v>0</v>
      </c>
      <c r="S162" s="204">
        <v>0</v>
      </c>
      <c r="T162" s="205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6" t="s">
        <v>785</v>
      </c>
      <c r="AT162" s="206" t="s">
        <v>237</v>
      </c>
      <c r="AU162" s="206" t="s">
        <v>115</v>
      </c>
      <c r="AY162" s="15" t="s">
        <v>202</v>
      </c>
      <c r="BE162" s="207">
        <f>IF(N162="základná",J162,0)</f>
        <v>0</v>
      </c>
      <c r="BF162" s="207">
        <f>IF(N162="znížená",J162,0)</f>
        <v>0</v>
      </c>
      <c r="BG162" s="207">
        <f>IF(N162="zákl. prenesená",J162,0)</f>
        <v>0</v>
      </c>
      <c r="BH162" s="207">
        <f>IF(N162="zníž. prenesená",J162,0)</f>
        <v>0</v>
      </c>
      <c r="BI162" s="207">
        <f>IF(N162="nulová",J162,0)</f>
        <v>0</v>
      </c>
      <c r="BJ162" s="15" t="s">
        <v>115</v>
      </c>
      <c r="BK162" s="207">
        <f>ROUND(I162*H162,2)</f>
        <v>0</v>
      </c>
      <c r="BL162" s="15" t="s">
        <v>207</v>
      </c>
      <c r="BM162" s="206" t="s">
        <v>509</v>
      </c>
    </row>
    <row r="163" s="11" customFormat="1" ht="22.8" customHeight="1">
      <c r="A163" s="11"/>
      <c r="B163" s="183"/>
      <c r="C163" s="11"/>
      <c r="D163" s="184" t="s">
        <v>74</v>
      </c>
      <c r="E163" s="217" t="s">
        <v>1037</v>
      </c>
      <c r="F163" s="217" t="s">
        <v>1125</v>
      </c>
      <c r="G163" s="11"/>
      <c r="H163" s="11"/>
      <c r="I163" s="186"/>
      <c r="J163" s="218">
        <f>BK163</f>
        <v>0</v>
      </c>
      <c r="K163" s="11"/>
      <c r="L163" s="183"/>
      <c r="M163" s="188"/>
      <c r="N163" s="189"/>
      <c r="O163" s="189"/>
      <c r="P163" s="190">
        <f>SUM(P164:P168)</f>
        <v>0</v>
      </c>
      <c r="Q163" s="189"/>
      <c r="R163" s="190">
        <f>SUM(R164:R168)</f>
        <v>0</v>
      </c>
      <c r="S163" s="189"/>
      <c r="T163" s="191">
        <f>SUM(T164:T168)</f>
        <v>0</v>
      </c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R163" s="184" t="s">
        <v>213</v>
      </c>
      <c r="AT163" s="192" t="s">
        <v>74</v>
      </c>
      <c r="AU163" s="192" t="s">
        <v>83</v>
      </c>
      <c r="AY163" s="184" t="s">
        <v>202</v>
      </c>
      <c r="BK163" s="193">
        <f>SUM(BK164:BK168)</f>
        <v>0</v>
      </c>
    </row>
    <row r="164" s="2" customFormat="1" ht="24.15" customHeight="1">
      <c r="A164" s="34"/>
      <c r="B164" s="160"/>
      <c r="C164" s="194" t="s">
        <v>411</v>
      </c>
      <c r="D164" s="194" t="s">
        <v>203</v>
      </c>
      <c r="E164" s="195" t="s">
        <v>1803</v>
      </c>
      <c r="F164" s="196" t="s">
        <v>1804</v>
      </c>
      <c r="G164" s="197" t="s">
        <v>362</v>
      </c>
      <c r="H164" s="198">
        <v>24.079999999999998</v>
      </c>
      <c r="I164" s="199"/>
      <c r="J164" s="200">
        <f>ROUND(I164*H164,2)</f>
        <v>0</v>
      </c>
      <c r="K164" s="201"/>
      <c r="L164" s="35"/>
      <c r="M164" s="202" t="s">
        <v>1</v>
      </c>
      <c r="N164" s="203" t="s">
        <v>41</v>
      </c>
      <c r="O164" s="78"/>
      <c r="P164" s="204">
        <f>O164*H164</f>
        <v>0</v>
      </c>
      <c r="Q164" s="204">
        <v>0</v>
      </c>
      <c r="R164" s="204">
        <f>Q164*H164</f>
        <v>0</v>
      </c>
      <c r="S164" s="204">
        <v>0</v>
      </c>
      <c r="T164" s="20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6" t="s">
        <v>207</v>
      </c>
      <c r="AT164" s="206" t="s">
        <v>203</v>
      </c>
      <c r="AU164" s="206" t="s">
        <v>115</v>
      </c>
      <c r="AY164" s="15" t="s">
        <v>202</v>
      </c>
      <c r="BE164" s="207">
        <f>IF(N164="základná",J164,0)</f>
        <v>0</v>
      </c>
      <c r="BF164" s="207">
        <f>IF(N164="znížená",J164,0)</f>
        <v>0</v>
      </c>
      <c r="BG164" s="207">
        <f>IF(N164="zákl. prenesená",J164,0)</f>
        <v>0</v>
      </c>
      <c r="BH164" s="207">
        <f>IF(N164="zníž. prenesená",J164,0)</f>
        <v>0</v>
      </c>
      <c r="BI164" s="207">
        <f>IF(N164="nulová",J164,0)</f>
        <v>0</v>
      </c>
      <c r="BJ164" s="15" t="s">
        <v>115</v>
      </c>
      <c r="BK164" s="207">
        <f>ROUND(I164*H164,2)</f>
        <v>0</v>
      </c>
      <c r="BL164" s="15" t="s">
        <v>207</v>
      </c>
      <c r="BM164" s="206" t="s">
        <v>517</v>
      </c>
    </row>
    <row r="165" s="2" customFormat="1" ht="24.15" customHeight="1">
      <c r="A165" s="34"/>
      <c r="B165" s="160"/>
      <c r="C165" s="194" t="s">
        <v>415</v>
      </c>
      <c r="D165" s="194" t="s">
        <v>203</v>
      </c>
      <c r="E165" s="195" t="s">
        <v>1415</v>
      </c>
      <c r="F165" s="196" t="s">
        <v>1416</v>
      </c>
      <c r="G165" s="197" t="s">
        <v>362</v>
      </c>
      <c r="H165" s="198">
        <v>24.079999999999998</v>
      </c>
      <c r="I165" s="199"/>
      <c r="J165" s="200">
        <f>ROUND(I165*H165,2)</f>
        <v>0</v>
      </c>
      <c r="K165" s="201"/>
      <c r="L165" s="35"/>
      <c r="M165" s="202" t="s">
        <v>1</v>
      </c>
      <c r="N165" s="203" t="s">
        <v>41</v>
      </c>
      <c r="O165" s="78"/>
      <c r="P165" s="204">
        <f>O165*H165</f>
        <v>0</v>
      </c>
      <c r="Q165" s="204">
        <v>0</v>
      </c>
      <c r="R165" s="204">
        <f>Q165*H165</f>
        <v>0</v>
      </c>
      <c r="S165" s="204">
        <v>0</v>
      </c>
      <c r="T165" s="20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6" t="s">
        <v>207</v>
      </c>
      <c r="AT165" s="206" t="s">
        <v>203</v>
      </c>
      <c r="AU165" s="206" t="s">
        <v>115</v>
      </c>
      <c r="AY165" s="15" t="s">
        <v>202</v>
      </c>
      <c r="BE165" s="207">
        <f>IF(N165="základná",J165,0)</f>
        <v>0</v>
      </c>
      <c r="BF165" s="207">
        <f>IF(N165="znížená",J165,0)</f>
        <v>0</v>
      </c>
      <c r="BG165" s="207">
        <f>IF(N165="zákl. prenesená",J165,0)</f>
        <v>0</v>
      </c>
      <c r="BH165" s="207">
        <f>IF(N165="zníž. prenesená",J165,0)</f>
        <v>0</v>
      </c>
      <c r="BI165" s="207">
        <f>IF(N165="nulová",J165,0)</f>
        <v>0</v>
      </c>
      <c r="BJ165" s="15" t="s">
        <v>115</v>
      </c>
      <c r="BK165" s="207">
        <f>ROUND(I165*H165,2)</f>
        <v>0</v>
      </c>
      <c r="BL165" s="15" t="s">
        <v>207</v>
      </c>
      <c r="BM165" s="206" t="s">
        <v>525</v>
      </c>
    </row>
    <row r="166" s="2" customFormat="1" ht="24.15" customHeight="1">
      <c r="A166" s="34"/>
      <c r="B166" s="160"/>
      <c r="C166" s="219" t="s">
        <v>419</v>
      </c>
      <c r="D166" s="219" t="s">
        <v>237</v>
      </c>
      <c r="E166" s="220" t="s">
        <v>1805</v>
      </c>
      <c r="F166" s="221" t="s">
        <v>1806</v>
      </c>
      <c r="G166" s="222" t="s">
        <v>362</v>
      </c>
      <c r="H166" s="223">
        <v>24.079999999999998</v>
      </c>
      <c r="I166" s="224"/>
      <c r="J166" s="225">
        <f>ROUND(I166*H166,2)</f>
        <v>0</v>
      </c>
      <c r="K166" s="226"/>
      <c r="L166" s="227"/>
      <c r="M166" s="228" t="s">
        <v>1</v>
      </c>
      <c r="N166" s="229" t="s">
        <v>41</v>
      </c>
      <c r="O166" s="78"/>
      <c r="P166" s="204">
        <f>O166*H166</f>
        <v>0</v>
      </c>
      <c r="Q166" s="204">
        <v>0</v>
      </c>
      <c r="R166" s="204">
        <f>Q166*H166</f>
        <v>0</v>
      </c>
      <c r="S166" s="204">
        <v>0</v>
      </c>
      <c r="T166" s="20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6" t="s">
        <v>785</v>
      </c>
      <c r="AT166" s="206" t="s">
        <v>237</v>
      </c>
      <c r="AU166" s="206" t="s">
        <v>115</v>
      </c>
      <c r="AY166" s="15" t="s">
        <v>202</v>
      </c>
      <c r="BE166" s="207">
        <f>IF(N166="základná",J166,0)</f>
        <v>0</v>
      </c>
      <c r="BF166" s="207">
        <f>IF(N166="znížená",J166,0)</f>
        <v>0</v>
      </c>
      <c r="BG166" s="207">
        <f>IF(N166="zákl. prenesená",J166,0)</f>
        <v>0</v>
      </c>
      <c r="BH166" s="207">
        <f>IF(N166="zníž. prenesená",J166,0)</f>
        <v>0</v>
      </c>
      <c r="BI166" s="207">
        <f>IF(N166="nulová",J166,0)</f>
        <v>0</v>
      </c>
      <c r="BJ166" s="15" t="s">
        <v>115</v>
      </c>
      <c r="BK166" s="207">
        <f>ROUND(I166*H166,2)</f>
        <v>0</v>
      </c>
      <c r="BL166" s="15" t="s">
        <v>207</v>
      </c>
      <c r="BM166" s="206" t="s">
        <v>533</v>
      </c>
    </row>
    <row r="167" s="2" customFormat="1" ht="24.15" customHeight="1">
      <c r="A167" s="34"/>
      <c r="B167" s="160"/>
      <c r="C167" s="194" t="s">
        <v>424</v>
      </c>
      <c r="D167" s="194" t="s">
        <v>203</v>
      </c>
      <c r="E167" s="195" t="s">
        <v>1418</v>
      </c>
      <c r="F167" s="196" t="s">
        <v>1419</v>
      </c>
      <c r="G167" s="197" t="s">
        <v>362</v>
      </c>
      <c r="H167" s="198">
        <v>24.079999999999998</v>
      </c>
      <c r="I167" s="199"/>
      <c r="J167" s="200">
        <f>ROUND(I167*H167,2)</f>
        <v>0</v>
      </c>
      <c r="K167" s="201"/>
      <c r="L167" s="35"/>
      <c r="M167" s="202" t="s">
        <v>1</v>
      </c>
      <c r="N167" s="203" t="s">
        <v>41</v>
      </c>
      <c r="O167" s="78"/>
      <c r="P167" s="204">
        <f>O167*H167</f>
        <v>0</v>
      </c>
      <c r="Q167" s="204">
        <v>0</v>
      </c>
      <c r="R167" s="204">
        <f>Q167*H167</f>
        <v>0</v>
      </c>
      <c r="S167" s="204">
        <v>0</v>
      </c>
      <c r="T167" s="20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6" t="s">
        <v>207</v>
      </c>
      <c r="AT167" s="206" t="s">
        <v>203</v>
      </c>
      <c r="AU167" s="206" t="s">
        <v>115</v>
      </c>
      <c r="AY167" s="15" t="s">
        <v>202</v>
      </c>
      <c r="BE167" s="207">
        <f>IF(N167="základná",J167,0)</f>
        <v>0</v>
      </c>
      <c r="BF167" s="207">
        <f>IF(N167="znížená",J167,0)</f>
        <v>0</v>
      </c>
      <c r="BG167" s="207">
        <f>IF(N167="zákl. prenesená",J167,0)</f>
        <v>0</v>
      </c>
      <c r="BH167" s="207">
        <f>IF(N167="zníž. prenesená",J167,0)</f>
        <v>0</v>
      </c>
      <c r="BI167" s="207">
        <f>IF(N167="nulová",J167,0)</f>
        <v>0</v>
      </c>
      <c r="BJ167" s="15" t="s">
        <v>115</v>
      </c>
      <c r="BK167" s="207">
        <f>ROUND(I167*H167,2)</f>
        <v>0</v>
      </c>
      <c r="BL167" s="15" t="s">
        <v>207</v>
      </c>
      <c r="BM167" s="206" t="s">
        <v>541</v>
      </c>
    </row>
    <row r="168" s="2" customFormat="1" ht="16.5" customHeight="1">
      <c r="A168" s="34"/>
      <c r="B168" s="160"/>
      <c r="C168" s="194" t="s">
        <v>428</v>
      </c>
      <c r="D168" s="194" t="s">
        <v>203</v>
      </c>
      <c r="E168" s="195" t="s">
        <v>1807</v>
      </c>
      <c r="F168" s="196" t="s">
        <v>1808</v>
      </c>
      <c r="G168" s="197" t="s">
        <v>240</v>
      </c>
      <c r="H168" s="198">
        <v>3</v>
      </c>
      <c r="I168" s="199"/>
      <c r="J168" s="200">
        <f>ROUND(I168*H168,2)</f>
        <v>0</v>
      </c>
      <c r="K168" s="201"/>
      <c r="L168" s="35"/>
      <c r="M168" s="202" t="s">
        <v>1</v>
      </c>
      <c r="N168" s="203" t="s">
        <v>41</v>
      </c>
      <c r="O168" s="78"/>
      <c r="P168" s="204">
        <f>O168*H168</f>
        <v>0</v>
      </c>
      <c r="Q168" s="204">
        <v>0</v>
      </c>
      <c r="R168" s="204">
        <f>Q168*H168</f>
        <v>0</v>
      </c>
      <c r="S168" s="204">
        <v>0</v>
      </c>
      <c r="T168" s="205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6" t="s">
        <v>207</v>
      </c>
      <c r="AT168" s="206" t="s">
        <v>203</v>
      </c>
      <c r="AU168" s="206" t="s">
        <v>115</v>
      </c>
      <c r="AY168" s="15" t="s">
        <v>202</v>
      </c>
      <c r="BE168" s="207">
        <f>IF(N168="základná",J168,0)</f>
        <v>0</v>
      </c>
      <c r="BF168" s="207">
        <f>IF(N168="znížená",J168,0)</f>
        <v>0</v>
      </c>
      <c r="BG168" s="207">
        <f>IF(N168="zákl. prenesená",J168,0)</f>
        <v>0</v>
      </c>
      <c r="BH168" s="207">
        <f>IF(N168="zníž. prenesená",J168,0)</f>
        <v>0</v>
      </c>
      <c r="BI168" s="207">
        <f>IF(N168="nulová",J168,0)</f>
        <v>0</v>
      </c>
      <c r="BJ168" s="15" t="s">
        <v>115</v>
      </c>
      <c r="BK168" s="207">
        <f>ROUND(I168*H168,2)</f>
        <v>0</v>
      </c>
      <c r="BL168" s="15" t="s">
        <v>207</v>
      </c>
      <c r="BM168" s="206" t="s">
        <v>551</v>
      </c>
    </row>
    <row r="169" s="11" customFormat="1" ht="25.92" customHeight="1">
      <c r="A169" s="11"/>
      <c r="B169" s="183"/>
      <c r="C169" s="11"/>
      <c r="D169" s="184" t="s">
        <v>74</v>
      </c>
      <c r="E169" s="185" t="s">
        <v>1809</v>
      </c>
      <c r="F169" s="185" t="s">
        <v>1810</v>
      </c>
      <c r="G169" s="11"/>
      <c r="H169" s="11"/>
      <c r="I169" s="186"/>
      <c r="J169" s="187">
        <f>BK169</f>
        <v>0</v>
      </c>
      <c r="K169" s="11"/>
      <c r="L169" s="183"/>
      <c r="M169" s="188"/>
      <c r="N169" s="189"/>
      <c r="O169" s="189"/>
      <c r="P169" s="190">
        <f>SUM(P170:P171)</f>
        <v>0</v>
      </c>
      <c r="Q169" s="189"/>
      <c r="R169" s="190">
        <f>SUM(R170:R171)</f>
        <v>0</v>
      </c>
      <c r="S169" s="189"/>
      <c r="T169" s="191">
        <f>SUM(T170:T171)</f>
        <v>0</v>
      </c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R169" s="184" t="s">
        <v>218</v>
      </c>
      <c r="AT169" s="192" t="s">
        <v>74</v>
      </c>
      <c r="AU169" s="192" t="s">
        <v>75</v>
      </c>
      <c r="AY169" s="184" t="s">
        <v>202</v>
      </c>
      <c r="BK169" s="193">
        <f>SUM(BK170:BK171)</f>
        <v>0</v>
      </c>
    </row>
    <row r="170" s="2" customFormat="1" ht="24.15" customHeight="1">
      <c r="A170" s="34"/>
      <c r="B170" s="160"/>
      <c r="C170" s="194" t="s">
        <v>432</v>
      </c>
      <c r="D170" s="194" t="s">
        <v>203</v>
      </c>
      <c r="E170" s="195" t="s">
        <v>1811</v>
      </c>
      <c r="F170" s="196" t="s">
        <v>1812</v>
      </c>
      <c r="G170" s="197" t="s">
        <v>211</v>
      </c>
      <c r="H170" s="198">
        <v>40</v>
      </c>
      <c r="I170" s="199"/>
      <c r="J170" s="200">
        <f>ROUND(I170*H170,2)</f>
        <v>0</v>
      </c>
      <c r="K170" s="201"/>
      <c r="L170" s="35"/>
      <c r="M170" s="202" t="s">
        <v>1</v>
      </c>
      <c r="N170" s="203" t="s">
        <v>41</v>
      </c>
      <c r="O170" s="78"/>
      <c r="P170" s="204">
        <f>O170*H170</f>
        <v>0</v>
      </c>
      <c r="Q170" s="204">
        <v>0</v>
      </c>
      <c r="R170" s="204">
        <f>Q170*H170</f>
        <v>0</v>
      </c>
      <c r="S170" s="204">
        <v>0</v>
      </c>
      <c r="T170" s="20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6" t="s">
        <v>1813</v>
      </c>
      <c r="AT170" s="206" t="s">
        <v>203</v>
      </c>
      <c r="AU170" s="206" t="s">
        <v>83</v>
      </c>
      <c r="AY170" s="15" t="s">
        <v>202</v>
      </c>
      <c r="BE170" s="207">
        <f>IF(N170="základná",J170,0)</f>
        <v>0</v>
      </c>
      <c r="BF170" s="207">
        <f>IF(N170="znížená",J170,0)</f>
        <v>0</v>
      </c>
      <c r="BG170" s="207">
        <f>IF(N170="zákl. prenesená",J170,0)</f>
        <v>0</v>
      </c>
      <c r="BH170" s="207">
        <f>IF(N170="zníž. prenesená",J170,0)</f>
        <v>0</v>
      </c>
      <c r="BI170" s="207">
        <f>IF(N170="nulová",J170,0)</f>
        <v>0</v>
      </c>
      <c r="BJ170" s="15" t="s">
        <v>115</v>
      </c>
      <c r="BK170" s="207">
        <f>ROUND(I170*H170,2)</f>
        <v>0</v>
      </c>
      <c r="BL170" s="15" t="s">
        <v>1813</v>
      </c>
      <c r="BM170" s="206" t="s">
        <v>773</v>
      </c>
    </row>
    <row r="171" s="2" customFormat="1" ht="21.75" customHeight="1">
      <c r="A171" s="34"/>
      <c r="B171" s="160"/>
      <c r="C171" s="194" t="s">
        <v>436</v>
      </c>
      <c r="D171" s="194" t="s">
        <v>203</v>
      </c>
      <c r="E171" s="195" t="s">
        <v>1814</v>
      </c>
      <c r="F171" s="196" t="s">
        <v>1815</v>
      </c>
      <c r="G171" s="197" t="s">
        <v>211</v>
      </c>
      <c r="H171" s="198">
        <v>8</v>
      </c>
      <c r="I171" s="199"/>
      <c r="J171" s="200">
        <f>ROUND(I171*H171,2)</f>
        <v>0</v>
      </c>
      <c r="K171" s="201"/>
      <c r="L171" s="35"/>
      <c r="M171" s="202" t="s">
        <v>1</v>
      </c>
      <c r="N171" s="203" t="s">
        <v>41</v>
      </c>
      <c r="O171" s="78"/>
      <c r="P171" s="204">
        <f>O171*H171</f>
        <v>0</v>
      </c>
      <c r="Q171" s="204">
        <v>0</v>
      </c>
      <c r="R171" s="204">
        <f>Q171*H171</f>
        <v>0</v>
      </c>
      <c r="S171" s="204">
        <v>0</v>
      </c>
      <c r="T171" s="20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6" t="s">
        <v>1813</v>
      </c>
      <c r="AT171" s="206" t="s">
        <v>203</v>
      </c>
      <c r="AU171" s="206" t="s">
        <v>83</v>
      </c>
      <c r="AY171" s="15" t="s">
        <v>202</v>
      </c>
      <c r="BE171" s="207">
        <f>IF(N171="základná",J171,0)</f>
        <v>0</v>
      </c>
      <c r="BF171" s="207">
        <f>IF(N171="znížená",J171,0)</f>
        <v>0</v>
      </c>
      <c r="BG171" s="207">
        <f>IF(N171="zákl. prenesená",J171,0)</f>
        <v>0</v>
      </c>
      <c r="BH171" s="207">
        <f>IF(N171="zníž. prenesená",J171,0)</f>
        <v>0</v>
      </c>
      <c r="BI171" s="207">
        <f>IF(N171="nulová",J171,0)</f>
        <v>0</v>
      </c>
      <c r="BJ171" s="15" t="s">
        <v>115</v>
      </c>
      <c r="BK171" s="207">
        <f>ROUND(I171*H171,2)</f>
        <v>0</v>
      </c>
      <c r="BL171" s="15" t="s">
        <v>1813</v>
      </c>
      <c r="BM171" s="206" t="s">
        <v>207</v>
      </c>
    </row>
    <row r="172" s="11" customFormat="1" ht="25.92" customHeight="1">
      <c r="A172" s="11"/>
      <c r="B172" s="183"/>
      <c r="C172" s="11"/>
      <c r="D172" s="184" t="s">
        <v>74</v>
      </c>
      <c r="E172" s="185" t="s">
        <v>180</v>
      </c>
      <c r="F172" s="185" t="s">
        <v>1816</v>
      </c>
      <c r="G172" s="11"/>
      <c r="H172" s="11"/>
      <c r="I172" s="186"/>
      <c r="J172" s="187">
        <f>BK172</f>
        <v>0</v>
      </c>
      <c r="K172" s="11"/>
      <c r="L172" s="183"/>
      <c r="M172" s="188"/>
      <c r="N172" s="189"/>
      <c r="O172" s="189"/>
      <c r="P172" s="190">
        <f>SUM(P173:P174)</f>
        <v>0</v>
      </c>
      <c r="Q172" s="189"/>
      <c r="R172" s="190">
        <f>SUM(R173:R174)</f>
        <v>0</v>
      </c>
      <c r="S172" s="189"/>
      <c r="T172" s="191">
        <f>SUM(T173:T174)</f>
        <v>0</v>
      </c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R172" s="184" t="s">
        <v>252</v>
      </c>
      <c r="AT172" s="192" t="s">
        <v>74</v>
      </c>
      <c r="AU172" s="192" t="s">
        <v>75</v>
      </c>
      <c r="AY172" s="184" t="s">
        <v>202</v>
      </c>
      <c r="BK172" s="193">
        <f>SUM(BK173:BK174)</f>
        <v>0</v>
      </c>
    </row>
    <row r="173" s="2" customFormat="1" ht="24.15" customHeight="1">
      <c r="A173" s="34"/>
      <c r="B173" s="160"/>
      <c r="C173" s="194" t="s">
        <v>440</v>
      </c>
      <c r="D173" s="194" t="s">
        <v>203</v>
      </c>
      <c r="E173" s="195" t="s">
        <v>1817</v>
      </c>
      <c r="F173" s="196" t="s">
        <v>1818</v>
      </c>
      <c r="G173" s="197" t="s">
        <v>1819</v>
      </c>
      <c r="H173" s="198">
        <v>1</v>
      </c>
      <c r="I173" s="199"/>
      <c r="J173" s="200">
        <f>ROUND(I173*H173,2)</f>
        <v>0</v>
      </c>
      <c r="K173" s="201"/>
      <c r="L173" s="35"/>
      <c r="M173" s="202" t="s">
        <v>1</v>
      </c>
      <c r="N173" s="203" t="s">
        <v>41</v>
      </c>
      <c r="O173" s="78"/>
      <c r="P173" s="204">
        <f>O173*H173</f>
        <v>0</v>
      </c>
      <c r="Q173" s="204">
        <v>0</v>
      </c>
      <c r="R173" s="204">
        <f>Q173*H173</f>
        <v>0</v>
      </c>
      <c r="S173" s="204">
        <v>0</v>
      </c>
      <c r="T173" s="20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6" t="s">
        <v>218</v>
      </c>
      <c r="AT173" s="206" t="s">
        <v>203</v>
      </c>
      <c r="AU173" s="206" t="s">
        <v>83</v>
      </c>
      <c r="AY173" s="15" t="s">
        <v>202</v>
      </c>
      <c r="BE173" s="207">
        <f>IF(N173="základná",J173,0)</f>
        <v>0</v>
      </c>
      <c r="BF173" s="207">
        <f>IF(N173="znížená",J173,0)</f>
        <v>0</v>
      </c>
      <c r="BG173" s="207">
        <f>IF(N173="zákl. prenesená",J173,0)</f>
        <v>0</v>
      </c>
      <c r="BH173" s="207">
        <f>IF(N173="zníž. prenesená",J173,0)</f>
        <v>0</v>
      </c>
      <c r="BI173" s="207">
        <f>IF(N173="nulová",J173,0)</f>
        <v>0</v>
      </c>
      <c r="BJ173" s="15" t="s">
        <v>115</v>
      </c>
      <c r="BK173" s="207">
        <f>ROUND(I173*H173,2)</f>
        <v>0</v>
      </c>
      <c r="BL173" s="15" t="s">
        <v>218</v>
      </c>
      <c r="BM173" s="206" t="s">
        <v>787</v>
      </c>
    </row>
    <row r="174" s="2" customFormat="1" ht="44.25" customHeight="1">
      <c r="A174" s="34"/>
      <c r="B174" s="160"/>
      <c r="C174" s="194" t="s">
        <v>444</v>
      </c>
      <c r="D174" s="194" t="s">
        <v>203</v>
      </c>
      <c r="E174" s="195" t="s">
        <v>1438</v>
      </c>
      <c r="F174" s="196" t="s">
        <v>1439</v>
      </c>
      <c r="G174" s="197" t="s">
        <v>1819</v>
      </c>
      <c r="H174" s="198">
        <v>1</v>
      </c>
      <c r="I174" s="199"/>
      <c r="J174" s="200">
        <f>ROUND(I174*H174,2)</f>
        <v>0</v>
      </c>
      <c r="K174" s="201"/>
      <c r="L174" s="35"/>
      <c r="M174" s="208" t="s">
        <v>1</v>
      </c>
      <c r="N174" s="209" t="s">
        <v>41</v>
      </c>
      <c r="O174" s="210"/>
      <c r="P174" s="211">
        <f>O174*H174</f>
        <v>0</v>
      </c>
      <c r="Q174" s="211">
        <v>0</v>
      </c>
      <c r="R174" s="211">
        <f>Q174*H174</f>
        <v>0</v>
      </c>
      <c r="S174" s="211">
        <v>0</v>
      </c>
      <c r="T174" s="212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6" t="s">
        <v>218</v>
      </c>
      <c r="AT174" s="206" t="s">
        <v>203</v>
      </c>
      <c r="AU174" s="206" t="s">
        <v>83</v>
      </c>
      <c r="AY174" s="15" t="s">
        <v>202</v>
      </c>
      <c r="BE174" s="207">
        <f>IF(N174="základná",J174,0)</f>
        <v>0</v>
      </c>
      <c r="BF174" s="207">
        <f>IF(N174="znížená",J174,0)</f>
        <v>0</v>
      </c>
      <c r="BG174" s="207">
        <f>IF(N174="zákl. prenesená",J174,0)</f>
        <v>0</v>
      </c>
      <c r="BH174" s="207">
        <f>IF(N174="zníž. prenesená",J174,0)</f>
        <v>0</v>
      </c>
      <c r="BI174" s="207">
        <f>IF(N174="nulová",J174,0)</f>
        <v>0</v>
      </c>
      <c r="BJ174" s="15" t="s">
        <v>115</v>
      </c>
      <c r="BK174" s="207">
        <f>ROUND(I174*H174,2)</f>
        <v>0</v>
      </c>
      <c r="BL174" s="15" t="s">
        <v>218</v>
      </c>
      <c r="BM174" s="206" t="s">
        <v>1127</v>
      </c>
    </row>
    <row r="175" s="2" customFormat="1" ht="6.96" customHeight="1">
      <c r="A175" s="34"/>
      <c r="B175" s="61"/>
      <c r="C175" s="62"/>
      <c r="D175" s="62"/>
      <c r="E175" s="62"/>
      <c r="F175" s="62"/>
      <c r="G175" s="62"/>
      <c r="H175" s="62"/>
      <c r="I175" s="62"/>
      <c r="J175" s="62"/>
      <c r="K175" s="62"/>
      <c r="L175" s="35"/>
      <c r="M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</row>
  </sheetData>
  <autoFilter ref="C134:K174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07:F107"/>
    <mergeCell ref="D108:F108"/>
    <mergeCell ref="D109:F109"/>
    <mergeCell ref="D110:F110"/>
    <mergeCell ref="D111:F111"/>
    <mergeCell ref="E123:H12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169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J100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ROUND((SUM(BE100:BE107) + SUM(BE127:BE132)),  2)</f>
        <v>0</v>
      </c>
      <c r="G35" s="139"/>
      <c r="H35" s="139"/>
      <c r="I35" s="140">
        <v>0.23000000000000001</v>
      </c>
      <c r="J35" s="138">
        <f>ROUND(((SUM(BE100:BE107) + SUM(BE127:BE132))*I35),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ROUND((SUM(BF100:BF107) + SUM(BF127:BF132)),  2)</f>
        <v>0</v>
      </c>
      <c r="G36" s="34"/>
      <c r="H36" s="34"/>
      <c r="I36" s="142">
        <v>0.23000000000000001</v>
      </c>
      <c r="J36" s="141">
        <f>ROUND(((SUM(BF100:BF107) + SUM(BF127:BF132))*I36),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ROUND((SUM(BG100:BG107) + SUM(BG127:BG132)),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ROUND((SUM(BH100:BH107) + SUM(BH127:BH132)),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ROUND((SUM(BI100:BI107) + SUM(BI127:BI132)),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30" customHeight="1">
      <c r="A87" s="34"/>
      <c r="B87" s="35"/>
      <c r="C87" s="34"/>
      <c r="D87" s="34"/>
      <c r="E87" s="68" t="str">
        <f>E9</f>
        <v>SO000 - INVESTIČNÉ NÁKLADY NEOBSIAHNUTÉ V CENÁCH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J127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177</v>
      </c>
      <c r="E97" s="156"/>
      <c r="F97" s="156"/>
      <c r="G97" s="156"/>
      <c r="H97" s="156"/>
      <c r="I97" s="156"/>
      <c r="J97" s="157">
        <f>J128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2" customFormat="1" ht="21.84" customHeight="1">
      <c r="A98" s="34"/>
      <c r="B98" s="35"/>
      <c r="C98" s="34"/>
      <c r="D98" s="34"/>
      <c r="E98" s="34"/>
      <c r="F98" s="34"/>
      <c r="G98" s="34"/>
      <c r="H98" s="34"/>
      <c r="I98" s="34"/>
      <c r="J98" s="34"/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</row>
    <row r="99" hidden="1" s="2" customFormat="1" ht="6.96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hidden="1" s="2" customFormat="1" ht="29.28" customHeight="1">
      <c r="A100" s="34"/>
      <c r="B100" s="35"/>
      <c r="C100" s="153" t="s">
        <v>178</v>
      </c>
      <c r="D100" s="34"/>
      <c r="E100" s="34"/>
      <c r="F100" s="34"/>
      <c r="G100" s="34"/>
      <c r="H100" s="34"/>
      <c r="I100" s="34"/>
      <c r="J100" s="158">
        <f>ROUND(J101 + J102 + J103 + J104 + J105 + J106,2)</f>
        <v>0</v>
      </c>
      <c r="K100" s="34"/>
      <c r="L100" s="56"/>
      <c r="N100" s="159" t="s">
        <v>39</v>
      </c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hidden="1" s="2" customFormat="1" ht="18" customHeight="1">
      <c r="A101" s="34"/>
      <c r="B101" s="160"/>
      <c r="C101" s="161"/>
      <c r="D101" s="162" t="s">
        <v>179</v>
      </c>
      <c r="E101" s="163"/>
      <c r="F101" s="163"/>
      <c r="G101" s="161"/>
      <c r="H101" s="161"/>
      <c r="I101" s="161"/>
      <c r="J101" s="164">
        <v>0</v>
      </c>
      <c r="K101" s="161"/>
      <c r="L101" s="165"/>
      <c r="M101" s="166"/>
      <c r="N101" s="167" t="s">
        <v>41</v>
      </c>
      <c r="O101" s="166"/>
      <c r="P101" s="166"/>
      <c r="Q101" s="166"/>
      <c r="R101" s="166"/>
      <c r="S101" s="161"/>
      <c r="T101" s="161"/>
      <c r="U101" s="161"/>
      <c r="V101" s="161"/>
      <c r="W101" s="161"/>
      <c r="X101" s="161"/>
      <c r="Y101" s="161"/>
      <c r="Z101" s="161"/>
      <c r="AA101" s="161"/>
      <c r="AB101" s="161"/>
      <c r="AC101" s="161"/>
      <c r="AD101" s="161"/>
      <c r="AE101" s="161"/>
      <c r="AF101" s="166"/>
      <c r="AG101" s="166"/>
      <c r="AH101" s="166"/>
      <c r="AI101" s="166"/>
      <c r="AJ101" s="166"/>
      <c r="AK101" s="166"/>
      <c r="AL101" s="166"/>
      <c r="AM101" s="166"/>
      <c r="AN101" s="166"/>
      <c r="AO101" s="166"/>
      <c r="AP101" s="166"/>
      <c r="AQ101" s="166"/>
      <c r="AR101" s="166"/>
      <c r="AS101" s="166"/>
      <c r="AT101" s="166"/>
      <c r="AU101" s="166"/>
      <c r="AV101" s="166"/>
      <c r="AW101" s="166"/>
      <c r="AX101" s="166"/>
      <c r="AY101" s="168" t="s">
        <v>180</v>
      </c>
      <c r="AZ101" s="166"/>
      <c r="BA101" s="166"/>
      <c r="BB101" s="166"/>
      <c r="BC101" s="166"/>
      <c r="BD101" s="166"/>
      <c r="BE101" s="169">
        <f>IF(N101="základná",J101,0)</f>
        <v>0</v>
      </c>
      <c r="BF101" s="169">
        <f>IF(N101="znížená",J101,0)</f>
        <v>0</v>
      </c>
      <c r="BG101" s="169">
        <f>IF(N101="zákl. prenesená",J101,0)</f>
        <v>0</v>
      </c>
      <c r="BH101" s="169">
        <f>IF(N101="zníž. prenesená",J101,0)</f>
        <v>0</v>
      </c>
      <c r="BI101" s="169">
        <f>IF(N101="nulová",J101,0)</f>
        <v>0</v>
      </c>
      <c r="BJ101" s="168" t="s">
        <v>115</v>
      </c>
      <c r="BK101" s="166"/>
      <c r="BL101" s="166"/>
      <c r="BM101" s="166"/>
    </row>
    <row r="102" hidden="1" s="2" customFormat="1" ht="18" customHeight="1">
      <c r="A102" s="34"/>
      <c r="B102" s="160"/>
      <c r="C102" s="161"/>
      <c r="D102" s="162" t="s">
        <v>181</v>
      </c>
      <c r="E102" s="163"/>
      <c r="F102" s="163"/>
      <c r="G102" s="161"/>
      <c r="H102" s="161"/>
      <c r="I102" s="161"/>
      <c r="J102" s="164">
        <v>0</v>
      </c>
      <c r="K102" s="161"/>
      <c r="L102" s="165"/>
      <c r="M102" s="166"/>
      <c r="N102" s="167" t="s">
        <v>41</v>
      </c>
      <c r="O102" s="166"/>
      <c r="P102" s="166"/>
      <c r="Q102" s="166"/>
      <c r="R102" s="166"/>
      <c r="S102" s="161"/>
      <c r="T102" s="161"/>
      <c r="U102" s="161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6"/>
      <c r="AG102" s="166"/>
      <c r="AH102" s="166"/>
      <c r="AI102" s="166"/>
      <c r="AJ102" s="166"/>
      <c r="AK102" s="166"/>
      <c r="AL102" s="166"/>
      <c r="AM102" s="166"/>
      <c r="AN102" s="166"/>
      <c r="AO102" s="166"/>
      <c r="AP102" s="166"/>
      <c r="AQ102" s="166"/>
      <c r="AR102" s="166"/>
      <c r="AS102" s="166"/>
      <c r="AT102" s="166"/>
      <c r="AU102" s="166"/>
      <c r="AV102" s="166"/>
      <c r="AW102" s="166"/>
      <c r="AX102" s="166"/>
      <c r="AY102" s="168" t="s">
        <v>180</v>
      </c>
      <c r="AZ102" s="166"/>
      <c r="BA102" s="166"/>
      <c r="BB102" s="166"/>
      <c r="BC102" s="166"/>
      <c r="BD102" s="166"/>
      <c r="BE102" s="169">
        <f>IF(N102="základná",J102,0)</f>
        <v>0</v>
      </c>
      <c r="BF102" s="169">
        <f>IF(N102="znížená",J102,0)</f>
        <v>0</v>
      </c>
      <c r="BG102" s="169">
        <f>IF(N102="zákl. prenesená",J102,0)</f>
        <v>0</v>
      </c>
      <c r="BH102" s="169">
        <f>IF(N102="zníž. prenesená",J102,0)</f>
        <v>0</v>
      </c>
      <c r="BI102" s="169">
        <f>IF(N102="nulová",J102,0)</f>
        <v>0</v>
      </c>
      <c r="BJ102" s="168" t="s">
        <v>115</v>
      </c>
      <c r="BK102" s="166"/>
      <c r="BL102" s="166"/>
      <c r="BM102" s="166"/>
    </row>
    <row r="103" hidden="1" s="2" customFormat="1" ht="18" customHeight="1">
      <c r="A103" s="34"/>
      <c r="B103" s="160"/>
      <c r="C103" s="161"/>
      <c r="D103" s="162" t="s">
        <v>182</v>
      </c>
      <c r="E103" s="163"/>
      <c r="F103" s="163"/>
      <c r="G103" s="161"/>
      <c r="H103" s="161"/>
      <c r="I103" s="161"/>
      <c r="J103" s="164">
        <v>0</v>
      </c>
      <c r="K103" s="161"/>
      <c r="L103" s="165"/>
      <c r="M103" s="166"/>
      <c r="N103" s="167" t="s">
        <v>41</v>
      </c>
      <c r="O103" s="166"/>
      <c r="P103" s="166"/>
      <c r="Q103" s="166"/>
      <c r="R103" s="166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6"/>
      <c r="AW103" s="166"/>
      <c r="AX103" s="166"/>
      <c r="AY103" s="168" t="s">
        <v>180</v>
      </c>
      <c r="AZ103" s="166"/>
      <c r="BA103" s="166"/>
      <c r="BB103" s="166"/>
      <c r="BC103" s="166"/>
      <c r="BD103" s="166"/>
      <c r="BE103" s="169">
        <f>IF(N103="základná",J103,0)</f>
        <v>0</v>
      </c>
      <c r="BF103" s="169">
        <f>IF(N103="znížená",J103,0)</f>
        <v>0</v>
      </c>
      <c r="BG103" s="169">
        <f>IF(N103="zákl. prenesená",J103,0)</f>
        <v>0</v>
      </c>
      <c r="BH103" s="169">
        <f>IF(N103="zníž. prenesená",J103,0)</f>
        <v>0</v>
      </c>
      <c r="BI103" s="169">
        <f>IF(N103="nulová",J103,0)</f>
        <v>0</v>
      </c>
      <c r="BJ103" s="168" t="s">
        <v>115</v>
      </c>
      <c r="BK103" s="166"/>
      <c r="BL103" s="166"/>
      <c r="BM103" s="166"/>
    </row>
    <row r="104" hidden="1" s="2" customFormat="1" ht="18" customHeight="1">
      <c r="A104" s="34"/>
      <c r="B104" s="160"/>
      <c r="C104" s="161"/>
      <c r="D104" s="162" t="s">
        <v>183</v>
      </c>
      <c r="E104" s="163"/>
      <c r="F104" s="163"/>
      <c r="G104" s="161"/>
      <c r="H104" s="161"/>
      <c r="I104" s="161"/>
      <c r="J104" s="164">
        <v>0</v>
      </c>
      <c r="K104" s="161"/>
      <c r="L104" s="165"/>
      <c r="M104" s="166"/>
      <c r="N104" s="167" t="s">
        <v>41</v>
      </c>
      <c r="O104" s="166"/>
      <c r="P104" s="166"/>
      <c r="Q104" s="166"/>
      <c r="R104" s="166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8" t="s">
        <v>180</v>
      </c>
      <c r="AZ104" s="166"/>
      <c r="BA104" s="166"/>
      <c r="BB104" s="166"/>
      <c r="BC104" s="166"/>
      <c r="BD104" s="166"/>
      <c r="BE104" s="169">
        <f>IF(N104="základná",J104,0)</f>
        <v>0</v>
      </c>
      <c r="BF104" s="169">
        <f>IF(N104="znížená",J104,0)</f>
        <v>0</v>
      </c>
      <c r="BG104" s="169">
        <f>IF(N104="zákl. prenesená",J104,0)</f>
        <v>0</v>
      </c>
      <c r="BH104" s="169">
        <f>IF(N104="zníž. prenesená",J104,0)</f>
        <v>0</v>
      </c>
      <c r="BI104" s="169">
        <f>IF(N104="nulová",J104,0)</f>
        <v>0</v>
      </c>
      <c r="BJ104" s="168" t="s">
        <v>115</v>
      </c>
      <c r="BK104" s="166"/>
      <c r="BL104" s="166"/>
      <c r="BM104" s="166"/>
    </row>
    <row r="105" hidden="1" s="2" customFormat="1" ht="18" customHeight="1">
      <c r="A105" s="34"/>
      <c r="B105" s="160"/>
      <c r="C105" s="161"/>
      <c r="D105" s="162" t="s">
        <v>184</v>
      </c>
      <c r="E105" s="163"/>
      <c r="F105" s="163"/>
      <c r="G105" s="161"/>
      <c r="H105" s="161"/>
      <c r="I105" s="161"/>
      <c r="J105" s="164">
        <v>0</v>
      </c>
      <c r="K105" s="161"/>
      <c r="L105" s="165"/>
      <c r="M105" s="166"/>
      <c r="N105" s="167" t="s">
        <v>41</v>
      </c>
      <c r="O105" s="166"/>
      <c r="P105" s="166"/>
      <c r="Q105" s="166"/>
      <c r="R105" s="166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6"/>
      <c r="AW105" s="166"/>
      <c r="AX105" s="166"/>
      <c r="AY105" s="168" t="s">
        <v>180</v>
      </c>
      <c r="AZ105" s="166"/>
      <c r="BA105" s="166"/>
      <c r="BB105" s="166"/>
      <c r="BC105" s="166"/>
      <c r="BD105" s="166"/>
      <c r="BE105" s="169">
        <f>IF(N105="základná",J105,0)</f>
        <v>0</v>
      </c>
      <c r="BF105" s="169">
        <f>IF(N105="znížená",J105,0)</f>
        <v>0</v>
      </c>
      <c r="BG105" s="169">
        <f>IF(N105="zákl. prenesená",J105,0)</f>
        <v>0</v>
      </c>
      <c r="BH105" s="169">
        <f>IF(N105="zníž. prenesená",J105,0)</f>
        <v>0</v>
      </c>
      <c r="BI105" s="169">
        <f>IF(N105="nulová",J105,0)</f>
        <v>0</v>
      </c>
      <c r="BJ105" s="168" t="s">
        <v>115</v>
      </c>
      <c r="BK105" s="166"/>
      <c r="BL105" s="166"/>
      <c r="BM105" s="166"/>
    </row>
    <row r="106" hidden="1" s="2" customFormat="1" ht="18" customHeight="1">
      <c r="A106" s="34"/>
      <c r="B106" s="160"/>
      <c r="C106" s="161"/>
      <c r="D106" s="163" t="s">
        <v>185</v>
      </c>
      <c r="E106" s="161"/>
      <c r="F106" s="161"/>
      <c r="G106" s="161"/>
      <c r="H106" s="161"/>
      <c r="I106" s="161"/>
      <c r="J106" s="164">
        <f>ROUND(J30*T106,2)</f>
        <v>0</v>
      </c>
      <c r="K106" s="161"/>
      <c r="L106" s="165"/>
      <c r="M106" s="166"/>
      <c r="N106" s="167" t="s">
        <v>41</v>
      </c>
      <c r="O106" s="166"/>
      <c r="P106" s="166"/>
      <c r="Q106" s="166"/>
      <c r="R106" s="166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168" t="s">
        <v>186</v>
      </c>
      <c r="AZ106" s="166"/>
      <c r="BA106" s="166"/>
      <c r="BB106" s="166"/>
      <c r="BC106" s="166"/>
      <c r="BD106" s="166"/>
      <c r="BE106" s="169">
        <f>IF(N106="základná",J106,0)</f>
        <v>0</v>
      </c>
      <c r="BF106" s="169">
        <f>IF(N106="znížená",J106,0)</f>
        <v>0</v>
      </c>
      <c r="BG106" s="169">
        <f>IF(N106="zákl. prenesená",J106,0)</f>
        <v>0</v>
      </c>
      <c r="BH106" s="169">
        <f>IF(N106="zníž. prenesená",J106,0)</f>
        <v>0</v>
      </c>
      <c r="BI106" s="169">
        <f>IF(N106="nulová",J106,0)</f>
        <v>0</v>
      </c>
      <c r="BJ106" s="168" t="s">
        <v>115</v>
      </c>
      <c r="BK106" s="166"/>
      <c r="BL106" s="166"/>
      <c r="BM106" s="166"/>
    </row>
    <row r="107" hidden="1" s="2" customForma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hidden="1" s="2" customFormat="1" ht="29.28" customHeight="1">
      <c r="A108" s="34"/>
      <c r="B108" s="35"/>
      <c r="C108" s="170" t="s">
        <v>187</v>
      </c>
      <c r="D108" s="143"/>
      <c r="E108" s="143"/>
      <c r="F108" s="143"/>
      <c r="G108" s="143"/>
      <c r="H108" s="143"/>
      <c r="I108" s="143"/>
      <c r="J108" s="171">
        <f>ROUND(J96+J100,2)</f>
        <v>0</v>
      </c>
      <c r="K108" s="143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 s="2" customFormat="1" ht="6.96" customHeight="1">
      <c r="A109" s="34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/>
    <row r="111" hidden="1"/>
    <row r="112" hidden="1"/>
    <row r="113" s="2" customFormat="1" ht="6.96" customHeight="1">
      <c r="A113" s="34"/>
      <c r="B113" s="63"/>
      <c r="C113" s="64"/>
      <c r="D113" s="64"/>
      <c r="E113" s="64"/>
      <c r="F113" s="64"/>
      <c r="G113" s="64"/>
      <c r="H113" s="64"/>
      <c r="I113" s="64"/>
      <c r="J113" s="64"/>
      <c r="K113" s="6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="2" customFormat="1" ht="24.96" customHeight="1">
      <c r="A114" s="34"/>
      <c r="B114" s="35"/>
      <c r="C114" s="19" t="s">
        <v>188</v>
      </c>
      <c r="D114" s="34"/>
      <c r="E114" s="34"/>
      <c r="F114" s="34"/>
      <c r="G114" s="34"/>
      <c r="H114" s="34"/>
      <c r="I114" s="34"/>
      <c r="J114" s="34"/>
      <c r="K114" s="3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6.96" customHeigh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12" customHeight="1">
      <c r="A116" s="34"/>
      <c r="B116" s="35"/>
      <c r="C116" s="28" t="s">
        <v>15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6.5" customHeight="1">
      <c r="A117" s="34"/>
      <c r="B117" s="35"/>
      <c r="C117" s="34"/>
      <c r="D117" s="34"/>
      <c r="E117" s="130" t="str">
        <f>E7</f>
        <v>Tlačiarne – úprava dopravnej infraštruktúry - Mesto Košice</v>
      </c>
      <c r="F117" s="28"/>
      <c r="G117" s="28"/>
      <c r="H117" s="28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168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30" customHeight="1">
      <c r="A119" s="34"/>
      <c r="B119" s="35"/>
      <c r="C119" s="34"/>
      <c r="D119" s="34"/>
      <c r="E119" s="68" t="str">
        <f>E9</f>
        <v>SO000 - INVESTIČNÉ NÁKLADY NEOBSIAHNUTÉ V CENÁCH</v>
      </c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6.96" customHeigh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19</v>
      </c>
      <c r="D121" s="34"/>
      <c r="E121" s="34"/>
      <c r="F121" s="23" t="str">
        <f>F12</f>
        <v>ul. Letná, Košice</v>
      </c>
      <c r="G121" s="34"/>
      <c r="H121" s="34"/>
      <c r="I121" s="28" t="s">
        <v>21</v>
      </c>
      <c r="J121" s="70" t="str">
        <f>IF(J12="","",J12)</f>
        <v>9. 8. 2026</v>
      </c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5.65" customHeight="1">
      <c r="A123" s="34"/>
      <c r="B123" s="35"/>
      <c r="C123" s="28" t="s">
        <v>23</v>
      </c>
      <c r="D123" s="34"/>
      <c r="E123" s="34"/>
      <c r="F123" s="23" t="str">
        <f>E15</f>
        <v>Mesto Košice, Trieda SNP 48/A, 04011 Košice</v>
      </c>
      <c r="G123" s="34"/>
      <c r="H123" s="34"/>
      <c r="I123" s="28" t="s">
        <v>29</v>
      </c>
      <c r="J123" s="32" t="str">
        <f>E21</f>
        <v>d.g.A design graphic architecture s.r.o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5.15" customHeight="1">
      <c r="A124" s="34"/>
      <c r="B124" s="35"/>
      <c r="C124" s="28" t="s">
        <v>27</v>
      </c>
      <c r="D124" s="34"/>
      <c r="E124" s="34"/>
      <c r="F124" s="23" t="str">
        <f>IF(E18="","",E18)</f>
        <v>Vyplň údaj</v>
      </c>
      <c r="G124" s="34"/>
      <c r="H124" s="34"/>
      <c r="I124" s="28" t="s">
        <v>32</v>
      </c>
      <c r="J124" s="32" t="str">
        <f>E24</f>
        <v xml:space="preserve"> 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0.32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10" customFormat="1" ht="29.28" customHeight="1">
      <c r="A126" s="172"/>
      <c r="B126" s="173"/>
      <c r="C126" s="174" t="s">
        <v>189</v>
      </c>
      <c r="D126" s="175" t="s">
        <v>60</v>
      </c>
      <c r="E126" s="175" t="s">
        <v>56</v>
      </c>
      <c r="F126" s="175" t="s">
        <v>57</v>
      </c>
      <c r="G126" s="175" t="s">
        <v>190</v>
      </c>
      <c r="H126" s="175" t="s">
        <v>191</v>
      </c>
      <c r="I126" s="175" t="s">
        <v>192</v>
      </c>
      <c r="J126" s="176" t="s">
        <v>174</v>
      </c>
      <c r="K126" s="177" t="s">
        <v>193</v>
      </c>
      <c r="L126" s="178"/>
      <c r="M126" s="87" t="s">
        <v>1</v>
      </c>
      <c r="N126" s="88" t="s">
        <v>39</v>
      </c>
      <c r="O126" s="88" t="s">
        <v>194</v>
      </c>
      <c r="P126" s="88" t="s">
        <v>195</v>
      </c>
      <c r="Q126" s="88" t="s">
        <v>196</v>
      </c>
      <c r="R126" s="88" t="s">
        <v>197</v>
      </c>
      <c r="S126" s="88" t="s">
        <v>198</v>
      </c>
      <c r="T126" s="89" t="s">
        <v>199</v>
      </c>
      <c r="U126" s="172"/>
      <c r="V126" s="172"/>
      <c r="W126" s="172"/>
      <c r="X126" s="172"/>
      <c r="Y126" s="172"/>
      <c r="Z126" s="172"/>
      <c r="AA126" s="172"/>
      <c r="AB126" s="172"/>
      <c r="AC126" s="172"/>
      <c r="AD126" s="172"/>
      <c r="AE126" s="172"/>
    </row>
    <row r="127" s="2" customFormat="1" ht="22.8" customHeight="1">
      <c r="A127" s="34"/>
      <c r="B127" s="35"/>
      <c r="C127" s="94" t="s">
        <v>170</v>
      </c>
      <c r="D127" s="34"/>
      <c r="E127" s="34"/>
      <c r="F127" s="34"/>
      <c r="G127" s="34"/>
      <c r="H127" s="34"/>
      <c r="I127" s="34"/>
      <c r="J127" s="179">
        <f>BK127</f>
        <v>0</v>
      </c>
      <c r="K127" s="34"/>
      <c r="L127" s="35"/>
      <c r="M127" s="90"/>
      <c r="N127" s="74"/>
      <c r="O127" s="91"/>
      <c r="P127" s="180">
        <f>P128</f>
        <v>0</v>
      </c>
      <c r="Q127" s="91"/>
      <c r="R127" s="180">
        <f>R128</f>
        <v>0</v>
      </c>
      <c r="S127" s="91"/>
      <c r="T127" s="181">
        <f>T128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T127" s="15" t="s">
        <v>74</v>
      </c>
      <c r="AU127" s="15" t="s">
        <v>176</v>
      </c>
      <c r="BK127" s="182">
        <f>BK128</f>
        <v>0</v>
      </c>
    </row>
    <row r="128" s="11" customFormat="1" ht="25.92" customHeight="1">
      <c r="A128" s="11"/>
      <c r="B128" s="183"/>
      <c r="C128" s="11"/>
      <c r="D128" s="184" t="s">
        <v>74</v>
      </c>
      <c r="E128" s="185" t="s">
        <v>200</v>
      </c>
      <c r="F128" s="185" t="s">
        <v>201</v>
      </c>
      <c r="G128" s="11"/>
      <c r="H128" s="11"/>
      <c r="I128" s="186"/>
      <c r="J128" s="187">
        <f>BK128</f>
        <v>0</v>
      </c>
      <c r="K128" s="11"/>
      <c r="L128" s="183"/>
      <c r="M128" s="188"/>
      <c r="N128" s="189"/>
      <c r="O128" s="189"/>
      <c r="P128" s="190">
        <f>SUM(P129:P132)</f>
        <v>0</v>
      </c>
      <c r="Q128" s="189"/>
      <c r="R128" s="190">
        <f>SUM(R129:R132)</f>
        <v>0</v>
      </c>
      <c r="S128" s="189"/>
      <c r="T128" s="191">
        <f>SUM(T129:T132)</f>
        <v>0</v>
      </c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R128" s="184" t="s">
        <v>83</v>
      </c>
      <c r="AT128" s="192" t="s">
        <v>74</v>
      </c>
      <c r="AU128" s="192" t="s">
        <v>75</v>
      </c>
      <c r="AY128" s="184" t="s">
        <v>202</v>
      </c>
      <c r="BK128" s="193">
        <f>SUM(BK129:BK132)</f>
        <v>0</v>
      </c>
    </row>
    <row r="129" s="2" customFormat="1" ht="16.5" customHeight="1">
      <c r="A129" s="34"/>
      <c r="B129" s="160"/>
      <c r="C129" s="194" t="s">
        <v>83</v>
      </c>
      <c r="D129" s="194" t="s">
        <v>203</v>
      </c>
      <c r="E129" s="195" t="s">
        <v>204</v>
      </c>
      <c r="F129" s="196" t="s">
        <v>205</v>
      </c>
      <c r="G129" s="197" t="s">
        <v>206</v>
      </c>
      <c r="H129" s="198">
        <v>1</v>
      </c>
      <c r="I129" s="199"/>
      <c r="J129" s="200">
        <f>ROUND(I129*H129,2)</f>
        <v>0</v>
      </c>
      <c r="K129" s="201"/>
      <c r="L129" s="35"/>
      <c r="M129" s="202" t="s">
        <v>1</v>
      </c>
      <c r="N129" s="203" t="s">
        <v>41</v>
      </c>
      <c r="O129" s="78"/>
      <c r="P129" s="204">
        <f>O129*H129</f>
        <v>0</v>
      </c>
      <c r="Q129" s="204">
        <v>0</v>
      </c>
      <c r="R129" s="204">
        <f>Q129*H129</f>
        <v>0</v>
      </c>
      <c r="S129" s="204">
        <v>0</v>
      </c>
      <c r="T129" s="205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206" t="s">
        <v>207</v>
      </c>
      <c r="AT129" s="206" t="s">
        <v>203</v>
      </c>
      <c r="AU129" s="206" t="s">
        <v>83</v>
      </c>
      <c r="AY129" s="15" t="s">
        <v>202</v>
      </c>
      <c r="BE129" s="207">
        <f>IF(N129="základná",J129,0)</f>
        <v>0</v>
      </c>
      <c r="BF129" s="207">
        <f>IF(N129="znížená",J129,0)</f>
        <v>0</v>
      </c>
      <c r="BG129" s="207">
        <f>IF(N129="zákl. prenesená",J129,0)</f>
        <v>0</v>
      </c>
      <c r="BH129" s="207">
        <f>IF(N129="zníž. prenesená",J129,0)</f>
        <v>0</v>
      </c>
      <c r="BI129" s="207">
        <f>IF(N129="nulová",J129,0)</f>
        <v>0</v>
      </c>
      <c r="BJ129" s="15" t="s">
        <v>115</v>
      </c>
      <c r="BK129" s="207">
        <f>ROUND(I129*H129,2)</f>
        <v>0</v>
      </c>
      <c r="BL129" s="15" t="s">
        <v>207</v>
      </c>
      <c r="BM129" s="206" t="s">
        <v>208</v>
      </c>
    </row>
    <row r="130" s="2" customFormat="1" ht="16.5" customHeight="1">
      <c r="A130" s="34"/>
      <c r="B130" s="160"/>
      <c r="C130" s="194" t="s">
        <v>115</v>
      </c>
      <c r="D130" s="194" t="s">
        <v>203</v>
      </c>
      <c r="E130" s="195" t="s">
        <v>209</v>
      </c>
      <c r="F130" s="196" t="s">
        <v>210</v>
      </c>
      <c r="G130" s="197" t="s">
        <v>211</v>
      </c>
      <c r="H130" s="198">
        <v>385</v>
      </c>
      <c r="I130" s="199"/>
      <c r="J130" s="200">
        <f>ROUND(I130*H130,2)</f>
        <v>0</v>
      </c>
      <c r="K130" s="201"/>
      <c r="L130" s="35"/>
      <c r="M130" s="202" t="s">
        <v>1</v>
      </c>
      <c r="N130" s="203" t="s">
        <v>41</v>
      </c>
      <c r="O130" s="78"/>
      <c r="P130" s="204">
        <f>O130*H130</f>
        <v>0</v>
      </c>
      <c r="Q130" s="204">
        <v>0</v>
      </c>
      <c r="R130" s="204">
        <f>Q130*H130</f>
        <v>0</v>
      </c>
      <c r="S130" s="204">
        <v>0</v>
      </c>
      <c r="T130" s="205">
        <f>S130*H130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206" t="s">
        <v>207</v>
      </c>
      <c r="AT130" s="206" t="s">
        <v>203</v>
      </c>
      <c r="AU130" s="206" t="s">
        <v>83</v>
      </c>
      <c r="AY130" s="15" t="s">
        <v>202</v>
      </c>
      <c r="BE130" s="207">
        <f>IF(N130="základná",J130,0)</f>
        <v>0</v>
      </c>
      <c r="BF130" s="207">
        <f>IF(N130="znížená",J130,0)</f>
        <v>0</v>
      </c>
      <c r="BG130" s="207">
        <f>IF(N130="zákl. prenesená",J130,0)</f>
        <v>0</v>
      </c>
      <c r="BH130" s="207">
        <f>IF(N130="zníž. prenesená",J130,0)</f>
        <v>0</v>
      </c>
      <c r="BI130" s="207">
        <f>IF(N130="nulová",J130,0)</f>
        <v>0</v>
      </c>
      <c r="BJ130" s="15" t="s">
        <v>115</v>
      </c>
      <c r="BK130" s="207">
        <f>ROUND(I130*H130,2)</f>
        <v>0</v>
      </c>
      <c r="BL130" s="15" t="s">
        <v>207</v>
      </c>
      <c r="BM130" s="206" t="s">
        <v>212</v>
      </c>
    </row>
    <row r="131" s="2" customFormat="1" ht="16.5" customHeight="1">
      <c r="A131" s="34"/>
      <c r="B131" s="160"/>
      <c r="C131" s="194" t="s">
        <v>213</v>
      </c>
      <c r="D131" s="194" t="s">
        <v>203</v>
      </c>
      <c r="E131" s="195" t="s">
        <v>214</v>
      </c>
      <c r="F131" s="196" t="s">
        <v>215</v>
      </c>
      <c r="G131" s="197" t="s">
        <v>211</v>
      </c>
      <c r="H131" s="198">
        <v>570</v>
      </c>
      <c r="I131" s="199"/>
      <c r="J131" s="200">
        <f>ROUND(I131*H131,2)</f>
        <v>0</v>
      </c>
      <c r="K131" s="201"/>
      <c r="L131" s="35"/>
      <c r="M131" s="202" t="s">
        <v>1</v>
      </c>
      <c r="N131" s="203" t="s">
        <v>41</v>
      </c>
      <c r="O131" s="78"/>
      <c r="P131" s="204">
        <f>O131*H131</f>
        <v>0</v>
      </c>
      <c r="Q131" s="204">
        <v>0</v>
      </c>
      <c r="R131" s="204">
        <f>Q131*H131</f>
        <v>0</v>
      </c>
      <c r="S131" s="204">
        <v>0</v>
      </c>
      <c r="T131" s="205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206" t="s">
        <v>216</v>
      </c>
      <c r="AT131" s="206" t="s">
        <v>203</v>
      </c>
      <c r="AU131" s="206" t="s">
        <v>83</v>
      </c>
      <c r="AY131" s="15" t="s">
        <v>202</v>
      </c>
      <c r="BE131" s="207">
        <f>IF(N131="základná",J131,0)</f>
        <v>0</v>
      </c>
      <c r="BF131" s="207">
        <f>IF(N131="znížená",J131,0)</f>
        <v>0</v>
      </c>
      <c r="BG131" s="207">
        <f>IF(N131="zákl. prenesená",J131,0)</f>
        <v>0</v>
      </c>
      <c r="BH131" s="207">
        <f>IF(N131="zníž. prenesená",J131,0)</f>
        <v>0</v>
      </c>
      <c r="BI131" s="207">
        <f>IF(N131="nulová",J131,0)</f>
        <v>0</v>
      </c>
      <c r="BJ131" s="15" t="s">
        <v>115</v>
      </c>
      <c r="BK131" s="207">
        <f>ROUND(I131*H131,2)</f>
        <v>0</v>
      </c>
      <c r="BL131" s="15" t="s">
        <v>216</v>
      </c>
      <c r="BM131" s="206" t="s">
        <v>217</v>
      </c>
    </row>
    <row r="132" s="2" customFormat="1" ht="16.5" customHeight="1">
      <c r="A132" s="34"/>
      <c r="B132" s="160"/>
      <c r="C132" s="194" t="s">
        <v>218</v>
      </c>
      <c r="D132" s="194" t="s">
        <v>203</v>
      </c>
      <c r="E132" s="195" t="s">
        <v>219</v>
      </c>
      <c r="F132" s="196" t="s">
        <v>220</v>
      </c>
      <c r="G132" s="197" t="s">
        <v>221</v>
      </c>
      <c r="H132" s="198">
        <v>1</v>
      </c>
      <c r="I132" s="199"/>
      <c r="J132" s="200">
        <f>ROUND(I132*H132,2)</f>
        <v>0</v>
      </c>
      <c r="K132" s="201"/>
      <c r="L132" s="35"/>
      <c r="M132" s="208" t="s">
        <v>1</v>
      </c>
      <c r="N132" s="209" t="s">
        <v>41</v>
      </c>
      <c r="O132" s="210"/>
      <c r="P132" s="211">
        <f>O132*H132</f>
        <v>0</v>
      </c>
      <c r="Q132" s="211">
        <v>0</v>
      </c>
      <c r="R132" s="211">
        <f>Q132*H132</f>
        <v>0</v>
      </c>
      <c r="S132" s="211">
        <v>0</v>
      </c>
      <c r="T132" s="212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206" t="s">
        <v>216</v>
      </c>
      <c r="AT132" s="206" t="s">
        <v>203</v>
      </c>
      <c r="AU132" s="206" t="s">
        <v>83</v>
      </c>
      <c r="AY132" s="15" t="s">
        <v>202</v>
      </c>
      <c r="BE132" s="207">
        <f>IF(N132="základná",J132,0)</f>
        <v>0</v>
      </c>
      <c r="BF132" s="207">
        <f>IF(N132="znížená",J132,0)</f>
        <v>0</v>
      </c>
      <c r="BG132" s="207">
        <f>IF(N132="zákl. prenesená",J132,0)</f>
        <v>0</v>
      </c>
      <c r="BH132" s="207">
        <f>IF(N132="zníž. prenesená",J132,0)</f>
        <v>0</v>
      </c>
      <c r="BI132" s="207">
        <f>IF(N132="nulová",J132,0)</f>
        <v>0</v>
      </c>
      <c r="BJ132" s="15" t="s">
        <v>115</v>
      </c>
      <c r="BK132" s="207">
        <f>ROUND(I132*H132,2)</f>
        <v>0</v>
      </c>
      <c r="BL132" s="15" t="s">
        <v>216</v>
      </c>
      <c r="BM132" s="206" t="s">
        <v>222</v>
      </c>
    </row>
    <row r="133" s="2" customFormat="1" ht="6.96" customHeight="1">
      <c r="A133" s="34"/>
      <c r="B133" s="61"/>
      <c r="C133" s="62"/>
      <c r="D133" s="62"/>
      <c r="E133" s="62"/>
      <c r="F133" s="62"/>
      <c r="G133" s="62"/>
      <c r="H133" s="62"/>
      <c r="I133" s="62"/>
      <c r="J133" s="62"/>
      <c r="K133" s="62"/>
      <c r="L133" s="35"/>
      <c r="M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</sheetData>
  <autoFilter ref="C126:K132"/>
  <mergeCells count="14">
    <mergeCell ref="E7:H7"/>
    <mergeCell ref="E9:H9"/>
    <mergeCell ref="E18:H18"/>
    <mergeCell ref="E27:H27"/>
    <mergeCell ref="E85:H85"/>
    <mergeCell ref="E87:H87"/>
    <mergeCell ref="D101:F101"/>
    <mergeCell ref="D102:F102"/>
    <mergeCell ref="D103:F103"/>
    <mergeCell ref="D104:F104"/>
    <mergeCell ref="D105:F10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148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1" customFormat="1" ht="12" customHeight="1">
      <c r="B8" s="18"/>
      <c r="D8" s="28" t="s">
        <v>168</v>
      </c>
      <c r="L8" s="18"/>
    </row>
    <row r="9" s="2" customFormat="1" ht="16.5" customHeight="1">
      <c r="A9" s="34"/>
      <c r="B9" s="35"/>
      <c r="C9" s="34"/>
      <c r="D9" s="34"/>
      <c r="E9" s="130" t="s">
        <v>1750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 ht="12" customHeight="1">
      <c r="A10" s="34"/>
      <c r="B10" s="35"/>
      <c r="C10" s="34"/>
      <c r="D10" s="28" t="s">
        <v>922</v>
      </c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30" customHeight="1">
      <c r="A11" s="34"/>
      <c r="B11" s="35"/>
      <c r="C11" s="34"/>
      <c r="D11" s="34"/>
      <c r="E11" s="68" t="s">
        <v>1820</v>
      </c>
      <c r="F11" s="34"/>
      <c r="G11" s="34"/>
      <c r="H11" s="34"/>
      <c r="I11" s="34"/>
      <c r="J11" s="34"/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>
      <c r="A12" s="34"/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2" customHeight="1">
      <c r="A13" s="34"/>
      <c r="B13" s="35"/>
      <c r="C13" s="34"/>
      <c r="D13" s="28" t="s">
        <v>17</v>
      </c>
      <c r="E13" s="34"/>
      <c r="F13" s="23" t="s">
        <v>1</v>
      </c>
      <c r="G13" s="34"/>
      <c r="H13" s="34"/>
      <c r="I13" s="28" t="s">
        <v>18</v>
      </c>
      <c r="J13" s="23" t="s">
        <v>1</v>
      </c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19</v>
      </c>
      <c r="E14" s="34"/>
      <c r="F14" s="23" t="s">
        <v>20</v>
      </c>
      <c r="G14" s="34"/>
      <c r="H14" s="34"/>
      <c r="I14" s="28" t="s">
        <v>21</v>
      </c>
      <c r="J14" s="70" t="str">
        <f>'Rekapitulácia stavby'!AN8</f>
        <v>9. 8. 2026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0.8" customHeight="1">
      <c r="A15" s="34"/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12" customHeight="1">
      <c r="A16" s="34"/>
      <c r="B16" s="35"/>
      <c r="C16" s="34"/>
      <c r="D16" s="28" t="s">
        <v>23</v>
      </c>
      <c r="E16" s="34"/>
      <c r="F16" s="34"/>
      <c r="G16" s="34"/>
      <c r="H16" s="34"/>
      <c r="I16" s="28" t="s">
        <v>24</v>
      </c>
      <c r="J16" s="23" t="s">
        <v>1</v>
      </c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8" customHeight="1">
      <c r="A17" s="34"/>
      <c r="B17" s="35"/>
      <c r="C17" s="34"/>
      <c r="D17" s="34"/>
      <c r="E17" s="23" t="s">
        <v>25</v>
      </c>
      <c r="F17" s="34"/>
      <c r="G17" s="34"/>
      <c r="H17" s="34"/>
      <c r="I17" s="28" t="s">
        <v>26</v>
      </c>
      <c r="J17" s="23" t="s">
        <v>1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6.96" customHeight="1">
      <c r="A18" s="34"/>
      <c r="B18" s="35"/>
      <c r="C18" s="34"/>
      <c r="D18" s="34"/>
      <c r="E18" s="34"/>
      <c r="F18" s="34"/>
      <c r="G18" s="34"/>
      <c r="H18" s="34"/>
      <c r="I18" s="34"/>
      <c r="J18" s="34"/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12" customHeight="1">
      <c r="A19" s="34"/>
      <c r="B19" s="35"/>
      <c r="C19" s="34"/>
      <c r="D19" s="28" t="s">
        <v>27</v>
      </c>
      <c r="E19" s="34"/>
      <c r="F19" s="34"/>
      <c r="G19" s="34"/>
      <c r="H19" s="34"/>
      <c r="I19" s="28" t="s">
        <v>24</v>
      </c>
      <c r="J19" s="29" t="str">
        <f>'Rekapitulácia stavby'!AN13</f>
        <v>Vyplň údaj</v>
      </c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8" customHeight="1">
      <c r="A20" s="34"/>
      <c r="B20" s="35"/>
      <c r="C20" s="34"/>
      <c r="D20" s="34"/>
      <c r="E20" s="29" t="str">
        <f>'Rekapitulácia stavby'!E14</f>
        <v>Vyplň údaj</v>
      </c>
      <c r="F20" s="23"/>
      <c r="G20" s="23"/>
      <c r="H20" s="23"/>
      <c r="I20" s="28" t="s">
        <v>26</v>
      </c>
      <c r="J20" s="29" t="str">
        <f>'Rekapitulácia stavby'!AN14</f>
        <v>Vyplň údaj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6.96" customHeight="1">
      <c r="A21" s="34"/>
      <c r="B21" s="35"/>
      <c r="C21" s="34"/>
      <c r="D21" s="34"/>
      <c r="E21" s="34"/>
      <c r="F21" s="34"/>
      <c r="G21" s="34"/>
      <c r="H21" s="34"/>
      <c r="I21" s="34"/>
      <c r="J21" s="34"/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12" customHeight="1">
      <c r="A22" s="34"/>
      <c r="B22" s="35"/>
      <c r="C22" s="34"/>
      <c r="D22" s="28" t="s">
        <v>29</v>
      </c>
      <c r="E22" s="34"/>
      <c r="F22" s="34"/>
      <c r="G22" s="34"/>
      <c r="H22" s="34"/>
      <c r="I22" s="28" t="s">
        <v>24</v>
      </c>
      <c r="J22" s="23" t="s">
        <v>1</v>
      </c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8" customHeight="1">
      <c r="A23" s="34"/>
      <c r="B23" s="35"/>
      <c r="C23" s="34"/>
      <c r="D23" s="34"/>
      <c r="E23" s="23" t="s">
        <v>30</v>
      </c>
      <c r="F23" s="34"/>
      <c r="G23" s="34"/>
      <c r="H23" s="34"/>
      <c r="I23" s="28" t="s">
        <v>26</v>
      </c>
      <c r="J23" s="23" t="s">
        <v>1</v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6.96" customHeight="1">
      <c r="A24" s="34"/>
      <c r="B24" s="35"/>
      <c r="C24" s="34"/>
      <c r="D24" s="34"/>
      <c r="E24" s="34"/>
      <c r="F24" s="34"/>
      <c r="G24" s="34"/>
      <c r="H24" s="34"/>
      <c r="I24" s="34"/>
      <c r="J24" s="34"/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12" customHeight="1">
      <c r="A25" s="34"/>
      <c r="B25" s="35"/>
      <c r="C25" s="34"/>
      <c r="D25" s="28" t="s">
        <v>32</v>
      </c>
      <c r="E25" s="34"/>
      <c r="F25" s="34"/>
      <c r="G25" s="34"/>
      <c r="H25" s="34"/>
      <c r="I25" s="28" t="s">
        <v>24</v>
      </c>
      <c r="J25" s="23" t="str">
        <f>IF('Rekapitulácia stavby'!AN19="","",'Rekapitulácia stavby'!AN19)</f>
        <v/>
      </c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8" customHeight="1">
      <c r="A26" s="34"/>
      <c r="B26" s="35"/>
      <c r="C26" s="34"/>
      <c r="D26" s="34"/>
      <c r="E26" s="23" t="str">
        <f>IF('Rekapitulácia stavby'!E20="","",'Rekapitulácia stavby'!E20)</f>
        <v xml:space="preserve"> </v>
      </c>
      <c r="F26" s="34"/>
      <c r="G26" s="34"/>
      <c r="H26" s="34"/>
      <c r="I26" s="28" t="s">
        <v>26</v>
      </c>
      <c r="J26" s="23" t="str">
        <f>IF('Rekapitulácia stavby'!AN20="","",'Rekapitulácia stavby'!AN20)</f>
        <v/>
      </c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2" customFormat="1" ht="6.96" customHeight="1">
      <c r="A27" s="34"/>
      <c r="B27" s="35"/>
      <c r="C27" s="34"/>
      <c r="D27" s="34"/>
      <c r="E27" s="34"/>
      <c r="F27" s="34"/>
      <c r="G27" s="34"/>
      <c r="H27" s="34"/>
      <c r="I27" s="34"/>
      <c r="J27" s="34"/>
      <c r="K27" s="34"/>
      <c r="L27" s="56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</row>
    <row r="28" s="2" customFormat="1" ht="12" customHeight="1">
      <c r="A28" s="34"/>
      <c r="B28" s="35"/>
      <c r="C28" s="34"/>
      <c r="D28" s="28" t="s">
        <v>34</v>
      </c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8" customFormat="1" ht="16.5" customHeight="1">
      <c r="A29" s="131"/>
      <c r="B29" s="132"/>
      <c r="C29" s="131"/>
      <c r="D29" s="131"/>
      <c r="E29" s="32" t="s">
        <v>1</v>
      </c>
      <c r="F29" s="32"/>
      <c r="G29" s="32"/>
      <c r="H29" s="32"/>
      <c r="I29" s="131"/>
      <c r="J29" s="131"/>
      <c r="K29" s="131"/>
      <c r="L29" s="133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</row>
    <row r="30" s="2" customFormat="1" ht="6.96" customHeight="1">
      <c r="A30" s="34"/>
      <c r="B30" s="35"/>
      <c r="C30" s="34"/>
      <c r="D30" s="34"/>
      <c r="E30" s="34"/>
      <c r="F30" s="34"/>
      <c r="G30" s="34"/>
      <c r="H30" s="34"/>
      <c r="I30" s="34"/>
      <c r="J30" s="34"/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6.96" customHeight="1">
      <c r="A31" s="34"/>
      <c r="B31" s="35"/>
      <c r="C31" s="34"/>
      <c r="D31" s="91"/>
      <c r="E31" s="91"/>
      <c r="F31" s="91"/>
      <c r="G31" s="91"/>
      <c r="H31" s="91"/>
      <c r="I31" s="91"/>
      <c r="J31" s="91"/>
      <c r="K31" s="91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14.4" customHeight="1">
      <c r="A32" s="34"/>
      <c r="B32" s="35"/>
      <c r="C32" s="34"/>
      <c r="D32" s="23" t="s">
        <v>170</v>
      </c>
      <c r="E32" s="34"/>
      <c r="F32" s="34"/>
      <c r="G32" s="34"/>
      <c r="H32" s="34"/>
      <c r="I32" s="34"/>
      <c r="J32" s="134">
        <f>J98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14.4" customHeight="1">
      <c r="A33" s="34"/>
      <c r="B33" s="35"/>
      <c r="C33" s="34"/>
      <c r="D33" s="135" t="s">
        <v>171</v>
      </c>
      <c r="E33" s="34"/>
      <c r="F33" s="34"/>
      <c r="G33" s="34"/>
      <c r="H33" s="34"/>
      <c r="I33" s="34"/>
      <c r="J33" s="134">
        <f>J104</f>
        <v>0</v>
      </c>
      <c r="K33" s="34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25.44" customHeight="1">
      <c r="A34" s="34"/>
      <c r="B34" s="35"/>
      <c r="C34" s="34"/>
      <c r="D34" s="136" t="s">
        <v>35</v>
      </c>
      <c r="E34" s="34"/>
      <c r="F34" s="34"/>
      <c r="G34" s="34"/>
      <c r="H34" s="34"/>
      <c r="I34" s="34"/>
      <c r="J34" s="97">
        <f>ROUND(J32 + J33, 2)</f>
        <v>0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6.96" customHeight="1">
      <c r="A35" s="34"/>
      <c r="B35" s="35"/>
      <c r="C35" s="34"/>
      <c r="D35" s="91"/>
      <c r="E35" s="91"/>
      <c r="F35" s="91"/>
      <c r="G35" s="91"/>
      <c r="H35" s="91"/>
      <c r="I35" s="91"/>
      <c r="J35" s="91"/>
      <c r="K35" s="91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34"/>
      <c r="F36" s="39" t="s">
        <v>37</v>
      </c>
      <c r="G36" s="34"/>
      <c r="H36" s="34"/>
      <c r="I36" s="39" t="s">
        <v>36</v>
      </c>
      <c r="J36" s="39" t="s">
        <v>38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="2" customFormat="1" ht="14.4" customHeight="1">
      <c r="A37" s="34"/>
      <c r="B37" s="35"/>
      <c r="C37" s="34"/>
      <c r="D37" s="137" t="s">
        <v>39</v>
      </c>
      <c r="E37" s="41" t="s">
        <v>40</v>
      </c>
      <c r="F37" s="138">
        <f>ROUND((SUM(BE104:BE111) + SUM(BE133:BE170)),  2)</f>
        <v>0</v>
      </c>
      <c r="G37" s="139"/>
      <c r="H37" s="139"/>
      <c r="I37" s="140">
        <v>0.23000000000000001</v>
      </c>
      <c r="J37" s="138">
        <f>ROUND(((SUM(BE104:BE111) + SUM(BE133:BE170))*I37),  2)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="2" customFormat="1" ht="14.4" customHeight="1">
      <c r="A38" s="34"/>
      <c r="B38" s="35"/>
      <c r="C38" s="34"/>
      <c r="D38" s="34"/>
      <c r="E38" s="41" t="s">
        <v>41</v>
      </c>
      <c r="F38" s="141">
        <f>ROUND((SUM(BF104:BF111) + SUM(BF133:BF170)),  2)</f>
        <v>0</v>
      </c>
      <c r="G38" s="34"/>
      <c r="H38" s="34"/>
      <c r="I38" s="142">
        <v>0.23000000000000001</v>
      </c>
      <c r="J38" s="141">
        <f>ROUND(((SUM(BF104:BF111) + SUM(BF133:BF170))*I38),  2)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28" t="s">
        <v>42</v>
      </c>
      <c r="F39" s="141">
        <f>ROUND((SUM(BG104:BG111) + SUM(BG133:BG170)),  2)</f>
        <v>0</v>
      </c>
      <c r="G39" s="34"/>
      <c r="H39" s="34"/>
      <c r="I39" s="142">
        <v>0.23000000000000001</v>
      </c>
      <c r="J39" s="141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hidden="1" s="2" customFormat="1" ht="14.4" customHeight="1">
      <c r="A40" s="34"/>
      <c r="B40" s="35"/>
      <c r="C40" s="34"/>
      <c r="D40" s="34"/>
      <c r="E40" s="28" t="s">
        <v>43</v>
      </c>
      <c r="F40" s="141">
        <f>ROUND((SUM(BH104:BH111) + SUM(BH133:BH170)),  2)</f>
        <v>0</v>
      </c>
      <c r="G40" s="34"/>
      <c r="H40" s="34"/>
      <c r="I40" s="142">
        <v>0.23000000000000001</v>
      </c>
      <c r="J40" s="141">
        <f>0</f>
        <v>0</v>
      </c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hidden="1" s="2" customFormat="1" ht="14.4" customHeight="1">
      <c r="A41" s="34"/>
      <c r="B41" s="35"/>
      <c r="C41" s="34"/>
      <c r="D41" s="34"/>
      <c r="E41" s="41" t="s">
        <v>44</v>
      </c>
      <c r="F41" s="138">
        <f>ROUND((SUM(BI104:BI111) + SUM(BI133:BI170)),  2)</f>
        <v>0</v>
      </c>
      <c r="G41" s="139"/>
      <c r="H41" s="139"/>
      <c r="I41" s="140">
        <v>0</v>
      </c>
      <c r="J41" s="138">
        <f>0</f>
        <v>0</v>
      </c>
      <c r="K41" s="34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6.96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2" customFormat="1" ht="25.44" customHeight="1">
      <c r="A43" s="34"/>
      <c r="B43" s="35"/>
      <c r="C43" s="143"/>
      <c r="D43" s="144" t="s">
        <v>45</v>
      </c>
      <c r="E43" s="82"/>
      <c r="F43" s="82"/>
      <c r="G43" s="145" t="s">
        <v>46</v>
      </c>
      <c r="H43" s="146" t="s">
        <v>47</v>
      </c>
      <c r="I43" s="82"/>
      <c r="J43" s="147">
        <f>SUM(J34:J41)</f>
        <v>0</v>
      </c>
      <c r="K43" s="148"/>
      <c r="L43" s="56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</row>
    <row r="44" s="2" customFormat="1" ht="14.4" customHeight="1">
      <c r="A44" s="34"/>
      <c r="B44" s="35"/>
      <c r="C44" s="34"/>
      <c r="D44" s="34"/>
      <c r="E44" s="34"/>
      <c r="F44" s="34"/>
      <c r="G44" s="34"/>
      <c r="H44" s="34"/>
      <c r="I44" s="34"/>
      <c r="J44" s="34"/>
      <c r="K44" s="34"/>
      <c r="L44" s="56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1" customFormat="1" ht="12" customHeight="1">
      <c r="B86" s="18"/>
      <c r="C86" s="28" t="s">
        <v>168</v>
      </c>
      <c r="L86" s="18"/>
    </row>
    <row r="87" hidden="1" s="2" customFormat="1" ht="16.5" customHeight="1">
      <c r="A87" s="34"/>
      <c r="B87" s="35"/>
      <c r="C87" s="34"/>
      <c r="D87" s="34"/>
      <c r="E87" s="130" t="s">
        <v>1750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12" customHeight="1">
      <c r="A88" s="34"/>
      <c r="B88" s="35"/>
      <c r="C88" s="28" t="s">
        <v>922</v>
      </c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30" customHeight="1">
      <c r="A89" s="34"/>
      <c r="B89" s="35"/>
      <c r="C89" s="34"/>
      <c r="D89" s="34"/>
      <c r="E89" s="68" t="str">
        <f>E11</f>
        <v>SO405.1.2 - PRELOŽKY TRAKČNÉHO VEDENIA – VEREJNÉ OSVETLENIE</v>
      </c>
      <c r="F89" s="34"/>
      <c r="G89" s="34"/>
      <c r="H89" s="34"/>
      <c r="I89" s="34"/>
      <c r="J89" s="34"/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12" customHeight="1">
      <c r="A91" s="34"/>
      <c r="B91" s="35"/>
      <c r="C91" s="28" t="s">
        <v>19</v>
      </c>
      <c r="D91" s="34"/>
      <c r="E91" s="34"/>
      <c r="F91" s="23" t="str">
        <f>F14</f>
        <v>ul. Letná, Košice</v>
      </c>
      <c r="G91" s="34"/>
      <c r="H91" s="34"/>
      <c r="I91" s="28" t="s">
        <v>21</v>
      </c>
      <c r="J91" s="70" t="str">
        <f>IF(J14="","",J14)</f>
        <v>9. 8. 2026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6.96" customHeight="1">
      <c r="A92" s="34"/>
      <c r="B92" s="35"/>
      <c r="C92" s="34"/>
      <c r="D92" s="34"/>
      <c r="E92" s="34"/>
      <c r="F92" s="34"/>
      <c r="G92" s="34"/>
      <c r="H92" s="34"/>
      <c r="I92" s="34"/>
      <c r="J92" s="34"/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25.65" customHeight="1">
      <c r="A93" s="34"/>
      <c r="B93" s="35"/>
      <c r="C93" s="28" t="s">
        <v>23</v>
      </c>
      <c r="D93" s="34"/>
      <c r="E93" s="34"/>
      <c r="F93" s="23" t="str">
        <f>E17</f>
        <v>Mesto Košice, Trieda SNP 48/A, 04011 Košice</v>
      </c>
      <c r="G93" s="34"/>
      <c r="H93" s="34"/>
      <c r="I93" s="28" t="s">
        <v>29</v>
      </c>
      <c r="J93" s="32" t="str">
        <f>E23</f>
        <v>d.g.A design graphic architecture s.r.o</v>
      </c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15.15" customHeight="1">
      <c r="A94" s="34"/>
      <c r="B94" s="35"/>
      <c r="C94" s="28" t="s">
        <v>27</v>
      </c>
      <c r="D94" s="34"/>
      <c r="E94" s="34"/>
      <c r="F94" s="23" t="str">
        <f>IF(E20="","",E20)</f>
        <v>Vyplň údaj</v>
      </c>
      <c r="G94" s="34"/>
      <c r="H94" s="34"/>
      <c r="I94" s="28" t="s">
        <v>32</v>
      </c>
      <c r="J94" s="32" t="str">
        <f>E26</f>
        <v xml:space="preserve"> </v>
      </c>
      <c r="K94" s="34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9.28" customHeight="1">
      <c r="A96" s="34"/>
      <c r="B96" s="35"/>
      <c r="C96" s="151" t="s">
        <v>173</v>
      </c>
      <c r="D96" s="143"/>
      <c r="E96" s="143"/>
      <c r="F96" s="143"/>
      <c r="G96" s="143"/>
      <c r="H96" s="143"/>
      <c r="I96" s="143"/>
      <c r="J96" s="152" t="s">
        <v>174</v>
      </c>
      <c r="K96" s="143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</row>
    <row r="97" hidden="1" s="2" customFormat="1" ht="10.32" customHeight="1">
      <c r="A97" s="34"/>
      <c r="B97" s="35"/>
      <c r="C97" s="34"/>
      <c r="D97" s="34"/>
      <c r="E97" s="34"/>
      <c r="F97" s="34"/>
      <c r="G97" s="34"/>
      <c r="H97" s="34"/>
      <c r="I97" s="34"/>
      <c r="J97" s="34"/>
      <c r="K97" s="34"/>
      <c r="L97" s="56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</row>
    <row r="98" hidden="1" s="2" customFormat="1" ht="22.8" customHeight="1">
      <c r="A98" s="34"/>
      <c r="B98" s="35"/>
      <c r="C98" s="153" t="s">
        <v>175</v>
      </c>
      <c r="D98" s="34"/>
      <c r="E98" s="34"/>
      <c r="F98" s="34"/>
      <c r="G98" s="34"/>
      <c r="H98" s="34"/>
      <c r="I98" s="34"/>
      <c r="J98" s="97">
        <f>J133</f>
        <v>0</v>
      </c>
      <c r="K98" s="34"/>
      <c r="L98" s="56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U98" s="15" t="s">
        <v>176</v>
      </c>
    </row>
    <row r="99" hidden="1" s="9" customFormat="1" ht="24.96" customHeight="1">
      <c r="A99" s="9"/>
      <c r="B99" s="154"/>
      <c r="C99" s="9"/>
      <c r="D99" s="155" t="s">
        <v>1821</v>
      </c>
      <c r="E99" s="156"/>
      <c r="F99" s="156"/>
      <c r="G99" s="156"/>
      <c r="H99" s="156"/>
      <c r="I99" s="156"/>
      <c r="J99" s="157">
        <f>J156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2" customFormat="1" ht="19.92" customHeight="1">
      <c r="A100" s="12"/>
      <c r="B100" s="213"/>
      <c r="C100" s="12"/>
      <c r="D100" s="214" t="s">
        <v>1822</v>
      </c>
      <c r="E100" s="215"/>
      <c r="F100" s="215"/>
      <c r="G100" s="215"/>
      <c r="H100" s="215"/>
      <c r="I100" s="215"/>
      <c r="J100" s="216">
        <f>J165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1823</v>
      </c>
      <c r="E101" s="215"/>
      <c r="F101" s="215"/>
      <c r="G101" s="215"/>
      <c r="H101" s="215"/>
      <c r="I101" s="215"/>
      <c r="J101" s="216">
        <f>J169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2" customFormat="1" ht="21.84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hidden="1" s="2" customFormat="1" ht="6.96" customHeight="1">
      <c r="A103" s="34"/>
      <c r="B103" s="35"/>
      <c r="C103" s="34"/>
      <c r="D103" s="34"/>
      <c r="E103" s="34"/>
      <c r="F103" s="34"/>
      <c r="G103" s="34"/>
      <c r="H103" s="34"/>
      <c r="I103" s="34"/>
      <c r="J103" s="34"/>
      <c r="K103" s="34"/>
      <c r="L103" s="56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hidden="1" s="2" customFormat="1" ht="29.28" customHeight="1">
      <c r="A104" s="34"/>
      <c r="B104" s="35"/>
      <c r="C104" s="153" t="s">
        <v>178</v>
      </c>
      <c r="D104" s="34"/>
      <c r="E104" s="34"/>
      <c r="F104" s="34"/>
      <c r="G104" s="34"/>
      <c r="H104" s="34"/>
      <c r="I104" s="34"/>
      <c r="J104" s="158">
        <f>ROUND(J105 + J106 + J107 + J108 + J109 + J110,2)</f>
        <v>0</v>
      </c>
      <c r="K104" s="34"/>
      <c r="L104" s="56"/>
      <c r="N104" s="159" t="s">
        <v>39</v>
      </c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 s="2" customFormat="1" ht="18" customHeight="1">
      <c r="A105" s="34"/>
      <c r="B105" s="160"/>
      <c r="C105" s="161"/>
      <c r="D105" s="162" t="s">
        <v>179</v>
      </c>
      <c r="E105" s="163"/>
      <c r="F105" s="163"/>
      <c r="G105" s="161"/>
      <c r="H105" s="161"/>
      <c r="I105" s="161"/>
      <c r="J105" s="164">
        <v>0</v>
      </c>
      <c r="K105" s="161"/>
      <c r="L105" s="165"/>
      <c r="M105" s="166"/>
      <c r="N105" s="167" t="s">
        <v>41</v>
      </c>
      <c r="O105" s="166"/>
      <c r="P105" s="166"/>
      <c r="Q105" s="166"/>
      <c r="R105" s="166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6"/>
      <c r="AW105" s="166"/>
      <c r="AX105" s="166"/>
      <c r="AY105" s="168" t="s">
        <v>180</v>
      </c>
      <c r="AZ105" s="166"/>
      <c r="BA105" s="166"/>
      <c r="BB105" s="166"/>
      <c r="BC105" s="166"/>
      <c r="BD105" s="166"/>
      <c r="BE105" s="169">
        <f>IF(N105="základná",J105,0)</f>
        <v>0</v>
      </c>
      <c r="BF105" s="169">
        <f>IF(N105="znížená",J105,0)</f>
        <v>0</v>
      </c>
      <c r="BG105" s="169">
        <f>IF(N105="zákl. prenesená",J105,0)</f>
        <v>0</v>
      </c>
      <c r="BH105" s="169">
        <f>IF(N105="zníž. prenesená",J105,0)</f>
        <v>0</v>
      </c>
      <c r="BI105" s="169">
        <f>IF(N105="nulová",J105,0)</f>
        <v>0</v>
      </c>
      <c r="BJ105" s="168" t="s">
        <v>115</v>
      </c>
      <c r="BK105" s="166"/>
      <c r="BL105" s="166"/>
      <c r="BM105" s="166"/>
    </row>
    <row r="106" hidden="1" s="2" customFormat="1" ht="18" customHeight="1">
      <c r="A106" s="34"/>
      <c r="B106" s="160"/>
      <c r="C106" s="161"/>
      <c r="D106" s="162" t="s">
        <v>181</v>
      </c>
      <c r="E106" s="163"/>
      <c r="F106" s="163"/>
      <c r="G106" s="161"/>
      <c r="H106" s="161"/>
      <c r="I106" s="161"/>
      <c r="J106" s="164">
        <v>0</v>
      </c>
      <c r="K106" s="161"/>
      <c r="L106" s="165"/>
      <c r="M106" s="166"/>
      <c r="N106" s="167" t="s">
        <v>41</v>
      </c>
      <c r="O106" s="166"/>
      <c r="P106" s="166"/>
      <c r="Q106" s="166"/>
      <c r="R106" s="166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168" t="s">
        <v>180</v>
      </c>
      <c r="AZ106" s="166"/>
      <c r="BA106" s="166"/>
      <c r="BB106" s="166"/>
      <c r="BC106" s="166"/>
      <c r="BD106" s="166"/>
      <c r="BE106" s="169">
        <f>IF(N106="základná",J106,0)</f>
        <v>0</v>
      </c>
      <c r="BF106" s="169">
        <f>IF(N106="znížená",J106,0)</f>
        <v>0</v>
      </c>
      <c r="BG106" s="169">
        <f>IF(N106="zákl. prenesená",J106,0)</f>
        <v>0</v>
      </c>
      <c r="BH106" s="169">
        <f>IF(N106="zníž. prenesená",J106,0)</f>
        <v>0</v>
      </c>
      <c r="BI106" s="169">
        <f>IF(N106="nulová",J106,0)</f>
        <v>0</v>
      </c>
      <c r="BJ106" s="168" t="s">
        <v>115</v>
      </c>
      <c r="BK106" s="166"/>
      <c r="BL106" s="166"/>
      <c r="BM106" s="166"/>
    </row>
    <row r="107" hidden="1" s="2" customFormat="1" ht="18" customHeight="1">
      <c r="A107" s="34"/>
      <c r="B107" s="160"/>
      <c r="C107" s="161"/>
      <c r="D107" s="162" t="s">
        <v>182</v>
      </c>
      <c r="E107" s="163"/>
      <c r="F107" s="163"/>
      <c r="G107" s="161"/>
      <c r="H107" s="161"/>
      <c r="I107" s="161"/>
      <c r="J107" s="164">
        <v>0</v>
      </c>
      <c r="K107" s="161"/>
      <c r="L107" s="165"/>
      <c r="M107" s="166"/>
      <c r="N107" s="167" t="s">
        <v>41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180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115</v>
      </c>
      <c r="BK107" s="166"/>
      <c r="BL107" s="166"/>
      <c r="BM107" s="166"/>
    </row>
    <row r="108" hidden="1" s="2" customFormat="1" ht="18" customHeight="1">
      <c r="A108" s="34"/>
      <c r="B108" s="160"/>
      <c r="C108" s="161"/>
      <c r="D108" s="162" t="s">
        <v>183</v>
      </c>
      <c r="E108" s="163"/>
      <c r="F108" s="163"/>
      <c r="G108" s="161"/>
      <c r="H108" s="161"/>
      <c r="I108" s="161"/>
      <c r="J108" s="164">
        <v>0</v>
      </c>
      <c r="K108" s="161"/>
      <c r="L108" s="165"/>
      <c r="M108" s="166"/>
      <c r="N108" s="167" t="s">
        <v>41</v>
      </c>
      <c r="O108" s="166"/>
      <c r="P108" s="166"/>
      <c r="Q108" s="166"/>
      <c r="R108" s="166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8" t="s">
        <v>180</v>
      </c>
      <c r="AZ108" s="166"/>
      <c r="BA108" s="166"/>
      <c r="BB108" s="166"/>
      <c r="BC108" s="166"/>
      <c r="BD108" s="166"/>
      <c r="BE108" s="169">
        <f>IF(N108="základná",J108,0)</f>
        <v>0</v>
      </c>
      <c r="BF108" s="169">
        <f>IF(N108="znížená",J108,0)</f>
        <v>0</v>
      </c>
      <c r="BG108" s="169">
        <f>IF(N108="zákl. prenesená",J108,0)</f>
        <v>0</v>
      </c>
      <c r="BH108" s="169">
        <f>IF(N108="zníž. prenesená",J108,0)</f>
        <v>0</v>
      </c>
      <c r="BI108" s="169">
        <f>IF(N108="nulová",J108,0)</f>
        <v>0</v>
      </c>
      <c r="BJ108" s="168" t="s">
        <v>115</v>
      </c>
      <c r="BK108" s="166"/>
      <c r="BL108" s="166"/>
      <c r="BM108" s="166"/>
    </row>
    <row r="109" hidden="1" s="2" customFormat="1" ht="18" customHeight="1">
      <c r="A109" s="34"/>
      <c r="B109" s="160"/>
      <c r="C109" s="161"/>
      <c r="D109" s="162" t="s">
        <v>184</v>
      </c>
      <c r="E109" s="163"/>
      <c r="F109" s="163"/>
      <c r="G109" s="161"/>
      <c r="H109" s="161"/>
      <c r="I109" s="161"/>
      <c r="J109" s="164">
        <v>0</v>
      </c>
      <c r="K109" s="161"/>
      <c r="L109" s="165"/>
      <c r="M109" s="166"/>
      <c r="N109" s="167" t="s">
        <v>41</v>
      </c>
      <c r="O109" s="166"/>
      <c r="P109" s="166"/>
      <c r="Q109" s="166"/>
      <c r="R109" s="166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8" t="s">
        <v>180</v>
      </c>
      <c r="AZ109" s="166"/>
      <c r="BA109" s="166"/>
      <c r="BB109" s="166"/>
      <c r="BC109" s="166"/>
      <c r="BD109" s="166"/>
      <c r="BE109" s="169">
        <f>IF(N109="základná",J109,0)</f>
        <v>0</v>
      </c>
      <c r="BF109" s="169">
        <f>IF(N109="znížená",J109,0)</f>
        <v>0</v>
      </c>
      <c r="BG109" s="169">
        <f>IF(N109="zákl. prenesená",J109,0)</f>
        <v>0</v>
      </c>
      <c r="BH109" s="169">
        <f>IF(N109="zníž. prenesená",J109,0)</f>
        <v>0</v>
      </c>
      <c r="BI109" s="169">
        <f>IF(N109="nulová",J109,0)</f>
        <v>0</v>
      </c>
      <c r="BJ109" s="168" t="s">
        <v>115</v>
      </c>
      <c r="BK109" s="166"/>
      <c r="BL109" s="166"/>
      <c r="BM109" s="166"/>
    </row>
    <row r="110" hidden="1" s="2" customFormat="1" ht="18" customHeight="1">
      <c r="A110" s="34"/>
      <c r="B110" s="160"/>
      <c r="C110" s="161"/>
      <c r="D110" s="163" t="s">
        <v>185</v>
      </c>
      <c r="E110" s="161"/>
      <c r="F110" s="161"/>
      <c r="G110" s="161"/>
      <c r="H110" s="161"/>
      <c r="I110" s="161"/>
      <c r="J110" s="164">
        <f>ROUND(J32*T110,2)</f>
        <v>0</v>
      </c>
      <c r="K110" s="161"/>
      <c r="L110" s="165"/>
      <c r="M110" s="166"/>
      <c r="N110" s="167" t="s">
        <v>41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186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115</v>
      </c>
      <c r="BK110" s="166"/>
      <c r="BL110" s="166"/>
      <c r="BM110" s="166"/>
    </row>
    <row r="111" hidden="1" s="2" customForma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hidden="1" s="2" customFormat="1" ht="29.28" customHeight="1">
      <c r="A112" s="34"/>
      <c r="B112" s="35"/>
      <c r="C112" s="170" t="s">
        <v>187</v>
      </c>
      <c r="D112" s="143"/>
      <c r="E112" s="143"/>
      <c r="F112" s="143"/>
      <c r="G112" s="143"/>
      <c r="H112" s="143"/>
      <c r="I112" s="143"/>
      <c r="J112" s="171">
        <f>ROUND(J98+J104,2)</f>
        <v>0</v>
      </c>
      <c r="K112" s="143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hidden="1" s="2" customFormat="1" ht="6.96" customHeight="1">
      <c r="A113" s="34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hidden="1"/>
    <row r="115" hidden="1"/>
    <row r="116" hidden="1"/>
    <row r="117" s="2" customFormat="1" ht="6.96" customHeight="1">
      <c r="A117" s="34"/>
      <c r="B117" s="63"/>
      <c r="C117" s="64"/>
      <c r="D117" s="64"/>
      <c r="E117" s="64"/>
      <c r="F117" s="64"/>
      <c r="G117" s="64"/>
      <c r="H117" s="64"/>
      <c r="I117" s="64"/>
      <c r="J117" s="64"/>
      <c r="K117" s="6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24.96" customHeight="1">
      <c r="A118" s="34"/>
      <c r="B118" s="35"/>
      <c r="C118" s="19" t="s">
        <v>188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6.96" customHeigh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15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130" t="str">
        <f>E7</f>
        <v>Tlačiarne – úprava dopravnej infraštruktúry - Mesto Košice</v>
      </c>
      <c r="F121" s="28"/>
      <c r="G121" s="28"/>
      <c r="H121" s="28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1" customFormat="1" ht="12" customHeight="1">
      <c r="B122" s="18"/>
      <c r="C122" s="28" t="s">
        <v>168</v>
      </c>
      <c r="L122" s="18"/>
    </row>
    <row r="123" s="2" customFormat="1" ht="16.5" customHeight="1">
      <c r="A123" s="34"/>
      <c r="B123" s="35"/>
      <c r="C123" s="34"/>
      <c r="D123" s="34"/>
      <c r="E123" s="130" t="s">
        <v>1750</v>
      </c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922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30" customHeight="1">
      <c r="A125" s="34"/>
      <c r="B125" s="35"/>
      <c r="C125" s="34"/>
      <c r="D125" s="34"/>
      <c r="E125" s="68" t="str">
        <f>E11</f>
        <v>SO405.1.2 - PRELOŽKY TRAKČNÉHO VEDENIA – VEREJNÉ OSVETLENIE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19</v>
      </c>
      <c r="D127" s="34"/>
      <c r="E127" s="34"/>
      <c r="F127" s="23" t="str">
        <f>F14</f>
        <v>ul. Letná, Košice</v>
      </c>
      <c r="G127" s="34"/>
      <c r="H127" s="34"/>
      <c r="I127" s="28" t="s">
        <v>21</v>
      </c>
      <c r="J127" s="70" t="str">
        <f>IF(J14="","",J14)</f>
        <v>9. 8. 2026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25.65" customHeight="1">
      <c r="A129" s="34"/>
      <c r="B129" s="35"/>
      <c r="C129" s="28" t="s">
        <v>23</v>
      </c>
      <c r="D129" s="34"/>
      <c r="E129" s="34"/>
      <c r="F129" s="23" t="str">
        <f>E17</f>
        <v>Mesto Košice, Trieda SNP 48/A, 04011 Košice</v>
      </c>
      <c r="G129" s="34"/>
      <c r="H129" s="34"/>
      <c r="I129" s="28" t="s">
        <v>29</v>
      </c>
      <c r="J129" s="32" t="str">
        <f>E23</f>
        <v>d.g.A design graphic architecture s.r.o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27</v>
      </c>
      <c r="D130" s="34"/>
      <c r="E130" s="34"/>
      <c r="F130" s="23" t="str">
        <f>IF(E20="","",E20)</f>
        <v>Vyplň údaj</v>
      </c>
      <c r="G130" s="34"/>
      <c r="H130" s="34"/>
      <c r="I130" s="28" t="s">
        <v>32</v>
      </c>
      <c r="J130" s="32" t="str">
        <f>E26</f>
        <v xml:space="preserve"> 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0" customFormat="1" ht="29.28" customHeight="1">
      <c r="A132" s="172"/>
      <c r="B132" s="173"/>
      <c r="C132" s="174" t="s">
        <v>189</v>
      </c>
      <c r="D132" s="175" t="s">
        <v>60</v>
      </c>
      <c r="E132" s="175" t="s">
        <v>56</v>
      </c>
      <c r="F132" s="175" t="s">
        <v>57</v>
      </c>
      <c r="G132" s="175" t="s">
        <v>190</v>
      </c>
      <c r="H132" s="175" t="s">
        <v>191</v>
      </c>
      <c r="I132" s="175" t="s">
        <v>192</v>
      </c>
      <c r="J132" s="176" t="s">
        <v>174</v>
      </c>
      <c r="K132" s="177" t="s">
        <v>193</v>
      </c>
      <c r="L132" s="178"/>
      <c r="M132" s="87" t="s">
        <v>1</v>
      </c>
      <c r="N132" s="88" t="s">
        <v>39</v>
      </c>
      <c r="O132" s="88" t="s">
        <v>194</v>
      </c>
      <c r="P132" s="88" t="s">
        <v>195</v>
      </c>
      <c r="Q132" s="88" t="s">
        <v>196</v>
      </c>
      <c r="R132" s="88" t="s">
        <v>197</v>
      </c>
      <c r="S132" s="88" t="s">
        <v>198</v>
      </c>
      <c r="T132" s="89" t="s">
        <v>199</v>
      </c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</row>
    <row r="133" s="2" customFormat="1" ht="22.8" customHeight="1">
      <c r="A133" s="34"/>
      <c r="B133" s="35"/>
      <c r="C133" s="94" t="s">
        <v>170</v>
      </c>
      <c r="D133" s="34"/>
      <c r="E133" s="34"/>
      <c r="F133" s="34"/>
      <c r="G133" s="34"/>
      <c r="H133" s="34"/>
      <c r="I133" s="34"/>
      <c r="J133" s="179">
        <f>BK133</f>
        <v>0</v>
      </c>
      <c r="K133" s="34"/>
      <c r="L133" s="35"/>
      <c r="M133" s="90"/>
      <c r="N133" s="74"/>
      <c r="O133" s="91"/>
      <c r="P133" s="180">
        <f>P134+SUM(P135:P156)</f>
        <v>0</v>
      </c>
      <c r="Q133" s="91"/>
      <c r="R133" s="180">
        <f>R134+SUM(R135:R156)</f>
        <v>0</v>
      </c>
      <c r="S133" s="91"/>
      <c r="T133" s="181">
        <f>T134+SUM(T135:T156)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74</v>
      </c>
      <c r="AU133" s="15" t="s">
        <v>176</v>
      </c>
      <c r="BK133" s="182">
        <f>BK134+SUM(BK135:BK156)</f>
        <v>0</v>
      </c>
    </row>
    <row r="134" s="2" customFormat="1" ht="24.15" customHeight="1">
      <c r="A134" s="34"/>
      <c r="B134" s="160"/>
      <c r="C134" s="194" t="s">
        <v>83</v>
      </c>
      <c r="D134" s="194" t="s">
        <v>203</v>
      </c>
      <c r="E134" s="195" t="s">
        <v>989</v>
      </c>
      <c r="F134" s="196" t="s">
        <v>990</v>
      </c>
      <c r="G134" s="197" t="s">
        <v>240</v>
      </c>
      <c r="H134" s="198">
        <v>6</v>
      </c>
      <c r="I134" s="199"/>
      <c r="J134" s="200">
        <f>ROUND(I134*H134,2)</f>
        <v>0</v>
      </c>
      <c r="K134" s="201"/>
      <c r="L134" s="35"/>
      <c r="M134" s="202" t="s">
        <v>1</v>
      </c>
      <c r="N134" s="203" t="s">
        <v>41</v>
      </c>
      <c r="O134" s="78"/>
      <c r="P134" s="204">
        <f>O134*H134</f>
        <v>0</v>
      </c>
      <c r="Q134" s="204">
        <v>0</v>
      </c>
      <c r="R134" s="204">
        <f>Q134*H134</f>
        <v>0</v>
      </c>
      <c r="S134" s="204">
        <v>0</v>
      </c>
      <c r="T134" s="205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6" t="s">
        <v>218</v>
      </c>
      <c r="AT134" s="206" t="s">
        <v>203</v>
      </c>
      <c r="AU134" s="206" t="s">
        <v>75</v>
      </c>
      <c r="AY134" s="15" t="s">
        <v>202</v>
      </c>
      <c r="BE134" s="207">
        <f>IF(N134="základná",J134,0)</f>
        <v>0</v>
      </c>
      <c r="BF134" s="207">
        <f>IF(N134="znížená",J134,0)</f>
        <v>0</v>
      </c>
      <c r="BG134" s="207">
        <f>IF(N134="zákl. prenesená",J134,0)</f>
        <v>0</v>
      </c>
      <c r="BH134" s="207">
        <f>IF(N134="zníž. prenesená",J134,0)</f>
        <v>0</v>
      </c>
      <c r="BI134" s="207">
        <f>IF(N134="nulová",J134,0)</f>
        <v>0</v>
      </c>
      <c r="BJ134" s="15" t="s">
        <v>115</v>
      </c>
      <c r="BK134" s="207">
        <f>ROUND(I134*H134,2)</f>
        <v>0</v>
      </c>
      <c r="BL134" s="15" t="s">
        <v>218</v>
      </c>
      <c r="BM134" s="206" t="s">
        <v>115</v>
      </c>
    </row>
    <row r="135" s="2" customFormat="1" ht="24.15" customHeight="1">
      <c r="A135" s="34"/>
      <c r="B135" s="160"/>
      <c r="C135" s="219" t="s">
        <v>115</v>
      </c>
      <c r="D135" s="219" t="s">
        <v>237</v>
      </c>
      <c r="E135" s="220" t="s">
        <v>1824</v>
      </c>
      <c r="F135" s="221" t="s">
        <v>1825</v>
      </c>
      <c r="G135" s="222" t="s">
        <v>240</v>
      </c>
      <c r="H135" s="223">
        <v>3</v>
      </c>
      <c r="I135" s="224"/>
      <c r="J135" s="225">
        <f>ROUND(I135*H135,2)</f>
        <v>0</v>
      </c>
      <c r="K135" s="226"/>
      <c r="L135" s="227"/>
      <c r="M135" s="228" t="s">
        <v>1</v>
      </c>
      <c r="N135" s="229" t="s">
        <v>41</v>
      </c>
      <c r="O135" s="78"/>
      <c r="P135" s="204">
        <f>O135*H135</f>
        <v>0</v>
      </c>
      <c r="Q135" s="204">
        <v>0</v>
      </c>
      <c r="R135" s="204">
        <f>Q135*H135</f>
        <v>0</v>
      </c>
      <c r="S135" s="204">
        <v>0</v>
      </c>
      <c r="T135" s="205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6" t="s">
        <v>241</v>
      </c>
      <c r="AT135" s="206" t="s">
        <v>237</v>
      </c>
      <c r="AU135" s="206" t="s">
        <v>75</v>
      </c>
      <c r="AY135" s="15" t="s">
        <v>202</v>
      </c>
      <c r="BE135" s="207">
        <f>IF(N135="základná",J135,0)</f>
        <v>0</v>
      </c>
      <c r="BF135" s="207">
        <f>IF(N135="znížená",J135,0)</f>
        <v>0</v>
      </c>
      <c r="BG135" s="207">
        <f>IF(N135="zákl. prenesená",J135,0)</f>
        <v>0</v>
      </c>
      <c r="BH135" s="207">
        <f>IF(N135="zníž. prenesená",J135,0)</f>
        <v>0</v>
      </c>
      <c r="BI135" s="207">
        <f>IF(N135="nulová",J135,0)</f>
        <v>0</v>
      </c>
      <c r="BJ135" s="15" t="s">
        <v>115</v>
      </c>
      <c r="BK135" s="207">
        <f>ROUND(I135*H135,2)</f>
        <v>0</v>
      </c>
      <c r="BL135" s="15" t="s">
        <v>218</v>
      </c>
      <c r="BM135" s="206" t="s">
        <v>218</v>
      </c>
    </row>
    <row r="136" s="2" customFormat="1" ht="24.15" customHeight="1">
      <c r="A136" s="34"/>
      <c r="B136" s="160"/>
      <c r="C136" s="219" t="s">
        <v>213</v>
      </c>
      <c r="D136" s="219" t="s">
        <v>237</v>
      </c>
      <c r="E136" s="220" t="s">
        <v>1826</v>
      </c>
      <c r="F136" s="221" t="s">
        <v>1827</v>
      </c>
      <c r="G136" s="222" t="s">
        <v>240</v>
      </c>
      <c r="H136" s="223">
        <v>3</v>
      </c>
      <c r="I136" s="224"/>
      <c r="J136" s="225">
        <f>ROUND(I136*H136,2)</f>
        <v>0</v>
      </c>
      <c r="K136" s="226"/>
      <c r="L136" s="227"/>
      <c r="M136" s="228" t="s">
        <v>1</v>
      </c>
      <c r="N136" s="229" t="s">
        <v>41</v>
      </c>
      <c r="O136" s="78"/>
      <c r="P136" s="204">
        <f>O136*H136</f>
        <v>0</v>
      </c>
      <c r="Q136" s="204">
        <v>0</v>
      </c>
      <c r="R136" s="204">
        <f>Q136*H136</f>
        <v>0</v>
      </c>
      <c r="S136" s="204">
        <v>0</v>
      </c>
      <c r="T136" s="205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6" t="s">
        <v>241</v>
      </c>
      <c r="AT136" s="206" t="s">
        <v>237</v>
      </c>
      <c r="AU136" s="206" t="s">
        <v>75</v>
      </c>
      <c r="AY136" s="15" t="s">
        <v>202</v>
      </c>
      <c r="BE136" s="207">
        <f>IF(N136="základná",J136,0)</f>
        <v>0</v>
      </c>
      <c r="BF136" s="207">
        <f>IF(N136="znížená",J136,0)</f>
        <v>0</v>
      </c>
      <c r="BG136" s="207">
        <f>IF(N136="zákl. prenesená",J136,0)</f>
        <v>0</v>
      </c>
      <c r="BH136" s="207">
        <f>IF(N136="zníž. prenesená",J136,0)</f>
        <v>0</v>
      </c>
      <c r="BI136" s="207">
        <f>IF(N136="nulová",J136,0)</f>
        <v>0</v>
      </c>
      <c r="BJ136" s="15" t="s">
        <v>115</v>
      </c>
      <c r="BK136" s="207">
        <f>ROUND(I136*H136,2)</f>
        <v>0</v>
      </c>
      <c r="BL136" s="15" t="s">
        <v>218</v>
      </c>
      <c r="BM136" s="206" t="s">
        <v>256</v>
      </c>
    </row>
    <row r="137" s="2" customFormat="1" ht="21.75" customHeight="1">
      <c r="A137" s="34"/>
      <c r="B137" s="160"/>
      <c r="C137" s="194" t="s">
        <v>218</v>
      </c>
      <c r="D137" s="194" t="s">
        <v>203</v>
      </c>
      <c r="E137" s="195" t="s">
        <v>1019</v>
      </c>
      <c r="F137" s="196" t="s">
        <v>1828</v>
      </c>
      <c r="G137" s="197" t="s">
        <v>240</v>
      </c>
      <c r="H137" s="198">
        <v>3</v>
      </c>
      <c r="I137" s="199"/>
      <c r="J137" s="200">
        <f>ROUND(I137*H137,2)</f>
        <v>0</v>
      </c>
      <c r="K137" s="201"/>
      <c r="L137" s="35"/>
      <c r="M137" s="202" t="s">
        <v>1</v>
      </c>
      <c r="N137" s="203" t="s">
        <v>41</v>
      </c>
      <c r="O137" s="78"/>
      <c r="P137" s="204">
        <f>O137*H137</f>
        <v>0</v>
      </c>
      <c r="Q137" s="204">
        <v>0</v>
      </c>
      <c r="R137" s="204">
        <f>Q137*H137</f>
        <v>0</v>
      </c>
      <c r="S137" s="204">
        <v>0</v>
      </c>
      <c r="T137" s="205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6" t="s">
        <v>218</v>
      </c>
      <c r="AT137" s="206" t="s">
        <v>203</v>
      </c>
      <c r="AU137" s="206" t="s">
        <v>75</v>
      </c>
      <c r="AY137" s="15" t="s">
        <v>202</v>
      </c>
      <c r="BE137" s="207">
        <f>IF(N137="základná",J137,0)</f>
        <v>0</v>
      </c>
      <c r="BF137" s="207">
        <f>IF(N137="znížená",J137,0)</f>
        <v>0</v>
      </c>
      <c r="BG137" s="207">
        <f>IF(N137="zákl. prenesená",J137,0)</f>
        <v>0</v>
      </c>
      <c r="BH137" s="207">
        <f>IF(N137="zníž. prenesená",J137,0)</f>
        <v>0</v>
      </c>
      <c r="BI137" s="207">
        <f>IF(N137="nulová",J137,0)</f>
        <v>0</v>
      </c>
      <c r="BJ137" s="15" t="s">
        <v>115</v>
      </c>
      <c r="BK137" s="207">
        <f>ROUND(I137*H137,2)</f>
        <v>0</v>
      </c>
      <c r="BL137" s="15" t="s">
        <v>218</v>
      </c>
      <c r="BM137" s="206" t="s">
        <v>241</v>
      </c>
    </row>
    <row r="138" s="2" customFormat="1" ht="24.15" customHeight="1">
      <c r="A138" s="34"/>
      <c r="B138" s="160"/>
      <c r="C138" s="219" t="s">
        <v>252</v>
      </c>
      <c r="D138" s="219" t="s">
        <v>237</v>
      </c>
      <c r="E138" s="220" t="s">
        <v>1829</v>
      </c>
      <c r="F138" s="221" t="s">
        <v>1830</v>
      </c>
      <c r="G138" s="222" t="s">
        <v>240</v>
      </c>
      <c r="H138" s="223">
        <v>3</v>
      </c>
      <c r="I138" s="224"/>
      <c r="J138" s="225">
        <f>ROUND(I138*H138,2)</f>
        <v>0</v>
      </c>
      <c r="K138" s="226"/>
      <c r="L138" s="227"/>
      <c r="M138" s="228" t="s">
        <v>1</v>
      </c>
      <c r="N138" s="229" t="s">
        <v>41</v>
      </c>
      <c r="O138" s="78"/>
      <c r="P138" s="204">
        <f>O138*H138</f>
        <v>0</v>
      </c>
      <c r="Q138" s="204">
        <v>0</v>
      </c>
      <c r="R138" s="204">
        <f>Q138*H138</f>
        <v>0</v>
      </c>
      <c r="S138" s="204">
        <v>0</v>
      </c>
      <c r="T138" s="205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6" t="s">
        <v>241</v>
      </c>
      <c r="AT138" s="206" t="s">
        <v>237</v>
      </c>
      <c r="AU138" s="206" t="s">
        <v>75</v>
      </c>
      <c r="AY138" s="15" t="s">
        <v>202</v>
      </c>
      <c r="BE138" s="207">
        <f>IF(N138="základná",J138,0)</f>
        <v>0</v>
      </c>
      <c r="BF138" s="207">
        <f>IF(N138="znížená",J138,0)</f>
        <v>0</v>
      </c>
      <c r="BG138" s="207">
        <f>IF(N138="zákl. prenesená",J138,0)</f>
        <v>0</v>
      </c>
      <c r="BH138" s="207">
        <f>IF(N138="zníž. prenesená",J138,0)</f>
        <v>0</v>
      </c>
      <c r="BI138" s="207">
        <f>IF(N138="nulová",J138,0)</f>
        <v>0</v>
      </c>
      <c r="BJ138" s="15" t="s">
        <v>115</v>
      </c>
      <c r="BK138" s="207">
        <f>ROUND(I138*H138,2)</f>
        <v>0</v>
      </c>
      <c r="BL138" s="15" t="s">
        <v>218</v>
      </c>
      <c r="BM138" s="206" t="s">
        <v>274</v>
      </c>
    </row>
    <row r="139" s="2" customFormat="1" ht="16.5" customHeight="1">
      <c r="A139" s="34"/>
      <c r="B139" s="160"/>
      <c r="C139" s="194" t="s">
        <v>256</v>
      </c>
      <c r="D139" s="194" t="s">
        <v>203</v>
      </c>
      <c r="E139" s="195" t="s">
        <v>1831</v>
      </c>
      <c r="F139" s="196" t="s">
        <v>1832</v>
      </c>
      <c r="G139" s="197" t="s">
        <v>240</v>
      </c>
      <c r="H139" s="198">
        <v>3</v>
      </c>
      <c r="I139" s="199"/>
      <c r="J139" s="200">
        <f>ROUND(I139*H139,2)</f>
        <v>0</v>
      </c>
      <c r="K139" s="201"/>
      <c r="L139" s="35"/>
      <c r="M139" s="202" t="s">
        <v>1</v>
      </c>
      <c r="N139" s="203" t="s">
        <v>41</v>
      </c>
      <c r="O139" s="78"/>
      <c r="P139" s="204">
        <f>O139*H139</f>
        <v>0</v>
      </c>
      <c r="Q139" s="204">
        <v>0</v>
      </c>
      <c r="R139" s="204">
        <f>Q139*H139</f>
        <v>0</v>
      </c>
      <c r="S139" s="204">
        <v>0</v>
      </c>
      <c r="T139" s="205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218</v>
      </c>
      <c r="AT139" s="206" t="s">
        <v>203</v>
      </c>
      <c r="AU139" s="206" t="s">
        <v>75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218</v>
      </c>
      <c r="BM139" s="206" t="s">
        <v>282</v>
      </c>
    </row>
    <row r="140" s="2" customFormat="1" ht="16.5" customHeight="1">
      <c r="A140" s="34"/>
      <c r="B140" s="160"/>
      <c r="C140" s="219" t="s">
        <v>262</v>
      </c>
      <c r="D140" s="219" t="s">
        <v>237</v>
      </c>
      <c r="E140" s="220" t="s">
        <v>1833</v>
      </c>
      <c r="F140" s="221" t="s">
        <v>1834</v>
      </c>
      <c r="G140" s="222" t="s">
        <v>240</v>
      </c>
      <c r="H140" s="223">
        <v>3</v>
      </c>
      <c r="I140" s="224"/>
      <c r="J140" s="225">
        <f>ROUND(I140*H140,2)</f>
        <v>0</v>
      </c>
      <c r="K140" s="226"/>
      <c r="L140" s="227"/>
      <c r="M140" s="228" t="s">
        <v>1</v>
      </c>
      <c r="N140" s="229" t="s">
        <v>41</v>
      </c>
      <c r="O140" s="78"/>
      <c r="P140" s="204">
        <f>O140*H140</f>
        <v>0</v>
      </c>
      <c r="Q140" s="204">
        <v>0</v>
      </c>
      <c r="R140" s="204">
        <f>Q140*H140</f>
        <v>0</v>
      </c>
      <c r="S140" s="204">
        <v>0</v>
      </c>
      <c r="T140" s="20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241</v>
      </c>
      <c r="AT140" s="206" t="s">
        <v>237</v>
      </c>
      <c r="AU140" s="206" t="s">
        <v>75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218</v>
      </c>
      <c r="BM140" s="206" t="s">
        <v>290</v>
      </c>
    </row>
    <row r="141" s="2" customFormat="1" ht="24.15" customHeight="1">
      <c r="A141" s="34"/>
      <c r="B141" s="160"/>
      <c r="C141" s="194" t="s">
        <v>241</v>
      </c>
      <c r="D141" s="194" t="s">
        <v>203</v>
      </c>
      <c r="E141" s="195" t="s">
        <v>1835</v>
      </c>
      <c r="F141" s="196" t="s">
        <v>1836</v>
      </c>
      <c r="G141" s="197" t="s">
        <v>240</v>
      </c>
      <c r="H141" s="198">
        <v>6</v>
      </c>
      <c r="I141" s="199"/>
      <c r="J141" s="200">
        <f>ROUND(I141*H141,2)</f>
        <v>0</v>
      </c>
      <c r="K141" s="201"/>
      <c r="L141" s="35"/>
      <c r="M141" s="202" t="s">
        <v>1</v>
      </c>
      <c r="N141" s="203" t="s">
        <v>41</v>
      </c>
      <c r="O141" s="78"/>
      <c r="P141" s="204">
        <f>O141*H141</f>
        <v>0</v>
      </c>
      <c r="Q141" s="204">
        <v>0</v>
      </c>
      <c r="R141" s="204">
        <f>Q141*H141</f>
        <v>0</v>
      </c>
      <c r="S141" s="204">
        <v>0</v>
      </c>
      <c r="T141" s="205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218</v>
      </c>
      <c r="AT141" s="206" t="s">
        <v>203</v>
      </c>
      <c r="AU141" s="206" t="s">
        <v>75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218</v>
      </c>
      <c r="BM141" s="206" t="s">
        <v>298</v>
      </c>
    </row>
    <row r="142" s="2" customFormat="1" ht="24.15" customHeight="1">
      <c r="A142" s="34"/>
      <c r="B142" s="160"/>
      <c r="C142" s="219" t="s">
        <v>260</v>
      </c>
      <c r="D142" s="219" t="s">
        <v>237</v>
      </c>
      <c r="E142" s="220" t="s">
        <v>1837</v>
      </c>
      <c r="F142" s="221" t="s">
        <v>1838</v>
      </c>
      <c r="G142" s="222" t="s">
        <v>240</v>
      </c>
      <c r="H142" s="223">
        <v>6</v>
      </c>
      <c r="I142" s="224"/>
      <c r="J142" s="225">
        <f>ROUND(I142*H142,2)</f>
        <v>0</v>
      </c>
      <c r="K142" s="226"/>
      <c r="L142" s="227"/>
      <c r="M142" s="228" t="s">
        <v>1</v>
      </c>
      <c r="N142" s="229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</v>
      </c>
      <c r="T142" s="20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241</v>
      </c>
      <c r="AT142" s="206" t="s">
        <v>237</v>
      </c>
      <c r="AU142" s="206" t="s">
        <v>75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218</v>
      </c>
      <c r="BM142" s="206" t="s">
        <v>306</v>
      </c>
    </row>
    <row r="143" s="2" customFormat="1" ht="33" customHeight="1">
      <c r="A143" s="34"/>
      <c r="B143" s="160"/>
      <c r="C143" s="194" t="s">
        <v>274</v>
      </c>
      <c r="D143" s="194" t="s">
        <v>203</v>
      </c>
      <c r="E143" s="195" t="s">
        <v>1839</v>
      </c>
      <c r="F143" s="196" t="s">
        <v>1840</v>
      </c>
      <c r="G143" s="197" t="s">
        <v>272</v>
      </c>
      <c r="H143" s="198">
        <v>100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</v>
      </c>
      <c r="R143" s="204">
        <f>Q143*H143</f>
        <v>0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218</v>
      </c>
      <c r="AT143" s="206" t="s">
        <v>203</v>
      </c>
      <c r="AU143" s="206" t="s">
        <v>75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218</v>
      </c>
      <c r="BM143" s="206" t="s">
        <v>314</v>
      </c>
    </row>
    <row r="144" s="2" customFormat="1" ht="16.5" customHeight="1">
      <c r="A144" s="34"/>
      <c r="B144" s="160"/>
      <c r="C144" s="219" t="s">
        <v>278</v>
      </c>
      <c r="D144" s="219" t="s">
        <v>237</v>
      </c>
      <c r="E144" s="220" t="s">
        <v>1107</v>
      </c>
      <c r="F144" s="221" t="s">
        <v>1108</v>
      </c>
      <c r="G144" s="222" t="s">
        <v>391</v>
      </c>
      <c r="H144" s="223">
        <v>100</v>
      </c>
      <c r="I144" s="224"/>
      <c r="J144" s="225">
        <f>ROUND(I144*H144,2)</f>
        <v>0</v>
      </c>
      <c r="K144" s="226"/>
      <c r="L144" s="227"/>
      <c r="M144" s="228" t="s">
        <v>1</v>
      </c>
      <c r="N144" s="229" t="s">
        <v>41</v>
      </c>
      <c r="O144" s="78"/>
      <c r="P144" s="204">
        <f>O144*H144</f>
        <v>0</v>
      </c>
      <c r="Q144" s="204">
        <v>0</v>
      </c>
      <c r="R144" s="204">
        <f>Q144*H144</f>
        <v>0</v>
      </c>
      <c r="S144" s="204">
        <v>0</v>
      </c>
      <c r="T144" s="205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241</v>
      </c>
      <c r="AT144" s="206" t="s">
        <v>237</v>
      </c>
      <c r="AU144" s="206" t="s">
        <v>75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218</v>
      </c>
      <c r="BM144" s="206" t="s">
        <v>233</v>
      </c>
    </row>
    <row r="145" s="2" customFormat="1" ht="16.5" customHeight="1">
      <c r="A145" s="34"/>
      <c r="B145" s="160"/>
      <c r="C145" s="219" t="s">
        <v>282</v>
      </c>
      <c r="D145" s="219" t="s">
        <v>237</v>
      </c>
      <c r="E145" s="220" t="s">
        <v>1111</v>
      </c>
      <c r="F145" s="221" t="s">
        <v>1841</v>
      </c>
      <c r="G145" s="222" t="s">
        <v>391</v>
      </c>
      <c r="H145" s="223">
        <v>3</v>
      </c>
      <c r="I145" s="224"/>
      <c r="J145" s="225">
        <f>ROUND(I145*H145,2)</f>
        <v>0</v>
      </c>
      <c r="K145" s="226"/>
      <c r="L145" s="227"/>
      <c r="M145" s="228" t="s">
        <v>1</v>
      </c>
      <c r="N145" s="229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241</v>
      </c>
      <c r="AT145" s="206" t="s">
        <v>237</v>
      </c>
      <c r="AU145" s="206" t="s">
        <v>75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218</v>
      </c>
      <c r="BM145" s="206" t="s">
        <v>403</v>
      </c>
    </row>
    <row r="146" s="2" customFormat="1" ht="21.75" customHeight="1">
      <c r="A146" s="34"/>
      <c r="B146" s="160"/>
      <c r="C146" s="194" t="s">
        <v>286</v>
      </c>
      <c r="D146" s="194" t="s">
        <v>203</v>
      </c>
      <c r="E146" s="195" t="s">
        <v>1842</v>
      </c>
      <c r="F146" s="196" t="s">
        <v>1843</v>
      </c>
      <c r="G146" s="197" t="s">
        <v>272</v>
      </c>
      <c r="H146" s="198">
        <v>70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218</v>
      </c>
      <c r="AT146" s="206" t="s">
        <v>203</v>
      </c>
      <c r="AU146" s="206" t="s">
        <v>75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218</v>
      </c>
      <c r="BM146" s="206" t="s">
        <v>411</v>
      </c>
    </row>
    <row r="147" s="2" customFormat="1" ht="16.5" customHeight="1">
      <c r="A147" s="34"/>
      <c r="B147" s="160"/>
      <c r="C147" s="219" t="s">
        <v>290</v>
      </c>
      <c r="D147" s="219" t="s">
        <v>237</v>
      </c>
      <c r="E147" s="220" t="s">
        <v>1123</v>
      </c>
      <c r="F147" s="221" t="s">
        <v>1124</v>
      </c>
      <c r="G147" s="222" t="s">
        <v>272</v>
      </c>
      <c r="H147" s="223">
        <v>70</v>
      </c>
      <c r="I147" s="224"/>
      <c r="J147" s="225">
        <f>ROUND(I147*H147,2)</f>
        <v>0</v>
      </c>
      <c r="K147" s="226"/>
      <c r="L147" s="227"/>
      <c r="M147" s="228" t="s">
        <v>1</v>
      </c>
      <c r="N147" s="229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241</v>
      </c>
      <c r="AT147" s="206" t="s">
        <v>237</v>
      </c>
      <c r="AU147" s="206" t="s">
        <v>75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218</v>
      </c>
      <c r="BM147" s="206" t="s">
        <v>419</v>
      </c>
    </row>
    <row r="148" s="2" customFormat="1" ht="24.15" customHeight="1">
      <c r="A148" s="34"/>
      <c r="B148" s="160"/>
      <c r="C148" s="194" t="s">
        <v>294</v>
      </c>
      <c r="D148" s="194" t="s">
        <v>203</v>
      </c>
      <c r="E148" s="195" t="s">
        <v>1844</v>
      </c>
      <c r="F148" s="196" t="s">
        <v>1845</v>
      </c>
      <c r="G148" s="197" t="s">
        <v>272</v>
      </c>
      <c r="H148" s="198">
        <v>100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0</v>
      </c>
      <c r="R148" s="204">
        <f>Q148*H148</f>
        <v>0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218</v>
      </c>
      <c r="AT148" s="206" t="s">
        <v>203</v>
      </c>
      <c r="AU148" s="206" t="s">
        <v>75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218</v>
      </c>
      <c r="BM148" s="206" t="s">
        <v>428</v>
      </c>
    </row>
    <row r="149" s="2" customFormat="1" ht="16.5" customHeight="1">
      <c r="A149" s="34"/>
      <c r="B149" s="160"/>
      <c r="C149" s="219" t="s">
        <v>298</v>
      </c>
      <c r="D149" s="219" t="s">
        <v>237</v>
      </c>
      <c r="E149" s="220" t="s">
        <v>1846</v>
      </c>
      <c r="F149" s="221" t="s">
        <v>1847</v>
      </c>
      <c r="G149" s="222" t="s">
        <v>272</v>
      </c>
      <c r="H149" s="223">
        <v>100</v>
      </c>
      <c r="I149" s="224"/>
      <c r="J149" s="225">
        <f>ROUND(I149*H149,2)</f>
        <v>0</v>
      </c>
      <c r="K149" s="226"/>
      <c r="L149" s="227"/>
      <c r="M149" s="228" t="s">
        <v>1</v>
      </c>
      <c r="N149" s="229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241</v>
      </c>
      <c r="AT149" s="206" t="s">
        <v>237</v>
      </c>
      <c r="AU149" s="206" t="s">
        <v>75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218</v>
      </c>
      <c r="BM149" s="206" t="s">
        <v>436</v>
      </c>
    </row>
    <row r="150" s="2" customFormat="1" ht="24.15" customHeight="1">
      <c r="A150" s="34"/>
      <c r="B150" s="160"/>
      <c r="C150" s="194" t="s">
        <v>302</v>
      </c>
      <c r="D150" s="194" t="s">
        <v>203</v>
      </c>
      <c r="E150" s="195" t="s">
        <v>1848</v>
      </c>
      <c r="F150" s="196" t="s">
        <v>1849</v>
      </c>
      <c r="G150" s="197" t="s">
        <v>272</v>
      </c>
      <c r="H150" s="198">
        <v>100</v>
      </c>
      <c r="I150" s="199"/>
      <c r="J150" s="200">
        <f>ROUND(I150*H150,2)</f>
        <v>0</v>
      </c>
      <c r="K150" s="201"/>
      <c r="L150" s="35"/>
      <c r="M150" s="202" t="s">
        <v>1</v>
      </c>
      <c r="N150" s="203" t="s">
        <v>41</v>
      </c>
      <c r="O150" s="78"/>
      <c r="P150" s="204">
        <f>O150*H150</f>
        <v>0</v>
      </c>
      <c r="Q150" s="204">
        <v>0</v>
      </c>
      <c r="R150" s="204">
        <f>Q150*H150</f>
        <v>0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218</v>
      </c>
      <c r="AT150" s="206" t="s">
        <v>203</v>
      </c>
      <c r="AU150" s="206" t="s">
        <v>75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218</v>
      </c>
      <c r="BM150" s="206" t="s">
        <v>444</v>
      </c>
    </row>
    <row r="151" s="2" customFormat="1" ht="16.5" customHeight="1">
      <c r="A151" s="34"/>
      <c r="B151" s="160"/>
      <c r="C151" s="219" t="s">
        <v>306</v>
      </c>
      <c r="D151" s="219" t="s">
        <v>237</v>
      </c>
      <c r="E151" s="220" t="s">
        <v>1850</v>
      </c>
      <c r="F151" s="221" t="s">
        <v>1851</v>
      </c>
      <c r="G151" s="222" t="s">
        <v>272</v>
      </c>
      <c r="H151" s="223">
        <v>100</v>
      </c>
      <c r="I151" s="224"/>
      <c r="J151" s="225">
        <f>ROUND(I151*H151,2)</f>
        <v>0</v>
      </c>
      <c r="K151" s="226"/>
      <c r="L151" s="227"/>
      <c r="M151" s="228" t="s">
        <v>1</v>
      </c>
      <c r="N151" s="229" t="s">
        <v>41</v>
      </c>
      <c r="O151" s="78"/>
      <c r="P151" s="204">
        <f>O151*H151</f>
        <v>0</v>
      </c>
      <c r="Q151" s="204">
        <v>0</v>
      </c>
      <c r="R151" s="204">
        <f>Q151*H151</f>
        <v>0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241</v>
      </c>
      <c r="AT151" s="206" t="s">
        <v>237</v>
      </c>
      <c r="AU151" s="206" t="s">
        <v>75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218</v>
      </c>
      <c r="BM151" s="206" t="s">
        <v>452</v>
      </c>
    </row>
    <row r="152" s="2" customFormat="1" ht="21.75" customHeight="1">
      <c r="A152" s="34"/>
      <c r="B152" s="160"/>
      <c r="C152" s="194" t="s">
        <v>310</v>
      </c>
      <c r="D152" s="194" t="s">
        <v>203</v>
      </c>
      <c r="E152" s="195" t="s">
        <v>1473</v>
      </c>
      <c r="F152" s="196" t="s">
        <v>1474</v>
      </c>
      <c r="G152" s="197" t="s">
        <v>272</v>
      </c>
      <c r="H152" s="198">
        <v>100</v>
      </c>
      <c r="I152" s="199"/>
      <c r="J152" s="200">
        <f>ROUND(I152*H152,2)</f>
        <v>0</v>
      </c>
      <c r="K152" s="201"/>
      <c r="L152" s="35"/>
      <c r="M152" s="202" t="s">
        <v>1</v>
      </c>
      <c r="N152" s="203" t="s">
        <v>41</v>
      </c>
      <c r="O152" s="78"/>
      <c r="P152" s="204">
        <f>O152*H152</f>
        <v>0</v>
      </c>
      <c r="Q152" s="204">
        <v>0</v>
      </c>
      <c r="R152" s="204">
        <f>Q152*H152</f>
        <v>0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218</v>
      </c>
      <c r="AT152" s="206" t="s">
        <v>203</v>
      </c>
      <c r="AU152" s="206" t="s">
        <v>75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218</v>
      </c>
      <c r="BM152" s="206" t="s">
        <v>461</v>
      </c>
    </row>
    <row r="153" s="2" customFormat="1" ht="16.5" customHeight="1">
      <c r="A153" s="34"/>
      <c r="B153" s="160"/>
      <c r="C153" s="194" t="s">
        <v>314</v>
      </c>
      <c r="D153" s="194" t="s">
        <v>203</v>
      </c>
      <c r="E153" s="195" t="s">
        <v>1852</v>
      </c>
      <c r="F153" s="196" t="s">
        <v>1853</v>
      </c>
      <c r="G153" s="197" t="s">
        <v>240</v>
      </c>
      <c r="H153" s="198">
        <v>3</v>
      </c>
      <c r="I153" s="199"/>
      <c r="J153" s="200">
        <f>ROUND(I153*H153,2)</f>
        <v>0</v>
      </c>
      <c r="K153" s="201"/>
      <c r="L153" s="35"/>
      <c r="M153" s="202" t="s">
        <v>1</v>
      </c>
      <c r="N153" s="203" t="s">
        <v>41</v>
      </c>
      <c r="O153" s="78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218</v>
      </c>
      <c r="AT153" s="206" t="s">
        <v>203</v>
      </c>
      <c r="AU153" s="206" t="s">
        <v>75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218</v>
      </c>
      <c r="BM153" s="206" t="s">
        <v>469</v>
      </c>
    </row>
    <row r="154" s="2" customFormat="1" ht="16.5" customHeight="1">
      <c r="A154" s="34"/>
      <c r="B154" s="160"/>
      <c r="C154" s="194" t="s">
        <v>318</v>
      </c>
      <c r="D154" s="194" t="s">
        <v>203</v>
      </c>
      <c r="E154" s="195" t="s">
        <v>1854</v>
      </c>
      <c r="F154" s="196" t="s">
        <v>1855</v>
      </c>
      <c r="G154" s="197" t="s">
        <v>240</v>
      </c>
      <c r="H154" s="198">
        <v>3</v>
      </c>
      <c r="I154" s="199"/>
      <c r="J154" s="200">
        <f>ROUND(I154*H154,2)</f>
        <v>0</v>
      </c>
      <c r="K154" s="201"/>
      <c r="L154" s="35"/>
      <c r="M154" s="202" t="s">
        <v>1</v>
      </c>
      <c r="N154" s="203" t="s">
        <v>41</v>
      </c>
      <c r="O154" s="78"/>
      <c r="P154" s="204">
        <f>O154*H154</f>
        <v>0</v>
      </c>
      <c r="Q154" s="204">
        <v>0</v>
      </c>
      <c r="R154" s="204">
        <f>Q154*H154</f>
        <v>0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218</v>
      </c>
      <c r="AT154" s="206" t="s">
        <v>203</v>
      </c>
      <c r="AU154" s="206" t="s">
        <v>75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218</v>
      </c>
      <c r="BM154" s="206" t="s">
        <v>477</v>
      </c>
    </row>
    <row r="155" s="2" customFormat="1" ht="24.15" customHeight="1">
      <c r="A155" s="34"/>
      <c r="B155" s="160"/>
      <c r="C155" s="194" t="s">
        <v>233</v>
      </c>
      <c r="D155" s="194" t="s">
        <v>203</v>
      </c>
      <c r="E155" s="195" t="s">
        <v>1856</v>
      </c>
      <c r="F155" s="196" t="s">
        <v>1857</v>
      </c>
      <c r="G155" s="197" t="s">
        <v>240</v>
      </c>
      <c r="H155" s="198">
        <v>6</v>
      </c>
      <c r="I155" s="199"/>
      <c r="J155" s="200">
        <f>ROUND(I155*H155,2)</f>
        <v>0</v>
      </c>
      <c r="K155" s="201"/>
      <c r="L155" s="35"/>
      <c r="M155" s="202" t="s">
        <v>1</v>
      </c>
      <c r="N155" s="203" t="s">
        <v>41</v>
      </c>
      <c r="O155" s="78"/>
      <c r="P155" s="204">
        <f>O155*H155</f>
        <v>0</v>
      </c>
      <c r="Q155" s="204">
        <v>0</v>
      </c>
      <c r="R155" s="204">
        <f>Q155*H155</f>
        <v>0</v>
      </c>
      <c r="S155" s="204">
        <v>0</v>
      </c>
      <c r="T155" s="20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218</v>
      </c>
      <c r="AT155" s="206" t="s">
        <v>203</v>
      </c>
      <c r="AU155" s="206" t="s">
        <v>75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218</v>
      </c>
      <c r="BM155" s="206" t="s">
        <v>485</v>
      </c>
    </row>
    <row r="156" s="11" customFormat="1" ht="25.92" customHeight="1">
      <c r="A156" s="11"/>
      <c r="B156" s="183"/>
      <c r="C156" s="11"/>
      <c r="D156" s="184" t="s">
        <v>74</v>
      </c>
      <c r="E156" s="185" t="s">
        <v>1037</v>
      </c>
      <c r="F156" s="185" t="s">
        <v>1125</v>
      </c>
      <c r="G156" s="11"/>
      <c r="H156" s="11"/>
      <c r="I156" s="186"/>
      <c r="J156" s="187">
        <f>BK156</f>
        <v>0</v>
      </c>
      <c r="K156" s="11"/>
      <c r="L156" s="183"/>
      <c r="M156" s="188"/>
      <c r="N156" s="189"/>
      <c r="O156" s="189"/>
      <c r="P156" s="190">
        <f>P157+SUM(P158:P165)+P169</f>
        <v>0</v>
      </c>
      <c r="Q156" s="189"/>
      <c r="R156" s="190">
        <f>R157+SUM(R158:R165)+R169</f>
        <v>0</v>
      </c>
      <c r="S156" s="189"/>
      <c r="T156" s="191">
        <f>T157+SUM(T158:T165)+T169</f>
        <v>0</v>
      </c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R156" s="184" t="s">
        <v>213</v>
      </c>
      <c r="AT156" s="192" t="s">
        <v>74</v>
      </c>
      <c r="AU156" s="192" t="s">
        <v>75</v>
      </c>
      <c r="AY156" s="184" t="s">
        <v>202</v>
      </c>
      <c r="BK156" s="193">
        <f>BK157+SUM(BK158:BK165)+BK169</f>
        <v>0</v>
      </c>
    </row>
    <row r="157" s="2" customFormat="1" ht="16.5" customHeight="1">
      <c r="A157" s="34"/>
      <c r="B157" s="160"/>
      <c r="C157" s="219" t="s">
        <v>7</v>
      </c>
      <c r="D157" s="219" t="s">
        <v>237</v>
      </c>
      <c r="E157" s="220" t="s">
        <v>1858</v>
      </c>
      <c r="F157" s="221" t="s">
        <v>1859</v>
      </c>
      <c r="G157" s="222" t="s">
        <v>384</v>
      </c>
      <c r="H157" s="223">
        <v>14</v>
      </c>
      <c r="I157" s="224"/>
      <c r="J157" s="225">
        <f>ROUND(I157*H157,2)</f>
        <v>0</v>
      </c>
      <c r="K157" s="226"/>
      <c r="L157" s="227"/>
      <c r="M157" s="228" t="s">
        <v>1</v>
      </c>
      <c r="N157" s="229" t="s">
        <v>41</v>
      </c>
      <c r="O157" s="78"/>
      <c r="P157" s="204">
        <f>O157*H157</f>
        <v>0</v>
      </c>
      <c r="Q157" s="204">
        <v>0</v>
      </c>
      <c r="R157" s="204">
        <f>Q157*H157</f>
        <v>0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785</v>
      </c>
      <c r="AT157" s="206" t="s">
        <v>237</v>
      </c>
      <c r="AU157" s="206" t="s">
        <v>83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207</v>
      </c>
      <c r="BM157" s="206" t="s">
        <v>493</v>
      </c>
    </row>
    <row r="158" s="2" customFormat="1" ht="24.15" customHeight="1">
      <c r="A158" s="34"/>
      <c r="B158" s="160"/>
      <c r="C158" s="194" t="s">
        <v>403</v>
      </c>
      <c r="D158" s="194" t="s">
        <v>203</v>
      </c>
      <c r="E158" s="195" t="s">
        <v>1060</v>
      </c>
      <c r="F158" s="196" t="s">
        <v>1860</v>
      </c>
      <c r="G158" s="197" t="s">
        <v>272</v>
      </c>
      <c r="H158" s="198">
        <v>90</v>
      </c>
      <c r="I158" s="199"/>
      <c r="J158" s="200">
        <f>ROUND(I158*H158,2)</f>
        <v>0</v>
      </c>
      <c r="K158" s="201"/>
      <c r="L158" s="35"/>
      <c r="M158" s="202" t="s">
        <v>1</v>
      </c>
      <c r="N158" s="203" t="s">
        <v>41</v>
      </c>
      <c r="O158" s="78"/>
      <c r="P158" s="204">
        <f>O158*H158</f>
        <v>0</v>
      </c>
      <c r="Q158" s="204">
        <v>0</v>
      </c>
      <c r="R158" s="204">
        <f>Q158*H158</f>
        <v>0</v>
      </c>
      <c r="S158" s="204">
        <v>0</v>
      </c>
      <c r="T158" s="205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6" t="s">
        <v>207</v>
      </c>
      <c r="AT158" s="206" t="s">
        <v>203</v>
      </c>
      <c r="AU158" s="206" t="s">
        <v>83</v>
      </c>
      <c r="AY158" s="15" t="s">
        <v>202</v>
      </c>
      <c r="BE158" s="207">
        <f>IF(N158="základná",J158,0)</f>
        <v>0</v>
      </c>
      <c r="BF158" s="207">
        <f>IF(N158="znížená",J158,0)</f>
        <v>0</v>
      </c>
      <c r="BG158" s="207">
        <f>IF(N158="zákl. prenesená",J158,0)</f>
        <v>0</v>
      </c>
      <c r="BH158" s="207">
        <f>IF(N158="zníž. prenesená",J158,0)</f>
        <v>0</v>
      </c>
      <c r="BI158" s="207">
        <f>IF(N158="nulová",J158,0)</f>
        <v>0</v>
      </c>
      <c r="BJ158" s="15" t="s">
        <v>115</v>
      </c>
      <c r="BK158" s="207">
        <f>ROUND(I158*H158,2)</f>
        <v>0</v>
      </c>
      <c r="BL158" s="15" t="s">
        <v>207</v>
      </c>
      <c r="BM158" s="206" t="s">
        <v>501</v>
      </c>
    </row>
    <row r="159" s="2" customFormat="1" ht="24.15" customHeight="1">
      <c r="A159" s="34"/>
      <c r="B159" s="160"/>
      <c r="C159" s="194" t="s">
        <v>407</v>
      </c>
      <c r="D159" s="194" t="s">
        <v>203</v>
      </c>
      <c r="E159" s="195" t="s">
        <v>1861</v>
      </c>
      <c r="F159" s="196" t="s">
        <v>1862</v>
      </c>
      <c r="G159" s="197" t="s">
        <v>272</v>
      </c>
      <c r="H159" s="198">
        <v>10</v>
      </c>
      <c r="I159" s="199"/>
      <c r="J159" s="200">
        <f>ROUND(I159*H159,2)</f>
        <v>0</v>
      </c>
      <c r="K159" s="201"/>
      <c r="L159" s="35"/>
      <c r="M159" s="202" t="s">
        <v>1</v>
      </c>
      <c r="N159" s="203" t="s">
        <v>41</v>
      </c>
      <c r="O159" s="78"/>
      <c r="P159" s="204">
        <f>O159*H159</f>
        <v>0</v>
      </c>
      <c r="Q159" s="204">
        <v>0</v>
      </c>
      <c r="R159" s="204">
        <f>Q159*H159</f>
        <v>0</v>
      </c>
      <c r="S159" s="204">
        <v>0</v>
      </c>
      <c r="T159" s="20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6" t="s">
        <v>207</v>
      </c>
      <c r="AT159" s="206" t="s">
        <v>203</v>
      </c>
      <c r="AU159" s="206" t="s">
        <v>83</v>
      </c>
      <c r="AY159" s="15" t="s">
        <v>202</v>
      </c>
      <c r="BE159" s="207">
        <f>IF(N159="základná",J159,0)</f>
        <v>0</v>
      </c>
      <c r="BF159" s="207">
        <f>IF(N159="znížená",J159,0)</f>
        <v>0</v>
      </c>
      <c r="BG159" s="207">
        <f>IF(N159="zákl. prenesená",J159,0)</f>
        <v>0</v>
      </c>
      <c r="BH159" s="207">
        <f>IF(N159="zníž. prenesená",J159,0)</f>
        <v>0</v>
      </c>
      <c r="BI159" s="207">
        <f>IF(N159="nulová",J159,0)</f>
        <v>0</v>
      </c>
      <c r="BJ159" s="15" t="s">
        <v>115</v>
      </c>
      <c r="BK159" s="207">
        <f>ROUND(I159*H159,2)</f>
        <v>0</v>
      </c>
      <c r="BL159" s="15" t="s">
        <v>207</v>
      </c>
      <c r="BM159" s="206" t="s">
        <v>509</v>
      </c>
    </row>
    <row r="160" s="2" customFormat="1" ht="33" customHeight="1">
      <c r="A160" s="34"/>
      <c r="B160" s="160"/>
      <c r="C160" s="194" t="s">
        <v>411</v>
      </c>
      <c r="D160" s="194" t="s">
        <v>203</v>
      </c>
      <c r="E160" s="195" t="s">
        <v>1863</v>
      </c>
      <c r="F160" s="196" t="s">
        <v>1864</v>
      </c>
      <c r="G160" s="197" t="s">
        <v>272</v>
      </c>
      <c r="H160" s="198">
        <v>100</v>
      </c>
      <c r="I160" s="199"/>
      <c r="J160" s="200">
        <f>ROUND(I160*H160,2)</f>
        <v>0</v>
      </c>
      <c r="K160" s="201"/>
      <c r="L160" s="35"/>
      <c r="M160" s="202" t="s">
        <v>1</v>
      </c>
      <c r="N160" s="203" t="s">
        <v>41</v>
      </c>
      <c r="O160" s="78"/>
      <c r="P160" s="204">
        <f>O160*H160</f>
        <v>0</v>
      </c>
      <c r="Q160" s="204">
        <v>0</v>
      </c>
      <c r="R160" s="204">
        <f>Q160*H160</f>
        <v>0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207</v>
      </c>
      <c r="AT160" s="206" t="s">
        <v>203</v>
      </c>
      <c r="AU160" s="206" t="s">
        <v>83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207</v>
      </c>
      <c r="BM160" s="206" t="s">
        <v>517</v>
      </c>
    </row>
    <row r="161" s="2" customFormat="1" ht="24.15" customHeight="1">
      <c r="A161" s="34"/>
      <c r="B161" s="160"/>
      <c r="C161" s="194" t="s">
        <v>415</v>
      </c>
      <c r="D161" s="194" t="s">
        <v>203</v>
      </c>
      <c r="E161" s="195" t="s">
        <v>1072</v>
      </c>
      <c r="F161" s="196" t="s">
        <v>1073</v>
      </c>
      <c r="G161" s="197" t="s">
        <v>272</v>
      </c>
      <c r="H161" s="198">
        <v>100</v>
      </c>
      <c r="I161" s="199"/>
      <c r="J161" s="200">
        <f>ROUND(I161*H161,2)</f>
        <v>0</v>
      </c>
      <c r="K161" s="201"/>
      <c r="L161" s="35"/>
      <c r="M161" s="202" t="s">
        <v>1</v>
      </c>
      <c r="N161" s="203" t="s">
        <v>41</v>
      </c>
      <c r="O161" s="78"/>
      <c r="P161" s="204">
        <f>O161*H161</f>
        <v>0</v>
      </c>
      <c r="Q161" s="204">
        <v>0</v>
      </c>
      <c r="R161" s="204">
        <f>Q161*H161</f>
        <v>0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207</v>
      </c>
      <c r="AT161" s="206" t="s">
        <v>203</v>
      </c>
      <c r="AU161" s="206" t="s">
        <v>83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207</v>
      </c>
      <c r="BM161" s="206" t="s">
        <v>525</v>
      </c>
    </row>
    <row r="162" s="2" customFormat="1" ht="16.5" customHeight="1">
      <c r="A162" s="34"/>
      <c r="B162" s="160"/>
      <c r="C162" s="219" t="s">
        <v>419</v>
      </c>
      <c r="D162" s="219" t="s">
        <v>237</v>
      </c>
      <c r="E162" s="220" t="s">
        <v>1865</v>
      </c>
      <c r="F162" s="221" t="s">
        <v>1866</v>
      </c>
      <c r="G162" s="222" t="s">
        <v>272</v>
      </c>
      <c r="H162" s="223">
        <v>100</v>
      </c>
      <c r="I162" s="224"/>
      <c r="J162" s="225">
        <f>ROUND(I162*H162,2)</f>
        <v>0</v>
      </c>
      <c r="K162" s="226"/>
      <c r="L162" s="227"/>
      <c r="M162" s="228" t="s">
        <v>1</v>
      </c>
      <c r="N162" s="229" t="s">
        <v>41</v>
      </c>
      <c r="O162" s="78"/>
      <c r="P162" s="204">
        <f>O162*H162</f>
        <v>0</v>
      </c>
      <c r="Q162" s="204">
        <v>0</v>
      </c>
      <c r="R162" s="204">
        <f>Q162*H162</f>
        <v>0</v>
      </c>
      <c r="S162" s="204">
        <v>0</v>
      </c>
      <c r="T162" s="205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6" t="s">
        <v>785</v>
      </c>
      <c r="AT162" s="206" t="s">
        <v>237</v>
      </c>
      <c r="AU162" s="206" t="s">
        <v>83</v>
      </c>
      <c r="AY162" s="15" t="s">
        <v>202</v>
      </c>
      <c r="BE162" s="207">
        <f>IF(N162="základná",J162,0)</f>
        <v>0</v>
      </c>
      <c r="BF162" s="207">
        <f>IF(N162="znížená",J162,0)</f>
        <v>0</v>
      </c>
      <c r="BG162" s="207">
        <f>IF(N162="zákl. prenesená",J162,0)</f>
        <v>0</v>
      </c>
      <c r="BH162" s="207">
        <f>IF(N162="zníž. prenesená",J162,0)</f>
        <v>0</v>
      </c>
      <c r="BI162" s="207">
        <f>IF(N162="nulová",J162,0)</f>
        <v>0</v>
      </c>
      <c r="BJ162" s="15" t="s">
        <v>115</v>
      </c>
      <c r="BK162" s="207">
        <f>ROUND(I162*H162,2)</f>
        <v>0</v>
      </c>
      <c r="BL162" s="15" t="s">
        <v>207</v>
      </c>
      <c r="BM162" s="206" t="s">
        <v>533</v>
      </c>
    </row>
    <row r="163" s="2" customFormat="1" ht="33" customHeight="1">
      <c r="A163" s="34"/>
      <c r="B163" s="160"/>
      <c r="C163" s="194" t="s">
        <v>424</v>
      </c>
      <c r="D163" s="194" t="s">
        <v>203</v>
      </c>
      <c r="E163" s="195" t="s">
        <v>1078</v>
      </c>
      <c r="F163" s="196" t="s">
        <v>1867</v>
      </c>
      <c r="G163" s="197" t="s">
        <v>272</v>
      </c>
      <c r="H163" s="198">
        <v>90</v>
      </c>
      <c r="I163" s="199"/>
      <c r="J163" s="200">
        <f>ROUND(I163*H163,2)</f>
        <v>0</v>
      </c>
      <c r="K163" s="201"/>
      <c r="L163" s="35"/>
      <c r="M163" s="202" t="s">
        <v>1</v>
      </c>
      <c r="N163" s="203" t="s">
        <v>41</v>
      </c>
      <c r="O163" s="78"/>
      <c r="P163" s="204">
        <f>O163*H163</f>
        <v>0</v>
      </c>
      <c r="Q163" s="204">
        <v>0</v>
      </c>
      <c r="R163" s="204">
        <f>Q163*H163</f>
        <v>0</v>
      </c>
      <c r="S163" s="204">
        <v>0</v>
      </c>
      <c r="T163" s="20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6" t="s">
        <v>207</v>
      </c>
      <c r="AT163" s="206" t="s">
        <v>203</v>
      </c>
      <c r="AU163" s="206" t="s">
        <v>83</v>
      </c>
      <c r="AY163" s="15" t="s">
        <v>202</v>
      </c>
      <c r="BE163" s="207">
        <f>IF(N163="základná",J163,0)</f>
        <v>0</v>
      </c>
      <c r="BF163" s="207">
        <f>IF(N163="znížená",J163,0)</f>
        <v>0</v>
      </c>
      <c r="BG163" s="207">
        <f>IF(N163="zákl. prenesená",J163,0)</f>
        <v>0</v>
      </c>
      <c r="BH163" s="207">
        <f>IF(N163="zníž. prenesená",J163,0)</f>
        <v>0</v>
      </c>
      <c r="BI163" s="207">
        <f>IF(N163="nulová",J163,0)</f>
        <v>0</v>
      </c>
      <c r="BJ163" s="15" t="s">
        <v>115</v>
      </c>
      <c r="BK163" s="207">
        <f>ROUND(I163*H163,2)</f>
        <v>0</v>
      </c>
      <c r="BL163" s="15" t="s">
        <v>207</v>
      </c>
      <c r="BM163" s="206" t="s">
        <v>541</v>
      </c>
    </row>
    <row r="164" s="2" customFormat="1" ht="33" customHeight="1">
      <c r="A164" s="34"/>
      <c r="B164" s="160"/>
      <c r="C164" s="194" t="s">
        <v>428</v>
      </c>
      <c r="D164" s="194" t="s">
        <v>203</v>
      </c>
      <c r="E164" s="195" t="s">
        <v>1868</v>
      </c>
      <c r="F164" s="196" t="s">
        <v>1869</v>
      </c>
      <c r="G164" s="197" t="s">
        <v>272</v>
      </c>
      <c r="H164" s="198">
        <v>10</v>
      </c>
      <c r="I164" s="199"/>
      <c r="J164" s="200">
        <f>ROUND(I164*H164,2)</f>
        <v>0</v>
      </c>
      <c r="K164" s="201"/>
      <c r="L164" s="35"/>
      <c r="M164" s="202" t="s">
        <v>1</v>
      </c>
      <c r="N164" s="203" t="s">
        <v>41</v>
      </c>
      <c r="O164" s="78"/>
      <c r="P164" s="204">
        <f>O164*H164</f>
        <v>0</v>
      </c>
      <c r="Q164" s="204">
        <v>0</v>
      </c>
      <c r="R164" s="204">
        <f>Q164*H164</f>
        <v>0</v>
      </c>
      <c r="S164" s="204">
        <v>0</v>
      </c>
      <c r="T164" s="20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6" t="s">
        <v>207</v>
      </c>
      <c r="AT164" s="206" t="s">
        <v>203</v>
      </c>
      <c r="AU164" s="206" t="s">
        <v>83</v>
      </c>
      <c r="AY164" s="15" t="s">
        <v>202</v>
      </c>
      <c r="BE164" s="207">
        <f>IF(N164="základná",J164,0)</f>
        <v>0</v>
      </c>
      <c r="BF164" s="207">
        <f>IF(N164="znížená",J164,0)</f>
        <v>0</v>
      </c>
      <c r="BG164" s="207">
        <f>IF(N164="zákl. prenesená",J164,0)</f>
        <v>0</v>
      </c>
      <c r="BH164" s="207">
        <f>IF(N164="zníž. prenesená",J164,0)</f>
        <v>0</v>
      </c>
      <c r="BI164" s="207">
        <f>IF(N164="nulová",J164,0)</f>
        <v>0</v>
      </c>
      <c r="BJ164" s="15" t="s">
        <v>115</v>
      </c>
      <c r="BK164" s="207">
        <f>ROUND(I164*H164,2)</f>
        <v>0</v>
      </c>
      <c r="BL164" s="15" t="s">
        <v>207</v>
      </c>
      <c r="BM164" s="206" t="s">
        <v>551</v>
      </c>
    </row>
    <row r="165" s="11" customFormat="1" ht="22.8" customHeight="1">
      <c r="A165" s="11"/>
      <c r="B165" s="183"/>
      <c r="C165" s="11"/>
      <c r="D165" s="184" t="s">
        <v>74</v>
      </c>
      <c r="E165" s="217" t="s">
        <v>1809</v>
      </c>
      <c r="F165" s="217" t="s">
        <v>1810</v>
      </c>
      <c r="G165" s="11"/>
      <c r="H165" s="11"/>
      <c r="I165" s="186"/>
      <c r="J165" s="218">
        <f>BK165</f>
        <v>0</v>
      </c>
      <c r="K165" s="11"/>
      <c r="L165" s="183"/>
      <c r="M165" s="188"/>
      <c r="N165" s="189"/>
      <c r="O165" s="189"/>
      <c r="P165" s="190">
        <f>SUM(P166:P168)</f>
        <v>0</v>
      </c>
      <c r="Q165" s="189"/>
      <c r="R165" s="190">
        <f>SUM(R166:R168)</f>
        <v>0</v>
      </c>
      <c r="S165" s="189"/>
      <c r="T165" s="191">
        <f>SUM(T166:T168)</f>
        <v>0</v>
      </c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R165" s="184" t="s">
        <v>218</v>
      </c>
      <c r="AT165" s="192" t="s">
        <v>74</v>
      </c>
      <c r="AU165" s="192" t="s">
        <v>83</v>
      </c>
      <c r="AY165" s="184" t="s">
        <v>202</v>
      </c>
      <c r="BK165" s="193">
        <f>SUM(BK166:BK168)</f>
        <v>0</v>
      </c>
    </row>
    <row r="166" s="2" customFormat="1" ht="24.15" customHeight="1">
      <c r="A166" s="34"/>
      <c r="B166" s="160"/>
      <c r="C166" s="194" t="s">
        <v>432</v>
      </c>
      <c r="D166" s="194" t="s">
        <v>203</v>
      </c>
      <c r="E166" s="195" t="s">
        <v>1811</v>
      </c>
      <c r="F166" s="196" t="s">
        <v>1812</v>
      </c>
      <c r="G166" s="197" t="s">
        <v>211</v>
      </c>
      <c r="H166" s="198">
        <v>32</v>
      </c>
      <c r="I166" s="199"/>
      <c r="J166" s="200">
        <f>ROUND(I166*H166,2)</f>
        <v>0</v>
      </c>
      <c r="K166" s="201"/>
      <c r="L166" s="35"/>
      <c r="M166" s="202" t="s">
        <v>1</v>
      </c>
      <c r="N166" s="203" t="s">
        <v>41</v>
      </c>
      <c r="O166" s="78"/>
      <c r="P166" s="204">
        <f>O166*H166</f>
        <v>0</v>
      </c>
      <c r="Q166" s="204">
        <v>0</v>
      </c>
      <c r="R166" s="204">
        <f>Q166*H166</f>
        <v>0</v>
      </c>
      <c r="S166" s="204">
        <v>0</v>
      </c>
      <c r="T166" s="20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6" t="s">
        <v>1813</v>
      </c>
      <c r="AT166" s="206" t="s">
        <v>203</v>
      </c>
      <c r="AU166" s="206" t="s">
        <v>115</v>
      </c>
      <c r="AY166" s="15" t="s">
        <v>202</v>
      </c>
      <c r="BE166" s="207">
        <f>IF(N166="základná",J166,0)</f>
        <v>0</v>
      </c>
      <c r="BF166" s="207">
        <f>IF(N166="znížená",J166,0)</f>
        <v>0</v>
      </c>
      <c r="BG166" s="207">
        <f>IF(N166="zákl. prenesená",J166,0)</f>
        <v>0</v>
      </c>
      <c r="BH166" s="207">
        <f>IF(N166="zníž. prenesená",J166,0)</f>
        <v>0</v>
      </c>
      <c r="BI166" s="207">
        <f>IF(N166="nulová",J166,0)</f>
        <v>0</v>
      </c>
      <c r="BJ166" s="15" t="s">
        <v>115</v>
      </c>
      <c r="BK166" s="207">
        <f>ROUND(I166*H166,2)</f>
        <v>0</v>
      </c>
      <c r="BL166" s="15" t="s">
        <v>1813</v>
      </c>
      <c r="BM166" s="206" t="s">
        <v>773</v>
      </c>
    </row>
    <row r="167" s="2" customFormat="1" ht="37.8" customHeight="1">
      <c r="A167" s="34"/>
      <c r="B167" s="160"/>
      <c r="C167" s="194" t="s">
        <v>436</v>
      </c>
      <c r="D167" s="194" t="s">
        <v>203</v>
      </c>
      <c r="E167" s="195" t="s">
        <v>1870</v>
      </c>
      <c r="F167" s="196" t="s">
        <v>1871</v>
      </c>
      <c r="G167" s="197" t="s">
        <v>211</v>
      </c>
      <c r="H167" s="198">
        <v>16</v>
      </c>
      <c r="I167" s="199"/>
      <c r="J167" s="200">
        <f>ROUND(I167*H167,2)</f>
        <v>0</v>
      </c>
      <c r="K167" s="201"/>
      <c r="L167" s="35"/>
      <c r="M167" s="202" t="s">
        <v>1</v>
      </c>
      <c r="N167" s="203" t="s">
        <v>41</v>
      </c>
      <c r="O167" s="78"/>
      <c r="P167" s="204">
        <f>O167*H167</f>
        <v>0</v>
      </c>
      <c r="Q167" s="204">
        <v>0</v>
      </c>
      <c r="R167" s="204">
        <f>Q167*H167</f>
        <v>0</v>
      </c>
      <c r="S167" s="204">
        <v>0</v>
      </c>
      <c r="T167" s="20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6" t="s">
        <v>1813</v>
      </c>
      <c r="AT167" s="206" t="s">
        <v>203</v>
      </c>
      <c r="AU167" s="206" t="s">
        <v>115</v>
      </c>
      <c r="AY167" s="15" t="s">
        <v>202</v>
      </c>
      <c r="BE167" s="207">
        <f>IF(N167="základná",J167,0)</f>
        <v>0</v>
      </c>
      <c r="BF167" s="207">
        <f>IF(N167="znížená",J167,0)</f>
        <v>0</v>
      </c>
      <c r="BG167" s="207">
        <f>IF(N167="zákl. prenesená",J167,0)</f>
        <v>0</v>
      </c>
      <c r="BH167" s="207">
        <f>IF(N167="zníž. prenesená",J167,0)</f>
        <v>0</v>
      </c>
      <c r="BI167" s="207">
        <f>IF(N167="nulová",J167,0)</f>
        <v>0</v>
      </c>
      <c r="BJ167" s="15" t="s">
        <v>115</v>
      </c>
      <c r="BK167" s="207">
        <f>ROUND(I167*H167,2)</f>
        <v>0</v>
      </c>
      <c r="BL167" s="15" t="s">
        <v>1813</v>
      </c>
      <c r="BM167" s="206" t="s">
        <v>207</v>
      </c>
    </row>
    <row r="168" s="2" customFormat="1" ht="24.15" customHeight="1">
      <c r="A168" s="34"/>
      <c r="B168" s="160"/>
      <c r="C168" s="194" t="s">
        <v>440</v>
      </c>
      <c r="D168" s="194" t="s">
        <v>203</v>
      </c>
      <c r="E168" s="195" t="s">
        <v>1872</v>
      </c>
      <c r="F168" s="196" t="s">
        <v>1873</v>
      </c>
      <c r="G168" s="197" t="s">
        <v>211</v>
      </c>
      <c r="H168" s="198">
        <v>16</v>
      </c>
      <c r="I168" s="199"/>
      <c r="J168" s="200">
        <f>ROUND(I168*H168,2)</f>
        <v>0</v>
      </c>
      <c r="K168" s="201"/>
      <c r="L168" s="35"/>
      <c r="M168" s="202" t="s">
        <v>1</v>
      </c>
      <c r="N168" s="203" t="s">
        <v>41</v>
      </c>
      <c r="O168" s="78"/>
      <c r="P168" s="204">
        <f>O168*H168</f>
        <v>0</v>
      </c>
      <c r="Q168" s="204">
        <v>0</v>
      </c>
      <c r="R168" s="204">
        <f>Q168*H168</f>
        <v>0</v>
      </c>
      <c r="S168" s="204">
        <v>0</v>
      </c>
      <c r="T168" s="205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6" t="s">
        <v>1813</v>
      </c>
      <c r="AT168" s="206" t="s">
        <v>203</v>
      </c>
      <c r="AU168" s="206" t="s">
        <v>115</v>
      </c>
      <c r="AY168" s="15" t="s">
        <v>202</v>
      </c>
      <c r="BE168" s="207">
        <f>IF(N168="základná",J168,0)</f>
        <v>0</v>
      </c>
      <c r="BF168" s="207">
        <f>IF(N168="znížená",J168,0)</f>
        <v>0</v>
      </c>
      <c r="BG168" s="207">
        <f>IF(N168="zákl. prenesená",J168,0)</f>
        <v>0</v>
      </c>
      <c r="BH168" s="207">
        <f>IF(N168="zníž. prenesená",J168,0)</f>
        <v>0</v>
      </c>
      <c r="BI168" s="207">
        <f>IF(N168="nulová",J168,0)</f>
        <v>0</v>
      </c>
      <c r="BJ168" s="15" t="s">
        <v>115</v>
      </c>
      <c r="BK168" s="207">
        <f>ROUND(I168*H168,2)</f>
        <v>0</v>
      </c>
      <c r="BL168" s="15" t="s">
        <v>1813</v>
      </c>
      <c r="BM168" s="206" t="s">
        <v>787</v>
      </c>
    </row>
    <row r="169" s="11" customFormat="1" ht="22.8" customHeight="1">
      <c r="A169" s="11"/>
      <c r="B169" s="183"/>
      <c r="C169" s="11"/>
      <c r="D169" s="184" t="s">
        <v>74</v>
      </c>
      <c r="E169" s="217" t="s">
        <v>180</v>
      </c>
      <c r="F169" s="217" t="s">
        <v>1816</v>
      </c>
      <c r="G169" s="11"/>
      <c r="H169" s="11"/>
      <c r="I169" s="186"/>
      <c r="J169" s="218">
        <f>BK169</f>
        <v>0</v>
      </c>
      <c r="K169" s="11"/>
      <c r="L169" s="183"/>
      <c r="M169" s="188"/>
      <c r="N169" s="189"/>
      <c r="O169" s="189"/>
      <c r="P169" s="190">
        <f>P170</f>
        <v>0</v>
      </c>
      <c r="Q169" s="189"/>
      <c r="R169" s="190">
        <f>R170</f>
        <v>0</v>
      </c>
      <c r="S169" s="189"/>
      <c r="T169" s="191">
        <f>T170</f>
        <v>0</v>
      </c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R169" s="184" t="s">
        <v>252</v>
      </c>
      <c r="AT169" s="192" t="s">
        <v>74</v>
      </c>
      <c r="AU169" s="192" t="s">
        <v>83</v>
      </c>
      <c r="AY169" s="184" t="s">
        <v>202</v>
      </c>
      <c r="BK169" s="193">
        <f>BK170</f>
        <v>0</v>
      </c>
    </row>
    <row r="170" s="2" customFormat="1" ht="44.25" customHeight="1">
      <c r="A170" s="34"/>
      <c r="B170" s="160"/>
      <c r="C170" s="194" t="s">
        <v>444</v>
      </c>
      <c r="D170" s="194" t="s">
        <v>203</v>
      </c>
      <c r="E170" s="195" t="s">
        <v>1438</v>
      </c>
      <c r="F170" s="196" t="s">
        <v>1439</v>
      </c>
      <c r="G170" s="197" t="s">
        <v>1819</v>
      </c>
      <c r="H170" s="198">
        <v>1</v>
      </c>
      <c r="I170" s="199"/>
      <c r="J170" s="200">
        <f>ROUND(I170*H170,2)</f>
        <v>0</v>
      </c>
      <c r="K170" s="201"/>
      <c r="L170" s="35"/>
      <c r="M170" s="208" t="s">
        <v>1</v>
      </c>
      <c r="N170" s="209" t="s">
        <v>41</v>
      </c>
      <c r="O170" s="210"/>
      <c r="P170" s="211">
        <f>O170*H170</f>
        <v>0</v>
      </c>
      <c r="Q170" s="211">
        <v>0</v>
      </c>
      <c r="R170" s="211">
        <f>Q170*H170</f>
        <v>0</v>
      </c>
      <c r="S170" s="211">
        <v>0</v>
      </c>
      <c r="T170" s="212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6" t="s">
        <v>218</v>
      </c>
      <c r="AT170" s="206" t="s">
        <v>203</v>
      </c>
      <c r="AU170" s="206" t="s">
        <v>115</v>
      </c>
      <c r="AY170" s="15" t="s">
        <v>202</v>
      </c>
      <c r="BE170" s="207">
        <f>IF(N170="základná",J170,0)</f>
        <v>0</v>
      </c>
      <c r="BF170" s="207">
        <f>IF(N170="znížená",J170,0)</f>
        <v>0</v>
      </c>
      <c r="BG170" s="207">
        <f>IF(N170="zákl. prenesená",J170,0)</f>
        <v>0</v>
      </c>
      <c r="BH170" s="207">
        <f>IF(N170="zníž. prenesená",J170,0)</f>
        <v>0</v>
      </c>
      <c r="BI170" s="207">
        <f>IF(N170="nulová",J170,0)</f>
        <v>0</v>
      </c>
      <c r="BJ170" s="15" t="s">
        <v>115</v>
      </c>
      <c r="BK170" s="207">
        <f>ROUND(I170*H170,2)</f>
        <v>0</v>
      </c>
      <c r="BL170" s="15" t="s">
        <v>218</v>
      </c>
      <c r="BM170" s="206" t="s">
        <v>1127</v>
      </c>
    </row>
    <row r="171" s="2" customFormat="1" ht="6.96" customHeight="1">
      <c r="A171" s="34"/>
      <c r="B171" s="61"/>
      <c r="C171" s="62"/>
      <c r="D171" s="62"/>
      <c r="E171" s="62"/>
      <c r="F171" s="62"/>
      <c r="G171" s="62"/>
      <c r="H171" s="62"/>
      <c r="I171" s="62"/>
      <c r="J171" s="62"/>
      <c r="K171" s="62"/>
      <c r="L171" s="35"/>
      <c r="M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</row>
  </sheetData>
  <autoFilter ref="C132:K170"/>
  <mergeCells count="17">
    <mergeCell ref="E7:H7"/>
    <mergeCell ref="E9:H9"/>
    <mergeCell ref="E11:H11"/>
    <mergeCell ref="E20:H20"/>
    <mergeCell ref="E29:H29"/>
    <mergeCell ref="E85:H85"/>
    <mergeCell ref="E87:H87"/>
    <mergeCell ref="E89:H89"/>
    <mergeCell ref="D105:F105"/>
    <mergeCell ref="D106:F106"/>
    <mergeCell ref="D107:F107"/>
    <mergeCell ref="D108:F108"/>
    <mergeCell ref="D109:F109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151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1874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224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J113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ROUND((SUM(BE113:BE120) + SUM(BE140:BE297)),  2)</f>
        <v>0</v>
      </c>
      <c r="G35" s="139"/>
      <c r="H35" s="139"/>
      <c r="I35" s="140">
        <v>0.23000000000000001</v>
      </c>
      <c r="J35" s="138">
        <f>ROUND(((SUM(BE113:BE120) + SUM(BE140:BE297))*I35),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ROUND((SUM(BF113:BF120) + SUM(BF140:BF297)),  2)</f>
        <v>0</v>
      </c>
      <c r="G36" s="34"/>
      <c r="H36" s="34"/>
      <c r="I36" s="142">
        <v>0.23000000000000001</v>
      </c>
      <c r="J36" s="141">
        <f>ROUND(((SUM(BF113:BF120) + SUM(BF140:BF297))*I36),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ROUND((SUM(BG113:BG120) + SUM(BG140:BG297)),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ROUND((SUM(BH113:BH120) + SUM(BH140:BH297)),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ROUND((SUM(BI113:BI120) + SUM(BI140:BI297)),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SO406.1 - CESTNÁ SVETELNÁ SIGNALIZÁCIA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J140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177</v>
      </c>
      <c r="E97" s="156"/>
      <c r="F97" s="156"/>
      <c r="G97" s="156"/>
      <c r="H97" s="156"/>
      <c r="I97" s="156"/>
      <c r="J97" s="157">
        <f>J141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2" customFormat="1" ht="19.92" customHeight="1">
      <c r="A98" s="12"/>
      <c r="B98" s="213"/>
      <c r="C98" s="12"/>
      <c r="D98" s="214" t="s">
        <v>323</v>
      </c>
      <c r="E98" s="215"/>
      <c r="F98" s="215"/>
      <c r="G98" s="215"/>
      <c r="H98" s="215"/>
      <c r="I98" s="215"/>
      <c r="J98" s="216">
        <f>J142</f>
        <v>0</v>
      </c>
      <c r="K98" s="12"/>
      <c r="L98" s="213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idden="1" s="12" customFormat="1" ht="19.92" customHeight="1">
      <c r="A99" s="12"/>
      <c r="B99" s="213"/>
      <c r="C99" s="12"/>
      <c r="D99" s="214" t="s">
        <v>324</v>
      </c>
      <c r="E99" s="215"/>
      <c r="F99" s="215"/>
      <c r="G99" s="215"/>
      <c r="H99" s="215"/>
      <c r="I99" s="215"/>
      <c r="J99" s="216">
        <f>J150</f>
        <v>0</v>
      </c>
      <c r="K99" s="12"/>
      <c r="L99" s="213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idden="1" s="12" customFormat="1" ht="19.92" customHeight="1">
      <c r="A100" s="12"/>
      <c r="B100" s="213"/>
      <c r="C100" s="12"/>
      <c r="D100" s="214" t="s">
        <v>557</v>
      </c>
      <c r="E100" s="215"/>
      <c r="F100" s="215"/>
      <c r="G100" s="215"/>
      <c r="H100" s="215"/>
      <c r="I100" s="215"/>
      <c r="J100" s="216">
        <f>J151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325</v>
      </c>
      <c r="E101" s="215"/>
      <c r="F101" s="215"/>
      <c r="G101" s="215"/>
      <c r="H101" s="215"/>
      <c r="I101" s="215"/>
      <c r="J101" s="216">
        <f>J155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12" customFormat="1" ht="19.92" customHeight="1">
      <c r="A102" s="12"/>
      <c r="B102" s="213"/>
      <c r="C102" s="12"/>
      <c r="D102" s="214" t="s">
        <v>227</v>
      </c>
      <c r="E102" s="215"/>
      <c r="F102" s="215"/>
      <c r="G102" s="215"/>
      <c r="H102" s="215"/>
      <c r="I102" s="215"/>
      <c r="J102" s="216">
        <f>J164</f>
        <v>0</v>
      </c>
      <c r="K102" s="12"/>
      <c r="L102" s="213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hidden="1" s="12" customFormat="1" ht="19.92" customHeight="1">
      <c r="A103" s="12"/>
      <c r="B103" s="213"/>
      <c r="C103" s="12"/>
      <c r="D103" s="214" t="s">
        <v>327</v>
      </c>
      <c r="E103" s="215"/>
      <c r="F103" s="215"/>
      <c r="G103" s="215"/>
      <c r="H103" s="215"/>
      <c r="I103" s="215"/>
      <c r="J103" s="216">
        <f>J165</f>
        <v>0</v>
      </c>
      <c r="K103" s="12"/>
      <c r="L103" s="213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hidden="1" s="9" customFormat="1" ht="24.96" customHeight="1">
      <c r="A104" s="9"/>
      <c r="B104" s="154"/>
      <c r="C104" s="9"/>
      <c r="D104" s="155" t="s">
        <v>924</v>
      </c>
      <c r="E104" s="156"/>
      <c r="F104" s="156"/>
      <c r="G104" s="156"/>
      <c r="H104" s="156"/>
      <c r="I104" s="156"/>
      <c r="J104" s="157">
        <f>J168</f>
        <v>0</v>
      </c>
      <c r="K104" s="9"/>
      <c r="L104" s="15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2" customFormat="1" ht="19.92" customHeight="1">
      <c r="A105" s="12"/>
      <c r="B105" s="213"/>
      <c r="C105" s="12"/>
      <c r="D105" s="214" t="s">
        <v>925</v>
      </c>
      <c r="E105" s="215"/>
      <c r="F105" s="215"/>
      <c r="G105" s="215"/>
      <c r="H105" s="215"/>
      <c r="I105" s="215"/>
      <c r="J105" s="216">
        <f>J169</f>
        <v>0</v>
      </c>
      <c r="K105" s="12"/>
      <c r="L105" s="213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</row>
    <row r="106" hidden="1" s="12" customFormat="1" ht="19.92" customHeight="1">
      <c r="A106" s="12"/>
      <c r="B106" s="213"/>
      <c r="C106" s="12"/>
      <c r="D106" s="214" t="s">
        <v>1875</v>
      </c>
      <c r="E106" s="215"/>
      <c r="F106" s="215"/>
      <c r="G106" s="215"/>
      <c r="H106" s="215"/>
      <c r="I106" s="215"/>
      <c r="J106" s="216">
        <f>J186</f>
        <v>0</v>
      </c>
      <c r="K106" s="12"/>
      <c r="L106" s="213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hidden="1" s="9" customFormat="1" ht="24.96" customHeight="1">
      <c r="A107" s="9"/>
      <c r="B107" s="154"/>
      <c r="C107" s="9"/>
      <c r="D107" s="155" t="s">
        <v>1876</v>
      </c>
      <c r="E107" s="156"/>
      <c r="F107" s="156"/>
      <c r="G107" s="156"/>
      <c r="H107" s="156"/>
      <c r="I107" s="156"/>
      <c r="J107" s="157">
        <f>J209</f>
        <v>0</v>
      </c>
      <c r="K107" s="9"/>
      <c r="L107" s="15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9" customFormat="1" ht="24.96" customHeight="1">
      <c r="A108" s="9"/>
      <c r="B108" s="154"/>
      <c r="C108" s="9"/>
      <c r="D108" s="155" t="s">
        <v>694</v>
      </c>
      <c r="E108" s="156"/>
      <c r="F108" s="156"/>
      <c r="G108" s="156"/>
      <c r="H108" s="156"/>
      <c r="I108" s="156"/>
      <c r="J108" s="157">
        <f>J259</f>
        <v>0</v>
      </c>
      <c r="K108" s="9"/>
      <c r="L108" s="154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12" customFormat="1" ht="19.92" customHeight="1">
      <c r="A109" s="12"/>
      <c r="B109" s="213"/>
      <c r="C109" s="12"/>
      <c r="D109" s="214" t="s">
        <v>1877</v>
      </c>
      <c r="E109" s="215"/>
      <c r="F109" s="215"/>
      <c r="G109" s="215"/>
      <c r="H109" s="215"/>
      <c r="I109" s="215"/>
      <c r="J109" s="216">
        <f>J260</f>
        <v>0</v>
      </c>
      <c r="K109" s="12"/>
      <c r="L109" s="213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</row>
    <row r="110" hidden="1" s="12" customFormat="1" ht="19.92" customHeight="1">
      <c r="A110" s="12"/>
      <c r="B110" s="213"/>
      <c r="C110" s="12"/>
      <c r="D110" s="214" t="s">
        <v>559</v>
      </c>
      <c r="E110" s="215"/>
      <c r="F110" s="215"/>
      <c r="G110" s="215"/>
      <c r="H110" s="215"/>
      <c r="I110" s="215"/>
      <c r="J110" s="216">
        <f>J294</f>
        <v>0</v>
      </c>
      <c r="K110" s="12"/>
      <c r="L110" s="213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</row>
    <row r="111" hidden="1" s="2" customFormat="1" ht="21.84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hidden="1" s="2" customFormat="1" ht="6.96" customHeight="1">
      <c r="A112" s="34"/>
      <c r="B112" s="35"/>
      <c r="C112" s="34"/>
      <c r="D112" s="34"/>
      <c r="E112" s="34"/>
      <c r="F112" s="34"/>
      <c r="G112" s="34"/>
      <c r="H112" s="34"/>
      <c r="I112" s="34"/>
      <c r="J112" s="34"/>
      <c r="K112" s="34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hidden="1" s="2" customFormat="1" ht="29.28" customHeight="1">
      <c r="A113" s="34"/>
      <c r="B113" s="35"/>
      <c r="C113" s="153" t="s">
        <v>178</v>
      </c>
      <c r="D113" s="34"/>
      <c r="E113" s="34"/>
      <c r="F113" s="34"/>
      <c r="G113" s="34"/>
      <c r="H113" s="34"/>
      <c r="I113" s="34"/>
      <c r="J113" s="158">
        <f>ROUND(J114 + J115 + J116 + J117 + J118 + J119,2)</f>
        <v>0</v>
      </c>
      <c r="K113" s="34"/>
      <c r="L113" s="56"/>
      <c r="N113" s="159" t="s">
        <v>39</v>
      </c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hidden="1" s="2" customFormat="1" ht="18" customHeight="1">
      <c r="A114" s="34"/>
      <c r="B114" s="160"/>
      <c r="C114" s="161"/>
      <c r="D114" s="162" t="s">
        <v>228</v>
      </c>
      <c r="E114" s="163"/>
      <c r="F114" s="163"/>
      <c r="G114" s="161"/>
      <c r="H114" s="161"/>
      <c r="I114" s="161"/>
      <c r="J114" s="164">
        <v>0</v>
      </c>
      <c r="K114" s="161"/>
      <c r="L114" s="165"/>
      <c r="M114" s="166"/>
      <c r="N114" s="167" t="s">
        <v>41</v>
      </c>
      <c r="O114" s="166"/>
      <c r="P114" s="166"/>
      <c r="Q114" s="166"/>
      <c r="R114" s="166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8" t="s">
        <v>180</v>
      </c>
      <c r="AZ114" s="166"/>
      <c r="BA114" s="166"/>
      <c r="BB114" s="166"/>
      <c r="BC114" s="166"/>
      <c r="BD114" s="166"/>
      <c r="BE114" s="169">
        <f>IF(N114="základná",J114,0)</f>
        <v>0</v>
      </c>
      <c r="BF114" s="169">
        <f>IF(N114="znížená",J114,0)</f>
        <v>0</v>
      </c>
      <c r="BG114" s="169">
        <f>IF(N114="zákl. prenesená",J114,0)</f>
        <v>0</v>
      </c>
      <c r="BH114" s="169">
        <f>IF(N114="zníž. prenesená",J114,0)</f>
        <v>0</v>
      </c>
      <c r="BI114" s="169">
        <f>IF(N114="nulová",J114,0)</f>
        <v>0</v>
      </c>
      <c r="BJ114" s="168" t="s">
        <v>115</v>
      </c>
      <c r="BK114" s="166"/>
      <c r="BL114" s="166"/>
      <c r="BM114" s="166"/>
    </row>
    <row r="115" hidden="1" s="2" customFormat="1" ht="18" customHeight="1">
      <c r="A115" s="34"/>
      <c r="B115" s="160"/>
      <c r="C115" s="161"/>
      <c r="D115" s="162" t="s">
        <v>230</v>
      </c>
      <c r="E115" s="163"/>
      <c r="F115" s="163"/>
      <c r="G115" s="161"/>
      <c r="H115" s="161"/>
      <c r="I115" s="161"/>
      <c r="J115" s="164">
        <v>0</v>
      </c>
      <c r="K115" s="161"/>
      <c r="L115" s="165"/>
      <c r="M115" s="166"/>
      <c r="N115" s="167" t="s">
        <v>41</v>
      </c>
      <c r="O115" s="166"/>
      <c r="P115" s="166"/>
      <c r="Q115" s="166"/>
      <c r="R115" s="166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8" t="s">
        <v>180</v>
      </c>
      <c r="AZ115" s="166"/>
      <c r="BA115" s="166"/>
      <c r="BB115" s="166"/>
      <c r="BC115" s="166"/>
      <c r="BD115" s="166"/>
      <c r="BE115" s="169">
        <f>IF(N115="základná",J115,0)</f>
        <v>0</v>
      </c>
      <c r="BF115" s="169">
        <f>IF(N115="znížená",J115,0)</f>
        <v>0</v>
      </c>
      <c r="BG115" s="169">
        <f>IF(N115="zákl. prenesená",J115,0)</f>
        <v>0</v>
      </c>
      <c r="BH115" s="169">
        <f>IF(N115="zníž. prenesená",J115,0)</f>
        <v>0</v>
      </c>
      <c r="BI115" s="169">
        <f>IF(N115="nulová",J115,0)</f>
        <v>0</v>
      </c>
      <c r="BJ115" s="168" t="s">
        <v>115</v>
      </c>
      <c r="BK115" s="166"/>
      <c r="BL115" s="166"/>
      <c r="BM115" s="166"/>
    </row>
    <row r="116" hidden="1" s="2" customFormat="1" ht="18" customHeight="1">
      <c r="A116" s="34"/>
      <c r="B116" s="160"/>
      <c r="C116" s="161"/>
      <c r="D116" s="162" t="s">
        <v>229</v>
      </c>
      <c r="E116" s="163"/>
      <c r="F116" s="163"/>
      <c r="G116" s="161"/>
      <c r="H116" s="161"/>
      <c r="I116" s="161"/>
      <c r="J116" s="164">
        <v>0</v>
      </c>
      <c r="K116" s="161"/>
      <c r="L116" s="165"/>
      <c r="M116" s="166"/>
      <c r="N116" s="167" t="s">
        <v>41</v>
      </c>
      <c r="O116" s="166"/>
      <c r="P116" s="166"/>
      <c r="Q116" s="166"/>
      <c r="R116" s="166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6"/>
      <c r="AG116" s="166"/>
      <c r="AH116" s="166"/>
      <c r="AI116" s="166"/>
      <c r="AJ116" s="166"/>
      <c r="AK116" s="166"/>
      <c r="AL116" s="166"/>
      <c r="AM116" s="166"/>
      <c r="AN116" s="166"/>
      <c r="AO116" s="166"/>
      <c r="AP116" s="166"/>
      <c r="AQ116" s="166"/>
      <c r="AR116" s="166"/>
      <c r="AS116" s="166"/>
      <c r="AT116" s="166"/>
      <c r="AU116" s="166"/>
      <c r="AV116" s="166"/>
      <c r="AW116" s="166"/>
      <c r="AX116" s="166"/>
      <c r="AY116" s="168" t="s">
        <v>180</v>
      </c>
      <c r="AZ116" s="166"/>
      <c r="BA116" s="166"/>
      <c r="BB116" s="166"/>
      <c r="BC116" s="166"/>
      <c r="BD116" s="166"/>
      <c r="BE116" s="169">
        <f>IF(N116="základná",J116,0)</f>
        <v>0</v>
      </c>
      <c r="BF116" s="169">
        <f>IF(N116="znížená",J116,0)</f>
        <v>0</v>
      </c>
      <c r="BG116" s="169">
        <f>IF(N116="zákl. prenesená",J116,0)</f>
        <v>0</v>
      </c>
      <c r="BH116" s="169">
        <f>IF(N116="zníž. prenesená",J116,0)</f>
        <v>0</v>
      </c>
      <c r="BI116" s="169">
        <f>IF(N116="nulová",J116,0)</f>
        <v>0</v>
      </c>
      <c r="BJ116" s="168" t="s">
        <v>115</v>
      </c>
      <c r="BK116" s="166"/>
      <c r="BL116" s="166"/>
      <c r="BM116" s="166"/>
    </row>
    <row r="117" hidden="1" s="2" customFormat="1" ht="18" customHeight="1">
      <c r="A117" s="34"/>
      <c r="B117" s="160"/>
      <c r="C117" s="161"/>
      <c r="D117" s="162" t="s">
        <v>1878</v>
      </c>
      <c r="E117" s="163"/>
      <c r="F117" s="163"/>
      <c r="G117" s="161"/>
      <c r="H117" s="161"/>
      <c r="I117" s="161"/>
      <c r="J117" s="164">
        <v>0</v>
      </c>
      <c r="K117" s="161"/>
      <c r="L117" s="165"/>
      <c r="M117" s="166"/>
      <c r="N117" s="167" t="s">
        <v>41</v>
      </c>
      <c r="O117" s="166"/>
      <c r="P117" s="166"/>
      <c r="Q117" s="166"/>
      <c r="R117" s="166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6"/>
      <c r="AG117" s="166"/>
      <c r="AH117" s="166"/>
      <c r="AI117" s="166"/>
      <c r="AJ117" s="166"/>
      <c r="AK117" s="166"/>
      <c r="AL117" s="166"/>
      <c r="AM117" s="166"/>
      <c r="AN117" s="166"/>
      <c r="AO117" s="166"/>
      <c r="AP117" s="166"/>
      <c r="AQ117" s="166"/>
      <c r="AR117" s="166"/>
      <c r="AS117" s="166"/>
      <c r="AT117" s="166"/>
      <c r="AU117" s="166"/>
      <c r="AV117" s="166"/>
      <c r="AW117" s="166"/>
      <c r="AX117" s="166"/>
      <c r="AY117" s="168" t="s">
        <v>180</v>
      </c>
      <c r="AZ117" s="166"/>
      <c r="BA117" s="166"/>
      <c r="BB117" s="166"/>
      <c r="BC117" s="166"/>
      <c r="BD117" s="166"/>
      <c r="BE117" s="169">
        <f>IF(N117="základná",J117,0)</f>
        <v>0</v>
      </c>
      <c r="BF117" s="169">
        <f>IF(N117="znížená",J117,0)</f>
        <v>0</v>
      </c>
      <c r="BG117" s="169">
        <f>IF(N117="zákl. prenesená",J117,0)</f>
        <v>0</v>
      </c>
      <c r="BH117" s="169">
        <f>IF(N117="zníž. prenesená",J117,0)</f>
        <v>0</v>
      </c>
      <c r="BI117" s="169">
        <f>IF(N117="nulová",J117,0)</f>
        <v>0</v>
      </c>
      <c r="BJ117" s="168" t="s">
        <v>115</v>
      </c>
      <c r="BK117" s="166"/>
      <c r="BL117" s="166"/>
      <c r="BM117" s="166"/>
    </row>
    <row r="118" hidden="1" s="2" customFormat="1" ht="18" customHeight="1">
      <c r="A118" s="34"/>
      <c r="B118" s="160"/>
      <c r="C118" s="161"/>
      <c r="D118" s="162" t="s">
        <v>232</v>
      </c>
      <c r="E118" s="163"/>
      <c r="F118" s="163"/>
      <c r="G118" s="161"/>
      <c r="H118" s="161"/>
      <c r="I118" s="161"/>
      <c r="J118" s="164">
        <v>0</v>
      </c>
      <c r="K118" s="161"/>
      <c r="L118" s="165"/>
      <c r="M118" s="166"/>
      <c r="N118" s="167" t="s">
        <v>41</v>
      </c>
      <c r="O118" s="166"/>
      <c r="P118" s="166"/>
      <c r="Q118" s="166"/>
      <c r="R118" s="166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6"/>
      <c r="AG118" s="166"/>
      <c r="AH118" s="166"/>
      <c r="AI118" s="166"/>
      <c r="AJ118" s="166"/>
      <c r="AK118" s="166"/>
      <c r="AL118" s="166"/>
      <c r="AM118" s="166"/>
      <c r="AN118" s="166"/>
      <c r="AO118" s="166"/>
      <c r="AP118" s="166"/>
      <c r="AQ118" s="166"/>
      <c r="AR118" s="166"/>
      <c r="AS118" s="166"/>
      <c r="AT118" s="166"/>
      <c r="AU118" s="166"/>
      <c r="AV118" s="166"/>
      <c r="AW118" s="166"/>
      <c r="AX118" s="166"/>
      <c r="AY118" s="168" t="s">
        <v>180</v>
      </c>
      <c r="AZ118" s="166"/>
      <c r="BA118" s="166"/>
      <c r="BB118" s="166"/>
      <c r="BC118" s="166"/>
      <c r="BD118" s="166"/>
      <c r="BE118" s="169">
        <f>IF(N118="základná",J118,0)</f>
        <v>0</v>
      </c>
      <c r="BF118" s="169">
        <f>IF(N118="znížená",J118,0)</f>
        <v>0</v>
      </c>
      <c r="BG118" s="169">
        <f>IF(N118="zákl. prenesená",J118,0)</f>
        <v>0</v>
      </c>
      <c r="BH118" s="169">
        <f>IF(N118="zníž. prenesená",J118,0)</f>
        <v>0</v>
      </c>
      <c r="BI118" s="169">
        <f>IF(N118="nulová",J118,0)</f>
        <v>0</v>
      </c>
      <c r="BJ118" s="168" t="s">
        <v>115</v>
      </c>
      <c r="BK118" s="166"/>
      <c r="BL118" s="166"/>
      <c r="BM118" s="166"/>
    </row>
    <row r="119" hidden="1" s="2" customFormat="1" ht="18" customHeight="1">
      <c r="A119" s="34"/>
      <c r="B119" s="160"/>
      <c r="C119" s="161"/>
      <c r="D119" s="163" t="s">
        <v>185</v>
      </c>
      <c r="E119" s="161"/>
      <c r="F119" s="161"/>
      <c r="G119" s="161"/>
      <c r="H119" s="161"/>
      <c r="I119" s="161"/>
      <c r="J119" s="164">
        <f>ROUND(J30*T119,2)</f>
        <v>0</v>
      </c>
      <c r="K119" s="161"/>
      <c r="L119" s="165"/>
      <c r="M119" s="166"/>
      <c r="N119" s="167" t="s">
        <v>41</v>
      </c>
      <c r="O119" s="166"/>
      <c r="P119" s="166"/>
      <c r="Q119" s="166"/>
      <c r="R119" s="166"/>
      <c r="S119" s="161"/>
      <c r="T119" s="161"/>
      <c r="U119" s="161"/>
      <c r="V119" s="161"/>
      <c r="W119" s="161"/>
      <c r="X119" s="161"/>
      <c r="Y119" s="161"/>
      <c r="Z119" s="161"/>
      <c r="AA119" s="161"/>
      <c r="AB119" s="161"/>
      <c r="AC119" s="161"/>
      <c r="AD119" s="161"/>
      <c r="AE119" s="161"/>
      <c r="AF119" s="166"/>
      <c r="AG119" s="166"/>
      <c r="AH119" s="166"/>
      <c r="AI119" s="166"/>
      <c r="AJ119" s="166"/>
      <c r="AK119" s="166"/>
      <c r="AL119" s="166"/>
      <c r="AM119" s="166"/>
      <c r="AN119" s="166"/>
      <c r="AO119" s="166"/>
      <c r="AP119" s="166"/>
      <c r="AQ119" s="166"/>
      <c r="AR119" s="166"/>
      <c r="AS119" s="166"/>
      <c r="AT119" s="166"/>
      <c r="AU119" s="166"/>
      <c r="AV119" s="166"/>
      <c r="AW119" s="166"/>
      <c r="AX119" s="166"/>
      <c r="AY119" s="168" t="s">
        <v>186</v>
      </c>
      <c r="AZ119" s="166"/>
      <c r="BA119" s="166"/>
      <c r="BB119" s="166"/>
      <c r="BC119" s="166"/>
      <c r="BD119" s="166"/>
      <c r="BE119" s="169">
        <f>IF(N119="základná",J119,0)</f>
        <v>0</v>
      </c>
      <c r="BF119" s="169">
        <f>IF(N119="znížená",J119,0)</f>
        <v>0</v>
      </c>
      <c r="BG119" s="169">
        <f>IF(N119="zákl. prenesená",J119,0)</f>
        <v>0</v>
      </c>
      <c r="BH119" s="169">
        <f>IF(N119="zníž. prenesená",J119,0)</f>
        <v>0</v>
      </c>
      <c r="BI119" s="169">
        <f>IF(N119="nulová",J119,0)</f>
        <v>0</v>
      </c>
      <c r="BJ119" s="168" t="s">
        <v>115</v>
      </c>
      <c r="BK119" s="166"/>
      <c r="BL119" s="166"/>
      <c r="BM119" s="166"/>
    </row>
    <row r="120" hidden="1" s="2" customFormat="1">
      <c r="A120" s="34"/>
      <c r="B120" s="35"/>
      <c r="C120" s="34"/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hidden="1" s="2" customFormat="1" ht="29.28" customHeight="1">
      <c r="A121" s="34"/>
      <c r="B121" s="35"/>
      <c r="C121" s="170" t="s">
        <v>187</v>
      </c>
      <c r="D121" s="143"/>
      <c r="E121" s="143"/>
      <c r="F121" s="143"/>
      <c r="G121" s="143"/>
      <c r="H121" s="143"/>
      <c r="I121" s="143"/>
      <c r="J121" s="171">
        <f>ROUND(J96+J113,2)</f>
        <v>0</v>
      </c>
      <c r="K121" s="143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hidden="1" s="2" customFormat="1" ht="6.96" customHeight="1">
      <c r="A122" s="34"/>
      <c r="B122" s="61"/>
      <c r="C122" s="62"/>
      <c r="D122" s="62"/>
      <c r="E122" s="62"/>
      <c r="F122" s="62"/>
      <c r="G122" s="62"/>
      <c r="H122" s="62"/>
      <c r="I122" s="62"/>
      <c r="J122" s="62"/>
      <c r="K122" s="62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hidden="1"/>
    <row r="124" hidden="1"/>
    <row r="125" hidden="1"/>
    <row r="126" s="2" customFormat="1" ht="6.96" customHeight="1">
      <c r="A126" s="34"/>
      <c r="B126" s="63"/>
      <c r="C126" s="64"/>
      <c r="D126" s="64"/>
      <c r="E126" s="64"/>
      <c r="F126" s="64"/>
      <c r="G126" s="64"/>
      <c r="H126" s="64"/>
      <c r="I126" s="64"/>
      <c r="J126" s="64"/>
      <c r="K126" s="6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24.96" customHeight="1">
      <c r="A127" s="34"/>
      <c r="B127" s="35"/>
      <c r="C127" s="19" t="s">
        <v>188</v>
      </c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15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6.5" customHeight="1">
      <c r="A130" s="34"/>
      <c r="B130" s="35"/>
      <c r="C130" s="34"/>
      <c r="D130" s="34"/>
      <c r="E130" s="130" t="str">
        <f>E7</f>
        <v>Tlačiarne – úprava dopravnej infraštruktúry - Mesto Košice</v>
      </c>
      <c r="F130" s="28"/>
      <c r="G130" s="28"/>
      <c r="H130" s="28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2" customHeight="1">
      <c r="A131" s="34"/>
      <c r="B131" s="35"/>
      <c r="C131" s="28" t="s">
        <v>168</v>
      </c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6.5" customHeight="1">
      <c r="A132" s="34"/>
      <c r="B132" s="35"/>
      <c r="C132" s="34"/>
      <c r="D132" s="34"/>
      <c r="E132" s="68" t="str">
        <f>E9</f>
        <v>SO406.1 - CESTNÁ SVETELNÁ SIGNALIZÁCIA</v>
      </c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6.96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2" customHeight="1">
      <c r="A134" s="34"/>
      <c r="B134" s="35"/>
      <c r="C134" s="28" t="s">
        <v>19</v>
      </c>
      <c r="D134" s="34"/>
      <c r="E134" s="34"/>
      <c r="F134" s="23" t="str">
        <f>F12</f>
        <v>ul. Letná, Košice</v>
      </c>
      <c r="G134" s="34"/>
      <c r="H134" s="34"/>
      <c r="I134" s="28" t="s">
        <v>21</v>
      </c>
      <c r="J134" s="70" t="str">
        <f>IF(J12="","",J12)</f>
        <v>9. 8. 2026</v>
      </c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6.96" customHeight="1">
      <c r="A135" s="34"/>
      <c r="B135" s="35"/>
      <c r="C135" s="34"/>
      <c r="D135" s="34"/>
      <c r="E135" s="34"/>
      <c r="F135" s="34"/>
      <c r="G135" s="34"/>
      <c r="H135" s="34"/>
      <c r="I135" s="34"/>
      <c r="J135" s="34"/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25.65" customHeight="1">
      <c r="A136" s="34"/>
      <c r="B136" s="35"/>
      <c r="C136" s="28" t="s">
        <v>23</v>
      </c>
      <c r="D136" s="34"/>
      <c r="E136" s="34"/>
      <c r="F136" s="23" t="str">
        <f>E15</f>
        <v>Mesto Košice, Trieda SNP 48/A, 04011 Košice</v>
      </c>
      <c r="G136" s="34"/>
      <c r="H136" s="34"/>
      <c r="I136" s="28" t="s">
        <v>29</v>
      </c>
      <c r="J136" s="32" t="str">
        <f>E21</f>
        <v>d.g.A design graphic architecture s.r.o</v>
      </c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15.15" customHeight="1">
      <c r="A137" s="34"/>
      <c r="B137" s="35"/>
      <c r="C137" s="28" t="s">
        <v>27</v>
      </c>
      <c r="D137" s="34"/>
      <c r="E137" s="34"/>
      <c r="F137" s="23" t="str">
        <f>IF(E18="","",E18)</f>
        <v>Vyplň údaj</v>
      </c>
      <c r="G137" s="34"/>
      <c r="H137" s="34"/>
      <c r="I137" s="28" t="s">
        <v>32</v>
      </c>
      <c r="J137" s="32" t="str">
        <f>E24</f>
        <v xml:space="preserve"> </v>
      </c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2" customFormat="1" ht="10.32" customHeight="1">
      <c r="A138" s="34"/>
      <c r="B138" s="35"/>
      <c r="C138" s="34"/>
      <c r="D138" s="34"/>
      <c r="E138" s="34"/>
      <c r="F138" s="34"/>
      <c r="G138" s="34"/>
      <c r="H138" s="34"/>
      <c r="I138" s="34"/>
      <c r="J138" s="34"/>
      <c r="K138" s="34"/>
      <c r="L138" s="56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="10" customFormat="1" ht="29.28" customHeight="1">
      <c r="A139" s="172"/>
      <c r="B139" s="173"/>
      <c r="C139" s="174" t="s">
        <v>189</v>
      </c>
      <c r="D139" s="175" t="s">
        <v>60</v>
      </c>
      <c r="E139" s="175" t="s">
        <v>56</v>
      </c>
      <c r="F139" s="175" t="s">
        <v>57</v>
      </c>
      <c r="G139" s="175" t="s">
        <v>190</v>
      </c>
      <c r="H139" s="175" t="s">
        <v>191</v>
      </c>
      <c r="I139" s="175" t="s">
        <v>192</v>
      </c>
      <c r="J139" s="176" t="s">
        <v>174</v>
      </c>
      <c r="K139" s="177" t="s">
        <v>193</v>
      </c>
      <c r="L139" s="178"/>
      <c r="M139" s="87" t="s">
        <v>1</v>
      </c>
      <c r="N139" s="88" t="s">
        <v>39</v>
      </c>
      <c r="O139" s="88" t="s">
        <v>194</v>
      </c>
      <c r="P139" s="88" t="s">
        <v>195</v>
      </c>
      <c r="Q139" s="88" t="s">
        <v>196</v>
      </c>
      <c r="R139" s="88" t="s">
        <v>197</v>
      </c>
      <c r="S139" s="88" t="s">
        <v>198</v>
      </c>
      <c r="T139" s="89" t="s">
        <v>199</v>
      </c>
      <c r="U139" s="172"/>
      <c r="V139" s="172"/>
      <c r="W139" s="172"/>
      <c r="X139" s="172"/>
      <c r="Y139" s="172"/>
      <c r="Z139" s="172"/>
      <c r="AA139" s="172"/>
      <c r="AB139" s="172"/>
      <c r="AC139" s="172"/>
      <c r="AD139" s="172"/>
      <c r="AE139" s="172"/>
    </row>
    <row r="140" s="2" customFormat="1" ht="22.8" customHeight="1">
      <c r="A140" s="34"/>
      <c r="B140" s="35"/>
      <c r="C140" s="94" t="s">
        <v>170</v>
      </c>
      <c r="D140" s="34"/>
      <c r="E140" s="34"/>
      <c r="F140" s="34"/>
      <c r="G140" s="34"/>
      <c r="H140" s="34"/>
      <c r="I140" s="34"/>
      <c r="J140" s="179">
        <f>BK140</f>
        <v>0</v>
      </c>
      <c r="K140" s="34"/>
      <c r="L140" s="35"/>
      <c r="M140" s="90"/>
      <c r="N140" s="74"/>
      <c r="O140" s="91"/>
      <c r="P140" s="180">
        <f>P141+P168+P209+P259</f>
        <v>0</v>
      </c>
      <c r="Q140" s="91"/>
      <c r="R140" s="180">
        <f>R141+R168+R209+R259</f>
        <v>98.799208000000007</v>
      </c>
      <c r="S140" s="91"/>
      <c r="T140" s="181">
        <f>T141+T168+T209+T259</f>
        <v>58.217500000000001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T140" s="15" t="s">
        <v>74</v>
      </c>
      <c r="AU140" s="15" t="s">
        <v>176</v>
      </c>
      <c r="BK140" s="182">
        <f>BK141+BK168+BK209+BK259</f>
        <v>0</v>
      </c>
    </row>
    <row r="141" s="11" customFormat="1" ht="25.92" customHeight="1">
      <c r="A141" s="11"/>
      <c r="B141" s="183"/>
      <c r="C141" s="11"/>
      <c r="D141" s="184" t="s">
        <v>74</v>
      </c>
      <c r="E141" s="185" t="s">
        <v>200</v>
      </c>
      <c r="F141" s="185" t="s">
        <v>201</v>
      </c>
      <c r="G141" s="11"/>
      <c r="H141" s="11"/>
      <c r="I141" s="186"/>
      <c r="J141" s="187">
        <f>BK141</f>
        <v>0</v>
      </c>
      <c r="K141" s="11"/>
      <c r="L141" s="183"/>
      <c r="M141" s="188"/>
      <c r="N141" s="189"/>
      <c r="O141" s="189"/>
      <c r="P141" s="190">
        <f>P142+P150+P151+P155+P164+P165</f>
        <v>0</v>
      </c>
      <c r="Q141" s="189"/>
      <c r="R141" s="190">
        <f>R142+R150+R151+R155+R164+R165</f>
        <v>36.626115999999996</v>
      </c>
      <c r="S141" s="189"/>
      <c r="T141" s="191">
        <f>T142+T150+T151+T155+T164+T165</f>
        <v>57.761499999999998</v>
      </c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R141" s="184" t="s">
        <v>83</v>
      </c>
      <c r="AT141" s="192" t="s">
        <v>74</v>
      </c>
      <c r="AU141" s="192" t="s">
        <v>75</v>
      </c>
      <c r="AY141" s="184" t="s">
        <v>202</v>
      </c>
      <c r="BK141" s="193">
        <f>BK142+BK150+BK151+BK155+BK164+BK165</f>
        <v>0</v>
      </c>
    </row>
    <row r="142" s="11" customFormat="1" ht="22.8" customHeight="1">
      <c r="A142" s="11"/>
      <c r="B142" s="183"/>
      <c r="C142" s="11"/>
      <c r="D142" s="184" t="s">
        <v>74</v>
      </c>
      <c r="E142" s="217" t="s">
        <v>83</v>
      </c>
      <c r="F142" s="217" t="s">
        <v>329</v>
      </c>
      <c r="G142" s="11"/>
      <c r="H142" s="11"/>
      <c r="I142" s="186"/>
      <c r="J142" s="218">
        <f>BK142</f>
        <v>0</v>
      </c>
      <c r="K142" s="11"/>
      <c r="L142" s="183"/>
      <c r="M142" s="188"/>
      <c r="N142" s="189"/>
      <c r="O142" s="189"/>
      <c r="P142" s="190">
        <f>SUM(P143:P149)</f>
        <v>0</v>
      </c>
      <c r="Q142" s="189"/>
      <c r="R142" s="190">
        <f>SUM(R143:R149)</f>
        <v>0</v>
      </c>
      <c r="S142" s="189"/>
      <c r="T142" s="191">
        <f>SUM(T143:T149)</f>
        <v>57.761499999999998</v>
      </c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R142" s="184" t="s">
        <v>83</v>
      </c>
      <c r="AT142" s="192" t="s">
        <v>74</v>
      </c>
      <c r="AU142" s="192" t="s">
        <v>83</v>
      </c>
      <c r="AY142" s="184" t="s">
        <v>202</v>
      </c>
      <c r="BK142" s="193">
        <f>SUM(BK143:BK149)</f>
        <v>0</v>
      </c>
    </row>
    <row r="143" s="2" customFormat="1" ht="33" customHeight="1">
      <c r="A143" s="34"/>
      <c r="B143" s="160"/>
      <c r="C143" s="194" t="s">
        <v>83</v>
      </c>
      <c r="D143" s="194" t="s">
        <v>203</v>
      </c>
      <c r="E143" s="195" t="s">
        <v>1879</v>
      </c>
      <c r="F143" s="196" t="s">
        <v>1880</v>
      </c>
      <c r="G143" s="197" t="s">
        <v>268</v>
      </c>
      <c r="H143" s="198">
        <v>50.700000000000003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</v>
      </c>
      <c r="R143" s="204">
        <f>Q143*H143</f>
        <v>0</v>
      </c>
      <c r="S143" s="204">
        <v>0.5</v>
      </c>
      <c r="T143" s="205">
        <f>S143*H143</f>
        <v>25.350000000000001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218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218</v>
      </c>
      <c r="BM143" s="206" t="s">
        <v>1881</v>
      </c>
    </row>
    <row r="144" s="2" customFormat="1" ht="33" customHeight="1">
      <c r="A144" s="34"/>
      <c r="B144" s="160"/>
      <c r="C144" s="194" t="s">
        <v>115</v>
      </c>
      <c r="D144" s="194" t="s">
        <v>203</v>
      </c>
      <c r="E144" s="195" t="s">
        <v>1882</v>
      </c>
      <c r="F144" s="196" t="s">
        <v>1883</v>
      </c>
      <c r="G144" s="197" t="s">
        <v>268</v>
      </c>
      <c r="H144" s="198">
        <v>50.700000000000003</v>
      </c>
      <c r="I144" s="199"/>
      <c r="J144" s="200">
        <f>ROUND(I144*H144,2)</f>
        <v>0</v>
      </c>
      <c r="K144" s="201"/>
      <c r="L144" s="35"/>
      <c r="M144" s="202" t="s">
        <v>1</v>
      </c>
      <c r="N144" s="203" t="s">
        <v>41</v>
      </c>
      <c r="O144" s="78"/>
      <c r="P144" s="204">
        <f>O144*H144</f>
        <v>0</v>
      </c>
      <c r="Q144" s="204">
        <v>0</v>
      </c>
      <c r="R144" s="204">
        <f>Q144*H144</f>
        <v>0</v>
      </c>
      <c r="S144" s="204">
        <v>0.40000000000000002</v>
      </c>
      <c r="T144" s="205">
        <f>S144*H144</f>
        <v>20.280000000000001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218</v>
      </c>
      <c r="AT144" s="206" t="s">
        <v>203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218</v>
      </c>
      <c r="BM144" s="206" t="s">
        <v>1884</v>
      </c>
    </row>
    <row r="145" s="2" customFormat="1" ht="33" customHeight="1">
      <c r="A145" s="34"/>
      <c r="B145" s="160"/>
      <c r="C145" s="194" t="s">
        <v>213</v>
      </c>
      <c r="D145" s="194" t="s">
        <v>203</v>
      </c>
      <c r="E145" s="195" t="s">
        <v>1885</v>
      </c>
      <c r="F145" s="196" t="s">
        <v>1886</v>
      </c>
      <c r="G145" s="197" t="s">
        <v>268</v>
      </c>
      <c r="H145" s="198">
        <v>50.700000000000003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0.22500000000000001</v>
      </c>
      <c r="T145" s="205">
        <f>S145*H145</f>
        <v>11.407500000000001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218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218</v>
      </c>
      <c r="BM145" s="206" t="s">
        <v>1887</v>
      </c>
    </row>
    <row r="146" s="2" customFormat="1" ht="24.15" customHeight="1">
      <c r="A146" s="34"/>
      <c r="B146" s="160"/>
      <c r="C146" s="194" t="s">
        <v>218</v>
      </c>
      <c r="D146" s="194" t="s">
        <v>203</v>
      </c>
      <c r="E146" s="195" t="s">
        <v>1888</v>
      </c>
      <c r="F146" s="196" t="s">
        <v>1889</v>
      </c>
      <c r="G146" s="197" t="s">
        <v>268</v>
      </c>
      <c r="H146" s="198">
        <v>4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0.18099999999999999</v>
      </c>
      <c r="T146" s="205">
        <f>S146*H146</f>
        <v>0.72399999999999998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218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218</v>
      </c>
      <c r="BM146" s="206" t="s">
        <v>1890</v>
      </c>
    </row>
    <row r="147" s="2" customFormat="1" ht="33" customHeight="1">
      <c r="A147" s="34"/>
      <c r="B147" s="160"/>
      <c r="C147" s="194" t="s">
        <v>252</v>
      </c>
      <c r="D147" s="194" t="s">
        <v>203</v>
      </c>
      <c r="E147" s="195" t="s">
        <v>700</v>
      </c>
      <c r="F147" s="196" t="s">
        <v>701</v>
      </c>
      <c r="G147" s="197" t="s">
        <v>362</v>
      </c>
      <c r="H147" s="198">
        <v>11.02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218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218</v>
      </c>
      <c r="BM147" s="206" t="s">
        <v>1891</v>
      </c>
    </row>
    <row r="148" s="2" customFormat="1" ht="24.15" customHeight="1">
      <c r="A148" s="34"/>
      <c r="B148" s="160"/>
      <c r="C148" s="194" t="s">
        <v>256</v>
      </c>
      <c r="D148" s="194" t="s">
        <v>203</v>
      </c>
      <c r="E148" s="195" t="s">
        <v>592</v>
      </c>
      <c r="F148" s="196" t="s">
        <v>593</v>
      </c>
      <c r="G148" s="197" t="s">
        <v>268</v>
      </c>
      <c r="H148" s="198">
        <v>45.5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0</v>
      </c>
      <c r="R148" s="204">
        <f>Q148*H148</f>
        <v>0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218</v>
      </c>
      <c r="AT148" s="206" t="s">
        <v>203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218</v>
      </c>
      <c r="BM148" s="206" t="s">
        <v>1892</v>
      </c>
    </row>
    <row r="149" s="2" customFormat="1" ht="33" customHeight="1">
      <c r="A149" s="34"/>
      <c r="B149" s="160"/>
      <c r="C149" s="194" t="s">
        <v>262</v>
      </c>
      <c r="D149" s="194" t="s">
        <v>203</v>
      </c>
      <c r="E149" s="195" t="s">
        <v>601</v>
      </c>
      <c r="F149" s="196" t="s">
        <v>602</v>
      </c>
      <c r="G149" s="197" t="s">
        <v>268</v>
      </c>
      <c r="H149" s="198">
        <v>55.100000000000001</v>
      </c>
      <c r="I149" s="199"/>
      <c r="J149" s="200">
        <f>ROUND(I149*H149,2)</f>
        <v>0</v>
      </c>
      <c r="K149" s="201"/>
      <c r="L149" s="35"/>
      <c r="M149" s="202" t="s">
        <v>1</v>
      </c>
      <c r="N149" s="203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218</v>
      </c>
      <c r="AT149" s="206" t="s">
        <v>203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218</v>
      </c>
      <c r="BM149" s="206" t="s">
        <v>1893</v>
      </c>
    </row>
    <row r="150" s="11" customFormat="1" ht="22.8" customHeight="1">
      <c r="A150" s="11"/>
      <c r="B150" s="183"/>
      <c r="C150" s="11"/>
      <c r="D150" s="184" t="s">
        <v>74</v>
      </c>
      <c r="E150" s="217" t="s">
        <v>115</v>
      </c>
      <c r="F150" s="217" t="s">
        <v>402</v>
      </c>
      <c r="G150" s="11"/>
      <c r="H150" s="11"/>
      <c r="I150" s="186"/>
      <c r="J150" s="218">
        <f>BK150</f>
        <v>0</v>
      </c>
      <c r="K150" s="11"/>
      <c r="L150" s="183"/>
      <c r="M150" s="188"/>
      <c r="N150" s="189"/>
      <c r="O150" s="189"/>
      <c r="P150" s="190">
        <v>0</v>
      </c>
      <c r="Q150" s="189"/>
      <c r="R150" s="190">
        <v>0</v>
      </c>
      <c r="S150" s="189"/>
      <c r="T150" s="191">
        <v>0</v>
      </c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R150" s="184" t="s">
        <v>83</v>
      </c>
      <c r="AT150" s="192" t="s">
        <v>74</v>
      </c>
      <c r="AU150" s="192" t="s">
        <v>83</v>
      </c>
      <c r="AY150" s="184" t="s">
        <v>202</v>
      </c>
      <c r="BK150" s="193">
        <v>0</v>
      </c>
    </row>
    <row r="151" s="11" customFormat="1" ht="22.8" customHeight="1">
      <c r="A151" s="11"/>
      <c r="B151" s="183"/>
      <c r="C151" s="11"/>
      <c r="D151" s="184" t="s">
        <v>74</v>
      </c>
      <c r="E151" s="217" t="s">
        <v>218</v>
      </c>
      <c r="F151" s="217" t="s">
        <v>613</v>
      </c>
      <c r="G151" s="11"/>
      <c r="H151" s="11"/>
      <c r="I151" s="186"/>
      <c r="J151" s="218">
        <f>BK151</f>
        <v>0</v>
      </c>
      <c r="K151" s="11"/>
      <c r="L151" s="183"/>
      <c r="M151" s="188"/>
      <c r="N151" s="189"/>
      <c r="O151" s="189"/>
      <c r="P151" s="190">
        <f>SUM(P152:P154)</f>
        <v>0</v>
      </c>
      <c r="Q151" s="189"/>
      <c r="R151" s="190">
        <f>SUM(R152:R154)</f>
        <v>11.15601</v>
      </c>
      <c r="S151" s="189"/>
      <c r="T151" s="191">
        <f>SUM(T152:T154)</f>
        <v>0</v>
      </c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R151" s="184" t="s">
        <v>83</v>
      </c>
      <c r="AT151" s="192" t="s">
        <v>74</v>
      </c>
      <c r="AU151" s="192" t="s">
        <v>83</v>
      </c>
      <c r="AY151" s="184" t="s">
        <v>202</v>
      </c>
      <c r="BK151" s="193">
        <f>SUM(BK152:BK154)</f>
        <v>0</v>
      </c>
    </row>
    <row r="152" s="2" customFormat="1" ht="33" customHeight="1">
      <c r="A152" s="34"/>
      <c r="B152" s="160"/>
      <c r="C152" s="194" t="s">
        <v>241</v>
      </c>
      <c r="D152" s="194" t="s">
        <v>203</v>
      </c>
      <c r="E152" s="195" t="s">
        <v>614</v>
      </c>
      <c r="F152" s="196" t="s">
        <v>615</v>
      </c>
      <c r="G152" s="197" t="s">
        <v>268</v>
      </c>
      <c r="H152" s="198">
        <v>43.5</v>
      </c>
      <c r="I152" s="199"/>
      <c r="J152" s="200">
        <f>ROUND(I152*H152,2)</f>
        <v>0</v>
      </c>
      <c r="K152" s="201"/>
      <c r="L152" s="35"/>
      <c r="M152" s="202" t="s">
        <v>1</v>
      </c>
      <c r="N152" s="203" t="s">
        <v>41</v>
      </c>
      <c r="O152" s="78"/>
      <c r="P152" s="204">
        <f>O152*H152</f>
        <v>0</v>
      </c>
      <c r="Q152" s="204">
        <v>0.094539999999999999</v>
      </c>
      <c r="R152" s="204">
        <f>Q152*H152</f>
        <v>4.1124900000000002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218</v>
      </c>
      <c r="AT152" s="206" t="s">
        <v>203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218</v>
      </c>
      <c r="BM152" s="206" t="s">
        <v>1894</v>
      </c>
    </row>
    <row r="153" s="2" customFormat="1" ht="33" customHeight="1">
      <c r="A153" s="34"/>
      <c r="B153" s="160"/>
      <c r="C153" s="194" t="s">
        <v>260</v>
      </c>
      <c r="D153" s="194" t="s">
        <v>203</v>
      </c>
      <c r="E153" s="195" t="s">
        <v>1895</v>
      </c>
      <c r="F153" s="196" t="s">
        <v>1896</v>
      </c>
      <c r="G153" s="197" t="s">
        <v>1897</v>
      </c>
      <c r="H153" s="198">
        <v>43.5</v>
      </c>
      <c r="I153" s="199"/>
      <c r="J153" s="200">
        <f>ROUND(I153*H153,2)</f>
        <v>0</v>
      </c>
      <c r="K153" s="201"/>
      <c r="L153" s="35"/>
      <c r="M153" s="202" t="s">
        <v>1</v>
      </c>
      <c r="N153" s="203" t="s">
        <v>41</v>
      </c>
      <c r="O153" s="78"/>
      <c r="P153" s="204">
        <f>O153*H153</f>
        <v>0</v>
      </c>
      <c r="Q153" s="204">
        <v>0.16192000000000001</v>
      </c>
      <c r="R153" s="204">
        <f>Q153*H153</f>
        <v>7.04352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218</v>
      </c>
      <c r="AT153" s="206" t="s">
        <v>203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218</v>
      </c>
      <c r="BM153" s="206" t="s">
        <v>1898</v>
      </c>
    </row>
    <row r="154" s="2" customFormat="1" ht="33" customHeight="1">
      <c r="A154" s="34"/>
      <c r="B154" s="160"/>
      <c r="C154" s="194" t="s">
        <v>274</v>
      </c>
      <c r="D154" s="194" t="s">
        <v>203</v>
      </c>
      <c r="E154" s="195" t="s">
        <v>1899</v>
      </c>
      <c r="F154" s="196" t="s">
        <v>1900</v>
      </c>
      <c r="G154" s="197" t="s">
        <v>268</v>
      </c>
      <c r="H154" s="198">
        <v>43.5</v>
      </c>
      <c r="I154" s="199"/>
      <c r="J154" s="200">
        <f>ROUND(I154*H154,2)</f>
        <v>0</v>
      </c>
      <c r="K154" s="201"/>
      <c r="L154" s="35"/>
      <c r="M154" s="202" t="s">
        <v>1</v>
      </c>
      <c r="N154" s="203" t="s">
        <v>41</v>
      </c>
      <c r="O154" s="78"/>
      <c r="P154" s="204">
        <f>O154*H154</f>
        <v>0</v>
      </c>
      <c r="Q154" s="204">
        <v>0</v>
      </c>
      <c r="R154" s="204">
        <f>Q154*H154</f>
        <v>0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218</v>
      </c>
      <c r="AT154" s="206" t="s">
        <v>203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218</v>
      </c>
      <c r="BM154" s="206" t="s">
        <v>1901</v>
      </c>
    </row>
    <row r="155" s="11" customFormat="1" ht="22.8" customHeight="1">
      <c r="A155" s="11"/>
      <c r="B155" s="183"/>
      <c r="C155" s="11"/>
      <c r="D155" s="184" t="s">
        <v>74</v>
      </c>
      <c r="E155" s="217" t="s">
        <v>252</v>
      </c>
      <c r="F155" s="217" t="s">
        <v>423</v>
      </c>
      <c r="G155" s="11"/>
      <c r="H155" s="11"/>
      <c r="I155" s="186"/>
      <c r="J155" s="218">
        <f>BK155</f>
        <v>0</v>
      </c>
      <c r="K155" s="11"/>
      <c r="L155" s="183"/>
      <c r="M155" s="188"/>
      <c r="N155" s="189"/>
      <c r="O155" s="189"/>
      <c r="P155" s="190">
        <f>SUM(P156:P163)</f>
        <v>0</v>
      </c>
      <c r="Q155" s="189"/>
      <c r="R155" s="190">
        <f>SUM(R156:R163)</f>
        <v>25.470105999999998</v>
      </c>
      <c r="S155" s="189"/>
      <c r="T155" s="191">
        <f>SUM(T156:T163)</f>
        <v>0</v>
      </c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R155" s="184" t="s">
        <v>83</v>
      </c>
      <c r="AT155" s="192" t="s">
        <v>74</v>
      </c>
      <c r="AU155" s="192" t="s">
        <v>83</v>
      </c>
      <c r="AY155" s="184" t="s">
        <v>202</v>
      </c>
      <c r="BK155" s="193">
        <f>SUM(BK156:BK163)</f>
        <v>0</v>
      </c>
    </row>
    <row r="156" s="2" customFormat="1" ht="24.15" customHeight="1">
      <c r="A156" s="34"/>
      <c r="B156" s="160"/>
      <c r="C156" s="194" t="s">
        <v>278</v>
      </c>
      <c r="D156" s="194" t="s">
        <v>203</v>
      </c>
      <c r="E156" s="195" t="s">
        <v>1902</v>
      </c>
      <c r="F156" s="196" t="s">
        <v>1903</v>
      </c>
      <c r="G156" s="197" t="s">
        <v>1897</v>
      </c>
      <c r="H156" s="198">
        <v>55.100000000000001</v>
      </c>
      <c r="I156" s="199"/>
      <c r="J156" s="200">
        <f>ROUND(I156*H156,2)</f>
        <v>0</v>
      </c>
      <c r="K156" s="201"/>
      <c r="L156" s="35"/>
      <c r="M156" s="202" t="s">
        <v>1</v>
      </c>
      <c r="N156" s="203" t="s">
        <v>41</v>
      </c>
      <c r="O156" s="78"/>
      <c r="P156" s="204">
        <f>O156*H156</f>
        <v>0</v>
      </c>
      <c r="Q156" s="204">
        <v>0</v>
      </c>
      <c r="R156" s="204">
        <f>Q156*H156</f>
        <v>0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218</v>
      </c>
      <c r="AT156" s="206" t="s">
        <v>203</v>
      </c>
      <c r="AU156" s="206" t="s">
        <v>115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218</v>
      </c>
      <c r="BM156" s="206" t="s">
        <v>1904</v>
      </c>
    </row>
    <row r="157" s="2" customFormat="1" ht="24.15" customHeight="1">
      <c r="A157" s="34"/>
      <c r="B157" s="160"/>
      <c r="C157" s="194" t="s">
        <v>282</v>
      </c>
      <c r="D157" s="194" t="s">
        <v>203</v>
      </c>
      <c r="E157" s="195" t="s">
        <v>1905</v>
      </c>
      <c r="F157" s="196" t="s">
        <v>1906</v>
      </c>
      <c r="G157" s="197" t="s">
        <v>268</v>
      </c>
      <c r="H157" s="198">
        <v>43.5</v>
      </c>
      <c r="I157" s="199"/>
      <c r="J157" s="200">
        <f>ROUND(I157*H157,2)</f>
        <v>0</v>
      </c>
      <c r="K157" s="201"/>
      <c r="L157" s="35"/>
      <c r="M157" s="202" t="s">
        <v>1</v>
      </c>
      <c r="N157" s="203" t="s">
        <v>41</v>
      </c>
      <c r="O157" s="78"/>
      <c r="P157" s="204">
        <f>O157*H157</f>
        <v>0</v>
      </c>
      <c r="Q157" s="204">
        <v>0.21318000000000001</v>
      </c>
      <c r="R157" s="204">
        <f>Q157*H157</f>
        <v>9.2733299999999996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218</v>
      </c>
      <c r="AT157" s="206" t="s">
        <v>203</v>
      </c>
      <c r="AU157" s="206" t="s">
        <v>115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218</v>
      </c>
      <c r="BM157" s="206" t="s">
        <v>1907</v>
      </c>
    </row>
    <row r="158" s="2" customFormat="1" ht="24.15" customHeight="1">
      <c r="A158" s="34"/>
      <c r="B158" s="160"/>
      <c r="C158" s="194" t="s">
        <v>286</v>
      </c>
      <c r="D158" s="194" t="s">
        <v>203</v>
      </c>
      <c r="E158" s="195" t="s">
        <v>1908</v>
      </c>
      <c r="F158" s="196" t="s">
        <v>523</v>
      </c>
      <c r="G158" s="197" t="s">
        <v>1909</v>
      </c>
      <c r="H158" s="198">
        <v>57.762</v>
      </c>
      <c r="I158" s="199"/>
      <c r="J158" s="200">
        <f>ROUND(I158*H158,2)</f>
        <v>0</v>
      </c>
      <c r="K158" s="201"/>
      <c r="L158" s="35"/>
      <c r="M158" s="202" t="s">
        <v>1</v>
      </c>
      <c r="N158" s="203" t="s">
        <v>41</v>
      </c>
      <c r="O158" s="78"/>
      <c r="P158" s="204">
        <f>O158*H158</f>
        <v>0</v>
      </c>
      <c r="Q158" s="204">
        <v>0</v>
      </c>
      <c r="R158" s="204">
        <f>Q158*H158</f>
        <v>0</v>
      </c>
      <c r="S158" s="204">
        <v>0</v>
      </c>
      <c r="T158" s="205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6" t="s">
        <v>218</v>
      </c>
      <c r="AT158" s="206" t="s">
        <v>203</v>
      </c>
      <c r="AU158" s="206" t="s">
        <v>115</v>
      </c>
      <c r="AY158" s="15" t="s">
        <v>202</v>
      </c>
      <c r="BE158" s="207">
        <f>IF(N158="základná",J158,0)</f>
        <v>0</v>
      </c>
      <c r="BF158" s="207">
        <f>IF(N158="znížená",J158,0)</f>
        <v>0</v>
      </c>
      <c r="BG158" s="207">
        <f>IF(N158="zákl. prenesená",J158,0)</f>
        <v>0</v>
      </c>
      <c r="BH158" s="207">
        <f>IF(N158="zníž. prenesená",J158,0)</f>
        <v>0</v>
      </c>
      <c r="BI158" s="207">
        <f>IF(N158="nulová",J158,0)</f>
        <v>0</v>
      </c>
      <c r="BJ158" s="15" t="s">
        <v>115</v>
      </c>
      <c r="BK158" s="207">
        <f>ROUND(I158*H158,2)</f>
        <v>0</v>
      </c>
      <c r="BL158" s="15" t="s">
        <v>218</v>
      </c>
      <c r="BM158" s="206" t="s">
        <v>1910</v>
      </c>
    </row>
    <row r="159" s="2" customFormat="1" ht="24.15" customHeight="1">
      <c r="A159" s="34"/>
      <c r="B159" s="160"/>
      <c r="C159" s="194" t="s">
        <v>290</v>
      </c>
      <c r="D159" s="194" t="s">
        <v>203</v>
      </c>
      <c r="E159" s="195" t="s">
        <v>1911</v>
      </c>
      <c r="F159" s="196" t="s">
        <v>1912</v>
      </c>
      <c r="G159" s="197" t="s">
        <v>1909</v>
      </c>
      <c r="H159" s="198">
        <v>173.286</v>
      </c>
      <c r="I159" s="199"/>
      <c r="J159" s="200">
        <f>ROUND(I159*H159,2)</f>
        <v>0</v>
      </c>
      <c r="K159" s="201"/>
      <c r="L159" s="35"/>
      <c r="M159" s="202" t="s">
        <v>1</v>
      </c>
      <c r="N159" s="203" t="s">
        <v>41</v>
      </c>
      <c r="O159" s="78"/>
      <c r="P159" s="204">
        <f>O159*H159</f>
        <v>0</v>
      </c>
      <c r="Q159" s="204">
        <v>0</v>
      </c>
      <c r="R159" s="204">
        <f>Q159*H159</f>
        <v>0</v>
      </c>
      <c r="S159" s="204">
        <v>0</v>
      </c>
      <c r="T159" s="20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6" t="s">
        <v>218</v>
      </c>
      <c r="AT159" s="206" t="s">
        <v>203</v>
      </c>
      <c r="AU159" s="206" t="s">
        <v>115</v>
      </c>
      <c r="AY159" s="15" t="s">
        <v>202</v>
      </c>
      <c r="BE159" s="207">
        <f>IF(N159="základná",J159,0)</f>
        <v>0</v>
      </c>
      <c r="BF159" s="207">
        <f>IF(N159="znížená",J159,0)</f>
        <v>0</v>
      </c>
      <c r="BG159" s="207">
        <f>IF(N159="zákl. prenesená",J159,0)</f>
        <v>0</v>
      </c>
      <c r="BH159" s="207">
        <f>IF(N159="zníž. prenesená",J159,0)</f>
        <v>0</v>
      </c>
      <c r="BI159" s="207">
        <f>IF(N159="nulová",J159,0)</f>
        <v>0</v>
      </c>
      <c r="BJ159" s="15" t="s">
        <v>115</v>
      </c>
      <c r="BK159" s="207">
        <f>ROUND(I159*H159,2)</f>
        <v>0</v>
      </c>
      <c r="BL159" s="15" t="s">
        <v>218</v>
      </c>
      <c r="BM159" s="206" t="s">
        <v>1913</v>
      </c>
    </row>
    <row r="160" s="2" customFormat="1" ht="24.15" customHeight="1">
      <c r="A160" s="34"/>
      <c r="B160" s="160"/>
      <c r="C160" s="194" t="s">
        <v>294</v>
      </c>
      <c r="D160" s="194" t="s">
        <v>203</v>
      </c>
      <c r="E160" s="195" t="s">
        <v>1914</v>
      </c>
      <c r="F160" s="196" t="s">
        <v>1915</v>
      </c>
      <c r="G160" s="197" t="s">
        <v>1909</v>
      </c>
      <c r="H160" s="198">
        <v>57.762</v>
      </c>
      <c r="I160" s="199"/>
      <c r="J160" s="200">
        <f>ROUND(I160*H160,2)</f>
        <v>0</v>
      </c>
      <c r="K160" s="201"/>
      <c r="L160" s="35"/>
      <c r="M160" s="202" t="s">
        <v>1</v>
      </c>
      <c r="N160" s="203" t="s">
        <v>41</v>
      </c>
      <c r="O160" s="78"/>
      <c r="P160" s="204">
        <f>O160*H160</f>
        <v>0</v>
      </c>
      <c r="Q160" s="204">
        <v>0</v>
      </c>
      <c r="R160" s="204">
        <f>Q160*H160</f>
        <v>0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218</v>
      </c>
      <c r="AT160" s="206" t="s">
        <v>203</v>
      </c>
      <c r="AU160" s="206" t="s">
        <v>115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218</v>
      </c>
      <c r="BM160" s="206" t="s">
        <v>1916</v>
      </c>
    </row>
    <row r="161" s="2" customFormat="1" ht="16.5" customHeight="1">
      <c r="A161" s="34"/>
      <c r="B161" s="160"/>
      <c r="C161" s="219" t="s">
        <v>298</v>
      </c>
      <c r="D161" s="219" t="s">
        <v>237</v>
      </c>
      <c r="E161" s="220" t="s">
        <v>1917</v>
      </c>
      <c r="F161" s="221" t="s">
        <v>1918</v>
      </c>
      <c r="G161" s="222" t="s">
        <v>268</v>
      </c>
      <c r="H161" s="223">
        <v>44.369999999999997</v>
      </c>
      <c r="I161" s="224"/>
      <c r="J161" s="225">
        <f>ROUND(I161*H161,2)</f>
        <v>0</v>
      </c>
      <c r="K161" s="226"/>
      <c r="L161" s="227"/>
      <c r="M161" s="228" t="s">
        <v>1</v>
      </c>
      <c r="N161" s="229" t="s">
        <v>41</v>
      </c>
      <c r="O161" s="78"/>
      <c r="P161" s="204">
        <f>O161*H161</f>
        <v>0</v>
      </c>
      <c r="Q161" s="204">
        <v>0.014800000000000001</v>
      </c>
      <c r="R161" s="204">
        <f>Q161*H161</f>
        <v>0.65667600000000004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241</v>
      </c>
      <c r="AT161" s="206" t="s">
        <v>237</v>
      </c>
      <c r="AU161" s="206" t="s">
        <v>115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218</v>
      </c>
      <c r="BM161" s="206" t="s">
        <v>1919</v>
      </c>
    </row>
    <row r="162" s="2" customFormat="1" ht="16.5" customHeight="1">
      <c r="A162" s="34"/>
      <c r="B162" s="160"/>
      <c r="C162" s="219" t="s">
        <v>302</v>
      </c>
      <c r="D162" s="219" t="s">
        <v>237</v>
      </c>
      <c r="E162" s="220" t="s">
        <v>1920</v>
      </c>
      <c r="F162" s="221" t="s">
        <v>1921</v>
      </c>
      <c r="G162" s="222" t="s">
        <v>362</v>
      </c>
      <c r="H162" s="223">
        <v>9.3000000000000007</v>
      </c>
      <c r="I162" s="224"/>
      <c r="J162" s="225">
        <f>ROUND(I162*H162,2)</f>
        <v>0</v>
      </c>
      <c r="K162" s="226"/>
      <c r="L162" s="227"/>
      <c r="M162" s="228" t="s">
        <v>1</v>
      </c>
      <c r="N162" s="229" t="s">
        <v>41</v>
      </c>
      <c r="O162" s="78"/>
      <c r="P162" s="204">
        <f>O162*H162</f>
        <v>0</v>
      </c>
      <c r="Q162" s="204">
        <v>1.6699999999999999</v>
      </c>
      <c r="R162" s="204">
        <f>Q162*H162</f>
        <v>15.531000000000001</v>
      </c>
      <c r="S162" s="204">
        <v>0</v>
      </c>
      <c r="T162" s="205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6" t="s">
        <v>241</v>
      </c>
      <c r="AT162" s="206" t="s">
        <v>237</v>
      </c>
      <c r="AU162" s="206" t="s">
        <v>115</v>
      </c>
      <c r="AY162" s="15" t="s">
        <v>202</v>
      </c>
      <c r="BE162" s="207">
        <f>IF(N162="základná",J162,0)</f>
        <v>0</v>
      </c>
      <c r="BF162" s="207">
        <f>IF(N162="znížená",J162,0)</f>
        <v>0</v>
      </c>
      <c r="BG162" s="207">
        <f>IF(N162="zákl. prenesená",J162,0)</f>
        <v>0</v>
      </c>
      <c r="BH162" s="207">
        <f>IF(N162="zníž. prenesená",J162,0)</f>
        <v>0</v>
      </c>
      <c r="BI162" s="207">
        <f>IF(N162="nulová",J162,0)</f>
        <v>0</v>
      </c>
      <c r="BJ162" s="15" t="s">
        <v>115</v>
      </c>
      <c r="BK162" s="207">
        <f>ROUND(I162*H162,2)</f>
        <v>0</v>
      </c>
      <c r="BL162" s="15" t="s">
        <v>218</v>
      </c>
      <c r="BM162" s="206" t="s">
        <v>1922</v>
      </c>
    </row>
    <row r="163" s="2" customFormat="1" ht="16.5" customHeight="1">
      <c r="A163" s="34"/>
      <c r="B163" s="160"/>
      <c r="C163" s="219" t="s">
        <v>306</v>
      </c>
      <c r="D163" s="219" t="s">
        <v>237</v>
      </c>
      <c r="E163" s="220" t="s">
        <v>595</v>
      </c>
      <c r="F163" s="221" t="s">
        <v>596</v>
      </c>
      <c r="G163" s="222" t="s">
        <v>391</v>
      </c>
      <c r="H163" s="223">
        <v>9.0999999999999996</v>
      </c>
      <c r="I163" s="224"/>
      <c r="J163" s="225">
        <f>ROUND(I163*H163,2)</f>
        <v>0</v>
      </c>
      <c r="K163" s="226"/>
      <c r="L163" s="227"/>
      <c r="M163" s="228" t="s">
        <v>1</v>
      </c>
      <c r="N163" s="229" t="s">
        <v>41</v>
      </c>
      <c r="O163" s="78"/>
      <c r="P163" s="204">
        <f>O163*H163</f>
        <v>0</v>
      </c>
      <c r="Q163" s="204">
        <v>0.001</v>
      </c>
      <c r="R163" s="204">
        <f>Q163*H163</f>
        <v>0.0091000000000000004</v>
      </c>
      <c r="S163" s="204">
        <v>0</v>
      </c>
      <c r="T163" s="20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6" t="s">
        <v>241</v>
      </c>
      <c r="AT163" s="206" t="s">
        <v>237</v>
      </c>
      <c r="AU163" s="206" t="s">
        <v>115</v>
      </c>
      <c r="AY163" s="15" t="s">
        <v>202</v>
      </c>
      <c r="BE163" s="207">
        <f>IF(N163="základná",J163,0)</f>
        <v>0</v>
      </c>
      <c r="BF163" s="207">
        <f>IF(N163="znížená",J163,0)</f>
        <v>0</v>
      </c>
      <c r="BG163" s="207">
        <f>IF(N163="zákl. prenesená",J163,0)</f>
        <v>0</v>
      </c>
      <c r="BH163" s="207">
        <f>IF(N163="zníž. prenesená",J163,0)</f>
        <v>0</v>
      </c>
      <c r="BI163" s="207">
        <f>IF(N163="nulová",J163,0)</f>
        <v>0</v>
      </c>
      <c r="BJ163" s="15" t="s">
        <v>115</v>
      </c>
      <c r="BK163" s="207">
        <f>ROUND(I163*H163,2)</f>
        <v>0</v>
      </c>
      <c r="BL163" s="15" t="s">
        <v>218</v>
      </c>
      <c r="BM163" s="206" t="s">
        <v>1923</v>
      </c>
    </row>
    <row r="164" s="11" customFormat="1" ht="22.8" customHeight="1">
      <c r="A164" s="11"/>
      <c r="B164" s="183"/>
      <c r="C164" s="11"/>
      <c r="D164" s="184" t="s">
        <v>74</v>
      </c>
      <c r="E164" s="217" t="s">
        <v>260</v>
      </c>
      <c r="F164" s="217" t="s">
        <v>261</v>
      </c>
      <c r="G164" s="11"/>
      <c r="H164" s="11"/>
      <c r="I164" s="186"/>
      <c r="J164" s="218">
        <f>BK164</f>
        <v>0</v>
      </c>
      <c r="K164" s="11"/>
      <c r="L164" s="183"/>
      <c r="M164" s="188"/>
      <c r="N164" s="189"/>
      <c r="O164" s="189"/>
      <c r="P164" s="190">
        <v>0</v>
      </c>
      <c r="Q164" s="189"/>
      <c r="R164" s="190">
        <v>0</v>
      </c>
      <c r="S164" s="189"/>
      <c r="T164" s="191">
        <v>0</v>
      </c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R164" s="184" t="s">
        <v>83</v>
      </c>
      <c r="AT164" s="192" t="s">
        <v>74</v>
      </c>
      <c r="AU164" s="192" t="s">
        <v>83</v>
      </c>
      <c r="AY164" s="184" t="s">
        <v>202</v>
      </c>
      <c r="BK164" s="193">
        <v>0</v>
      </c>
    </row>
    <row r="165" s="11" customFormat="1" ht="22.8" customHeight="1">
      <c r="A165" s="11"/>
      <c r="B165" s="183"/>
      <c r="C165" s="11"/>
      <c r="D165" s="184" t="s">
        <v>74</v>
      </c>
      <c r="E165" s="217" t="s">
        <v>545</v>
      </c>
      <c r="F165" s="217" t="s">
        <v>546</v>
      </c>
      <c r="G165" s="11"/>
      <c r="H165" s="11"/>
      <c r="I165" s="186"/>
      <c r="J165" s="218">
        <f>BK165</f>
        <v>0</v>
      </c>
      <c r="K165" s="11"/>
      <c r="L165" s="183"/>
      <c r="M165" s="188"/>
      <c r="N165" s="189"/>
      <c r="O165" s="189"/>
      <c r="P165" s="190">
        <f>SUM(P166:P167)</f>
        <v>0</v>
      </c>
      <c r="Q165" s="189"/>
      <c r="R165" s="190">
        <f>SUM(R166:R167)</f>
        <v>0</v>
      </c>
      <c r="S165" s="189"/>
      <c r="T165" s="191">
        <f>SUM(T166:T167)</f>
        <v>0</v>
      </c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R165" s="184" t="s">
        <v>83</v>
      </c>
      <c r="AT165" s="192" t="s">
        <v>74</v>
      </c>
      <c r="AU165" s="192" t="s">
        <v>83</v>
      </c>
      <c r="AY165" s="184" t="s">
        <v>202</v>
      </c>
      <c r="BK165" s="193">
        <f>SUM(BK166:BK167)</f>
        <v>0</v>
      </c>
    </row>
    <row r="166" s="2" customFormat="1" ht="33" customHeight="1">
      <c r="A166" s="34"/>
      <c r="B166" s="160"/>
      <c r="C166" s="194" t="s">
        <v>310</v>
      </c>
      <c r="D166" s="194" t="s">
        <v>203</v>
      </c>
      <c r="E166" s="195" t="s">
        <v>683</v>
      </c>
      <c r="F166" s="196" t="s">
        <v>549</v>
      </c>
      <c r="G166" s="197" t="s">
        <v>1909</v>
      </c>
      <c r="H166" s="198">
        <v>60.039000000000001</v>
      </c>
      <c r="I166" s="199"/>
      <c r="J166" s="200">
        <f>ROUND(I166*H166,2)</f>
        <v>0</v>
      </c>
      <c r="K166" s="201"/>
      <c r="L166" s="35"/>
      <c r="M166" s="202" t="s">
        <v>1</v>
      </c>
      <c r="N166" s="203" t="s">
        <v>41</v>
      </c>
      <c r="O166" s="78"/>
      <c r="P166" s="204">
        <f>O166*H166</f>
        <v>0</v>
      </c>
      <c r="Q166" s="204">
        <v>0</v>
      </c>
      <c r="R166" s="204">
        <f>Q166*H166</f>
        <v>0</v>
      </c>
      <c r="S166" s="204">
        <v>0</v>
      </c>
      <c r="T166" s="20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6" t="s">
        <v>218</v>
      </c>
      <c r="AT166" s="206" t="s">
        <v>203</v>
      </c>
      <c r="AU166" s="206" t="s">
        <v>115</v>
      </c>
      <c r="AY166" s="15" t="s">
        <v>202</v>
      </c>
      <c r="BE166" s="207">
        <f>IF(N166="základná",J166,0)</f>
        <v>0</v>
      </c>
      <c r="BF166" s="207">
        <f>IF(N166="znížená",J166,0)</f>
        <v>0</v>
      </c>
      <c r="BG166" s="207">
        <f>IF(N166="zákl. prenesená",J166,0)</f>
        <v>0</v>
      </c>
      <c r="BH166" s="207">
        <f>IF(N166="zníž. prenesená",J166,0)</f>
        <v>0</v>
      </c>
      <c r="BI166" s="207">
        <f>IF(N166="nulová",J166,0)</f>
        <v>0</v>
      </c>
      <c r="BJ166" s="15" t="s">
        <v>115</v>
      </c>
      <c r="BK166" s="207">
        <f>ROUND(I166*H166,2)</f>
        <v>0</v>
      </c>
      <c r="BL166" s="15" t="s">
        <v>218</v>
      </c>
      <c r="BM166" s="206" t="s">
        <v>1924</v>
      </c>
    </row>
    <row r="167" s="2" customFormat="1" ht="33" customHeight="1">
      <c r="A167" s="34"/>
      <c r="B167" s="160"/>
      <c r="C167" s="194" t="s">
        <v>314</v>
      </c>
      <c r="D167" s="194" t="s">
        <v>203</v>
      </c>
      <c r="E167" s="195" t="s">
        <v>1925</v>
      </c>
      <c r="F167" s="196" t="s">
        <v>1926</v>
      </c>
      <c r="G167" s="197" t="s">
        <v>384</v>
      </c>
      <c r="H167" s="198">
        <v>60.039000000000001</v>
      </c>
      <c r="I167" s="199"/>
      <c r="J167" s="200">
        <f>ROUND(I167*H167,2)</f>
        <v>0</v>
      </c>
      <c r="K167" s="201"/>
      <c r="L167" s="35"/>
      <c r="M167" s="202" t="s">
        <v>1</v>
      </c>
      <c r="N167" s="203" t="s">
        <v>41</v>
      </c>
      <c r="O167" s="78"/>
      <c r="P167" s="204">
        <f>O167*H167</f>
        <v>0</v>
      </c>
      <c r="Q167" s="204">
        <v>0</v>
      </c>
      <c r="R167" s="204">
        <f>Q167*H167</f>
        <v>0</v>
      </c>
      <c r="S167" s="204">
        <v>0</v>
      </c>
      <c r="T167" s="20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6" t="s">
        <v>218</v>
      </c>
      <c r="AT167" s="206" t="s">
        <v>203</v>
      </c>
      <c r="AU167" s="206" t="s">
        <v>115</v>
      </c>
      <c r="AY167" s="15" t="s">
        <v>202</v>
      </c>
      <c r="BE167" s="207">
        <f>IF(N167="základná",J167,0)</f>
        <v>0</v>
      </c>
      <c r="BF167" s="207">
        <f>IF(N167="znížená",J167,0)</f>
        <v>0</v>
      </c>
      <c r="BG167" s="207">
        <f>IF(N167="zákl. prenesená",J167,0)</f>
        <v>0</v>
      </c>
      <c r="BH167" s="207">
        <f>IF(N167="zníž. prenesená",J167,0)</f>
        <v>0</v>
      </c>
      <c r="BI167" s="207">
        <f>IF(N167="nulová",J167,0)</f>
        <v>0</v>
      </c>
      <c r="BJ167" s="15" t="s">
        <v>115</v>
      </c>
      <c r="BK167" s="207">
        <f>ROUND(I167*H167,2)</f>
        <v>0</v>
      </c>
      <c r="BL167" s="15" t="s">
        <v>218</v>
      </c>
      <c r="BM167" s="206" t="s">
        <v>1927</v>
      </c>
    </row>
    <row r="168" s="11" customFormat="1" ht="25.92" customHeight="1">
      <c r="A168" s="11"/>
      <c r="B168" s="183"/>
      <c r="C168" s="11"/>
      <c r="D168" s="184" t="s">
        <v>74</v>
      </c>
      <c r="E168" s="185" t="s">
        <v>237</v>
      </c>
      <c r="F168" s="185" t="s">
        <v>928</v>
      </c>
      <c r="G168" s="11"/>
      <c r="H168" s="11"/>
      <c r="I168" s="186"/>
      <c r="J168" s="187">
        <f>BK168</f>
        <v>0</v>
      </c>
      <c r="K168" s="11"/>
      <c r="L168" s="183"/>
      <c r="M168" s="188"/>
      <c r="N168" s="189"/>
      <c r="O168" s="189"/>
      <c r="P168" s="190">
        <f>P169+P186</f>
        <v>0</v>
      </c>
      <c r="Q168" s="189"/>
      <c r="R168" s="190">
        <f>R169+R186</f>
        <v>46.265260000000005</v>
      </c>
      <c r="S168" s="189"/>
      <c r="T168" s="191">
        <f>T169+T186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184" t="s">
        <v>213</v>
      </c>
      <c r="AT168" s="192" t="s">
        <v>74</v>
      </c>
      <c r="AU168" s="192" t="s">
        <v>75</v>
      </c>
      <c r="AY168" s="184" t="s">
        <v>202</v>
      </c>
      <c r="BK168" s="193">
        <f>BK169+BK186</f>
        <v>0</v>
      </c>
    </row>
    <row r="169" s="11" customFormat="1" ht="22.8" customHeight="1">
      <c r="A169" s="11"/>
      <c r="B169" s="183"/>
      <c r="C169" s="11"/>
      <c r="D169" s="184" t="s">
        <v>74</v>
      </c>
      <c r="E169" s="217" t="s">
        <v>929</v>
      </c>
      <c r="F169" s="217" t="s">
        <v>930</v>
      </c>
      <c r="G169" s="11"/>
      <c r="H169" s="11"/>
      <c r="I169" s="186"/>
      <c r="J169" s="218">
        <f>BK169</f>
        <v>0</v>
      </c>
      <c r="K169" s="11"/>
      <c r="L169" s="183"/>
      <c r="M169" s="188"/>
      <c r="N169" s="189"/>
      <c r="O169" s="189"/>
      <c r="P169" s="190">
        <f>SUM(P170:P185)</f>
        <v>0</v>
      </c>
      <c r="Q169" s="189"/>
      <c r="R169" s="190">
        <f>SUM(R170:R185)</f>
        <v>0</v>
      </c>
      <c r="S169" s="189"/>
      <c r="T169" s="191">
        <f>SUM(T170:T185)</f>
        <v>0</v>
      </c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R169" s="184" t="s">
        <v>213</v>
      </c>
      <c r="AT169" s="192" t="s">
        <v>74</v>
      </c>
      <c r="AU169" s="192" t="s">
        <v>83</v>
      </c>
      <c r="AY169" s="184" t="s">
        <v>202</v>
      </c>
      <c r="BK169" s="193">
        <f>SUM(BK170:BK185)</f>
        <v>0</v>
      </c>
    </row>
    <row r="170" s="2" customFormat="1" ht="24.15" customHeight="1">
      <c r="A170" s="34"/>
      <c r="B170" s="160"/>
      <c r="C170" s="194" t="s">
        <v>318</v>
      </c>
      <c r="D170" s="194" t="s">
        <v>203</v>
      </c>
      <c r="E170" s="195" t="s">
        <v>1928</v>
      </c>
      <c r="F170" s="196" t="s">
        <v>1929</v>
      </c>
      <c r="G170" s="197" t="s">
        <v>272</v>
      </c>
      <c r="H170" s="198">
        <v>10</v>
      </c>
      <c r="I170" s="199"/>
      <c r="J170" s="200">
        <f>ROUND(I170*H170,2)</f>
        <v>0</v>
      </c>
      <c r="K170" s="201"/>
      <c r="L170" s="35"/>
      <c r="M170" s="202" t="s">
        <v>1</v>
      </c>
      <c r="N170" s="203" t="s">
        <v>41</v>
      </c>
      <c r="O170" s="78"/>
      <c r="P170" s="204">
        <f>O170*H170</f>
        <v>0</v>
      </c>
      <c r="Q170" s="204">
        <v>0</v>
      </c>
      <c r="R170" s="204">
        <f>Q170*H170</f>
        <v>0</v>
      </c>
      <c r="S170" s="204">
        <v>0</v>
      </c>
      <c r="T170" s="20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6" t="s">
        <v>207</v>
      </c>
      <c r="AT170" s="206" t="s">
        <v>203</v>
      </c>
      <c r="AU170" s="206" t="s">
        <v>115</v>
      </c>
      <c r="AY170" s="15" t="s">
        <v>202</v>
      </c>
      <c r="BE170" s="207">
        <f>IF(N170="základná",J170,0)</f>
        <v>0</v>
      </c>
      <c r="BF170" s="207">
        <f>IF(N170="znížená",J170,0)</f>
        <v>0</v>
      </c>
      <c r="BG170" s="207">
        <f>IF(N170="zákl. prenesená",J170,0)</f>
        <v>0</v>
      </c>
      <c r="BH170" s="207">
        <f>IF(N170="zníž. prenesená",J170,0)</f>
        <v>0</v>
      </c>
      <c r="BI170" s="207">
        <f>IF(N170="nulová",J170,0)</f>
        <v>0</v>
      </c>
      <c r="BJ170" s="15" t="s">
        <v>115</v>
      </c>
      <c r="BK170" s="207">
        <f>ROUND(I170*H170,2)</f>
        <v>0</v>
      </c>
      <c r="BL170" s="15" t="s">
        <v>207</v>
      </c>
      <c r="BM170" s="206" t="s">
        <v>1930</v>
      </c>
    </row>
    <row r="171" s="2" customFormat="1" ht="21.75" customHeight="1">
      <c r="A171" s="34"/>
      <c r="B171" s="160"/>
      <c r="C171" s="219" t="s">
        <v>233</v>
      </c>
      <c r="D171" s="219" t="s">
        <v>237</v>
      </c>
      <c r="E171" s="220" t="s">
        <v>1931</v>
      </c>
      <c r="F171" s="221" t="s">
        <v>1932</v>
      </c>
      <c r="G171" s="222" t="s">
        <v>272</v>
      </c>
      <c r="H171" s="223">
        <v>10</v>
      </c>
      <c r="I171" s="224"/>
      <c r="J171" s="225">
        <f>ROUND(I171*H171,2)</f>
        <v>0</v>
      </c>
      <c r="K171" s="226"/>
      <c r="L171" s="227"/>
      <c r="M171" s="228" t="s">
        <v>1</v>
      </c>
      <c r="N171" s="229" t="s">
        <v>41</v>
      </c>
      <c r="O171" s="78"/>
      <c r="P171" s="204">
        <f>O171*H171</f>
        <v>0</v>
      </c>
      <c r="Q171" s="204">
        <v>0</v>
      </c>
      <c r="R171" s="204">
        <f>Q171*H171</f>
        <v>0</v>
      </c>
      <c r="S171" s="204">
        <v>0</v>
      </c>
      <c r="T171" s="20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6" t="s">
        <v>785</v>
      </c>
      <c r="AT171" s="206" t="s">
        <v>237</v>
      </c>
      <c r="AU171" s="206" t="s">
        <v>115</v>
      </c>
      <c r="AY171" s="15" t="s">
        <v>202</v>
      </c>
      <c r="BE171" s="207">
        <f>IF(N171="základná",J171,0)</f>
        <v>0</v>
      </c>
      <c r="BF171" s="207">
        <f>IF(N171="znížená",J171,0)</f>
        <v>0</v>
      </c>
      <c r="BG171" s="207">
        <f>IF(N171="zákl. prenesená",J171,0)</f>
        <v>0</v>
      </c>
      <c r="BH171" s="207">
        <f>IF(N171="zníž. prenesená",J171,0)</f>
        <v>0</v>
      </c>
      <c r="BI171" s="207">
        <f>IF(N171="nulová",J171,0)</f>
        <v>0</v>
      </c>
      <c r="BJ171" s="15" t="s">
        <v>115</v>
      </c>
      <c r="BK171" s="207">
        <f>ROUND(I171*H171,2)</f>
        <v>0</v>
      </c>
      <c r="BL171" s="15" t="s">
        <v>207</v>
      </c>
      <c r="BM171" s="206" t="s">
        <v>1933</v>
      </c>
    </row>
    <row r="172" s="2" customFormat="1" ht="24.15" customHeight="1">
      <c r="A172" s="34"/>
      <c r="B172" s="160"/>
      <c r="C172" s="194" t="s">
        <v>7</v>
      </c>
      <c r="D172" s="194" t="s">
        <v>203</v>
      </c>
      <c r="E172" s="195" t="s">
        <v>1934</v>
      </c>
      <c r="F172" s="196" t="s">
        <v>1935</v>
      </c>
      <c r="G172" s="197" t="s">
        <v>1936</v>
      </c>
      <c r="H172" s="198">
        <v>104</v>
      </c>
      <c r="I172" s="199"/>
      <c r="J172" s="200">
        <f>ROUND(I172*H172,2)</f>
        <v>0</v>
      </c>
      <c r="K172" s="201"/>
      <c r="L172" s="35"/>
      <c r="M172" s="202" t="s">
        <v>1</v>
      </c>
      <c r="N172" s="203" t="s">
        <v>41</v>
      </c>
      <c r="O172" s="78"/>
      <c r="P172" s="204">
        <f>O172*H172</f>
        <v>0</v>
      </c>
      <c r="Q172" s="204">
        <v>0</v>
      </c>
      <c r="R172" s="204">
        <f>Q172*H172</f>
        <v>0</v>
      </c>
      <c r="S172" s="204">
        <v>0</v>
      </c>
      <c r="T172" s="20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6" t="s">
        <v>207</v>
      </c>
      <c r="AT172" s="206" t="s">
        <v>203</v>
      </c>
      <c r="AU172" s="206" t="s">
        <v>115</v>
      </c>
      <c r="AY172" s="15" t="s">
        <v>202</v>
      </c>
      <c r="BE172" s="207">
        <f>IF(N172="základná",J172,0)</f>
        <v>0</v>
      </c>
      <c r="BF172" s="207">
        <f>IF(N172="znížená",J172,0)</f>
        <v>0</v>
      </c>
      <c r="BG172" s="207">
        <f>IF(N172="zákl. prenesená",J172,0)</f>
        <v>0</v>
      </c>
      <c r="BH172" s="207">
        <f>IF(N172="zníž. prenesená",J172,0)</f>
        <v>0</v>
      </c>
      <c r="BI172" s="207">
        <f>IF(N172="nulová",J172,0)</f>
        <v>0</v>
      </c>
      <c r="BJ172" s="15" t="s">
        <v>115</v>
      </c>
      <c r="BK172" s="207">
        <f>ROUND(I172*H172,2)</f>
        <v>0</v>
      </c>
      <c r="BL172" s="15" t="s">
        <v>207</v>
      </c>
      <c r="BM172" s="206" t="s">
        <v>1937</v>
      </c>
    </row>
    <row r="173" s="2" customFormat="1" ht="33" customHeight="1">
      <c r="A173" s="34"/>
      <c r="B173" s="160"/>
      <c r="C173" s="194" t="s">
        <v>403</v>
      </c>
      <c r="D173" s="194" t="s">
        <v>203</v>
      </c>
      <c r="E173" s="195" t="s">
        <v>1938</v>
      </c>
      <c r="F173" s="196" t="s">
        <v>1939</v>
      </c>
      <c r="G173" s="197" t="s">
        <v>1936</v>
      </c>
      <c r="H173" s="198">
        <v>208</v>
      </c>
      <c r="I173" s="199"/>
      <c r="J173" s="200">
        <f>ROUND(I173*H173,2)</f>
        <v>0</v>
      </c>
      <c r="K173" s="201"/>
      <c r="L173" s="35"/>
      <c r="M173" s="202" t="s">
        <v>1</v>
      </c>
      <c r="N173" s="203" t="s">
        <v>41</v>
      </c>
      <c r="O173" s="78"/>
      <c r="P173" s="204">
        <f>O173*H173</f>
        <v>0</v>
      </c>
      <c r="Q173" s="204">
        <v>0</v>
      </c>
      <c r="R173" s="204">
        <f>Q173*H173</f>
        <v>0</v>
      </c>
      <c r="S173" s="204">
        <v>0</v>
      </c>
      <c r="T173" s="20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6" t="s">
        <v>207</v>
      </c>
      <c r="AT173" s="206" t="s">
        <v>203</v>
      </c>
      <c r="AU173" s="206" t="s">
        <v>115</v>
      </c>
      <c r="AY173" s="15" t="s">
        <v>202</v>
      </c>
      <c r="BE173" s="207">
        <f>IF(N173="základná",J173,0)</f>
        <v>0</v>
      </c>
      <c r="BF173" s="207">
        <f>IF(N173="znížená",J173,0)</f>
        <v>0</v>
      </c>
      <c r="BG173" s="207">
        <f>IF(N173="zákl. prenesená",J173,0)</f>
        <v>0</v>
      </c>
      <c r="BH173" s="207">
        <f>IF(N173="zníž. prenesená",J173,0)</f>
        <v>0</v>
      </c>
      <c r="BI173" s="207">
        <f>IF(N173="nulová",J173,0)</f>
        <v>0</v>
      </c>
      <c r="BJ173" s="15" t="s">
        <v>115</v>
      </c>
      <c r="BK173" s="207">
        <f>ROUND(I173*H173,2)</f>
        <v>0</v>
      </c>
      <c r="BL173" s="15" t="s">
        <v>207</v>
      </c>
      <c r="BM173" s="206" t="s">
        <v>1940</v>
      </c>
    </row>
    <row r="174" s="2" customFormat="1" ht="24.15" customHeight="1">
      <c r="A174" s="34"/>
      <c r="B174" s="160"/>
      <c r="C174" s="194" t="s">
        <v>407</v>
      </c>
      <c r="D174" s="194" t="s">
        <v>203</v>
      </c>
      <c r="E174" s="195" t="s">
        <v>1941</v>
      </c>
      <c r="F174" s="196" t="s">
        <v>1942</v>
      </c>
      <c r="G174" s="197" t="s">
        <v>1936</v>
      </c>
      <c r="H174" s="198">
        <v>3</v>
      </c>
      <c r="I174" s="199"/>
      <c r="J174" s="200">
        <f>ROUND(I174*H174,2)</f>
        <v>0</v>
      </c>
      <c r="K174" s="201"/>
      <c r="L174" s="35"/>
      <c r="M174" s="202" t="s">
        <v>1</v>
      </c>
      <c r="N174" s="203" t="s">
        <v>41</v>
      </c>
      <c r="O174" s="78"/>
      <c r="P174" s="204">
        <f>O174*H174</f>
        <v>0</v>
      </c>
      <c r="Q174" s="204">
        <v>0</v>
      </c>
      <c r="R174" s="204">
        <f>Q174*H174</f>
        <v>0</v>
      </c>
      <c r="S174" s="204">
        <v>0</v>
      </c>
      <c r="T174" s="205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6" t="s">
        <v>207</v>
      </c>
      <c r="AT174" s="206" t="s">
        <v>203</v>
      </c>
      <c r="AU174" s="206" t="s">
        <v>115</v>
      </c>
      <c r="AY174" s="15" t="s">
        <v>202</v>
      </c>
      <c r="BE174" s="207">
        <f>IF(N174="základná",J174,0)</f>
        <v>0</v>
      </c>
      <c r="BF174" s="207">
        <f>IF(N174="znížená",J174,0)</f>
        <v>0</v>
      </c>
      <c r="BG174" s="207">
        <f>IF(N174="zákl. prenesená",J174,0)</f>
        <v>0</v>
      </c>
      <c r="BH174" s="207">
        <f>IF(N174="zníž. prenesená",J174,0)</f>
        <v>0</v>
      </c>
      <c r="BI174" s="207">
        <f>IF(N174="nulová",J174,0)</f>
        <v>0</v>
      </c>
      <c r="BJ174" s="15" t="s">
        <v>115</v>
      </c>
      <c r="BK174" s="207">
        <f>ROUND(I174*H174,2)</f>
        <v>0</v>
      </c>
      <c r="BL174" s="15" t="s">
        <v>207</v>
      </c>
      <c r="BM174" s="206" t="s">
        <v>1943</v>
      </c>
    </row>
    <row r="175" s="2" customFormat="1" ht="24.15" customHeight="1">
      <c r="A175" s="34"/>
      <c r="B175" s="160"/>
      <c r="C175" s="194" t="s">
        <v>411</v>
      </c>
      <c r="D175" s="194" t="s">
        <v>203</v>
      </c>
      <c r="E175" s="195" t="s">
        <v>1944</v>
      </c>
      <c r="F175" s="196" t="s">
        <v>1945</v>
      </c>
      <c r="G175" s="197" t="s">
        <v>1936</v>
      </c>
      <c r="H175" s="198">
        <v>10</v>
      </c>
      <c r="I175" s="199"/>
      <c r="J175" s="200">
        <f>ROUND(I175*H175,2)</f>
        <v>0</v>
      </c>
      <c r="K175" s="201"/>
      <c r="L175" s="35"/>
      <c r="M175" s="202" t="s">
        <v>1</v>
      </c>
      <c r="N175" s="203" t="s">
        <v>41</v>
      </c>
      <c r="O175" s="78"/>
      <c r="P175" s="204">
        <f>O175*H175</f>
        <v>0</v>
      </c>
      <c r="Q175" s="204">
        <v>0</v>
      </c>
      <c r="R175" s="204">
        <f>Q175*H175</f>
        <v>0</v>
      </c>
      <c r="S175" s="204">
        <v>0</v>
      </c>
      <c r="T175" s="205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6" t="s">
        <v>207</v>
      </c>
      <c r="AT175" s="206" t="s">
        <v>203</v>
      </c>
      <c r="AU175" s="206" t="s">
        <v>115</v>
      </c>
      <c r="AY175" s="15" t="s">
        <v>202</v>
      </c>
      <c r="BE175" s="207">
        <f>IF(N175="základná",J175,0)</f>
        <v>0</v>
      </c>
      <c r="BF175" s="207">
        <f>IF(N175="znížená",J175,0)</f>
        <v>0</v>
      </c>
      <c r="BG175" s="207">
        <f>IF(N175="zákl. prenesená",J175,0)</f>
        <v>0</v>
      </c>
      <c r="BH175" s="207">
        <f>IF(N175="zníž. prenesená",J175,0)</f>
        <v>0</v>
      </c>
      <c r="BI175" s="207">
        <f>IF(N175="nulová",J175,0)</f>
        <v>0</v>
      </c>
      <c r="BJ175" s="15" t="s">
        <v>115</v>
      </c>
      <c r="BK175" s="207">
        <f>ROUND(I175*H175,2)</f>
        <v>0</v>
      </c>
      <c r="BL175" s="15" t="s">
        <v>207</v>
      </c>
      <c r="BM175" s="206" t="s">
        <v>1946</v>
      </c>
    </row>
    <row r="176" s="2" customFormat="1" ht="16.5" customHeight="1">
      <c r="A176" s="34"/>
      <c r="B176" s="160"/>
      <c r="C176" s="194" t="s">
        <v>415</v>
      </c>
      <c r="D176" s="194" t="s">
        <v>203</v>
      </c>
      <c r="E176" s="195" t="s">
        <v>1947</v>
      </c>
      <c r="F176" s="196" t="s">
        <v>1948</v>
      </c>
      <c r="G176" s="197" t="s">
        <v>240</v>
      </c>
      <c r="H176" s="198">
        <v>5</v>
      </c>
      <c r="I176" s="199"/>
      <c r="J176" s="200">
        <f>ROUND(I176*H176,2)</f>
        <v>0</v>
      </c>
      <c r="K176" s="201"/>
      <c r="L176" s="35"/>
      <c r="M176" s="202" t="s">
        <v>1</v>
      </c>
      <c r="N176" s="203" t="s">
        <v>41</v>
      </c>
      <c r="O176" s="78"/>
      <c r="P176" s="204">
        <f>O176*H176</f>
        <v>0</v>
      </c>
      <c r="Q176" s="204">
        <v>0</v>
      </c>
      <c r="R176" s="204">
        <f>Q176*H176</f>
        <v>0</v>
      </c>
      <c r="S176" s="204">
        <v>0</v>
      </c>
      <c r="T176" s="205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6" t="s">
        <v>207</v>
      </c>
      <c r="AT176" s="206" t="s">
        <v>203</v>
      </c>
      <c r="AU176" s="206" t="s">
        <v>115</v>
      </c>
      <c r="AY176" s="15" t="s">
        <v>202</v>
      </c>
      <c r="BE176" s="207">
        <f>IF(N176="základná",J176,0)</f>
        <v>0</v>
      </c>
      <c r="BF176" s="207">
        <f>IF(N176="znížená",J176,0)</f>
        <v>0</v>
      </c>
      <c r="BG176" s="207">
        <f>IF(N176="zákl. prenesená",J176,0)</f>
        <v>0</v>
      </c>
      <c r="BH176" s="207">
        <f>IF(N176="zníž. prenesená",J176,0)</f>
        <v>0</v>
      </c>
      <c r="BI176" s="207">
        <f>IF(N176="nulová",J176,0)</f>
        <v>0</v>
      </c>
      <c r="BJ176" s="15" t="s">
        <v>115</v>
      </c>
      <c r="BK176" s="207">
        <f>ROUND(I176*H176,2)</f>
        <v>0</v>
      </c>
      <c r="BL176" s="15" t="s">
        <v>207</v>
      </c>
      <c r="BM176" s="206" t="s">
        <v>1949</v>
      </c>
    </row>
    <row r="177" s="2" customFormat="1" ht="24.15" customHeight="1">
      <c r="A177" s="34"/>
      <c r="B177" s="160"/>
      <c r="C177" s="194" t="s">
        <v>419</v>
      </c>
      <c r="D177" s="194" t="s">
        <v>203</v>
      </c>
      <c r="E177" s="195" t="s">
        <v>1950</v>
      </c>
      <c r="F177" s="196" t="s">
        <v>1951</v>
      </c>
      <c r="G177" s="197" t="s">
        <v>237</v>
      </c>
      <c r="H177" s="198">
        <v>70</v>
      </c>
      <c r="I177" s="199"/>
      <c r="J177" s="200">
        <f>ROUND(I177*H177,2)</f>
        <v>0</v>
      </c>
      <c r="K177" s="201"/>
      <c r="L177" s="35"/>
      <c r="M177" s="202" t="s">
        <v>1</v>
      </c>
      <c r="N177" s="203" t="s">
        <v>41</v>
      </c>
      <c r="O177" s="78"/>
      <c r="P177" s="204">
        <f>O177*H177</f>
        <v>0</v>
      </c>
      <c r="Q177" s="204">
        <v>0</v>
      </c>
      <c r="R177" s="204">
        <f>Q177*H177</f>
        <v>0</v>
      </c>
      <c r="S177" s="204">
        <v>0</v>
      </c>
      <c r="T177" s="20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6" t="s">
        <v>207</v>
      </c>
      <c r="AT177" s="206" t="s">
        <v>203</v>
      </c>
      <c r="AU177" s="206" t="s">
        <v>115</v>
      </c>
      <c r="AY177" s="15" t="s">
        <v>202</v>
      </c>
      <c r="BE177" s="207">
        <f>IF(N177="základná",J177,0)</f>
        <v>0</v>
      </c>
      <c r="BF177" s="207">
        <f>IF(N177="znížená",J177,0)</f>
        <v>0</v>
      </c>
      <c r="BG177" s="207">
        <f>IF(N177="zákl. prenesená",J177,0)</f>
        <v>0</v>
      </c>
      <c r="BH177" s="207">
        <f>IF(N177="zníž. prenesená",J177,0)</f>
        <v>0</v>
      </c>
      <c r="BI177" s="207">
        <f>IF(N177="nulová",J177,0)</f>
        <v>0</v>
      </c>
      <c r="BJ177" s="15" t="s">
        <v>115</v>
      </c>
      <c r="BK177" s="207">
        <f>ROUND(I177*H177,2)</f>
        <v>0</v>
      </c>
      <c r="BL177" s="15" t="s">
        <v>207</v>
      </c>
      <c r="BM177" s="206" t="s">
        <v>1952</v>
      </c>
    </row>
    <row r="178" s="2" customFormat="1" ht="24.15" customHeight="1">
      <c r="A178" s="34"/>
      <c r="B178" s="160"/>
      <c r="C178" s="194" t="s">
        <v>424</v>
      </c>
      <c r="D178" s="194" t="s">
        <v>203</v>
      </c>
      <c r="E178" s="195" t="s">
        <v>1953</v>
      </c>
      <c r="F178" s="196" t="s">
        <v>1954</v>
      </c>
      <c r="G178" s="197" t="s">
        <v>240</v>
      </c>
      <c r="H178" s="198">
        <v>1</v>
      </c>
      <c r="I178" s="199"/>
      <c r="J178" s="200">
        <f>ROUND(I178*H178,2)</f>
        <v>0</v>
      </c>
      <c r="K178" s="201"/>
      <c r="L178" s="35"/>
      <c r="M178" s="202" t="s">
        <v>1</v>
      </c>
      <c r="N178" s="203" t="s">
        <v>41</v>
      </c>
      <c r="O178" s="78"/>
      <c r="P178" s="204">
        <f>O178*H178</f>
        <v>0</v>
      </c>
      <c r="Q178" s="204">
        <v>0</v>
      </c>
      <c r="R178" s="204">
        <f>Q178*H178</f>
        <v>0</v>
      </c>
      <c r="S178" s="204">
        <v>0</v>
      </c>
      <c r="T178" s="205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6" t="s">
        <v>207</v>
      </c>
      <c r="AT178" s="206" t="s">
        <v>203</v>
      </c>
      <c r="AU178" s="206" t="s">
        <v>115</v>
      </c>
      <c r="AY178" s="15" t="s">
        <v>202</v>
      </c>
      <c r="BE178" s="207">
        <f>IF(N178="základná",J178,0)</f>
        <v>0</v>
      </c>
      <c r="BF178" s="207">
        <f>IF(N178="znížená",J178,0)</f>
        <v>0</v>
      </c>
      <c r="BG178" s="207">
        <f>IF(N178="zákl. prenesená",J178,0)</f>
        <v>0</v>
      </c>
      <c r="BH178" s="207">
        <f>IF(N178="zníž. prenesená",J178,0)</f>
        <v>0</v>
      </c>
      <c r="BI178" s="207">
        <f>IF(N178="nulová",J178,0)</f>
        <v>0</v>
      </c>
      <c r="BJ178" s="15" t="s">
        <v>115</v>
      </c>
      <c r="BK178" s="207">
        <f>ROUND(I178*H178,2)</f>
        <v>0</v>
      </c>
      <c r="BL178" s="15" t="s">
        <v>207</v>
      </c>
      <c r="BM178" s="206" t="s">
        <v>1955</v>
      </c>
    </row>
    <row r="179" s="2" customFormat="1" ht="16.5" customHeight="1">
      <c r="A179" s="34"/>
      <c r="B179" s="160"/>
      <c r="C179" s="194" t="s">
        <v>428</v>
      </c>
      <c r="D179" s="194" t="s">
        <v>203</v>
      </c>
      <c r="E179" s="195" t="s">
        <v>1956</v>
      </c>
      <c r="F179" s="196" t="s">
        <v>1957</v>
      </c>
      <c r="G179" s="197" t="s">
        <v>240</v>
      </c>
      <c r="H179" s="198">
        <v>1</v>
      </c>
      <c r="I179" s="199"/>
      <c r="J179" s="200">
        <f>ROUND(I179*H179,2)</f>
        <v>0</v>
      </c>
      <c r="K179" s="201"/>
      <c r="L179" s="35"/>
      <c r="M179" s="202" t="s">
        <v>1</v>
      </c>
      <c r="N179" s="203" t="s">
        <v>41</v>
      </c>
      <c r="O179" s="78"/>
      <c r="P179" s="204">
        <f>O179*H179</f>
        <v>0</v>
      </c>
      <c r="Q179" s="204">
        <v>0</v>
      </c>
      <c r="R179" s="204">
        <f>Q179*H179</f>
        <v>0</v>
      </c>
      <c r="S179" s="204">
        <v>0</v>
      </c>
      <c r="T179" s="20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6" t="s">
        <v>207</v>
      </c>
      <c r="AT179" s="206" t="s">
        <v>203</v>
      </c>
      <c r="AU179" s="206" t="s">
        <v>115</v>
      </c>
      <c r="AY179" s="15" t="s">
        <v>202</v>
      </c>
      <c r="BE179" s="207">
        <f>IF(N179="základná",J179,0)</f>
        <v>0</v>
      </c>
      <c r="BF179" s="207">
        <f>IF(N179="znížená",J179,0)</f>
        <v>0</v>
      </c>
      <c r="BG179" s="207">
        <f>IF(N179="zákl. prenesená",J179,0)</f>
        <v>0</v>
      </c>
      <c r="BH179" s="207">
        <f>IF(N179="zníž. prenesená",J179,0)</f>
        <v>0</v>
      </c>
      <c r="BI179" s="207">
        <f>IF(N179="nulová",J179,0)</f>
        <v>0</v>
      </c>
      <c r="BJ179" s="15" t="s">
        <v>115</v>
      </c>
      <c r="BK179" s="207">
        <f>ROUND(I179*H179,2)</f>
        <v>0</v>
      </c>
      <c r="BL179" s="15" t="s">
        <v>207</v>
      </c>
      <c r="BM179" s="206" t="s">
        <v>1958</v>
      </c>
    </row>
    <row r="180" s="2" customFormat="1" ht="16.5" customHeight="1">
      <c r="A180" s="34"/>
      <c r="B180" s="160"/>
      <c r="C180" s="194" t="s">
        <v>432</v>
      </c>
      <c r="D180" s="194" t="s">
        <v>203</v>
      </c>
      <c r="E180" s="195" t="s">
        <v>1959</v>
      </c>
      <c r="F180" s="196" t="s">
        <v>1960</v>
      </c>
      <c r="G180" s="197" t="s">
        <v>240</v>
      </c>
      <c r="H180" s="198">
        <v>1</v>
      </c>
      <c r="I180" s="199"/>
      <c r="J180" s="200">
        <f>ROUND(I180*H180,2)</f>
        <v>0</v>
      </c>
      <c r="K180" s="201"/>
      <c r="L180" s="35"/>
      <c r="M180" s="202" t="s">
        <v>1</v>
      </c>
      <c r="N180" s="203" t="s">
        <v>41</v>
      </c>
      <c r="O180" s="78"/>
      <c r="P180" s="204">
        <f>O180*H180</f>
        <v>0</v>
      </c>
      <c r="Q180" s="204">
        <v>0</v>
      </c>
      <c r="R180" s="204">
        <f>Q180*H180</f>
        <v>0</v>
      </c>
      <c r="S180" s="204">
        <v>0</v>
      </c>
      <c r="T180" s="205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6" t="s">
        <v>207</v>
      </c>
      <c r="AT180" s="206" t="s">
        <v>203</v>
      </c>
      <c r="AU180" s="206" t="s">
        <v>115</v>
      </c>
      <c r="AY180" s="15" t="s">
        <v>202</v>
      </c>
      <c r="BE180" s="207">
        <f>IF(N180="základná",J180,0)</f>
        <v>0</v>
      </c>
      <c r="BF180" s="207">
        <f>IF(N180="znížená",J180,0)</f>
        <v>0</v>
      </c>
      <c r="BG180" s="207">
        <f>IF(N180="zákl. prenesená",J180,0)</f>
        <v>0</v>
      </c>
      <c r="BH180" s="207">
        <f>IF(N180="zníž. prenesená",J180,0)</f>
        <v>0</v>
      </c>
      <c r="BI180" s="207">
        <f>IF(N180="nulová",J180,0)</f>
        <v>0</v>
      </c>
      <c r="BJ180" s="15" t="s">
        <v>115</v>
      </c>
      <c r="BK180" s="207">
        <f>ROUND(I180*H180,2)</f>
        <v>0</v>
      </c>
      <c r="BL180" s="15" t="s">
        <v>207</v>
      </c>
      <c r="BM180" s="206" t="s">
        <v>1961</v>
      </c>
    </row>
    <row r="181" s="2" customFormat="1" ht="16.5" customHeight="1">
      <c r="A181" s="34"/>
      <c r="B181" s="160"/>
      <c r="C181" s="194" t="s">
        <v>436</v>
      </c>
      <c r="D181" s="194" t="s">
        <v>203</v>
      </c>
      <c r="E181" s="195" t="s">
        <v>1962</v>
      </c>
      <c r="F181" s="196" t="s">
        <v>1963</v>
      </c>
      <c r="G181" s="197" t="s">
        <v>211</v>
      </c>
      <c r="H181" s="198">
        <v>30</v>
      </c>
      <c r="I181" s="199"/>
      <c r="J181" s="200">
        <f>ROUND(I181*H181,2)</f>
        <v>0</v>
      </c>
      <c r="K181" s="201"/>
      <c r="L181" s="35"/>
      <c r="M181" s="202" t="s">
        <v>1</v>
      </c>
      <c r="N181" s="203" t="s">
        <v>41</v>
      </c>
      <c r="O181" s="78"/>
      <c r="P181" s="204">
        <f>O181*H181</f>
        <v>0</v>
      </c>
      <c r="Q181" s="204">
        <v>0</v>
      </c>
      <c r="R181" s="204">
        <f>Q181*H181</f>
        <v>0</v>
      </c>
      <c r="S181" s="204">
        <v>0</v>
      </c>
      <c r="T181" s="205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6" t="s">
        <v>207</v>
      </c>
      <c r="AT181" s="206" t="s">
        <v>203</v>
      </c>
      <c r="AU181" s="206" t="s">
        <v>115</v>
      </c>
      <c r="AY181" s="15" t="s">
        <v>202</v>
      </c>
      <c r="BE181" s="207">
        <f>IF(N181="základná",J181,0)</f>
        <v>0</v>
      </c>
      <c r="BF181" s="207">
        <f>IF(N181="znížená",J181,0)</f>
        <v>0</v>
      </c>
      <c r="BG181" s="207">
        <f>IF(N181="zákl. prenesená",J181,0)</f>
        <v>0</v>
      </c>
      <c r="BH181" s="207">
        <f>IF(N181="zníž. prenesená",J181,0)</f>
        <v>0</v>
      </c>
      <c r="BI181" s="207">
        <f>IF(N181="nulová",J181,0)</f>
        <v>0</v>
      </c>
      <c r="BJ181" s="15" t="s">
        <v>115</v>
      </c>
      <c r="BK181" s="207">
        <f>ROUND(I181*H181,2)</f>
        <v>0</v>
      </c>
      <c r="BL181" s="15" t="s">
        <v>207</v>
      </c>
      <c r="BM181" s="206" t="s">
        <v>1964</v>
      </c>
    </row>
    <row r="182" s="2" customFormat="1" ht="16.5" customHeight="1">
      <c r="A182" s="34"/>
      <c r="B182" s="160"/>
      <c r="C182" s="194" t="s">
        <v>440</v>
      </c>
      <c r="D182" s="194" t="s">
        <v>203</v>
      </c>
      <c r="E182" s="195" t="s">
        <v>1965</v>
      </c>
      <c r="F182" s="196" t="s">
        <v>215</v>
      </c>
      <c r="G182" s="197" t="s">
        <v>211</v>
      </c>
      <c r="H182" s="198">
        <v>50</v>
      </c>
      <c r="I182" s="199"/>
      <c r="J182" s="200">
        <f>ROUND(I182*H182,2)</f>
        <v>0</v>
      </c>
      <c r="K182" s="201"/>
      <c r="L182" s="35"/>
      <c r="M182" s="202" t="s">
        <v>1</v>
      </c>
      <c r="N182" s="203" t="s">
        <v>41</v>
      </c>
      <c r="O182" s="78"/>
      <c r="P182" s="204">
        <f>O182*H182</f>
        <v>0</v>
      </c>
      <c r="Q182" s="204">
        <v>0</v>
      </c>
      <c r="R182" s="204">
        <f>Q182*H182</f>
        <v>0</v>
      </c>
      <c r="S182" s="204">
        <v>0</v>
      </c>
      <c r="T182" s="205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6" t="s">
        <v>216</v>
      </c>
      <c r="AT182" s="206" t="s">
        <v>203</v>
      </c>
      <c r="AU182" s="206" t="s">
        <v>115</v>
      </c>
      <c r="AY182" s="15" t="s">
        <v>202</v>
      </c>
      <c r="BE182" s="207">
        <f>IF(N182="základná",J182,0)</f>
        <v>0</v>
      </c>
      <c r="BF182" s="207">
        <f>IF(N182="znížená",J182,0)</f>
        <v>0</v>
      </c>
      <c r="BG182" s="207">
        <f>IF(N182="zákl. prenesená",J182,0)</f>
        <v>0</v>
      </c>
      <c r="BH182" s="207">
        <f>IF(N182="zníž. prenesená",J182,0)</f>
        <v>0</v>
      </c>
      <c r="BI182" s="207">
        <f>IF(N182="nulová",J182,0)</f>
        <v>0</v>
      </c>
      <c r="BJ182" s="15" t="s">
        <v>115</v>
      </c>
      <c r="BK182" s="207">
        <f>ROUND(I182*H182,2)</f>
        <v>0</v>
      </c>
      <c r="BL182" s="15" t="s">
        <v>216</v>
      </c>
      <c r="BM182" s="206" t="s">
        <v>1966</v>
      </c>
    </row>
    <row r="183" s="2" customFormat="1" ht="16.5" customHeight="1">
      <c r="A183" s="34"/>
      <c r="B183" s="160"/>
      <c r="C183" s="194" t="s">
        <v>444</v>
      </c>
      <c r="D183" s="194" t="s">
        <v>203</v>
      </c>
      <c r="E183" s="195" t="s">
        <v>1967</v>
      </c>
      <c r="F183" s="196" t="s">
        <v>1968</v>
      </c>
      <c r="G183" s="197" t="s">
        <v>211</v>
      </c>
      <c r="H183" s="198">
        <v>50</v>
      </c>
      <c r="I183" s="199"/>
      <c r="J183" s="200">
        <f>ROUND(I183*H183,2)</f>
        <v>0</v>
      </c>
      <c r="K183" s="201"/>
      <c r="L183" s="35"/>
      <c r="M183" s="202" t="s">
        <v>1</v>
      </c>
      <c r="N183" s="203" t="s">
        <v>41</v>
      </c>
      <c r="O183" s="78"/>
      <c r="P183" s="204">
        <f>O183*H183</f>
        <v>0</v>
      </c>
      <c r="Q183" s="204">
        <v>0</v>
      </c>
      <c r="R183" s="204">
        <f>Q183*H183</f>
        <v>0</v>
      </c>
      <c r="S183" s="204">
        <v>0</v>
      </c>
      <c r="T183" s="205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6" t="s">
        <v>207</v>
      </c>
      <c r="AT183" s="206" t="s">
        <v>203</v>
      </c>
      <c r="AU183" s="206" t="s">
        <v>115</v>
      </c>
      <c r="AY183" s="15" t="s">
        <v>202</v>
      </c>
      <c r="BE183" s="207">
        <f>IF(N183="základná",J183,0)</f>
        <v>0</v>
      </c>
      <c r="BF183" s="207">
        <f>IF(N183="znížená",J183,0)</f>
        <v>0</v>
      </c>
      <c r="BG183" s="207">
        <f>IF(N183="zákl. prenesená",J183,0)</f>
        <v>0</v>
      </c>
      <c r="BH183" s="207">
        <f>IF(N183="zníž. prenesená",J183,0)</f>
        <v>0</v>
      </c>
      <c r="BI183" s="207">
        <f>IF(N183="nulová",J183,0)</f>
        <v>0</v>
      </c>
      <c r="BJ183" s="15" t="s">
        <v>115</v>
      </c>
      <c r="BK183" s="207">
        <f>ROUND(I183*H183,2)</f>
        <v>0</v>
      </c>
      <c r="BL183" s="15" t="s">
        <v>207</v>
      </c>
      <c r="BM183" s="206" t="s">
        <v>1969</v>
      </c>
    </row>
    <row r="184" s="2" customFormat="1" ht="16.5" customHeight="1">
      <c r="A184" s="34"/>
      <c r="B184" s="160"/>
      <c r="C184" s="194" t="s">
        <v>448</v>
      </c>
      <c r="D184" s="194" t="s">
        <v>203</v>
      </c>
      <c r="E184" s="195" t="s">
        <v>1970</v>
      </c>
      <c r="F184" s="196" t="s">
        <v>1971</v>
      </c>
      <c r="G184" s="197" t="s">
        <v>211</v>
      </c>
      <c r="H184" s="198">
        <v>40</v>
      </c>
      <c r="I184" s="199"/>
      <c r="J184" s="200">
        <f>ROUND(I184*H184,2)</f>
        <v>0</v>
      </c>
      <c r="K184" s="201"/>
      <c r="L184" s="35"/>
      <c r="M184" s="202" t="s">
        <v>1</v>
      </c>
      <c r="N184" s="203" t="s">
        <v>41</v>
      </c>
      <c r="O184" s="78"/>
      <c r="P184" s="204">
        <f>O184*H184</f>
        <v>0</v>
      </c>
      <c r="Q184" s="204">
        <v>0</v>
      </c>
      <c r="R184" s="204">
        <f>Q184*H184</f>
        <v>0</v>
      </c>
      <c r="S184" s="204">
        <v>0</v>
      </c>
      <c r="T184" s="205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6" t="s">
        <v>207</v>
      </c>
      <c r="AT184" s="206" t="s">
        <v>203</v>
      </c>
      <c r="AU184" s="206" t="s">
        <v>115</v>
      </c>
      <c r="AY184" s="15" t="s">
        <v>202</v>
      </c>
      <c r="BE184" s="207">
        <f>IF(N184="základná",J184,0)</f>
        <v>0</v>
      </c>
      <c r="BF184" s="207">
        <f>IF(N184="znížená",J184,0)</f>
        <v>0</v>
      </c>
      <c r="BG184" s="207">
        <f>IF(N184="zákl. prenesená",J184,0)</f>
        <v>0</v>
      </c>
      <c r="BH184" s="207">
        <f>IF(N184="zníž. prenesená",J184,0)</f>
        <v>0</v>
      </c>
      <c r="BI184" s="207">
        <f>IF(N184="nulová",J184,0)</f>
        <v>0</v>
      </c>
      <c r="BJ184" s="15" t="s">
        <v>115</v>
      </c>
      <c r="BK184" s="207">
        <f>ROUND(I184*H184,2)</f>
        <v>0</v>
      </c>
      <c r="BL184" s="15" t="s">
        <v>207</v>
      </c>
      <c r="BM184" s="206" t="s">
        <v>1972</v>
      </c>
    </row>
    <row r="185" s="2" customFormat="1" ht="16.5" customHeight="1">
      <c r="A185" s="34"/>
      <c r="B185" s="160"/>
      <c r="C185" s="194" t="s">
        <v>452</v>
      </c>
      <c r="D185" s="194" t="s">
        <v>203</v>
      </c>
      <c r="E185" s="195" t="s">
        <v>1973</v>
      </c>
      <c r="F185" s="196" t="s">
        <v>1974</v>
      </c>
      <c r="G185" s="197" t="s">
        <v>211</v>
      </c>
      <c r="H185" s="198">
        <v>50</v>
      </c>
      <c r="I185" s="199"/>
      <c r="J185" s="200">
        <f>ROUND(I185*H185,2)</f>
        <v>0</v>
      </c>
      <c r="K185" s="201"/>
      <c r="L185" s="35"/>
      <c r="M185" s="202" t="s">
        <v>1</v>
      </c>
      <c r="N185" s="203" t="s">
        <v>41</v>
      </c>
      <c r="O185" s="78"/>
      <c r="P185" s="204">
        <f>O185*H185</f>
        <v>0</v>
      </c>
      <c r="Q185" s="204">
        <v>0</v>
      </c>
      <c r="R185" s="204">
        <f>Q185*H185</f>
        <v>0</v>
      </c>
      <c r="S185" s="204">
        <v>0</v>
      </c>
      <c r="T185" s="205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6" t="s">
        <v>216</v>
      </c>
      <c r="AT185" s="206" t="s">
        <v>203</v>
      </c>
      <c r="AU185" s="206" t="s">
        <v>115</v>
      </c>
      <c r="AY185" s="15" t="s">
        <v>202</v>
      </c>
      <c r="BE185" s="207">
        <f>IF(N185="základná",J185,0)</f>
        <v>0</v>
      </c>
      <c r="BF185" s="207">
        <f>IF(N185="znížená",J185,0)</f>
        <v>0</v>
      </c>
      <c r="BG185" s="207">
        <f>IF(N185="zákl. prenesená",J185,0)</f>
        <v>0</v>
      </c>
      <c r="BH185" s="207">
        <f>IF(N185="zníž. prenesená",J185,0)</f>
        <v>0</v>
      </c>
      <c r="BI185" s="207">
        <f>IF(N185="nulová",J185,0)</f>
        <v>0</v>
      </c>
      <c r="BJ185" s="15" t="s">
        <v>115</v>
      </c>
      <c r="BK185" s="207">
        <f>ROUND(I185*H185,2)</f>
        <v>0</v>
      </c>
      <c r="BL185" s="15" t="s">
        <v>216</v>
      </c>
      <c r="BM185" s="206" t="s">
        <v>1975</v>
      </c>
    </row>
    <row r="186" s="11" customFormat="1" ht="22.8" customHeight="1">
      <c r="A186" s="11"/>
      <c r="B186" s="183"/>
      <c r="C186" s="11"/>
      <c r="D186" s="184" t="s">
        <v>74</v>
      </c>
      <c r="E186" s="217" t="s">
        <v>1037</v>
      </c>
      <c r="F186" s="217" t="s">
        <v>1976</v>
      </c>
      <c r="G186" s="11"/>
      <c r="H186" s="11"/>
      <c r="I186" s="186"/>
      <c r="J186" s="218">
        <f>BK186</f>
        <v>0</v>
      </c>
      <c r="K186" s="11"/>
      <c r="L186" s="183"/>
      <c r="M186" s="188"/>
      <c r="N186" s="189"/>
      <c r="O186" s="189"/>
      <c r="P186" s="190">
        <f>SUM(P187:P208)</f>
        <v>0</v>
      </c>
      <c r="Q186" s="189"/>
      <c r="R186" s="190">
        <f>SUM(R187:R208)</f>
        <v>46.265260000000005</v>
      </c>
      <c r="S186" s="189"/>
      <c r="T186" s="191">
        <f>SUM(T187:T208)</f>
        <v>0</v>
      </c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R186" s="184" t="s">
        <v>213</v>
      </c>
      <c r="AT186" s="192" t="s">
        <v>74</v>
      </c>
      <c r="AU186" s="192" t="s">
        <v>83</v>
      </c>
      <c r="AY186" s="184" t="s">
        <v>202</v>
      </c>
      <c r="BK186" s="193">
        <f>SUM(BK187:BK208)</f>
        <v>0</v>
      </c>
    </row>
    <row r="187" s="2" customFormat="1" ht="21.75" customHeight="1">
      <c r="A187" s="34"/>
      <c r="B187" s="160"/>
      <c r="C187" s="194" t="s">
        <v>457</v>
      </c>
      <c r="D187" s="194" t="s">
        <v>203</v>
      </c>
      <c r="E187" s="195" t="s">
        <v>1977</v>
      </c>
      <c r="F187" s="196" t="s">
        <v>1978</v>
      </c>
      <c r="G187" s="197" t="s">
        <v>362</v>
      </c>
      <c r="H187" s="198">
        <v>10.140000000000001</v>
      </c>
      <c r="I187" s="199"/>
      <c r="J187" s="200">
        <f>ROUND(I187*H187,2)</f>
        <v>0</v>
      </c>
      <c r="K187" s="201"/>
      <c r="L187" s="35"/>
      <c r="M187" s="202" t="s">
        <v>1</v>
      </c>
      <c r="N187" s="203" t="s">
        <v>41</v>
      </c>
      <c r="O187" s="78"/>
      <c r="P187" s="204">
        <f>O187*H187</f>
        <v>0</v>
      </c>
      <c r="Q187" s="204">
        <v>0</v>
      </c>
      <c r="R187" s="204">
        <f>Q187*H187</f>
        <v>0</v>
      </c>
      <c r="S187" s="204">
        <v>0</v>
      </c>
      <c r="T187" s="205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6" t="s">
        <v>207</v>
      </c>
      <c r="AT187" s="206" t="s">
        <v>203</v>
      </c>
      <c r="AU187" s="206" t="s">
        <v>115</v>
      </c>
      <c r="AY187" s="15" t="s">
        <v>202</v>
      </c>
      <c r="BE187" s="207">
        <f>IF(N187="základná",J187,0)</f>
        <v>0</v>
      </c>
      <c r="BF187" s="207">
        <f>IF(N187="znížená",J187,0)</f>
        <v>0</v>
      </c>
      <c r="BG187" s="207">
        <f>IF(N187="zákl. prenesená",J187,0)</f>
        <v>0</v>
      </c>
      <c r="BH187" s="207">
        <f>IF(N187="zníž. prenesená",J187,0)</f>
        <v>0</v>
      </c>
      <c r="BI187" s="207">
        <f>IF(N187="nulová",J187,0)</f>
        <v>0</v>
      </c>
      <c r="BJ187" s="15" t="s">
        <v>115</v>
      </c>
      <c r="BK187" s="207">
        <f>ROUND(I187*H187,2)</f>
        <v>0</v>
      </c>
      <c r="BL187" s="15" t="s">
        <v>207</v>
      </c>
      <c r="BM187" s="206" t="s">
        <v>1979</v>
      </c>
    </row>
    <row r="188" s="2" customFormat="1" ht="16.5" customHeight="1">
      <c r="A188" s="34"/>
      <c r="B188" s="160"/>
      <c r="C188" s="194" t="s">
        <v>461</v>
      </c>
      <c r="D188" s="194" t="s">
        <v>203</v>
      </c>
      <c r="E188" s="195" t="s">
        <v>1980</v>
      </c>
      <c r="F188" s="196" t="s">
        <v>1981</v>
      </c>
      <c r="G188" s="197" t="s">
        <v>1982</v>
      </c>
      <c r="H188" s="198">
        <v>0.33000000000000002</v>
      </c>
      <c r="I188" s="199"/>
      <c r="J188" s="200">
        <f>ROUND(I188*H188,2)</f>
        <v>0</v>
      </c>
      <c r="K188" s="201"/>
      <c r="L188" s="35"/>
      <c r="M188" s="202" t="s">
        <v>1</v>
      </c>
      <c r="N188" s="203" t="s">
        <v>41</v>
      </c>
      <c r="O188" s="78"/>
      <c r="P188" s="204">
        <f>O188*H188</f>
        <v>0</v>
      </c>
      <c r="Q188" s="204">
        <v>0</v>
      </c>
      <c r="R188" s="204">
        <f>Q188*H188</f>
        <v>0</v>
      </c>
      <c r="S188" s="204">
        <v>0</v>
      </c>
      <c r="T188" s="205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6" t="s">
        <v>207</v>
      </c>
      <c r="AT188" s="206" t="s">
        <v>203</v>
      </c>
      <c r="AU188" s="206" t="s">
        <v>115</v>
      </c>
      <c r="AY188" s="15" t="s">
        <v>202</v>
      </c>
      <c r="BE188" s="207">
        <f>IF(N188="základná",J188,0)</f>
        <v>0</v>
      </c>
      <c r="BF188" s="207">
        <f>IF(N188="znížená",J188,0)</f>
        <v>0</v>
      </c>
      <c r="BG188" s="207">
        <f>IF(N188="zákl. prenesená",J188,0)</f>
        <v>0</v>
      </c>
      <c r="BH188" s="207">
        <f>IF(N188="zníž. prenesená",J188,0)</f>
        <v>0</v>
      </c>
      <c r="BI188" s="207">
        <f>IF(N188="nulová",J188,0)</f>
        <v>0</v>
      </c>
      <c r="BJ188" s="15" t="s">
        <v>115</v>
      </c>
      <c r="BK188" s="207">
        <f>ROUND(I188*H188,2)</f>
        <v>0</v>
      </c>
      <c r="BL188" s="15" t="s">
        <v>207</v>
      </c>
      <c r="BM188" s="206" t="s">
        <v>1983</v>
      </c>
    </row>
    <row r="189" s="2" customFormat="1" ht="33" customHeight="1">
      <c r="A189" s="34"/>
      <c r="B189" s="160"/>
      <c r="C189" s="194" t="s">
        <v>465</v>
      </c>
      <c r="D189" s="194" t="s">
        <v>203</v>
      </c>
      <c r="E189" s="195" t="s">
        <v>1984</v>
      </c>
      <c r="F189" s="196" t="s">
        <v>1985</v>
      </c>
      <c r="G189" s="197" t="s">
        <v>583</v>
      </c>
      <c r="H189" s="198">
        <v>8.2650000000000006</v>
      </c>
      <c r="I189" s="199"/>
      <c r="J189" s="200">
        <f>ROUND(I189*H189,2)</f>
        <v>0</v>
      </c>
      <c r="K189" s="201"/>
      <c r="L189" s="35"/>
      <c r="M189" s="202" t="s">
        <v>1</v>
      </c>
      <c r="N189" s="203" t="s">
        <v>41</v>
      </c>
      <c r="O189" s="78"/>
      <c r="P189" s="204">
        <f>O189*H189</f>
        <v>0</v>
      </c>
      <c r="Q189" s="204">
        <v>1.8</v>
      </c>
      <c r="R189" s="204">
        <f>Q189*H189</f>
        <v>14.877000000000001</v>
      </c>
      <c r="S189" s="204">
        <v>0</v>
      </c>
      <c r="T189" s="205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6" t="s">
        <v>207</v>
      </c>
      <c r="AT189" s="206" t="s">
        <v>203</v>
      </c>
      <c r="AU189" s="206" t="s">
        <v>115</v>
      </c>
      <c r="AY189" s="15" t="s">
        <v>202</v>
      </c>
      <c r="BE189" s="207">
        <f>IF(N189="základná",J189,0)</f>
        <v>0</v>
      </c>
      <c r="BF189" s="207">
        <f>IF(N189="znížená",J189,0)</f>
        <v>0</v>
      </c>
      <c r="BG189" s="207">
        <f>IF(N189="zákl. prenesená",J189,0)</f>
        <v>0</v>
      </c>
      <c r="BH189" s="207">
        <f>IF(N189="zníž. prenesená",J189,0)</f>
        <v>0</v>
      </c>
      <c r="BI189" s="207">
        <f>IF(N189="nulová",J189,0)</f>
        <v>0</v>
      </c>
      <c r="BJ189" s="15" t="s">
        <v>115</v>
      </c>
      <c r="BK189" s="207">
        <f>ROUND(I189*H189,2)</f>
        <v>0</v>
      </c>
      <c r="BL189" s="15" t="s">
        <v>207</v>
      </c>
      <c r="BM189" s="206" t="s">
        <v>1986</v>
      </c>
    </row>
    <row r="190" s="2" customFormat="1" ht="24.15" customHeight="1">
      <c r="A190" s="34"/>
      <c r="B190" s="160"/>
      <c r="C190" s="194" t="s">
        <v>469</v>
      </c>
      <c r="D190" s="194" t="s">
        <v>203</v>
      </c>
      <c r="E190" s="195" t="s">
        <v>1987</v>
      </c>
      <c r="F190" s="196" t="s">
        <v>1804</v>
      </c>
      <c r="G190" s="197" t="s">
        <v>583</v>
      </c>
      <c r="H190" s="198">
        <v>3.625</v>
      </c>
      <c r="I190" s="199"/>
      <c r="J190" s="200">
        <f>ROUND(I190*H190,2)</f>
        <v>0</v>
      </c>
      <c r="K190" s="201"/>
      <c r="L190" s="35"/>
      <c r="M190" s="202" t="s">
        <v>1</v>
      </c>
      <c r="N190" s="203" t="s">
        <v>41</v>
      </c>
      <c r="O190" s="78"/>
      <c r="P190" s="204">
        <f>O190*H190</f>
        <v>0</v>
      </c>
      <c r="Q190" s="204">
        <v>0</v>
      </c>
      <c r="R190" s="204">
        <f>Q190*H190</f>
        <v>0</v>
      </c>
      <c r="S190" s="204">
        <v>0</v>
      </c>
      <c r="T190" s="205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6" t="s">
        <v>207</v>
      </c>
      <c r="AT190" s="206" t="s">
        <v>203</v>
      </c>
      <c r="AU190" s="206" t="s">
        <v>115</v>
      </c>
      <c r="AY190" s="15" t="s">
        <v>202</v>
      </c>
      <c r="BE190" s="207">
        <f>IF(N190="základná",J190,0)</f>
        <v>0</v>
      </c>
      <c r="BF190" s="207">
        <f>IF(N190="znížená",J190,0)</f>
        <v>0</v>
      </c>
      <c r="BG190" s="207">
        <f>IF(N190="zákl. prenesená",J190,0)</f>
        <v>0</v>
      </c>
      <c r="BH190" s="207">
        <f>IF(N190="zníž. prenesená",J190,0)</f>
        <v>0</v>
      </c>
      <c r="BI190" s="207">
        <f>IF(N190="nulová",J190,0)</f>
        <v>0</v>
      </c>
      <c r="BJ190" s="15" t="s">
        <v>115</v>
      </c>
      <c r="BK190" s="207">
        <f>ROUND(I190*H190,2)</f>
        <v>0</v>
      </c>
      <c r="BL190" s="15" t="s">
        <v>207</v>
      </c>
      <c r="BM190" s="206" t="s">
        <v>1988</v>
      </c>
    </row>
    <row r="191" s="2" customFormat="1" ht="33" customHeight="1">
      <c r="A191" s="34"/>
      <c r="B191" s="160"/>
      <c r="C191" s="194" t="s">
        <v>473</v>
      </c>
      <c r="D191" s="194" t="s">
        <v>203</v>
      </c>
      <c r="E191" s="195" t="s">
        <v>1989</v>
      </c>
      <c r="F191" s="196" t="s">
        <v>1990</v>
      </c>
      <c r="G191" s="197" t="s">
        <v>1936</v>
      </c>
      <c r="H191" s="198">
        <v>3</v>
      </c>
      <c r="I191" s="199"/>
      <c r="J191" s="200">
        <f>ROUND(I191*H191,2)</f>
        <v>0</v>
      </c>
      <c r="K191" s="201"/>
      <c r="L191" s="35"/>
      <c r="M191" s="202" t="s">
        <v>1</v>
      </c>
      <c r="N191" s="203" t="s">
        <v>41</v>
      </c>
      <c r="O191" s="78"/>
      <c r="P191" s="204">
        <f>O191*H191</f>
        <v>0</v>
      </c>
      <c r="Q191" s="204">
        <v>0</v>
      </c>
      <c r="R191" s="204">
        <f>Q191*H191</f>
        <v>0</v>
      </c>
      <c r="S191" s="204">
        <v>0</v>
      </c>
      <c r="T191" s="205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6" t="s">
        <v>207</v>
      </c>
      <c r="AT191" s="206" t="s">
        <v>203</v>
      </c>
      <c r="AU191" s="206" t="s">
        <v>115</v>
      </c>
      <c r="AY191" s="15" t="s">
        <v>202</v>
      </c>
      <c r="BE191" s="207">
        <f>IF(N191="základná",J191,0)</f>
        <v>0</v>
      </c>
      <c r="BF191" s="207">
        <f>IF(N191="znížená",J191,0)</f>
        <v>0</v>
      </c>
      <c r="BG191" s="207">
        <f>IF(N191="zákl. prenesená",J191,0)</f>
        <v>0</v>
      </c>
      <c r="BH191" s="207">
        <f>IF(N191="zníž. prenesená",J191,0)</f>
        <v>0</v>
      </c>
      <c r="BI191" s="207">
        <f>IF(N191="nulová",J191,0)</f>
        <v>0</v>
      </c>
      <c r="BJ191" s="15" t="s">
        <v>115</v>
      </c>
      <c r="BK191" s="207">
        <f>ROUND(I191*H191,2)</f>
        <v>0</v>
      </c>
      <c r="BL191" s="15" t="s">
        <v>207</v>
      </c>
      <c r="BM191" s="206" t="s">
        <v>1991</v>
      </c>
    </row>
    <row r="192" s="2" customFormat="1" ht="24.15" customHeight="1">
      <c r="A192" s="34"/>
      <c r="B192" s="160"/>
      <c r="C192" s="194" t="s">
        <v>477</v>
      </c>
      <c r="D192" s="194" t="s">
        <v>203</v>
      </c>
      <c r="E192" s="195" t="s">
        <v>1992</v>
      </c>
      <c r="F192" s="196" t="s">
        <v>1993</v>
      </c>
      <c r="G192" s="197" t="s">
        <v>583</v>
      </c>
      <c r="H192" s="198">
        <v>3.625</v>
      </c>
      <c r="I192" s="199"/>
      <c r="J192" s="200">
        <f>ROUND(I192*H192,2)</f>
        <v>0</v>
      </c>
      <c r="K192" s="201"/>
      <c r="L192" s="35"/>
      <c r="M192" s="202" t="s">
        <v>1</v>
      </c>
      <c r="N192" s="203" t="s">
        <v>41</v>
      </c>
      <c r="O192" s="78"/>
      <c r="P192" s="204">
        <f>O192*H192</f>
        <v>0</v>
      </c>
      <c r="Q192" s="204">
        <v>2.2000000000000002</v>
      </c>
      <c r="R192" s="204">
        <f>Q192*H192</f>
        <v>7.9750000000000005</v>
      </c>
      <c r="S192" s="204">
        <v>0</v>
      </c>
      <c r="T192" s="205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6" t="s">
        <v>207</v>
      </c>
      <c r="AT192" s="206" t="s">
        <v>203</v>
      </c>
      <c r="AU192" s="206" t="s">
        <v>115</v>
      </c>
      <c r="AY192" s="15" t="s">
        <v>202</v>
      </c>
      <c r="BE192" s="207">
        <f>IF(N192="základná",J192,0)</f>
        <v>0</v>
      </c>
      <c r="BF192" s="207">
        <f>IF(N192="znížená",J192,0)</f>
        <v>0</v>
      </c>
      <c r="BG192" s="207">
        <f>IF(N192="zákl. prenesená",J192,0)</f>
        <v>0</v>
      </c>
      <c r="BH192" s="207">
        <f>IF(N192="zníž. prenesená",J192,0)</f>
        <v>0</v>
      </c>
      <c r="BI192" s="207">
        <f>IF(N192="nulová",J192,0)</f>
        <v>0</v>
      </c>
      <c r="BJ192" s="15" t="s">
        <v>115</v>
      </c>
      <c r="BK192" s="207">
        <f>ROUND(I192*H192,2)</f>
        <v>0</v>
      </c>
      <c r="BL192" s="15" t="s">
        <v>207</v>
      </c>
      <c r="BM192" s="206" t="s">
        <v>1994</v>
      </c>
    </row>
    <row r="193" s="2" customFormat="1" ht="24.15" customHeight="1">
      <c r="A193" s="34"/>
      <c r="B193" s="160"/>
      <c r="C193" s="194" t="s">
        <v>481</v>
      </c>
      <c r="D193" s="194" t="s">
        <v>203</v>
      </c>
      <c r="E193" s="195" t="s">
        <v>1995</v>
      </c>
      <c r="F193" s="196" t="s">
        <v>1996</v>
      </c>
      <c r="G193" s="197" t="s">
        <v>583</v>
      </c>
      <c r="H193" s="198">
        <v>8.2650000000000006</v>
      </c>
      <c r="I193" s="199"/>
      <c r="J193" s="200">
        <f>ROUND(I193*H193,2)</f>
        <v>0</v>
      </c>
      <c r="K193" s="201"/>
      <c r="L193" s="35"/>
      <c r="M193" s="202" t="s">
        <v>1</v>
      </c>
      <c r="N193" s="203" t="s">
        <v>41</v>
      </c>
      <c r="O193" s="78"/>
      <c r="P193" s="204">
        <f>O193*H193</f>
        <v>0</v>
      </c>
      <c r="Q193" s="204">
        <v>0</v>
      </c>
      <c r="R193" s="204">
        <f>Q193*H193</f>
        <v>0</v>
      </c>
      <c r="S193" s="204">
        <v>0</v>
      </c>
      <c r="T193" s="205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6" t="s">
        <v>207</v>
      </c>
      <c r="AT193" s="206" t="s">
        <v>203</v>
      </c>
      <c r="AU193" s="206" t="s">
        <v>115</v>
      </c>
      <c r="AY193" s="15" t="s">
        <v>202</v>
      </c>
      <c r="BE193" s="207">
        <f>IF(N193="základná",J193,0)</f>
        <v>0</v>
      </c>
      <c r="BF193" s="207">
        <f>IF(N193="znížená",J193,0)</f>
        <v>0</v>
      </c>
      <c r="BG193" s="207">
        <f>IF(N193="zákl. prenesená",J193,0)</f>
        <v>0</v>
      </c>
      <c r="BH193" s="207">
        <f>IF(N193="zníž. prenesená",J193,0)</f>
        <v>0</v>
      </c>
      <c r="BI193" s="207">
        <f>IF(N193="nulová",J193,0)</f>
        <v>0</v>
      </c>
      <c r="BJ193" s="15" t="s">
        <v>115</v>
      </c>
      <c r="BK193" s="207">
        <f>ROUND(I193*H193,2)</f>
        <v>0</v>
      </c>
      <c r="BL193" s="15" t="s">
        <v>207</v>
      </c>
      <c r="BM193" s="206" t="s">
        <v>1997</v>
      </c>
    </row>
    <row r="194" s="2" customFormat="1" ht="24.15" customHeight="1">
      <c r="A194" s="34"/>
      <c r="B194" s="160"/>
      <c r="C194" s="194" t="s">
        <v>485</v>
      </c>
      <c r="D194" s="194" t="s">
        <v>203</v>
      </c>
      <c r="E194" s="195" t="s">
        <v>1998</v>
      </c>
      <c r="F194" s="196" t="s">
        <v>1999</v>
      </c>
      <c r="G194" s="197" t="s">
        <v>272</v>
      </c>
      <c r="H194" s="198">
        <v>91</v>
      </c>
      <c r="I194" s="199"/>
      <c r="J194" s="200">
        <f>ROUND(I194*H194,2)</f>
        <v>0</v>
      </c>
      <c r="K194" s="201"/>
      <c r="L194" s="35"/>
      <c r="M194" s="202" t="s">
        <v>1</v>
      </c>
      <c r="N194" s="203" t="s">
        <v>41</v>
      </c>
      <c r="O194" s="78"/>
      <c r="P194" s="204">
        <f>O194*H194</f>
        <v>0</v>
      </c>
      <c r="Q194" s="204">
        <v>0</v>
      </c>
      <c r="R194" s="204">
        <f>Q194*H194</f>
        <v>0</v>
      </c>
      <c r="S194" s="204">
        <v>0</v>
      </c>
      <c r="T194" s="205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6" t="s">
        <v>207</v>
      </c>
      <c r="AT194" s="206" t="s">
        <v>203</v>
      </c>
      <c r="AU194" s="206" t="s">
        <v>115</v>
      </c>
      <c r="AY194" s="15" t="s">
        <v>202</v>
      </c>
      <c r="BE194" s="207">
        <f>IF(N194="základná",J194,0)</f>
        <v>0</v>
      </c>
      <c r="BF194" s="207">
        <f>IF(N194="znížená",J194,0)</f>
        <v>0</v>
      </c>
      <c r="BG194" s="207">
        <f>IF(N194="zákl. prenesená",J194,0)</f>
        <v>0</v>
      </c>
      <c r="BH194" s="207">
        <f>IF(N194="zníž. prenesená",J194,0)</f>
        <v>0</v>
      </c>
      <c r="BI194" s="207">
        <f>IF(N194="nulová",J194,0)</f>
        <v>0</v>
      </c>
      <c r="BJ194" s="15" t="s">
        <v>115</v>
      </c>
      <c r="BK194" s="207">
        <f>ROUND(I194*H194,2)</f>
        <v>0</v>
      </c>
      <c r="BL194" s="15" t="s">
        <v>207</v>
      </c>
      <c r="BM194" s="206" t="s">
        <v>2000</v>
      </c>
    </row>
    <row r="195" s="2" customFormat="1" ht="24.15" customHeight="1">
      <c r="A195" s="34"/>
      <c r="B195" s="160"/>
      <c r="C195" s="194" t="s">
        <v>489</v>
      </c>
      <c r="D195" s="194" t="s">
        <v>203</v>
      </c>
      <c r="E195" s="195" t="s">
        <v>2001</v>
      </c>
      <c r="F195" s="196" t="s">
        <v>2002</v>
      </c>
      <c r="G195" s="197" t="s">
        <v>272</v>
      </c>
      <c r="H195" s="198">
        <v>95</v>
      </c>
      <c r="I195" s="199"/>
      <c r="J195" s="200">
        <f>ROUND(I195*H195,2)</f>
        <v>0</v>
      </c>
      <c r="K195" s="201"/>
      <c r="L195" s="35"/>
      <c r="M195" s="202" t="s">
        <v>1</v>
      </c>
      <c r="N195" s="203" t="s">
        <v>41</v>
      </c>
      <c r="O195" s="78"/>
      <c r="P195" s="204">
        <f>O195*H195</f>
        <v>0</v>
      </c>
      <c r="Q195" s="204">
        <v>0</v>
      </c>
      <c r="R195" s="204">
        <f>Q195*H195</f>
        <v>0</v>
      </c>
      <c r="S195" s="204">
        <v>0</v>
      </c>
      <c r="T195" s="205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6" t="s">
        <v>207</v>
      </c>
      <c r="AT195" s="206" t="s">
        <v>203</v>
      </c>
      <c r="AU195" s="206" t="s">
        <v>115</v>
      </c>
      <c r="AY195" s="15" t="s">
        <v>202</v>
      </c>
      <c r="BE195" s="207">
        <f>IF(N195="základná",J195,0)</f>
        <v>0</v>
      </c>
      <c r="BF195" s="207">
        <f>IF(N195="znížená",J195,0)</f>
        <v>0</v>
      </c>
      <c r="BG195" s="207">
        <f>IF(N195="zákl. prenesená",J195,0)</f>
        <v>0</v>
      </c>
      <c r="BH195" s="207">
        <f>IF(N195="zníž. prenesená",J195,0)</f>
        <v>0</v>
      </c>
      <c r="BI195" s="207">
        <f>IF(N195="nulová",J195,0)</f>
        <v>0</v>
      </c>
      <c r="BJ195" s="15" t="s">
        <v>115</v>
      </c>
      <c r="BK195" s="207">
        <f>ROUND(I195*H195,2)</f>
        <v>0</v>
      </c>
      <c r="BL195" s="15" t="s">
        <v>207</v>
      </c>
      <c r="BM195" s="206" t="s">
        <v>2003</v>
      </c>
    </row>
    <row r="196" s="2" customFormat="1" ht="24.15" customHeight="1">
      <c r="A196" s="34"/>
      <c r="B196" s="160"/>
      <c r="C196" s="194" t="s">
        <v>493</v>
      </c>
      <c r="D196" s="194" t="s">
        <v>203</v>
      </c>
      <c r="E196" s="195" t="s">
        <v>2004</v>
      </c>
      <c r="F196" s="196" t="s">
        <v>2005</v>
      </c>
      <c r="G196" s="197" t="s">
        <v>237</v>
      </c>
      <c r="H196" s="198">
        <v>16</v>
      </c>
      <c r="I196" s="199"/>
      <c r="J196" s="200">
        <f>ROUND(I196*H196,2)</f>
        <v>0</v>
      </c>
      <c r="K196" s="201"/>
      <c r="L196" s="35"/>
      <c r="M196" s="202" t="s">
        <v>1</v>
      </c>
      <c r="N196" s="203" t="s">
        <v>41</v>
      </c>
      <c r="O196" s="78"/>
      <c r="P196" s="204">
        <f>O196*H196</f>
        <v>0</v>
      </c>
      <c r="Q196" s="204">
        <v>0</v>
      </c>
      <c r="R196" s="204">
        <f>Q196*H196</f>
        <v>0</v>
      </c>
      <c r="S196" s="204">
        <v>0</v>
      </c>
      <c r="T196" s="205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6" t="s">
        <v>207</v>
      </c>
      <c r="AT196" s="206" t="s">
        <v>203</v>
      </c>
      <c r="AU196" s="206" t="s">
        <v>115</v>
      </c>
      <c r="AY196" s="15" t="s">
        <v>202</v>
      </c>
      <c r="BE196" s="207">
        <f>IF(N196="základná",J196,0)</f>
        <v>0</v>
      </c>
      <c r="BF196" s="207">
        <f>IF(N196="znížená",J196,0)</f>
        <v>0</v>
      </c>
      <c r="BG196" s="207">
        <f>IF(N196="zákl. prenesená",J196,0)</f>
        <v>0</v>
      </c>
      <c r="BH196" s="207">
        <f>IF(N196="zníž. prenesená",J196,0)</f>
        <v>0</v>
      </c>
      <c r="BI196" s="207">
        <f>IF(N196="nulová",J196,0)</f>
        <v>0</v>
      </c>
      <c r="BJ196" s="15" t="s">
        <v>115</v>
      </c>
      <c r="BK196" s="207">
        <f>ROUND(I196*H196,2)</f>
        <v>0</v>
      </c>
      <c r="BL196" s="15" t="s">
        <v>207</v>
      </c>
      <c r="BM196" s="206" t="s">
        <v>2006</v>
      </c>
    </row>
    <row r="197" s="2" customFormat="1" ht="24.15" customHeight="1">
      <c r="A197" s="34"/>
      <c r="B197" s="160"/>
      <c r="C197" s="194" t="s">
        <v>497</v>
      </c>
      <c r="D197" s="194" t="s">
        <v>203</v>
      </c>
      <c r="E197" s="195" t="s">
        <v>2007</v>
      </c>
      <c r="F197" s="196" t="s">
        <v>2008</v>
      </c>
      <c r="G197" s="197" t="s">
        <v>237</v>
      </c>
      <c r="H197" s="198">
        <v>48</v>
      </c>
      <c r="I197" s="199"/>
      <c r="J197" s="200">
        <f>ROUND(I197*H197,2)</f>
        <v>0</v>
      </c>
      <c r="K197" s="201"/>
      <c r="L197" s="35"/>
      <c r="M197" s="202" t="s">
        <v>1</v>
      </c>
      <c r="N197" s="203" t="s">
        <v>41</v>
      </c>
      <c r="O197" s="78"/>
      <c r="P197" s="204">
        <f>O197*H197</f>
        <v>0</v>
      </c>
      <c r="Q197" s="204">
        <v>0</v>
      </c>
      <c r="R197" s="204">
        <f>Q197*H197</f>
        <v>0</v>
      </c>
      <c r="S197" s="204">
        <v>0</v>
      </c>
      <c r="T197" s="205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6" t="s">
        <v>207</v>
      </c>
      <c r="AT197" s="206" t="s">
        <v>203</v>
      </c>
      <c r="AU197" s="206" t="s">
        <v>115</v>
      </c>
      <c r="AY197" s="15" t="s">
        <v>202</v>
      </c>
      <c r="BE197" s="207">
        <f>IF(N197="základná",J197,0)</f>
        <v>0</v>
      </c>
      <c r="BF197" s="207">
        <f>IF(N197="znížená",J197,0)</f>
        <v>0</v>
      </c>
      <c r="BG197" s="207">
        <f>IF(N197="zákl. prenesená",J197,0)</f>
        <v>0</v>
      </c>
      <c r="BH197" s="207">
        <f>IF(N197="zníž. prenesená",J197,0)</f>
        <v>0</v>
      </c>
      <c r="BI197" s="207">
        <f>IF(N197="nulová",J197,0)</f>
        <v>0</v>
      </c>
      <c r="BJ197" s="15" t="s">
        <v>115</v>
      </c>
      <c r="BK197" s="207">
        <f>ROUND(I197*H197,2)</f>
        <v>0</v>
      </c>
      <c r="BL197" s="15" t="s">
        <v>207</v>
      </c>
      <c r="BM197" s="206" t="s">
        <v>2009</v>
      </c>
    </row>
    <row r="198" s="2" customFormat="1" ht="33" customHeight="1">
      <c r="A198" s="34"/>
      <c r="B198" s="160"/>
      <c r="C198" s="194" t="s">
        <v>501</v>
      </c>
      <c r="D198" s="194" t="s">
        <v>203</v>
      </c>
      <c r="E198" s="195" t="s">
        <v>2010</v>
      </c>
      <c r="F198" s="196" t="s">
        <v>2011</v>
      </c>
      <c r="G198" s="197" t="s">
        <v>237</v>
      </c>
      <c r="H198" s="198">
        <v>16</v>
      </c>
      <c r="I198" s="199"/>
      <c r="J198" s="200">
        <f>ROUND(I198*H198,2)</f>
        <v>0</v>
      </c>
      <c r="K198" s="201"/>
      <c r="L198" s="35"/>
      <c r="M198" s="202" t="s">
        <v>1</v>
      </c>
      <c r="N198" s="203" t="s">
        <v>41</v>
      </c>
      <c r="O198" s="78"/>
      <c r="P198" s="204">
        <f>O198*H198</f>
        <v>0</v>
      </c>
      <c r="Q198" s="204">
        <v>0</v>
      </c>
      <c r="R198" s="204">
        <f>Q198*H198</f>
        <v>0</v>
      </c>
      <c r="S198" s="204">
        <v>0</v>
      </c>
      <c r="T198" s="205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6" t="s">
        <v>207</v>
      </c>
      <c r="AT198" s="206" t="s">
        <v>203</v>
      </c>
      <c r="AU198" s="206" t="s">
        <v>115</v>
      </c>
      <c r="AY198" s="15" t="s">
        <v>202</v>
      </c>
      <c r="BE198" s="207">
        <f>IF(N198="základná",J198,0)</f>
        <v>0</v>
      </c>
      <c r="BF198" s="207">
        <f>IF(N198="znížená",J198,0)</f>
        <v>0</v>
      </c>
      <c r="BG198" s="207">
        <f>IF(N198="zákl. prenesená",J198,0)</f>
        <v>0</v>
      </c>
      <c r="BH198" s="207">
        <f>IF(N198="zníž. prenesená",J198,0)</f>
        <v>0</v>
      </c>
      <c r="BI198" s="207">
        <f>IF(N198="nulová",J198,0)</f>
        <v>0</v>
      </c>
      <c r="BJ198" s="15" t="s">
        <v>115</v>
      </c>
      <c r="BK198" s="207">
        <f>ROUND(I198*H198,2)</f>
        <v>0</v>
      </c>
      <c r="BL198" s="15" t="s">
        <v>207</v>
      </c>
      <c r="BM198" s="206" t="s">
        <v>2012</v>
      </c>
    </row>
    <row r="199" s="2" customFormat="1" ht="33" customHeight="1">
      <c r="A199" s="34"/>
      <c r="B199" s="160"/>
      <c r="C199" s="194" t="s">
        <v>505</v>
      </c>
      <c r="D199" s="194" t="s">
        <v>203</v>
      </c>
      <c r="E199" s="195" t="s">
        <v>2013</v>
      </c>
      <c r="F199" s="196" t="s">
        <v>2011</v>
      </c>
      <c r="G199" s="197" t="s">
        <v>237</v>
      </c>
      <c r="H199" s="198">
        <v>16</v>
      </c>
      <c r="I199" s="199"/>
      <c r="J199" s="200">
        <f>ROUND(I199*H199,2)</f>
        <v>0</v>
      </c>
      <c r="K199" s="201"/>
      <c r="L199" s="35"/>
      <c r="M199" s="202" t="s">
        <v>1</v>
      </c>
      <c r="N199" s="203" t="s">
        <v>41</v>
      </c>
      <c r="O199" s="78"/>
      <c r="P199" s="204">
        <f>O199*H199</f>
        <v>0</v>
      </c>
      <c r="Q199" s="204">
        <v>0</v>
      </c>
      <c r="R199" s="204">
        <f>Q199*H199</f>
        <v>0</v>
      </c>
      <c r="S199" s="204">
        <v>0</v>
      </c>
      <c r="T199" s="205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6" t="s">
        <v>207</v>
      </c>
      <c r="AT199" s="206" t="s">
        <v>203</v>
      </c>
      <c r="AU199" s="206" t="s">
        <v>115</v>
      </c>
      <c r="AY199" s="15" t="s">
        <v>202</v>
      </c>
      <c r="BE199" s="207">
        <f>IF(N199="základná",J199,0)</f>
        <v>0</v>
      </c>
      <c r="BF199" s="207">
        <f>IF(N199="znížená",J199,0)</f>
        <v>0</v>
      </c>
      <c r="BG199" s="207">
        <f>IF(N199="zákl. prenesená",J199,0)</f>
        <v>0</v>
      </c>
      <c r="BH199" s="207">
        <f>IF(N199="zníž. prenesená",J199,0)</f>
        <v>0</v>
      </c>
      <c r="BI199" s="207">
        <f>IF(N199="nulová",J199,0)</f>
        <v>0</v>
      </c>
      <c r="BJ199" s="15" t="s">
        <v>115</v>
      </c>
      <c r="BK199" s="207">
        <f>ROUND(I199*H199,2)</f>
        <v>0</v>
      </c>
      <c r="BL199" s="15" t="s">
        <v>207</v>
      </c>
      <c r="BM199" s="206" t="s">
        <v>2014</v>
      </c>
    </row>
    <row r="200" s="2" customFormat="1" ht="16.5" customHeight="1">
      <c r="A200" s="34"/>
      <c r="B200" s="160"/>
      <c r="C200" s="194" t="s">
        <v>509</v>
      </c>
      <c r="D200" s="194" t="s">
        <v>203</v>
      </c>
      <c r="E200" s="195" t="s">
        <v>2015</v>
      </c>
      <c r="F200" s="196" t="s">
        <v>2016</v>
      </c>
      <c r="G200" s="197" t="s">
        <v>240</v>
      </c>
      <c r="H200" s="198">
        <v>8</v>
      </c>
      <c r="I200" s="199"/>
      <c r="J200" s="200">
        <f>ROUND(I200*H200,2)</f>
        <v>0</v>
      </c>
      <c r="K200" s="201"/>
      <c r="L200" s="35"/>
      <c r="M200" s="202" t="s">
        <v>1</v>
      </c>
      <c r="N200" s="203" t="s">
        <v>41</v>
      </c>
      <c r="O200" s="78"/>
      <c r="P200" s="204">
        <f>O200*H200</f>
        <v>0</v>
      </c>
      <c r="Q200" s="204">
        <v>0</v>
      </c>
      <c r="R200" s="204">
        <f>Q200*H200</f>
        <v>0</v>
      </c>
      <c r="S200" s="204">
        <v>0</v>
      </c>
      <c r="T200" s="205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6" t="s">
        <v>207</v>
      </c>
      <c r="AT200" s="206" t="s">
        <v>203</v>
      </c>
      <c r="AU200" s="206" t="s">
        <v>115</v>
      </c>
      <c r="AY200" s="15" t="s">
        <v>202</v>
      </c>
      <c r="BE200" s="207">
        <f>IF(N200="základná",J200,0)</f>
        <v>0</v>
      </c>
      <c r="BF200" s="207">
        <f>IF(N200="znížená",J200,0)</f>
        <v>0</v>
      </c>
      <c r="BG200" s="207">
        <f>IF(N200="zákl. prenesená",J200,0)</f>
        <v>0</v>
      </c>
      <c r="BH200" s="207">
        <f>IF(N200="zníž. prenesená",J200,0)</f>
        <v>0</v>
      </c>
      <c r="BI200" s="207">
        <f>IF(N200="nulová",J200,0)</f>
        <v>0</v>
      </c>
      <c r="BJ200" s="15" t="s">
        <v>115</v>
      </c>
      <c r="BK200" s="207">
        <f>ROUND(I200*H200,2)</f>
        <v>0</v>
      </c>
      <c r="BL200" s="15" t="s">
        <v>207</v>
      </c>
      <c r="BM200" s="206" t="s">
        <v>2017</v>
      </c>
    </row>
    <row r="201" s="2" customFormat="1" ht="21.75" customHeight="1">
      <c r="A201" s="34"/>
      <c r="B201" s="160"/>
      <c r="C201" s="194" t="s">
        <v>513</v>
      </c>
      <c r="D201" s="194" t="s">
        <v>203</v>
      </c>
      <c r="E201" s="195" t="s">
        <v>2018</v>
      </c>
      <c r="F201" s="196" t="s">
        <v>2019</v>
      </c>
      <c r="G201" s="197" t="s">
        <v>272</v>
      </c>
      <c r="H201" s="198">
        <v>48</v>
      </c>
      <c r="I201" s="199"/>
      <c r="J201" s="200">
        <f>ROUND(I201*H201,2)</f>
        <v>0</v>
      </c>
      <c r="K201" s="201"/>
      <c r="L201" s="35"/>
      <c r="M201" s="202" t="s">
        <v>1</v>
      </c>
      <c r="N201" s="203" t="s">
        <v>41</v>
      </c>
      <c r="O201" s="78"/>
      <c r="P201" s="204">
        <f>O201*H201</f>
        <v>0</v>
      </c>
      <c r="Q201" s="204">
        <v>0</v>
      </c>
      <c r="R201" s="204">
        <f>Q201*H201</f>
        <v>0</v>
      </c>
      <c r="S201" s="204">
        <v>0</v>
      </c>
      <c r="T201" s="205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6" t="s">
        <v>207</v>
      </c>
      <c r="AT201" s="206" t="s">
        <v>203</v>
      </c>
      <c r="AU201" s="206" t="s">
        <v>115</v>
      </c>
      <c r="AY201" s="15" t="s">
        <v>202</v>
      </c>
      <c r="BE201" s="207">
        <f>IF(N201="základná",J201,0)</f>
        <v>0</v>
      </c>
      <c r="BF201" s="207">
        <f>IF(N201="znížená",J201,0)</f>
        <v>0</v>
      </c>
      <c r="BG201" s="207">
        <f>IF(N201="zákl. prenesená",J201,0)</f>
        <v>0</v>
      </c>
      <c r="BH201" s="207">
        <f>IF(N201="zníž. prenesená",J201,0)</f>
        <v>0</v>
      </c>
      <c r="BI201" s="207">
        <f>IF(N201="nulová",J201,0)</f>
        <v>0</v>
      </c>
      <c r="BJ201" s="15" t="s">
        <v>115</v>
      </c>
      <c r="BK201" s="207">
        <f>ROUND(I201*H201,2)</f>
        <v>0</v>
      </c>
      <c r="BL201" s="15" t="s">
        <v>207</v>
      </c>
      <c r="BM201" s="206" t="s">
        <v>2020</v>
      </c>
    </row>
    <row r="202" s="2" customFormat="1" ht="21.75" customHeight="1">
      <c r="A202" s="34"/>
      <c r="B202" s="160"/>
      <c r="C202" s="194" t="s">
        <v>517</v>
      </c>
      <c r="D202" s="194" t="s">
        <v>203</v>
      </c>
      <c r="E202" s="195" t="s">
        <v>2021</v>
      </c>
      <c r="F202" s="196" t="s">
        <v>2022</v>
      </c>
      <c r="G202" s="197" t="s">
        <v>237</v>
      </c>
      <c r="H202" s="198">
        <v>98</v>
      </c>
      <c r="I202" s="199"/>
      <c r="J202" s="200">
        <f>ROUND(I202*H202,2)</f>
        <v>0</v>
      </c>
      <c r="K202" s="201"/>
      <c r="L202" s="35"/>
      <c r="M202" s="202" t="s">
        <v>1</v>
      </c>
      <c r="N202" s="203" t="s">
        <v>41</v>
      </c>
      <c r="O202" s="78"/>
      <c r="P202" s="204">
        <f>O202*H202</f>
        <v>0</v>
      </c>
      <c r="Q202" s="204">
        <v>0</v>
      </c>
      <c r="R202" s="204">
        <f>Q202*H202</f>
        <v>0</v>
      </c>
      <c r="S202" s="204">
        <v>0</v>
      </c>
      <c r="T202" s="205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6" t="s">
        <v>207</v>
      </c>
      <c r="AT202" s="206" t="s">
        <v>203</v>
      </c>
      <c r="AU202" s="206" t="s">
        <v>115</v>
      </c>
      <c r="AY202" s="15" t="s">
        <v>202</v>
      </c>
      <c r="BE202" s="207">
        <f>IF(N202="základná",J202,0)</f>
        <v>0</v>
      </c>
      <c r="BF202" s="207">
        <f>IF(N202="znížená",J202,0)</f>
        <v>0</v>
      </c>
      <c r="BG202" s="207">
        <f>IF(N202="zákl. prenesená",J202,0)</f>
        <v>0</v>
      </c>
      <c r="BH202" s="207">
        <f>IF(N202="zníž. prenesená",J202,0)</f>
        <v>0</v>
      </c>
      <c r="BI202" s="207">
        <f>IF(N202="nulová",J202,0)</f>
        <v>0</v>
      </c>
      <c r="BJ202" s="15" t="s">
        <v>115</v>
      </c>
      <c r="BK202" s="207">
        <f>ROUND(I202*H202,2)</f>
        <v>0</v>
      </c>
      <c r="BL202" s="15" t="s">
        <v>207</v>
      </c>
      <c r="BM202" s="206" t="s">
        <v>2023</v>
      </c>
    </row>
    <row r="203" s="2" customFormat="1" ht="33" customHeight="1">
      <c r="A203" s="34"/>
      <c r="B203" s="160"/>
      <c r="C203" s="194" t="s">
        <v>521</v>
      </c>
      <c r="D203" s="194" t="s">
        <v>203</v>
      </c>
      <c r="E203" s="195" t="s">
        <v>2024</v>
      </c>
      <c r="F203" s="196" t="s">
        <v>2025</v>
      </c>
      <c r="G203" s="197" t="s">
        <v>1936</v>
      </c>
      <c r="H203" s="198">
        <v>12</v>
      </c>
      <c r="I203" s="199"/>
      <c r="J203" s="200">
        <f>ROUND(I203*H203,2)</f>
        <v>0</v>
      </c>
      <c r="K203" s="201"/>
      <c r="L203" s="35"/>
      <c r="M203" s="202" t="s">
        <v>1</v>
      </c>
      <c r="N203" s="203" t="s">
        <v>41</v>
      </c>
      <c r="O203" s="78"/>
      <c r="P203" s="204">
        <f>O203*H203</f>
        <v>0</v>
      </c>
      <c r="Q203" s="204">
        <v>0</v>
      </c>
      <c r="R203" s="204">
        <f>Q203*H203</f>
        <v>0</v>
      </c>
      <c r="S203" s="204">
        <v>0</v>
      </c>
      <c r="T203" s="205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6" t="s">
        <v>207</v>
      </c>
      <c r="AT203" s="206" t="s">
        <v>203</v>
      </c>
      <c r="AU203" s="206" t="s">
        <v>115</v>
      </c>
      <c r="AY203" s="15" t="s">
        <v>202</v>
      </c>
      <c r="BE203" s="207">
        <f>IF(N203="základná",J203,0)</f>
        <v>0</v>
      </c>
      <c r="BF203" s="207">
        <f>IF(N203="znížená",J203,0)</f>
        <v>0</v>
      </c>
      <c r="BG203" s="207">
        <f>IF(N203="zákl. prenesená",J203,0)</f>
        <v>0</v>
      </c>
      <c r="BH203" s="207">
        <f>IF(N203="zníž. prenesená",J203,0)</f>
        <v>0</v>
      </c>
      <c r="BI203" s="207">
        <f>IF(N203="nulová",J203,0)</f>
        <v>0</v>
      </c>
      <c r="BJ203" s="15" t="s">
        <v>115</v>
      </c>
      <c r="BK203" s="207">
        <f>ROUND(I203*H203,2)</f>
        <v>0</v>
      </c>
      <c r="BL203" s="15" t="s">
        <v>207</v>
      </c>
      <c r="BM203" s="206" t="s">
        <v>2026</v>
      </c>
    </row>
    <row r="204" s="2" customFormat="1" ht="24.15" customHeight="1">
      <c r="A204" s="34"/>
      <c r="B204" s="160"/>
      <c r="C204" s="194" t="s">
        <v>525</v>
      </c>
      <c r="D204" s="194" t="s">
        <v>203</v>
      </c>
      <c r="E204" s="195" t="s">
        <v>2027</v>
      </c>
      <c r="F204" s="196" t="s">
        <v>2028</v>
      </c>
      <c r="G204" s="197" t="s">
        <v>237</v>
      </c>
      <c r="H204" s="198">
        <v>91</v>
      </c>
      <c r="I204" s="199"/>
      <c r="J204" s="200">
        <f>ROUND(I204*H204,2)</f>
        <v>0</v>
      </c>
      <c r="K204" s="201"/>
      <c r="L204" s="35"/>
      <c r="M204" s="202" t="s">
        <v>1</v>
      </c>
      <c r="N204" s="203" t="s">
        <v>41</v>
      </c>
      <c r="O204" s="78"/>
      <c r="P204" s="204">
        <f>O204*H204</f>
        <v>0</v>
      </c>
      <c r="Q204" s="204">
        <v>0</v>
      </c>
      <c r="R204" s="204">
        <f>Q204*H204</f>
        <v>0</v>
      </c>
      <c r="S204" s="204">
        <v>0</v>
      </c>
      <c r="T204" s="205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6" t="s">
        <v>207</v>
      </c>
      <c r="AT204" s="206" t="s">
        <v>203</v>
      </c>
      <c r="AU204" s="206" t="s">
        <v>115</v>
      </c>
      <c r="AY204" s="15" t="s">
        <v>202</v>
      </c>
      <c r="BE204" s="207">
        <f>IF(N204="základná",J204,0)</f>
        <v>0</v>
      </c>
      <c r="BF204" s="207">
        <f>IF(N204="znížená",J204,0)</f>
        <v>0</v>
      </c>
      <c r="BG204" s="207">
        <f>IF(N204="zákl. prenesená",J204,0)</f>
        <v>0</v>
      </c>
      <c r="BH204" s="207">
        <f>IF(N204="zníž. prenesená",J204,0)</f>
        <v>0</v>
      </c>
      <c r="BI204" s="207">
        <f>IF(N204="nulová",J204,0)</f>
        <v>0</v>
      </c>
      <c r="BJ204" s="15" t="s">
        <v>115</v>
      </c>
      <c r="BK204" s="207">
        <f>ROUND(I204*H204,2)</f>
        <v>0</v>
      </c>
      <c r="BL204" s="15" t="s">
        <v>207</v>
      </c>
      <c r="BM204" s="206" t="s">
        <v>2029</v>
      </c>
    </row>
    <row r="205" s="2" customFormat="1" ht="33" customHeight="1">
      <c r="A205" s="34"/>
      <c r="B205" s="160"/>
      <c r="C205" s="194" t="s">
        <v>529</v>
      </c>
      <c r="D205" s="194" t="s">
        <v>203</v>
      </c>
      <c r="E205" s="195" t="s">
        <v>2030</v>
      </c>
      <c r="F205" s="196" t="s">
        <v>2031</v>
      </c>
      <c r="G205" s="197" t="s">
        <v>272</v>
      </c>
      <c r="H205" s="198">
        <v>91</v>
      </c>
      <c r="I205" s="199"/>
      <c r="J205" s="200">
        <f>ROUND(I205*H205,2)</f>
        <v>0</v>
      </c>
      <c r="K205" s="201"/>
      <c r="L205" s="35"/>
      <c r="M205" s="202" t="s">
        <v>1</v>
      </c>
      <c r="N205" s="203" t="s">
        <v>41</v>
      </c>
      <c r="O205" s="78"/>
      <c r="P205" s="204">
        <f>O205*H205</f>
        <v>0</v>
      </c>
      <c r="Q205" s="204">
        <v>0</v>
      </c>
      <c r="R205" s="204">
        <f>Q205*H205</f>
        <v>0</v>
      </c>
      <c r="S205" s="204">
        <v>0</v>
      </c>
      <c r="T205" s="205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6" t="s">
        <v>207</v>
      </c>
      <c r="AT205" s="206" t="s">
        <v>203</v>
      </c>
      <c r="AU205" s="206" t="s">
        <v>115</v>
      </c>
      <c r="AY205" s="15" t="s">
        <v>202</v>
      </c>
      <c r="BE205" s="207">
        <f>IF(N205="základná",J205,0)</f>
        <v>0</v>
      </c>
      <c r="BF205" s="207">
        <f>IF(N205="znížená",J205,0)</f>
        <v>0</v>
      </c>
      <c r="BG205" s="207">
        <f>IF(N205="zákl. prenesená",J205,0)</f>
        <v>0</v>
      </c>
      <c r="BH205" s="207">
        <f>IF(N205="zníž. prenesená",J205,0)</f>
        <v>0</v>
      </c>
      <c r="BI205" s="207">
        <f>IF(N205="nulová",J205,0)</f>
        <v>0</v>
      </c>
      <c r="BJ205" s="15" t="s">
        <v>115</v>
      </c>
      <c r="BK205" s="207">
        <f>ROUND(I205*H205,2)</f>
        <v>0</v>
      </c>
      <c r="BL205" s="15" t="s">
        <v>207</v>
      </c>
      <c r="BM205" s="206" t="s">
        <v>2032</v>
      </c>
    </row>
    <row r="206" s="2" customFormat="1" ht="33" customHeight="1">
      <c r="A206" s="34"/>
      <c r="B206" s="160"/>
      <c r="C206" s="194" t="s">
        <v>533</v>
      </c>
      <c r="D206" s="194" t="s">
        <v>203</v>
      </c>
      <c r="E206" s="195" t="s">
        <v>2033</v>
      </c>
      <c r="F206" s="196" t="s">
        <v>2034</v>
      </c>
      <c r="G206" s="197" t="s">
        <v>272</v>
      </c>
      <c r="H206" s="198">
        <v>95</v>
      </c>
      <c r="I206" s="199"/>
      <c r="J206" s="200">
        <f>ROUND(I206*H206,2)</f>
        <v>0</v>
      </c>
      <c r="K206" s="201"/>
      <c r="L206" s="35"/>
      <c r="M206" s="202" t="s">
        <v>1</v>
      </c>
      <c r="N206" s="203" t="s">
        <v>41</v>
      </c>
      <c r="O206" s="78"/>
      <c r="P206" s="204">
        <f>O206*H206</f>
        <v>0</v>
      </c>
      <c r="Q206" s="204">
        <v>0</v>
      </c>
      <c r="R206" s="204">
        <f>Q206*H206</f>
        <v>0</v>
      </c>
      <c r="S206" s="204">
        <v>0</v>
      </c>
      <c r="T206" s="205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6" t="s">
        <v>207</v>
      </c>
      <c r="AT206" s="206" t="s">
        <v>203</v>
      </c>
      <c r="AU206" s="206" t="s">
        <v>115</v>
      </c>
      <c r="AY206" s="15" t="s">
        <v>202</v>
      </c>
      <c r="BE206" s="207">
        <f>IF(N206="základná",J206,0)</f>
        <v>0</v>
      </c>
      <c r="BF206" s="207">
        <f>IF(N206="znížená",J206,0)</f>
        <v>0</v>
      </c>
      <c r="BG206" s="207">
        <f>IF(N206="zákl. prenesená",J206,0)</f>
        <v>0</v>
      </c>
      <c r="BH206" s="207">
        <f>IF(N206="zníž. prenesená",J206,0)</f>
        <v>0</v>
      </c>
      <c r="BI206" s="207">
        <f>IF(N206="nulová",J206,0)</f>
        <v>0</v>
      </c>
      <c r="BJ206" s="15" t="s">
        <v>115</v>
      </c>
      <c r="BK206" s="207">
        <f>ROUND(I206*H206,2)</f>
        <v>0</v>
      </c>
      <c r="BL206" s="15" t="s">
        <v>207</v>
      </c>
      <c r="BM206" s="206" t="s">
        <v>2035</v>
      </c>
    </row>
    <row r="207" s="2" customFormat="1" ht="24.15" customHeight="1">
      <c r="A207" s="34"/>
      <c r="B207" s="160"/>
      <c r="C207" s="194" t="s">
        <v>537</v>
      </c>
      <c r="D207" s="194" t="s">
        <v>203</v>
      </c>
      <c r="E207" s="195" t="s">
        <v>2036</v>
      </c>
      <c r="F207" s="196" t="s">
        <v>2037</v>
      </c>
      <c r="G207" s="197" t="s">
        <v>1897</v>
      </c>
      <c r="H207" s="198">
        <v>51.5</v>
      </c>
      <c r="I207" s="199"/>
      <c r="J207" s="200">
        <f>ROUND(I207*H207,2)</f>
        <v>0</v>
      </c>
      <c r="K207" s="201"/>
      <c r="L207" s="35"/>
      <c r="M207" s="202" t="s">
        <v>1</v>
      </c>
      <c r="N207" s="203" t="s">
        <v>41</v>
      </c>
      <c r="O207" s="78"/>
      <c r="P207" s="204">
        <f>O207*H207</f>
        <v>0</v>
      </c>
      <c r="Q207" s="204">
        <v>0</v>
      </c>
      <c r="R207" s="204">
        <f>Q207*H207</f>
        <v>0</v>
      </c>
      <c r="S207" s="204">
        <v>0</v>
      </c>
      <c r="T207" s="205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6" t="s">
        <v>207</v>
      </c>
      <c r="AT207" s="206" t="s">
        <v>203</v>
      </c>
      <c r="AU207" s="206" t="s">
        <v>115</v>
      </c>
      <c r="AY207" s="15" t="s">
        <v>202</v>
      </c>
      <c r="BE207" s="207">
        <f>IF(N207="základná",J207,0)</f>
        <v>0</v>
      </c>
      <c r="BF207" s="207">
        <f>IF(N207="znížená",J207,0)</f>
        <v>0</v>
      </c>
      <c r="BG207" s="207">
        <f>IF(N207="zákl. prenesená",J207,0)</f>
        <v>0</v>
      </c>
      <c r="BH207" s="207">
        <f>IF(N207="zníž. prenesená",J207,0)</f>
        <v>0</v>
      </c>
      <c r="BI207" s="207">
        <f>IF(N207="nulová",J207,0)</f>
        <v>0</v>
      </c>
      <c r="BJ207" s="15" t="s">
        <v>115</v>
      </c>
      <c r="BK207" s="207">
        <f>ROUND(I207*H207,2)</f>
        <v>0</v>
      </c>
      <c r="BL207" s="15" t="s">
        <v>207</v>
      </c>
      <c r="BM207" s="206" t="s">
        <v>2038</v>
      </c>
    </row>
    <row r="208" s="2" customFormat="1" ht="33" customHeight="1">
      <c r="A208" s="34"/>
      <c r="B208" s="160"/>
      <c r="C208" s="194" t="s">
        <v>541</v>
      </c>
      <c r="D208" s="194" t="s">
        <v>203</v>
      </c>
      <c r="E208" s="195" t="s">
        <v>2039</v>
      </c>
      <c r="F208" s="196" t="s">
        <v>2040</v>
      </c>
      <c r="G208" s="197" t="s">
        <v>583</v>
      </c>
      <c r="H208" s="198">
        <v>10.140000000000001</v>
      </c>
      <c r="I208" s="199"/>
      <c r="J208" s="200">
        <f>ROUND(I208*H208,2)</f>
        <v>0</v>
      </c>
      <c r="K208" s="201"/>
      <c r="L208" s="35"/>
      <c r="M208" s="202" t="s">
        <v>1</v>
      </c>
      <c r="N208" s="203" t="s">
        <v>41</v>
      </c>
      <c r="O208" s="78"/>
      <c r="P208" s="204">
        <f>O208*H208</f>
        <v>0</v>
      </c>
      <c r="Q208" s="204">
        <v>2.3090000000000002</v>
      </c>
      <c r="R208" s="204">
        <f>Q208*H208</f>
        <v>23.413260000000005</v>
      </c>
      <c r="S208" s="204">
        <v>0</v>
      </c>
      <c r="T208" s="205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6" t="s">
        <v>218</v>
      </c>
      <c r="AT208" s="206" t="s">
        <v>203</v>
      </c>
      <c r="AU208" s="206" t="s">
        <v>115</v>
      </c>
      <c r="AY208" s="15" t="s">
        <v>202</v>
      </c>
      <c r="BE208" s="207">
        <f>IF(N208="základná",J208,0)</f>
        <v>0</v>
      </c>
      <c r="BF208" s="207">
        <f>IF(N208="znížená",J208,0)</f>
        <v>0</v>
      </c>
      <c r="BG208" s="207">
        <f>IF(N208="zákl. prenesená",J208,0)</f>
        <v>0</v>
      </c>
      <c r="BH208" s="207">
        <f>IF(N208="zníž. prenesená",J208,0)</f>
        <v>0</v>
      </c>
      <c r="BI208" s="207">
        <f>IF(N208="nulová",J208,0)</f>
        <v>0</v>
      </c>
      <c r="BJ208" s="15" t="s">
        <v>115</v>
      </c>
      <c r="BK208" s="207">
        <f>ROUND(I208*H208,2)</f>
        <v>0</v>
      </c>
      <c r="BL208" s="15" t="s">
        <v>218</v>
      </c>
      <c r="BM208" s="206" t="s">
        <v>2041</v>
      </c>
    </row>
    <row r="209" s="11" customFormat="1" ht="25.92" customHeight="1">
      <c r="A209" s="11"/>
      <c r="B209" s="183"/>
      <c r="C209" s="11"/>
      <c r="D209" s="184" t="s">
        <v>74</v>
      </c>
      <c r="E209" s="185" t="s">
        <v>2042</v>
      </c>
      <c r="F209" s="185" t="s">
        <v>2043</v>
      </c>
      <c r="G209" s="11"/>
      <c r="H209" s="11"/>
      <c r="I209" s="186"/>
      <c r="J209" s="187">
        <f>BK209</f>
        <v>0</v>
      </c>
      <c r="K209" s="11"/>
      <c r="L209" s="183"/>
      <c r="M209" s="188"/>
      <c r="N209" s="189"/>
      <c r="O209" s="189"/>
      <c r="P209" s="190">
        <f>SUM(P210:P258)</f>
        <v>0</v>
      </c>
      <c r="Q209" s="189"/>
      <c r="R209" s="190">
        <f>SUM(R210:R258)</f>
        <v>0</v>
      </c>
      <c r="S209" s="189"/>
      <c r="T209" s="191">
        <f>SUM(T210:T258)</f>
        <v>0.45599999999999996</v>
      </c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R209" s="184" t="s">
        <v>213</v>
      </c>
      <c r="AT209" s="192" t="s">
        <v>74</v>
      </c>
      <c r="AU209" s="192" t="s">
        <v>75</v>
      </c>
      <c r="AY209" s="184" t="s">
        <v>202</v>
      </c>
      <c r="BK209" s="193">
        <f>SUM(BK210:BK258)</f>
        <v>0</v>
      </c>
    </row>
    <row r="210" s="2" customFormat="1" ht="33" customHeight="1">
      <c r="A210" s="34"/>
      <c r="B210" s="160"/>
      <c r="C210" s="194" t="s">
        <v>547</v>
      </c>
      <c r="D210" s="194" t="s">
        <v>203</v>
      </c>
      <c r="E210" s="195" t="s">
        <v>2044</v>
      </c>
      <c r="F210" s="196" t="s">
        <v>2045</v>
      </c>
      <c r="G210" s="197" t="s">
        <v>237</v>
      </c>
      <c r="H210" s="198">
        <v>305</v>
      </c>
      <c r="I210" s="199"/>
      <c r="J210" s="200">
        <f>ROUND(I210*H210,2)</f>
        <v>0</v>
      </c>
      <c r="K210" s="201"/>
      <c r="L210" s="35"/>
      <c r="M210" s="202" t="s">
        <v>1</v>
      </c>
      <c r="N210" s="203" t="s">
        <v>41</v>
      </c>
      <c r="O210" s="78"/>
      <c r="P210" s="204">
        <f>O210*H210</f>
        <v>0</v>
      </c>
      <c r="Q210" s="204">
        <v>0</v>
      </c>
      <c r="R210" s="204">
        <f>Q210*H210</f>
        <v>0</v>
      </c>
      <c r="S210" s="204">
        <v>0</v>
      </c>
      <c r="T210" s="205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6" t="s">
        <v>207</v>
      </c>
      <c r="AT210" s="206" t="s">
        <v>203</v>
      </c>
      <c r="AU210" s="206" t="s">
        <v>83</v>
      </c>
      <c r="AY210" s="15" t="s">
        <v>202</v>
      </c>
      <c r="BE210" s="207">
        <f>IF(N210="základná",J210,0)</f>
        <v>0</v>
      </c>
      <c r="BF210" s="207">
        <f>IF(N210="znížená",J210,0)</f>
        <v>0</v>
      </c>
      <c r="BG210" s="207">
        <f>IF(N210="zákl. prenesená",J210,0)</f>
        <v>0</v>
      </c>
      <c r="BH210" s="207">
        <f>IF(N210="zníž. prenesená",J210,0)</f>
        <v>0</v>
      </c>
      <c r="BI210" s="207">
        <f>IF(N210="nulová",J210,0)</f>
        <v>0</v>
      </c>
      <c r="BJ210" s="15" t="s">
        <v>115</v>
      </c>
      <c r="BK210" s="207">
        <f>ROUND(I210*H210,2)</f>
        <v>0</v>
      </c>
      <c r="BL210" s="15" t="s">
        <v>207</v>
      </c>
      <c r="BM210" s="206" t="s">
        <v>2046</v>
      </c>
    </row>
    <row r="211" s="2" customFormat="1" ht="37.8" customHeight="1">
      <c r="A211" s="34"/>
      <c r="B211" s="160"/>
      <c r="C211" s="194" t="s">
        <v>551</v>
      </c>
      <c r="D211" s="194" t="s">
        <v>203</v>
      </c>
      <c r="E211" s="195" t="s">
        <v>2047</v>
      </c>
      <c r="F211" s="196" t="s">
        <v>2048</v>
      </c>
      <c r="G211" s="197" t="s">
        <v>237</v>
      </c>
      <c r="H211" s="198">
        <v>260</v>
      </c>
      <c r="I211" s="199"/>
      <c r="J211" s="200">
        <f>ROUND(I211*H211,2)</f>
        <v>0</v>
      </c>
      <c r="K211" s="201"/>
      <c r="L211" s="35"/>
      <c r="M211" s="202" t="s">
        <v>1</v>
      </c>
      <c r="N211" s="203" t="s">
        <v>41</v>
      </c>
      <c r="O211" s="78"/>
      <c r="P211" s="204">
        <f>O211*H211</f>
        <v>0</v>
      </c>
      <c r="Q211" s="204">
        <v>0</v>
      </c>
      <c r="R211" s="204">
        <f>Q211*H211</f>
        <v>0</v>
      </c>
      <c r="S211" s="204">
        <v>0</v>
      </c>
      <c r="T211" s="205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6" t="s">
        <v>207</v>
      </c>
      <c r="AT211" s="206" t="s">
        <v>203</v>
      </c>
      <c r="AU211" s="206" t="s">
        <v>83</v>
      </c>
      <c r="AY211" s="15" t="s">
        <v>202</v>
      </c>
      <c r="BE211" s="207">
        <f>IF(N211="základná",J211,0)</f>
        <v>0</v>
      </c>
      <c r="BF211" s="207">
        <f>IF(N211="znížená",J211,0)</f>
        <v>0</v>
      </c>
      <c r="BG211" s="207">
        <f>IF(N211="zákl. prenesená",J211,0)</f>
        <v>0</v>
      </c>
      <c r="BH211" s="207">
        <f>IF(N211="zníž. prenesená",J211,0)</f>
        <v>0</v>
      </c>
      <c r="BI211" s="207">
        <f>IF(N211="nulová",J211,0)</f>
        <v>0</v>
      </c>
      <c r="BJ211" s="15" t="s">
        <v>115</v>
      </c>
      <c r="BK211" s="207">
        <f>ROUND(I211*H211,2)</f>
        <v>0</v>
      </c>
      <c r="BL211" s="15" t="s">
        <v>207</v>
      </c>
      <c r="BM211" s="206" t="s">
        <v>2049</v>
      </c>
    </row>
    <row r="212" s="2" customFormat="1" ht="33" customHeight="1">
      <c r="A212" s="34"/>
      <c r="B212" s="160"/>
      <c r="C212" s="194" t="s">
        <v>772</v>
      </c>
      <c r="D212" s="194" t="s">
        <v>203</v>
      </c>
      <c r="E212" s="195" t="s">
        <v>2050</v>
      </c>
      <c r="F212" s="196" t="s">
        <v>2051</v>
      </c>
      <c r="G212" s="197" t="s">
        <v>272</v>
      </c>
      <c r="H212" s="198">
        <v>70</v>
      </c>
      <c r="I212" s="199"/>
      <c r="J212" s="200">
        <f>ROUND(I212*H212,2)</f>
        <v>0</v>
      </c>
      <c r="K212" s="201"/>
      <c r="L212" s="35"/>
      <c r="M212" s="202" t="s">
        <v>1</v>
      </c>
      <c r="N212" s="203" t="s">
        <v>41</v>
      </c>
      <c r="O212" s="78"/>
      <c r="P212" s="204">
        <f>O212*H212</f>
        <v>0</v>
      </c>
      <c r="Q212" s="204">
        <v>0</v>
      </c>
      <c r="R212" s="204">
        <f>Q212*H212</f>
        <v>0</v>
      </c>
      <c r="S212" s="204">
        <v>0</v>
      </c>
      <c r="T212" s="205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6" t="s">
        <v>207</v>
      </c>
      <c r="AT212" s="206" t="s">
        <v>203</v>
      </c>
      <c r="AU212" s="206" t="s">
        <v>83</v>
      </c>
      <c r="AY212" s="15" t="s">
        <v>202</v>
      </c>
      <c r="BE212" s="207">
        <f>IF(N212="základná",J212,0)</f>
        <v>0</v>
      </c>
      <c r="BF212" s="207">
        <f>IF(N212="znížená",J212,0)</f>
        <v>0</v>
      </c>
      <c r="BG212" s="207">
        <f>IF(N212="zákl. prenesená",J212,0)</f>
        <v>0</v>
      </c>
      <c r="BH212" s="207">
        <f>IF(N212="zníž. prenesená",J212,0)</f>
        <v>0</v>
      </c>
      <c r="BI212" s="207">
        <f>IF(N212="nulová",J212,0)</f>
        <v>0</v>
      </c>
      <c r="BJ212" s="15" t="s">
        <v>115</v>
      </c>
      <c r="BK212" s="207">
        <f>ROUND(I212*H212,2)</f>
        <v>0</v>
      </c>
      <c r="BL212" s="15" t="s">
        <v>207</v>
      </c>
      <c r="BM212" s="206" t="s">
        <v>2052</v>
      </c>
    </row>
    <row r="213" s="2" customFormat="1" ht="24.15" customHeight="1">
      <c r="A213" s="34"/>
      <c r="B213" s="160"/>
      <c r="C213" s="194" t="s">
        <v>773</v>
      </c>
      <c r="D213" s="194" t="s">
        <v>203</v>
      </c>
      <c r="E213" s="195" t="s">
        <v>2053</v>
      </c>
      <c r="F213" s="196" t="s">
        <v>2054</v>
      </c>
      <c r="G213" s="197" t="s">
        <v>272</v>
      </c>
      <c r="H213" s="198">
        <v>86</v>
      </c>
      <c r="I213" s="199"/>
      <c r="J213" s="200">
        <f>ROUND(I213*H213,2)</f>
        <v>0</v>
      </c>
      <c r="K213" s="201"/>
      <c r="L213" s="35"/>
      <c r="M213" s="202" t="s">
        <v>1</v>
      </c>
      <c r="N213" s="203" t="s">
        <v>41</v>
      </c>
      <c r="O213" s="78"/>
      <c r="P213" s="204">
        <f>O213*H213</f>
        <v>0</v>
      </c>
      <c r="Q213" s="204">
        <v>0</v>
      </c>
      <c r="R213" s="204">
        <f>Q213*H213</f>
        <v>0</v>
      </c>
      <c r="S213" s="204">
        <v>0</v>
      </c>
      <c r="T213" s="205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6" t="s">
        <v>207</v>
      </c>
      <c r="AT213" s="206" t="s">
        <v>203</v>
      </c>
      <c r="AU213" s="206" t="s">
        <v>83</v>
      </c>
      <c r="AY213" s="15" t="s">
        <v>202</v>
      </c>
      <c r="BE213" s="207">
        <f>IF(N213="základná",J213,0)</f>
        <v>0</v>
      </c>
      <c r="BF213" s="207">
        <f>IF(N213="znížená",J213,0)</f>
        <v>0</v>
      </c>
      <c r="BG213" s="207">
        <f>IF(N213="zákl. prenesená",J213,0)</f>
        <v>0</v>
      </c>
      <c r="BH213" s="207">
        <f>IF(N213="zníž. prenesená",J213,0)</f>
        <v>0</v>
      </c>
      <c r="BI213" s="207">
        <f>IF(N213="nulová",J213,0)</f>
        <v>0</v>
      </c>
      <c r="BJ213" s="15" t="s">
        <v>115</v>
      </c>
      <c r="BK213" s="207">
        <f>ROUND(I213*H213,2)</f>
        <v>0</v>
      </c>
      <c r="BL213" s="15" t="s">
        <v>207</v>
      </c>
      <c r="BM213" s="206" t="s">
        <v>2055</v>
      </c>
    </row>
    <row r="214" s="2" customFormat="1" ht="24.15" customHeight="1">
      <c r="A214" s="34"/>
      <c r="B214" s="160"/>
      <c r="C214" s="194" t="s">
        <v>775</v>
      </c>
      <c r="D214" s="194" t="s">
        <v>203</v>
      </c>
      <c r="E214" s="195" t="s">
        <v>2056</v>
      </c>
      <c r="F214" s="196" t="s">
        <v>2057</v>
      </c>
      <c r="G214" s="197" t="s">
        <v>272</v>
      </c>
      <c r="H214" s="198">
        <v>131</v>
      </c>
      <c r="I214" s="199"/>
      <c r="J214" s="200">
        <f>ROUND(I214*H214,2)</f>
        <v>0</v>
      </c>
      <c r="K214" s="201"/>
      <c r="L214" s="35"/>
      <c r="M214" s="202" t="s">
        <v>1</v>
      </c>
      <c r="N214" s="203" t="s">
        <v>41</v>
      </c>
      <c r="O214" s="78"/>
      <c r="P214" s="204">
        <f>O214*H214</f>
        <v>0</v>
      </c>
      <c r="Q214" s="204">
        <v>0</v>
      </c>
      <c r="R214" s="204">
        <f>Q214*H214</f>
        <v>0</v>
      </c>
      <c r="S214" s="204">
        <v>0</v>
      </c>
      <c r="T214" s="205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06" t="s">
        <v>207</v>
      </c>
      <c r="AT214" s="206" t="s">
        <v>203</v>
      </c>
      <c r="AU214" s="206" t="s">
        <v>83</v>
      </c>
      <c r="AY214" s="15" t="s">
        <v>202</v>
      </c>
      <c r="BE214" s="207">
        <f>IF(N214="základná",J214,0)</f>
        <v>0</v>
      </c>
      <c r="BF214" s="207">
        <f>IF(N214="znížená",J214,0)</f>
        <v>0</v>
      </c>
      <c r="BG214" s="207">
        <f>IF(N214="zákl. prenesená",J214,0)</f>
        <v>0</v>
      </c>
      <c r="BH214" s="207">
        <f>IF(N214="zníž. prenesená",J214,0)</f>
        <v>0</v>
      </c>
      <c r="BI214" s="207">
        <f>IF(N214="nulová",J214,0)</f>
        <v>0</v>
      </c>
      <c r="BJ214" s="15" t="s">
        <v>115</v>
      </c>
      <c r="BK214" s="207">
        <f>ROUND(I214*H214,2)</f>
        <v>0</v>
      </c>
      <c r="BL214" s="15" t="s">
        <v>207</v>
      </c>
      <c r="BM214" s="206" t="s">
        <v>2058</v>
      </c>
    </row>
    <row r="215" s="2" customFormat="1" ht="33" customHeight="1">
      <c r="A215" s="34"/>
      <c r="B215" s="160"/>
      <c r="C215" s="194" t="s">
        <v>207</v>
      </c>
      <c r="D215" s="194" t="s">
        <v>203</v>
      </c>
      <c r="E215" s="195" t="s">
        <v>2059</v>
      </c>
      <c r="F215" s="196" t="s">
        <v>2060</v>
      </c>
      <c r="G215" s="197" t="s">
        <v>237</v>
      </c>
      <c r="H215" s="198">
        <v>31</v>
      </c>
      <c r="I215" s="199"/>
      <c r="J215" s="200">
        <f>ROUND(I215*H215,2)</f>
        <v>0</v>
      </c>
      <c r="K215" s="201"/>
      <c r="L215" s="35"/>
      <c r="M215" s="202" t="s">
        <v>1</v>
      </c>
      <c r="N215" s="203" t="s">
        <v>41</v>
      </c>
      <c r="O215" s="78"/>
      <c r="P215" s="204">
        <f>O215*H215</f>
        <v>0</v>
      </c>
      <c r="Q215" s="204">
        <v>0</v>
      </c>
      <c r="R215" s="204">
        <f>Q215*H215</f>
        <v>0</v>
      </c>
      <c r="S215" s="204">
        <v>0</v>
      </c>
      <c r="T215" s="205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206" t="s">
        <v>207</v>
      </c>
      <c r="AT215" s="206" t="s">
        <v>203</v>
      </c>
      <c r="AU215" s="206" t="s">
        <v>83</v>
      </c>
      <c r="AY215" s="15" t="s">
        <v>202</v>
      </c>
      <c r="BE215" s="207">
        <f>IF(N215="základná",J215,0)</f>
        <v>0</v>
      </c>
      <c r="BF215" s="207">
        <f>IF(N215="znížená",J215,0)</f>
        <v>0</v>
      </c>
      <c r="BG215" s="207">
        <f>IF(N215="zákl. prenesená",J215,0)</f>
        <v>0</v>
      </c>
      <c r="BH215" s="207">
        <f>IF(N215="zníž. prenesená",J215,0)</f>
        <v>0</v>
      </c>
      <c r="BI215" s="207">
        <f>IF(N215="nulová",J215,0)</f>
        <v>0</v>
      </c>
      <c r="BJ215" s="15" t="s">
        <v>115</v>
      </c>
      <c r="BK215" s="207">
        <f>ROUND(I215*H215,2)</f>
        <v>0</v>
      </c>
      <c r="BL215" s="15" t="s">
        <v>207</v>
      </c>
      <c r="BM215" s="206" t="s">
        <v>2061</v>
      </c>
    </row>
    <row r="216" s="2" customFormat="1" ht="24.15" customHeight="1">
      <c r="A216" s="34"/>
      <c r="B216" s="160"/>
      <c r="C216" s="194" t="s">
        <v>782</v>
      </c>
      <c r="D216" s="194" t="s">
        <v>203</v>
      </c>
      <c r="E216" s="195" t="s">
        <v>2062</v>
      </c>
      <c r="F216" s="196" t="s">
        <v>2063</v>
      </c>
      <c r="G216" s="197" t="s">
        <v>272</v>
      </c>
      <c r="H216" s="198">
        <v>18</v>
      </c>
      <c r="I216" s="199"/>
      <c r="J216" s="200">
        <f>ROUND(I216*H216,2)</f>
        <v>0</v>
      </c>
      <c r="K216" s="201"/>
      <c r="L216" s="35"/>
      <c r="M216" s="202" t="s">
        <v>1</v>
      </c>
      <c r="N216" s="203" t="s">
        <v>41</v>
      </c>
      <c r="O216" s="78"/>
      <c r="P216" s="204">
        <f>O216*H216</f>
        <v>0</v>
      </c>
      <c r="Q216" s="204">
        <v>0</v>
      </c>
      <c r="R216" s="204">
        <f>Q216*H216</f>
        <v>0</v>
      </c>
      <c r="S216" s="204">
        <v>0</v>
      </c>
      <c r="T216" s="205">
        <f>S216*H216</f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206" t="s">
        <v>207</v>
      </c>
      <c r="AT216" s="206" t="s">
        <v>203</v>
      </c>
      <c r="AU216" s="206" t="s">
        <v>83</v>
      </c>
      <c r="AY216" s="15" t="s">
        <v>202</v>
      </c>
      <c r="BE216" s="207">
        <f>IF(N216="základná",J216,0)</f>
        <v>0</v>
      </c>
      <c r="BF216" s="207">
        <f>IF(N216="znížená",J216,0)</f>
        <v>0</v>
      </c>
      <c r="BG216" s="207">
        <f>IF(N216="zákl. prenesená",J216,0)</f>
        <v>0</v>
      </c>
      <c r="BH216" s="207">
        <f>IF(N216="zníž. prenesená",J216,0)</f>
        <v>0</v>
      </c>
      <c r="BI216" s="207">
        <f>IF(N216="nulová",J216,0)</f>
        <v>0</v>
      </c>
      <c r="BJ216" s="15" t="s">
        <v>115</v>
      </c>
      <c r="BK216" s="207">
        <f>ROUND(I216*H216,2)</f>
        <v>0</v>
      </c>
      <c r="BL216" s="15" t="s">
        <v>207</v>
      </c>
      <c r="BM216" s="206" t="s">
        <v>2064</v>
      </c>
    </row>
    <row r="217" s="2" customFormat="1" ht="24.15" customHeight="1">
      <c r="A217" s="34"/>
      <c r="B217" s="160"/>
      <c r="C217" s="194" t="s">
        <v>787</v>
      </c>
      <c r="D217" s="194" t="s">
        <v>203</v>
      </c>
      <c r="E217" s="195" t="s">
        <v>2065</v>
      </c>
      <c r="F217" s="196" t="s">
        <v>2066</v>
      </c>
      <c r="G217" s="197" t="s">
        <v>1936</v>
      </c>
      <c r="H217" s="198">
        <v>14</v>
      </c>
      <c r="I217" s="199"/>
      <c r="J217" s="200">
        <f>ROUND(I217*H217,2)</f>
        <v>0</v>
      </c>
      <c r="K217" s="201"/>
      <c r="L217" s="35"/>
      <c r="M217" s="202" t="s">
        <v>1</v>
      </c>
      <c r="N217" s="203" t="s">
        <v>41</v>
      </c>
      <c r="O217" s="78"/>
      <c r="P217" s="204">
        <f>O217*H217</f>
        <v>0</v>
      </c>
      <c r="Q217" s="204">
        <v>0</v>
      </c>
      <c r="R217" s="204">
        <f>Q217*H217</f>
        <v>0</v>
      </c>
      <c r="S217" s="204">
        <v>0</v>
      </c>
      <c r="T217" s="205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6" t="s">
        <v>207</v>
      </c>
      <c r="AT217" s="206" t="s">
        <v>203</v>
      </c>
      <c r="AU217" s="206" t="s">
        <v>83</v>
      </c>
      <c r="AY217" s="15" t="s">
        <v>202</v>
      </c>
      <c r="BE217" s="207">
        <f>IF(N217="základná",J217,0)</f>
        <v>0</v>
      </c>
      <c r="BF217" s="207">
        <f>IF(N217="znížená",J217,0)</f>
        <v>0</v>
      </c>
      <c r="BG217" s="207">
        <f>IF(N217="zákl. prenesená",J217,0)</f>
        <v>0</v>
      </c>
      <c r="BH217" s="207">
        <f>IF(N217="zníž. prenesená",J217,0)</f>
        <v>0</v>
      </c>
      <c r="BI217" s="207">
        <f>IF(N217="nulová",J217,0)</f>
        <v>0</v>
      </c>
      <c r="BJ217" s="15" t="s">
        <v>115</v>
      </c>
      <c r="BK217" s="207">
        <f>ROUND(I217*H217,2)</f>
        <v>0</v>
      </c>
      <c r="BL217" s="15" t="s">
        <v>207</v>
      </c>
      <c r="BM217" s="206" t="s">
        <v>2067</v>
      </c>
    </row>
    <row r="218" s="2" customFormat="1" ht="33" customHeight="1">
      <c r="A218" s="34"/>
      <c r="B218" s="160"/>
      <c r="C218" s="194" t="s">
        <v>788</v>
      </c>
      <c r="D218" s="194" t="s">
        <v>203</v>
      </c>
      <c r="E218" s="195" t="s">
        <v>2068</v>
      </c>
      <c r="F218" s="196" t="s">
        <v>2069</v>
      </c>
      <c r="G218" s="197" t="s">
        <v>1936</v>
      </c>
      <c r="H218" s="198">
        <v>3</v>
      </c>
      <c r="I218" s="199"/>
      <c r="J218" s="200">
        <f>ROUND(I218*H218,2)</f>
        <v>0</v>
      </c>
      <c r="K218" s="201"/>
      <c r="L218" s="35"/>
      <c r="M218" s="202" t="s">
        <v>1</v>
      </c>
      <c r="N218" s="203" t="s">
        <v>41</v>
      </c>
      <c r="O218" s="78"/>
      <c r="P218" s="204">
        <f>O218*H218</f>
        <v>0</v>
      </c>
      <c r="Q218" s="204">
        <v>0</v>
      </c>
      <c r="R218" s="204">
        <f>Q218*H218</f>
        <v>0</v>
      </c>
      <c r="S218" s="204">
        <v>0</v>
      </c>
      <c r="T218" s="205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6" t="s">
        <v>207</v>
      </c>
      <c r="AT218" s="206" t="s">
        <v>203</v>
      </c>
      <c r="AU218" s="206" t="s">
        <v>83</v>
      </c>
      <c r="AY218" s="15" t="s">
        <v>202</v>
      </c>
      <c r="BE218" s="207">
        <f>IF(N218="základná",J218,0)</f>
        <v>0</v>
      </c>
      <c r="BF218" s="207">
        <f>IF(N218="znížená",J218,0)</f>
        <v>0</v>
      </c>
      <c r="BG218" s="207">
        <f>IF(N218="zákl. prenesená",J218,0)</f>
        <v>0</v>
      </c>
      <c r="BH218" s="207">
        <f>IF(N218="zníž. prenesená",J218,0)</f>
        <v>0</v>
      </c>
      <c r="BI218" s="207">
        <f>IF(N218="nulová",J218,0)</f>
        <v>0</v>
      </c>
      <c r="BJ218" s="15" t="s">
        <v>115</v>
      </c>
      <c r="BK218" s="207">
        <f>ROUND(I218*H218,2)</f>
        <v>0</v>
      </c>
      <c r="BL218" s="15" t="s">
        <v>207</v>
      </c>
      <c r="BM218" s="206" t="s">
        <v>2070</v>
      </c>
    </row>
    <row r="219" s="2" customFormat="1" ht="24.15" customHeight="1">
      <c r="A219" s="34"/>
      <c r="B219" s="160"/>
      <c r="C219" s="194" t="s">
        <v>1127</v>
      </c>
      <c r="D219" s="194" t="s">
        <v>203</v>
      </c>
      <c r="E219" s="195" t="s">
        <v>2071</v>
      </c>
      <c r="F219" s="196" t="s">
        <v>2072</v>
      </c>
      <c r="G219" s="197" t="s">
        <v>1936</v>
      </c>
      <c r="H219" s="198">
        <v>5</v>
      </c>
      <c r="I219" s="199"/>
      <c r="J219" s="200">
        <f>ROUND(I219*H219,2)</f>
        <v>0</v>
      </c>
      <c r="K219" s="201"/>
      <c r="L219" s="35"/>
      <c r="M219" s="202" t="s">
        <v>1</v>
      </c>
      <c r="N219" s="203" t="s">
        <v>41</v>
      </c>
      <c r="O219" s="78"/>
      <c r="P219" s="204">
        <f>O219*H219</f>
        <v>0</v>
      </c>
      <c r="Q219" s="204">
        <v>0</v>
      </c>
      <c r="R219" s="204">
        <f>Q219*H219</f>
        <v>0</v>
      </c>
      <c r="S219" s="204">
        <v>0</v>
      </c>
      <c r="T219" s="205">
        <f>S219*H219</f>
        <v>0</v>
      </c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R219" s="206" t="s">
        <v>207</v>
      </c>
      <c r="AT219" s="206" t="s">
        <v>203</v>
      </c>
      <c r="AU219" s="206" t="s">
        <v>83</v>
      </c>
      <c r="AY219" s="15" t="s">
        <v>202</v>
      </c>
      <c r="BE219" s="207">
        <f>IF(N219="základná",J219,0)</f>
        <v>0</v>
      </c>
      <c r="BF219" s="207">
        <f>IF(N219="znížená",J219,0)</f>
        <v>0</v>
      </c>
      <c r="BG219" s="207">
        <f>IF(N219="zákl. prenesená",J219,0)</f>
        <v>0</v>
      </c>
      <c r="BH219" s="207">
        <f>IF(N219="zníž. prenesená",J219,0)</f>
        <v>0</v>
      </c>
      <c r="BI219" s="207">
        <f>IF(N219="nulová",J219,0)</f>
        <v>0</v>
      </c>
      <c r="BJ219" s="15" t="s">
        <v>115</v>
      </c>
      <c r="BK219" s="207">
        <f>ROUND(I219*H219,2)</f>
        <v>0</v>
      </c>
      <c r="BL219" s="15" t="s">
        <v>207</v>
      </c>
      <c r="BM219" s="206" t="s">
        <v>2073</v>
      </c>
    </row>
    <row r="220" s="2" customFormat="1" ht="24.15" customHeight="1">
      <c r="A220" s="34"/>
      <c r="B220" s="160"/>
      <c r="C220" s="194" t="s">
        <v>1708</v>
      </c>
      <c r="D220" s="194" t="s">
        <v>203</v>
      </c>
      <c r="E220" s="195" t="s">
        <v>2074</v>
      </c>
      <c r="F220" s="196" t="s">
        <v>2075</v>
      </c>
      <c r="G220" s="197" t="s">
        <v>237</v>
      </c>
      <c r="H220" s="198">
        <v>50</v>
      </c>
      <c r="I220" s="199"/>
      <c r="J220" s="200">
        <f>ROUND(I220*H220,2)</f>
        <v>0</v>
      </c>
      <c r="K220" s="201"/>
      <c r="L220" s="35"/>
      <c r="M220" s="202" t="s">
        <v>1</v>
      </c>
      <c r="N220" s="203" t="s">
        <v>41</v>
      </c>
      <c r="O220" s="78"/>
      <c r="P220" s="204">
        <f>O220*H220</f>
        <v>0</v>
      </c>
      <c r="Q220" s="204">
        <v>0</v>
      </c>
      <c r="R220" s="204">
        <f>Q220*H220</f>
        <v>0</v>
      </c>
      <c r="S220" s="204">
        <v>0</v>
      </c>
      <c r="T220" s="205">
        <f>S220*H220</f>
        <v>0</v>
      </c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R220" s="206" t="s">
        <v>207</v>
      </c>
      <c r="AT220" s="206" t="s">
        <v>203</v>
      </c>
      <c r="AU220" s="206" t="s">
        <v>83</v>
      </c>
      <c r="AY220" s="15" t="s">
        <v>202</v>
      </c>
      <c r="BE220" s="207">
        <f>IF(N220="základná",J220,0)</f>
        <v>0</v>
      </c>
      <c r="BF220" s="207">
        <f>IF(N220="znížená",J220,0)</f>
        <v>0</v>
      </c>
      <c r="BG220" s="207">
        <f>IF(N220="zákl. prenesená",J220,0)</f>
        <v>0</v>
      </c>
      <c r="BH220" s="207">
        <f>IF(N220="zníž. prenesená",J220,0)</f>
        <v>0</v>
      </c>
      <c r="BI220" s="207">
        <f>IF(N220="nulová",J220,0)</f>
        <v>0</v>
      </c>
      <c r="BJ220" s="15" t="s">
        <v>115</v>
      </c>
      <c r="BK220" s="207">
        <f>ROUND(I220*H220,2)</f>
        <v>0</v>
      </c>
      <c r="BL220" s="15" t="s">
        <v>207</v>
      </c>
      <c r="BM220" s="206" t="s">
        <v>2076</v>
      </c>
    </row>
    <row r="221" s="2" customFormat="1" ht="21.75" customHeight="1">
      <c r="A221" s="34"/>
      <c r="B221" s="160"/>
      <c r="C221" s="194" t="s">
        <v>1128</v>
      </c>
      <c r="D221" s="194" t="s">
        <v>203</v>
      </c>
      <c r="E221" s="195" t="s">
        <v>2077</v>
      </c>
      <c r="F221" s="196" t="s">
        <v>2078</v>
      </c>
      <c r="G221" s="197" t="s">
        <v>1936</v>
      </c>
      <c r="H221" s="198">
        <v>1</v>
      </c>
      <c r="I221" s="199"/>
      <c r="J221" s="200">
        <f>ROUND(I221*H221,2)</f>
        <v>0</v>
      </c>
      <c r="K221" s="201"/>
      <c r="L221" s="35"/>
      <c r="M221" s="202" t="s">
        <v>1</v>
      </c>
      <c r="N221" s="203" t="s">
        <v>41</v>
      </c>
      <c r="O221" s="78"/>
      <c r="P221" s="204">
        <f>O221*H221</f>
        <v>0</v>
      </c>
      <c r="Q221" s="204">
        <v>0</v>
      </c>
      <c r="R221" s="204">
        <f>Q221*H221</f>
        <v>0</v>
      </c>
      <c r="S221" s="204">
        <v>0</v>
      </c>
      <c r="T221" s="205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206" t="s">
        <v>207</v>
      </c>
      <c r="AT221" s="206" t="s">
        <v>203</v>
      </c>
      <c r="AU221" s="206" t="s">
        <v>83</v>
      </c>
      <c r="AY221" s="15" t="s">
        <v>202</v>
      </c>
      <c r="BE221" s="207">
        <f>IF(N221="základná",J221,0)</f>
        <v>0</v>
      </c>
      <c r="BF221" s="207">
        <f>IF(N221="znížená",J221,0)</f>
        <v>0</v>
      </c>
      <c r="BG221" s="207">
        <f>IF(N221="zákl. prenesená",J221,0)</f>
        <v>0</v>
      </c>
      <c r="BH221" s="207">
        <f>IF(N221="zníž. prenesená",J221,0)</f>
        <v>0</v>
      </c>
      <c r="BI221" s="207">
        <f>IF(N221="nulová",J221,0)</f>
        <v>0</v>
      </c>
      <c r="BJ221" s="15" t="s">
        <v>115</v>
      </c>
      <c r="BK221" s="207">
        <f>ROUND(I221*H221,2)</f>
        <v>0</v>
      </c>
      <c r="BL221" s="15" t="s">
        <v>207</v>
      </c>
      <c r="BM221" s="206" t="s">
        <v>2079</v>
      </c>
    </row>
    <row r="222" s="2" customFormat="1" ht="16.5" customHeight="1">
      <c r="A222" s="34"/>
      <c r="B222" s="160"/>
      <c r="C222" s="194" t="s">
        <v>1711</v>
      </c>
      <c r="D222" s="194" t="s">
        <v>203</v>
      </c>
      <c r="E222" s="195" t="s">
        <v>2080</v>
      </c>
      <c r="F222" s="196" t="s">
        <v>2081</v>
      </c>
      <c r="G222" s="197" t="s">
        <v>240</v>
      </c>
      <c r="H222" s="198">
        <v>13</v>
      </c>
      <c r="I222" s="199"/>
      <c r="J222" s="200">
        <f>ROUND(I222*H222,2)</f>
        <v>0</v>
      </c>
      <c r="K222" s="201"/>
      <c r="L222" s="35"/>
      <c r="M222" s="202" t="s">
        <v>1</v>
      </c>
      <c r="N222" s="203" t="s">
        <v>41</v>
      </c>
      <c r="O222" s="78"/>
      <c r="P222" s="204">
        <f>O222*H222</f>
        <v>0</v>
      </c>
      <c r="Q222" s="204">
        <v>0</v>
      </c>
      <c r="R222" s="204">
        <f>Q222*H222</f>
        <v>0</v>
      </c>
      <c r="S222" s="204">
        <v>0</v>
      </c>
      <c r="T222" s="205">
        <f>S222*H222</f>
        <v>0</v>
      </c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R222" s="206" t="s">
        <v>207</v>
      </c>
      <c r="AT222" s="206" t="s">
        <v>203</v>
      </c>
      <c r="AU222" s="206" t="s">
        <v>83</v>
      </c>
      <c r="AY222" s="15" t="s">
        <v>202</v>
      </c>
      <c r="BE222" s="207">
        <f>IF(N222="základná",J222,0)</f>
        <v>0</v>
      </c>
      <c r="BF222" s="207">
        <f>IF(N222="znížená",J222,0)</f>
        <v>0</v>
      </c>
      <c r="BG222" s="207">
        <f>IF(N222="zákl. prenesená",J222,0)</f>
        <v>0</v>
      </c>
      <c r="BH222" s="207">
        <f>IF(N222="zníž. prenesená",J222,0)</f>
        <v>0</v>
      </c>
      <c r="BI222" s="207">
        <f>IF(N222="nulová",J222,0)</f>
        <v>0</v>
      </c>
      <c r="BJ222" s="15" t="s">
        <v>115</v>
      </c>
      <c r="BK222" s="207">
        <f>ROUND(I222*H222,2)</f>
        <v>0</v>
      </c>
      <c r="BL222" s="15" t="s">
        <v>207</v>
      </c>
      <c r="BM222" s="206" t="s">
        <v>2082</v>
      </c>
    </row>
    <row r="223" s="2" customFormat="1" ht="24.15" customHeight="1">
      <c r="A223" s="34"/>
      <c r="B223" s="160"/>
      <c r="C223" s="194" t="s">
        <v>1129</v>
      </c>
      <c r="D223" s="194" t="s">
        <v>203</v>
      </c>
      <c r="E223" s="195" t="s">
        <v>2083</v>
      </c>
      <c r="F223" s="196" t="s">
        <v>2084</v>
      </c>
      <c r="G223" s="197" t="s">
        <v>240</v>
      </c>
      <c r="H223" s="198">
        <v>3</v>
      </c>
      <c r="I223" s="199"/>
      <c r="J223" s="200">
        <f>ROUND(I223*H223,2)</f>
        <v>0</v>
      </c>
      <c r="K223" s="201"/>
      <c r="L223" s="35"/>
      <c r="M223" s="202" t="s">
        <v>1</v>
      </c>
      <c r="N223" s="203" t="s">
        <v>41</v>
      </c>
      <c r="O223" s="78"/>
      <c r="P223" s="204">
        <f>O223*H223</f>
        <v>0</v>
      </c>
      <c r="Q223" s="204">
        <v>0</v>
      </c>
      <c r="R223" s="204">
        <f>Q223*H223</f>
        <v>0</v>
      </c>
      <c r="S223" s="204">
        <v>0</v>
      </c>
      <c r="T223" s="205">
        <f>S223*H223</f>
        <v>0</v>
      </c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R223" s="206" t="s">
        <v>207</v>
      </c>
      <c r="AT223" s="206" t="s">
        <v>203</v>
      </c>
      <c r="AU223" s="206" t="s">
        <v>83</v>
      </c>
      <c r="AY223" s="15" t="s">
        <v>202</v>
      </c>
      <c r="BE223" s="207">
        <f>IF(N223="základná",J223,0)</f>
        <v>0</v>
      </c>
      <c r="BF223" s="207">
        <f>IF(N223="znížená",J223,0)</f>
        <v>0</v>
      </c>
      <c r="BG223" s="207">
        <f>IF(N223="zákl. prenesená",J223,0)</f>
        <v>0</v>
      </c>
      <c r="BH223" s="207">
        <f>IF(N223="zníž. prenesená",J223,0)</f>
        <v>0</v>
      </c>
      <c r="BI223" s="207">
        <f>IF(N223="nulová",J223,0)</f>
        <v>0</v>
      </c>
      <c r="BJ223" s="15" t="s">
        <v>115</v>
      </c>
      <c r="BK223" s="207">
        <f>ROUND(I223*H223,2)</f>
        <v>0</v>
      </c>
      <c r="BL223" s="15" t="s">
        <v>207</v>
      </c>
      <c r="BM223" s="206" t="s">
        <v>2085</v>
      </c>
    </row>
    <row r="224" s="2" customFormat="1" ht="33" customHeight="1">
      <c r="A224" s="34"/>
      <c r="B224" s="160"/>
      <c r="C224" s="194" t="s">
        <v>1714</v>
      </c>
      <c r="D224" s="194" t="s">
        <v>203</v>
      </c>
      <c r="E224" s="195" t="s">
        <v>2086</v>
      </c>
      <c r="F224" s="196" t="s">
        <v>2087</v>
      </c>
      <c r="G224" s="197" t="s">
        <v>240</v>
      </c>
      <c r="H224" s="198">
        <v>3</v>
      </c>
      <c r="I224" s="199"/>
      <c r="J224" s="200">
        <f>ROUND(I224*H224,2)</f>
        <v>0</v>
      </c>
      <c r="K224" s="201"/>
      <c r="L224" s="35"/>
      <c r="M224" s="202" t="s">
        <v>1</v>
      </c>
      <c r="N224" s="203" t="s">
        <v>41</v>
      </c>
      <c r="O224" s="78"/>
      <c r="P224" s="204">
        <f>O224*H224</f>
        <v>0</v>
      </c>
      <c r="Q224" s="204">
        <v>0</v>
      </c>
      <c r="R224" s="204">
        <f>Q224*H224</f>
        <v>0</v>
      </c>
      <c r="S224" s="204">
        <v>0</v>
      </c>
      <c r="T224" s="205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206" t="s">
        <v>207</v>
      </c>
      <c r="AT224" s="206" t="s">
        <v>203</v>
      </c>
      <c r="AU224" s="206" t="s">
        <v>83</v>
      </c>
      <c r="AY224" s="15" t="s">
        <v>202</v>
      </c>
      <c r="BE224" s="207">
        <f>IF(N224="základná",J224,0)</f>
        <v>0</v>
      </c>
      <c r="BF224" s="207">
        <f>IF(N224="znížená",J224,0)</f>
        <v>0</v>
      </c>
      <c r="BG224" s="207">
        <f>IF(N224="zákl. prenesená",J224,0)</f>
        <v>0</v>
      </c>
      <c r="BH224" s="207">
        <f>IF(N224="zníž. prenesená",J224,0)</f>
        <v>0</v>
      </c>
      <c r="BI224" s="207">
        <f>IF(N224="nulová",J224,0)</f>
        <v>0</v>
      </c>
      <c r="BJ224" s="15" t="s">
        <v>115</v>
      </c>
      <c r="BK224" s="207">
        <f>ROUND(I224*H224,2)</f>
        <v>0</v>
      </c>
      <c r="BL224" s="15" t="s">
        <v>207</v>
      </c>
      <c r="BM224" s="206" t="s">
        <v>2088</v>
      </c>
    </row>
    <row r="225" s="2" customFormat="1" ht="33" customHeight="1">
      <c r="A225" s="34"/>
      <c r="B225" s="160"/>
      <c r="C225" s="194" t="s">
        <v>1130</v>
      </c>
      <c r="D225" s="194" t="s">
        <v>203</v>
      </c>
      <c r="E225" s="195" t="s">
        <v>2089</v>
      </c>
      <c r="F225" s="196" t="s">
        <v>2090</v>
      </c>
      <c r="G225" s="197" t="s">
        <v>240</v>
      </c>
      <c r="H225" s="198">
        <v>10</v>
      </c>
      <c r="I225" s="199"/>
      <c r="J225" s="200">
        <f>ROUND(I225*H225,2)</f>
        <v>0</v>
      </c>
      <c r="K225" s="201"/>
      <c r="L225" s="35"/>
      <c r="M225" s="202" t="s">
        <v>1</v>
      </c>
      <c r="N225" s="203" t="s">
        <v>41</v>
      </c>
      <c r="O225" s="78"/>
      <c r="P225" s="204">
        <f>O225*H225</f>
        <v>0</v>
      </c>
      <c r="Q225" s="204">
        <v>0</v>
      </c>
      <c r="R225" s="204">
        <f>Q225*H225</f>
        <v>0</v>
      </c>
      <c r="S225" s="204">
        <v>0</v>
      </c>
      <c r="T225" s="205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206" t="s">
        <v>207</v>
      </c>
      <c r="AT225" s="206" t="s">
        <v>203</v>
      </c>
      <c r="AU225" s="206" t="s">
        <v>83</v>
      </c>
      <c r="AY225" s="15" t="s">
        <v>202</v>
      </c>
      <c r="BE225" s="207">
        <f>IF(N225="základná",J225,0)</f>
        <v>0</v>
      </c>
      <c r="BF225" s="207">
        <f>IF(N225="znížená",J225,0)</f>
        <v>0</v>
      </c>
      <c r="BG225" s="207">
        <f>IF(N225="zákl. prenesená",J225,0)</f>
        <v>0</v>
      </c>
      <c r="BH225" s="207">
        <f>IF(N225="zníž. prenesená",J225,0)</f>
        <v>0</v>
      </c>
      <c r="BI225" s="207">
        <f>IF(N225="nulová",J225,0)</f>
        <v>0</v>
      </c>
      <c r="BJ225" s="15" t="s">
        <v>115</v>
      </c>
      <c r="BK225" s="207">
        <f>ROUND(I225*H225,2)</f>
        <v>0</v>
      </c>
      <c r="BL225" s="15" t="s">
        <v>207</v>
      </c>
      <c r="BM225" s="206" t="s">
        <v>2091</v>
      </c>
    </row>
    <row r="226" s="2" customFormat="1" ht="33" customHeight="1">
      <c r="A226" s="34"/>
      <c r="B226" s="160"/>
      <c r="C226" s="194" t="s">
        <v>1717</v>
      </c>
      <c r="D226" s="194" t="s">
        <v>203</v>
      </c>
      <c r="E226" s="195" t="s">
        <v>2092</v>
      </c>
      <c r="F226" s="196" t="s">
        <v>2093</v>
      </c>
      <c r="G226" s="197" t="s">
        <v>240</v>
      </c>
      <c r="H226" s="198">
        <v>3</v>
      </c>
      <c r="I226" s="199"/>
      <c r="J226" s="200">
        <f>ROUND(I226*H226,2)</f>
        <v>0</v>
      </c>
      <c r="K226" s="201"/>
      <c r="L226" s="35"/>
      <c r="M226" s="202" t="s">
        <v>1</v>
      </c>
      <c r="N226" s="203" t="s">
        <v>41</v>
      </c>
      <c r="O226" s="78"/>
      <c r="P226" s="204">
        <f>O226*H226</f>
        <v>0</v>
      </c>
      <c r="Q226" s="204">
        <v>0</v>
      </c>
      <c r="R226" s="204">
        <f>Q226*H226</f>
        <v>0</v>
      </c>
      <c r="S226" s="204">
        <v>0</v>
      </c>
      <c r="T226" s="205">
        <f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206" t="s">
        <v>207</v>
      </c>
      <c r="AT226" s="206" t="s">
        <v>203</v>
      </c>
      <c r="AU226" s="206" t="s">
        <v>83</v>
      </c>
      <c r="AY226" s="15" t="s">
        <v>202</v>
      </c>
      <c r="BE226" s="207">
        <f>IF(N226="základná",J226,0)</f>
        <v>0</v>
      </c>
      <c r="BF226" s="207">
        <f>IF(N226="znížená",J226,0)</f>
        <v>0</v>
      </c>
      <c r="BG226" s="207">
        <f>IF(N226="zákl. prenesená",J226,0)</f>
        <v>0</v>
      </c>
      <c r="BH226" s="207">
        <f>IF(N226="zníž. prenesená",J226,0)</f>
        <v>0</v>
      </c>
      <c r="BI226" s="207">
        <f>IF(N226="nulová",J226,0)</f>
        <v>0</v>
      </c>
      <c r="BJ226" s="15" t="s">
        <v>115</v>
      </c>
      <c r="BK226" s="207">
        <f>ROUND(I226*H226,2)</f>
        <v>0</v>
      </c>
      <c r="BL226" s="15" t="s">
        <v>207</v>
      </c>
      <c r="BM226" s="206" t="s">
        <v>2094</v>
      </c>
    </row>
    <row r="227" s="2" customFormat="1" ht="24.15" customHeight="1">
      <c r="A227" s="34"/>
      <c r="B227" s="160"/>
      <c r="C227" s="194" t="s">
        <v>1620</v>
      </c>
      <c r="D227" s="194" t="s">
        <v>203</v>
      </c>
      <c r="E227" s="195" t="s">
        <v>2095</v>
      </c>
      <c r="F227" s="196" t="s">
        <v>2096</v>
      </c>
      <c r="G227" s="197" t="s">
        <v>1936</v>
      </c>
      <c r="H227" s="198">
        <v>4</v>
      </c>
      <c r="I227" s="199"/>
      <c r="J227" s="200">
        <f>ROUND(I227*H227,2)</f>
        <v>0</v>
      </c>
      <c r="K227" s="201"/>
      <c r="L227" s="35"/>
      <c r="M227" s="202" t="s">
        <v>1</v>
      </c>
      <c r="N227" s="203" t="s">
        <v>41</v>
      </c>
      <c r="O227" s="78"/>
      <c r="P227" s="204">
        <f>O227*H227</f>
        <v>0</v>
      </c>
      <c r="Q227" s="204">
        <v>0</v>
      </c>
      <c r="R227" s="204">
        <f>Q227*H227</f>
        <v>0</v>
      </c>
      <c r="S227" s="204">
        <v>0</v>
      </c>
      <c r="T227" s="205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206" t="s">
        <v>207</v>
      </c>
      <c r="AT227" s="206" t="s">
        <v>203</v>
      </c>
      <c r="AU227" s="206" t="s">
        <v>83</v>
      </c>
      <c r="AY227" s="15" t="s">
        <v>202</v>
      </c>
      <c r="BE227" s="207">
        <f>IF(N227="základná",J227,0)</f>
        <v>0</v>
      </c>
      <c r="BF227" s="207">
        <f>IF(N227="znížená",J227,0)</f>
        <v>0</v>
      </c>
      <c r="BG227" s="207">
        <f>IF(N227="zákl. prenesená",J227,0)</f>
        <v>0</v>
      </c>
      <c r="BH227" s="207">
        <f>IF(N227="zníž. prenesená",J227,0)</f>
        <v>0</v>
      </c>
      <c r="BI227" s="207">
        <f>IF(N227="nulová",J227,0)</f>
        <v>0</v>
      </c>
      <c r="BJ227" s="15" t="s">
        <v>115</v>
      </c>
      <c r="BK227" s="207">
        <f>ROUND(I227*H227,2)</f>
        <v>0</v>
      </c>
      <c r="BL227" s="15" t="s">
        <v>207</v>
      </c>
      <c r="BM227" s="206" t="s">
        <v>2097</v>
      </c>
    </row>
    <row r="228" s="2" customFormat="1" ht="24.15" customHeight="1">
      <c r="A228" s="34"/>
      <c r="B228" s="160"/>
      <c r="C228" s="194" t="s">
        <v>1722</v>
      </c>
      <c r="D228" s="194" t="s">
        <v>203</v>
      </c>
      <c r="E228" s="195" t="s">
        <v>2098</v>
      </c>
      <c r="F228" s="196" t="s">
        <v>2099</v>
      </c>
      <c r="G228" s="197" t="s">
        <v>1936</v>
      </c>
      <c r="H228" s="198">
        <v>3</v>
      </c>
      <c r="I228" s="199"/>
      <c r="J228" s="200">
        <f>ROUND(I228*H228,2)</f>
        <v>0</v>
      </c>
      <c r="K228" s="201"/>
      <c r="L228" s="35"/>
      <c r="M228" s="202" t="s">
        <v>1</v>
      </c>
      <c r="N228" s="203" t="s">
        <v>41</v>
      </c>
      <c r="O228" s="78"/>
      <c r="P228" s="204">
        <f>O228*H228</f>
        <v>0</v>
      </c>
      <c r="Q228" s="204">
        <v>0</v>
      </c>
      <c r="R228" s="204">
        <f>Q228*H228</f>
        <v>0</v>
      </c>
      <c r="S228" s="204">
        <v>0</v>
      </c>
      <c r="T228" s="205">
        <f>S228*H228</f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206" t="s">
        <v>207</v>
      </c>
      <c r="AT228" s="206" t="s">
        <v>203</v>
      </c>
      <c r="AU228" s="206" t="s">
        <v>83</v>
      </c>
      <c r="AY228" s="15" t="s">
        <v>202</v>
      </c>
      <c r="BE228" s="207">
        <f>IF(N228="základná",J228,0)</f>
        <v>0</v>
      </c>
      <c r="BF228" s="207">
        <f>IF(N228="znížená",J228,0)</f>
        <v>0</v>
      </c>
      <c r="BG228" s="207">
        <f>IF(N228="zákl. prenesená",J228,0)</f>
        <v>0</v>
      </c>
      <c r="BH228" s="207">
        <f>IF(N228="zníž. prenesená",J228,0)</f>
        <v>0</v>
      </c>
      <c r="BI228" s="207">
        <f>IF(N228="nulová",J228,0)</f>
        <v>0</v>
      </c>
      <c r="BJ228" s="15" t="s">
        <v>115</v>
      </c>
      <c r="BK228" s="207">
        <f>ROUND(I228*H228,2)</f>
        <v>0</v>
      </c>
      <c r="BL228" s="15" t="s">
        <v>207</v>
      </c>
      <c r="BM228" s="206" t="s">
        <v>2100</v>
      </c>
    </row>
    <row r="229" s="2" customFormat="1" ht="24.15" customHeight="1">
      <c r="A229" s="34"/>
      <c r="B229" s="160"/>
      <c r="C229" s="194" t="s">
        <v>1621</v>
      </c>
      <c r="D229" s="194" t="s">
        <v>203</v>
      </c>
      <c r="E229" s="195" t="s">
        <v>2101</v>
      </c>
      <c r="F229" s="196" t="s">
        <v>2102</v>
      </c>
      <c r="G229" s="197" t="s">
        <v>1936</v>
      </c>
      <c r="H229" s="198">
        <v>1</v>
      </c>
      <c r="I229" s="199"/>
      <c r="J229" s="200">
        <f>ROUND(I229*H229,2)</f>
        <v>0</v>
      </c>
      <c r="K229" s="201"/>
      <c r="L229" s="35"/>
      <c r="M229" s="202" t="s">
        <v>1</v>
      </c>
      <c r="N229" s="203" t="s">
        <v>41</v>
      </c>
      <c r="O229" s="78"/>
      <c r="P229" s="204">
        <f>O229*H229</f>
        <v>0</v>
      </c>
      <c r="Q229" s="204">
        <v>0</v>
      </c>
      <c r="R229" s="204">
        <f>Q229*H229</f>
        <v>0</v>
      </c>
      <c r="S229" s="204">
        <v>0</v>
      </c>
      <c r="T229" s="205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206" t="s">
        <v>207</v>
      </c>
      <c r="AT229" s="206" t="s">
        <v>203</v>
      </c>
      <c r="AU229" s="206" t="s">
        <v>83</v>
      </c>
      <c r="AY229" s="15" t="s">
        <v>202</v>
      </c>
      <c r="BE229" s="207">
        <f>IF(N229="základná",J229,0)</f>
        <v>0</v>
      </c>
      <c r="BF229" s="207">
        <f>IF(N229="znížená",J229,0)</f>
        <v>0</v>
      </c>
      <c r="BG229" s="207">
        <f>IF(N229="zákl. prenesená",J229,0)</f>
        <v>0</v>
      </c>
      <c r="BH229" s="207">
        <f>IF(N229="zníž. prenesená",J229,0)</f>
        <v>0</v>
      </c>
      <c r="BI229" s="207">
        <f>IF(N229="nulová",J229,0)</f>
        <v>0</v>
      </c>
      <c r="BJ229" s="15" t="s">
        <v>115</v>
      </c>
      <c r="BK229" s="207">
        <f>ROUND(I229*H229,2)</f>
        <v>0</v>
      </c>
      <c r="BL229" s="15" t="s">
        <v>207</v>
      </c>
      <c r="BM229" s="206" t="s">
        <v>2103</v>
      </c>
    </row>
    <row r="230" s="2" customFormat="1" ht="33" customHeight="1">
      <c r="A230" s="34"/>
      <c r="B230" s="160"/>
      <c r="C230" s="194" t="s">
        <v>1725</v>
      </c>
      <c r="D230" s="194" t="s">
        <v>203</v>
      </c>
      <c r="E230" s="195" t="s">
        <v>2104</v>
      </c>
      <c r="F230" s="196" t="s">
        <v>2105</v>
      </c>
      <c r="G230" s="197" t="s">
        <v>1936</v>
      </c>
      <c r="H230" s="198">
        <v>2</v>
      </c>
      <c r="I230" s="199"/>
      <c r="J230" s="200">
        <f>ROUND(I230*H230,2)</f>
        <v>0</v>
      </c>
      <c r="K230" s="201"/>
      <c r="L230" s="35"/>
      <c r="M230" s="202" t="s">
        <v>1</v>
      </c>
      <c r="N230" s="203" t="s">
        <v>41</v>
      </c>
      <c r="O230" s="78"/>
      <c r="P230" s="204">
        <f>O230*H230</f>
        <v>0</v>
      </c>
      <c r="Q230" s="204">
        <v>0</v>
      </c>
      <c r="R230" s="204">
        <f>Q230*H230</f>
        <v>0</v>
      </c>
      <c r="S230" s="204">
        <v>0</v>
      </c>
      <c r="T230" s="205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206" t="s">
        <v>207</v>
      </c>
      <c r="AT230" s="206" t="s">
        <v>203</v>
      </c>
      <c r="AU230" s="206" t="s">
        <v>83</v>
      </c>
      <c r="AY230" s="15" t="s">
        <v>202</v>
      </c>
      <c r="BE230" s="207">
        <f>IF(N230="základná",J230,0)</f>
        <v>0</v>
      </c>
      <c r="BF230" s="207">
        <f>IF(N230="znížená",J230,0)</f>
        <v>0</v>
      </c>
      <c r="BG230" s="207">
        <f>IF(N230="zákl. prenesená",J230,0)</f>
        <v>0</v>
      </c>
      <c r="BH230" s="207">
        <f>IF(N230="zníž. prenesená",J230,0)</f>
        <v>0</v>
      </c>
      <c r="BI230" s="207">
        <f>IF(N230="nulová",J230,0)</f>
        <v>0</v>
      </c>
      <c r="BJ230" s="15" t="s">
        <v>115</v>
      </c>
      <c r="BK230" s="207">
        <f>ROUND(I230*H230,2)</f>
        <v>0</v>
      </c>
      <c r="BL230" s="15" t="s">
        <v>207</v>
      </c>
      <c r="BM230" s="206" t="s">
        <v>2106</v>
      </c>
    </row>
    <row r="231" s="2" customFormat="1" ht="21.75" customHeight="1">
      <c r="A231" s="34"/>
      <c r="B231" s="160"/>
      <c r="C231" s="194" t="s">
        <v>1624</v>
      </c>
      <c r="D231" s="194" t="s">
        <v>203</v>
      </c>
      <c r="E231" s="195" t="s">
        <v>2107</v>
      </c>
      <c r="F231" s="196" t="s">
        <v>2108</v>
      </c>
      <c r="G231" s="197" t="s">
        <v>1936</v>
      </c>
      <c r="H231" s="198">
        <v>2</v>
      </c>
      <c r="I231" s="199"/>
      <c r="J231" s="200">
        <f>ROUND(I231*H231,2)</f>
        <v>0</v>
      </c>
      <c r="K231" s="201"/>
      <c r="L231" s="35"/>
      <c r="M231" s="202" t="s">
        <v>1</v>
      </c>
      <c r="N231" s="203" t="s">
        <v>41</v>
      </c>
      <c r="O231" s="78"/>
      <c r="P231" s="204">
        <f>O231*H231</f>
        <v>0</v>
      </c>
      <c r="Q231" s="204">
        <v>0</v>
      </c>
      <c r="R231" s="204">
        <f>Q231*H231</f>
        <v>0</v>
      </c>
      <c r="S231" s="204">
        <v>0</v>
      </c>
      <c r="T231" s="205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206" t="s">
        <v>207</v>
      </c>
      <c r="AT231" s="206" t="s">
        <v>203</v>
      </c>
      <c r="AU231" s="206" t="s">
        <v>83</v>
      </c>
      <c r="AY231" s="15" t="s">
        <v>202</v>
      </c>
      <c r="BE231" s="207">
        <f>IF(N231="základná",J231,0)</f>
        <v>0</v>
      </c>
      <c r="BF231" s="207">
        <f>IF(N231="znížená",J231,0)</f>
        <v>0</v>
      </c>
      <c r="BG231" s="207">
        <f>IF(N231="zákl. prenesená",J231,0)</f>
        <v>0</v>
      </c>
      <c r="BH231" s="207">
        <f>IF(N231="zníž. prenesená",J231,0)</f>
        <v>0</v>
      </c>
      <c r="BI231" s="207">
        <f>IF(N231="nulová",J231,0)</f>
        <v>0</v>
      </c>
      <c r="BJ231" s="15" t="s">
        <v>115</v>
      </c>
      <c r="BK231" s="207">
        <f>ROUND(I231*H231,2)</f>
        <v>0</v>
      </c>
      <c r="BL231" s="15" t="s">
        <v>207</v>
      </c>
      <c r="BM231" s="206" t="s">
        <v>2109</v>
      </c>
    </row>
    <row r="232" s="2" customFormat="1" ht="16.5" customHeight="1">
      <c r="A232" s="34"/>
      <c r="B232" s="160"/>
      <c r="C232" s="194" t="s">
        <v>1732</v>
      </c>
      <c r="D232" s="194" t="s">
        <v>203</v>
      </c>
      <c r="E232" s="195" t="s">
        <v>2110</v>
      </c>
      <c r="F232" s="196" t="s">
        <v>2111</v>
      </c>
      <c r="G232" s="197" t="s">
        <v>1936</v>
      </c>
      <c r="H232" s="198">
        <v>2</v>
      </c>
      <c r="I232" s="199"/>
      <c r="J232" s="200">
        <f>ROUND(I232*H232,2)</f>
        <v>0</v>
      </c>
      <c r="K232" s="201"/>
      <c r="L232" s="35"/>
      <c r="M232" s="202" t="s">
        <v>1</v>
      </c>
      <c r="N232" s="203" t="s">
        <v>41</v>
      </c>
      <c r="O232" s="78"/>
      <c r="P232" s="204">
        <f>O232*H232</f>
        <v>0</v>
      </c>
      <c r="Q232" s="204">
        <v>0</v>
      </c>
      <c r="R232" s="204">
        <f>Q232*H232</f>
        <v>0</v>
      </c>
      <c r="S232" s="204">
        <v>0.0089999999999999993</v>
      </c>
      <c r="T232" s="205">
        <f>S232*H232</f>
        <v>0.017999999999999999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206" t="s">
        <v>207</v>
      </c>
      <c r="AT232" s="206" t="s">
        <v>203</v>
      </c>
      <c r="AU232" s="206" t="s">
        <v>83</v>
      </c>
      <c r="AY232" s="15" t="s">
        <v>202</v>
      </c>
      <c r="BE232" s="207">
        <f>IF(N232="základná",J232,0)</f>
        <v>0</v>
      </c>
      <c r="BF232" s="207">
        <f>IF(N232="znížená",J232,0)</f>
        <v>0</v>
      </c>
      <c r="BG232" s="207">
        <f>IF(N232="zákl. prenesená",J232,0)</f>
        <v>0</v>
      </c>
      <c r="BH232" s="207">
        <f>IF(N232="zníž. prenesená",J232,0)</f>
        <v>0</v>
      </c>
      <c r="BI232" s="207">
        <f>IF(N232="nulová",J232,0)</f>
        <v>0</v>
      </c>
      <c r="BJ232" s="15" t="s">
        <v>115</v>
      </c>
      <c r="BK232" s="207">
        <f>ROUND(I232*H232,2)</f>
        <v>0</v>
      </c>
      <c r="BL232" s="15" t="s">
        <v>207</v>
      </c>
      <c r="BM232" s="206" t="s">
        <v>2112</v>
      </c>
    </row>
    <row r="233" s="2" customFormat="1" ht="24.15" customHeight="1">
      <c r="A233" s="34"/>
      <c r="B233" s="160"/>
      <c r="C233" s="194" t="s">
        <v>1625</v>
      </c>
      <c r="D233" s="194" t="s">
        <v>203</v>
      </c>
      <c r="E233" s="195" t="s">
        <v>2113</v>
      </c>
      <c r="F233" s="196" t="s">
        <v>2114</v>
      </c>
      <c r="G233" s="197" t="s">
        <v>1936</v>
      </c>
      <c r="H233" s="198">
        <v>4</v>
      </c>
      <c r="I233" s="199"/>
      <c r="J233" s="200">
        <f>ROUND(I233*H233,2)</f>
        <v>0</v>
      </c>
      <c r="K233" s="201"/>
      <c r="L233" s="35"/>
      <c r="M233" s="202" t="s">
        <v>1</v>
      </c>
      <c r="N233" s="203" t="s">
        <v>41</v>
      </c>
      <c r="O233" s="78"/>
      <c r="P233" s="204">
        <f>O233*H233</f>
        <v>0</v>
      </c>
      <c r="Q233" s="204">
        <v>0</v>
      </c>
      <c r="R233" s="204">
        <f>Q233*H233</f>
        <v>0</v>
      </c>
      <c r="S233" s="204">
        <v>0</v>
      </c>
      <c r="T233" s="205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206" t="s">
        <v>207</v>
      </c>
      <c r="AT233" s="206" t="s">
        <v>203</v>
      </c>
      <c r="AU233" s="206" t="s">
        <v>83</v>
      </c>
      <c r="AY233" s="15" t="s">
        <v>202</v>
      </c>
      <c r="BE233" s="207">
        <f>IF(N233="základná",J233,0)</f>
        <v>0</v>
      </c>
      <c r="BF233" s="207">
        <f>IF(N233="znížená",J233,0)</f>
        <v>0</v>
      </c>
      <c r="BG233" s="207">
        <f>IF(N233="zákl. prenesená",J233,0)</f>
        <v>0</v>
      </c>
      <c r="BH233" s="207">
        <f>IF(N233="zníž. prenesená",J233,0)</f>
        <v>0</v>
      </c>
      <c r="BI233" s="207">
        <f>IF(N233="nulová",J233,0)</f>
        <v>0</v>
      </c>
      <c r="BJ233" s="15" t="s">
        <v>115</v>
      </c>
      <c r="BK233" s="207">
        <f>ROUND(I233*H233,2)</f>
        <v>0</v>
      </c>
      <c r="BL233" s="15" t="s">
        <v>207</v>
      </c>
      <c r="BM233" s="206" t="s">
        <v>2115</v>
      </c>
    </row>
    <row r="234" s="2" customFormat="1" ht="16.5" customHeight="1">
      <c r="A234" s="34"/>
      <c r="B234" s="160"/>
      <c r="C234" s="194" t="s">
        <v>1740</v>
      </c>
      <c r="D234" s="194" t="s">
        <v>203</v>
      </c>
      <c r="E234" s="195" t="s">
        <v>2116</v>
      </c>
      <c r="F234" s="196" t="s">
        <v>2117</v>
      </c>
      <c r="G234" s="197" t="s">
        <v>1936</v>
      </c>
      <c r="H234" s="198">
        <v>4</v>
      </c>
      <c r="I234" s="199"/>
      <c r="J234" s="200">
        <f>ROUND(I234*H234,2)</f>
        <v>0</v>
      </c>
      <c r="K234" s="201"/>
      <c r="L234" s="35"/>
      <c r="M234" s="202" t="s">
        <v>1</v>
      </c>
      <c r="N234" s="203" t="s">
        <v>41</v>
      </c>
      <c r="O234" s="78"/>
      <c r="P234" s="204">
        <f>O234*H234</f>
        <v>0</v>
      </c>
      <c r="Q234" s="204">
        <v>0</v>
      </c>
      <c r="R234" s="204">
        <f>Q234*H234</f>
        <v>0</v>
      </c>
      <c r="S234" s="204">
        <v>0.014</v>
      </c>
      <c r="T234" s="205">
        <f>S234*H234</f>
        <v>0.056000000000000001</v>
      </c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R234" s="206" t="s">
        <v>207</v>
      </c>
      <c r="AT234" s="206" t="s">
        <v>203</v>
      </c>
      <c r="AU234" s="206" t="s">
        <v>83</v>
      </c>
      <c r="AY234" s="15" t="s">
        <v>202</v>
      </c>
      <c r="BE234" s="207">
        <f>IF(N234="základná",J234,0)</f>
        <v>0</v>
      </c>
      <c r="BF234" s="207">
        <f>IF(N234="znížená",J234,0)</f>
        <v>0</v>
      </c>
      <c r="BG234" s="207">
        <f>IF(N234="zákl. prenesená",J234,0)</f>
        <v>0</v>
      </c>
      <c r="BH234" s="207">
        <f>IF(N234="zníž. prenesená",J234,0)</f>
        <v>0</v>
      </c>
      <c r="BI234" s="207">
        <f>IF(N234="nulová",J234,0)</f>
        <v>0</v>
      </c>
      <c r="BJ234" s="15" t="s">
        <v>115</v>
      </c>
      <c r="BK234" s="207">
        <f>ROUND(I234*H234,2)</f>
        <v>0</v>
      </c>
      <c r="BL234" s="15" t="s">
        <v>207</v>
      </c>
      <c r="BM234" s="206" t="s">
        <v>2118</v>
      </c>
    </row>
    <row r="235" s="2" customFormat="1" ht="24.15" customHeight="1">
      <c r="A235" s="34"/>
      <c r="B235" s="160"/>
      <c r="C235" s="194" t="s">
        <v>1628</v>
      </c>
      <c r="D235" s="194" t="s">
        <v>203</v>
      </c>
      <c r="E235" s="195" t="s">
        <v>2119</v>
      </c>
      <c r="F235" s="196" t="s">
        <v>2120</v>
      </c>
      <c r="G235" s="197" t="s">
        <v>1936</v>
      </c>
      <c r="H235" s="198">
        <v>2</v>
      </c>
      <c r="I235" s="199"/>
      <c r="J235" s="200">
        <f>ROUND(I235*H235,2)</f>
        <v>0</v>
      </c>
      <c r="K235" s="201"/>
      <c r="L235" s="35"/>
      <c r="M235" s="202" t="s">
        <v>1</v>
      </c>
      <c r="N235" s="203" t="s">
        <v>41</v>
      </c>
      <c r="O235" s="78"/>
      <c r="P235" s="204">
        <f>O235*H235</f>
        <v>0</v>
      </c>
      <c r="Q235" s="204">
        <v>0</v>
      </c>
      <c r="R235" s="204">
        <f>Q235*H235</f>
        <v>0</v>
      </c>
      <c r="S235" s="204">
        <v>0</v>
      </c>
      <c r="T235" s="205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206" t="s">
        <v>207</v>
      </c>
      <c r="AT235" s="206" t="s">
        <v>203</v>
      </c>
      <c r="AU235" s="206" t="s">
        <v>83</v>
      </c>
      <c r="AY235" s="15" t="s">
        <v>202</v>
      </c>
      <c r="BE235" s="207">
        <f>IF(N235="základná",J235,0)</f>
        <v>0</v>
      </c>
      <c r="BF235" s="207">
        <f>IF(N235="znížená",J235,0)</f>
        <v>0</v>
      </c>
      <c r="BG235" s="207">
        <f>IF(N235="zákl. prenesená",J235,0)</f>
        <v>0</v>
      </c>
      <c r="BH235" s="207">
        <f>IF(N235="zníž. prenesená",J235,0)</f>
        <v>0</v>
      </c>
      <c r="BI235" s="207">
        <f>IF(N235="nulová",J235,0)</f>
        <v>0</v>
      </c>
      <c r="BJ235" s="15" t="s">
        <v>115</v>
      </c>
      <c r="BK235" s="207">
        <f>ROUND(I235*H235,2)</f>
        <v>0</v>
      </c>
      <c r="BL235" s="15" t="s">
        <v>207</v>
      </c>
      <c r="BM235" s="206" t="s">
        <v>2121</v>
      </c>
    </row>
    <row r="236" s="2" customFormat="1" ht="16.5" customHeight="1">
      <c r="A236" s="34"/>
      <c r="B236" s="160"/>
      <c r="C236" s="194" t="s">
        <v>1746</v>
      </c>
      <c r="D236" s="194" t="s">
        <v>203</v>
      </c>
      <c r="E236" s="195" t="s">
        <v>2122</v>
      </c>
      <c r="F236" s="196" t="s">
        <v>2123</v>
      </c>
      <c r="G236" s="197" t="s">
        <v>1936</v>
      </c>
      <c r="H236" s="198">
        <v>2</v>
      </c>
      <c r="I236" s="199"/>
      <c r="J236" s="200">
        <f>ROUND(I236*H236,2)</f>
        <v>0</v>
      </c>
      <c r="K236" s="201"/>
      <c r="L236" s="35"/>
      <c r="M236" s="202" t="s">
        <v>1</v>
      </c>
      <c r="N236" s="203" t="s">
        <v>41</v>
      </c>
      <c r="O236" s="78"/>
      <c r="P236" s="204">
        <f>O236*H236</f>
        <v>0</v>
      </c>
      <c r="Q236" s="204">
        <v>0</v>
      </c>
      <c r="R236" s="204">
        <f>Q236*H236</f>
        <v>0</v>
      </c>
      <c r="S236" s="204">
        <v>0.025999999999999999</v>
      </c>
      <c r="T236" s="205">
        <f>S236*H236</f>
        <v>0.051999999999999998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206" t="s">
        <v>207</v>
      </c>
      <c r="AT236" s="206" t="s">
        <v>203</v>
      </c>
      <c r="AU236" s="206" t="s">
        <v>83</v>
      </c>
      <c r="AY236" s="15" t="s">
        <v>202</v>
      </c>
      <c r="BE236" s="207">
        <f>IF(N236="základná",J236,0)</f>
        <v>0</v>
      </c>
      <c r="BF236" s="207">
        <f>IF(N236="znížená",J236,0)</f>
        <v>0</v>
      </c>
      <c r="BG236" s="207">
        <f>IF(N236="zákl. prenesená",J236,0)</f>
        <v>0</v>
      </c>
      <c r="BH236" s="207">
        <f>IF(N236="zníž. prenesená",J236,0)</f>
        <v>0</v>
      </c>
      <c r="BI236" s="207">
        <f>IF(N236="nulová",J236,0)</f>
        <v>0</v>
      </c>
      <c r="BJ236" s="15" t="s">
        <v>115</v>
      </c>
      <c r="BK236" s="207">
        <f>ROUND(I236*H236,2)</f>
        <v>0</v>
      </c>
      <c r="BL236" s="15" t="s">
        <v>207</v>
      </c>
      <c r="BM236" s="206" t="s">
        <v>2124</v>
      </c>
    </row>
    <row r="237" s="2" customFormat="1" ht="33" customHeight="1">
      <c r="A237" s="34"/>
      <c r="B237" s="160"/>
      <c r="C237" s="194" t="s">
        <v>1631</v>
      </c>
      <c r="D237" s="194" t="s">
        <v>203</v>
      </c>
      <c r="E237" s="195" t="s">
        <v>2125</v>
      </c>
      <c r="F237" s="196" t="s">
        <v>2126</v>
      </c>
      <c r="G237" s="197" t="s">
        <v>240</v>
      </c>
      <c r="H237" s="198">
        <v>2</v>
      </c>
      <c r="I237" s="199"/>
      <c r="J237" s="200">
        <f>ROUND(I237*H237,2)</f>
        <v>0</v>
      </c>
      <c r="K237" s="201"/>
      <c r="L237" s="35"/>
      <c r="M237" s="202" t="s">
        <v>1</v>
      </c>
      <c r="N237" s="203" t="s">
        <v>41</v>
      </c>
      <c r="O237" s="78"/>
      <c r="P237" s="204">
        <f>O237*H237</f>
        <v>0</v>
      </c>
      <c r="Q237" s="204">
        <v>0</v>
      </c>
      <c r="R237" s="204">
        <f>Q237*H237</f>
        <v>0</v>
      </c>
      <c r="S237" s="204">
        <v>0</v>
      </c>
      <c r="T237" s="205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206" t="s">
        <v>207</v>
      </c>
      <c r="AT237" s="206" t="s">
        <v>203</v>
      </c>
      <c r="AU237" s="206" t="s">
        <v>83</v>
      </c>
      <c r="AY237" s="15" t="s">
        <v>202</v>
      </c>
      <c r="BE237" s="207">
        <f>IF(N237="základná",J237,0)</f>
        <v>0</v>
      </c>
      <c r="BF237" s="207">
        <f>IF(N237="znížená",J237,0)</f>
        <v>0</v>
      </c>
      <c r="BG237" s="207">
        <f>IF(N237="zákl. prenesená",J237,0)</f>
        <v>0</v>
      </c>
      <c r="BH237" s="207">
        <f>IF(N237="zníž. prenesená",J237,0)</f>
        <v>0</v>
      </c>
      <c r="BI237" s="207">
        <f>IF(N237="nulová",J237,0)</f>
        <v>0</v>
      </c>
      <c r="BJ237" s="15" t="s">
        <v>115</v>
      </c>
      <c r="BK237" s="207">
        <f>ROUND(I237*H237,2)</f>
        <v>0</v>
      </c>
      <c r="BL237" s="15" t="s">
        <v>207</v>
      </c>
      <c r="BM237" s="206" t="s">
        <v>2127</v>
      </c>
    </row>
    <row r="238" s="2" customFormat="1" ht="37.8" customHeight="1">
      <c r="A238" s="34"/>
      <c r="B238" s="160"/>
      <c r="C238" s="194" t="s">
        <v>2128</v>
      </c>
      <c r="D238" s="194" t="s">
        <v>203</v>
      </c>
      <c r="E238" s="195" t="s">
        <v>2129</v>
      </c>
      <c r="F238" s="196" t="s">
        <v>2130</v>
      </c>
      <c r="G238" s="197" t="s">
        <v>240</v>
      </c>
      <c r="H238" s="198">
        <v>4</v>
      </c>
      <c r="I238" s="199"/>
      <c r="J238" s="200">
        <f>ROUND(I238*H238,2)</f>
        <v>0</v>
      </c>
      <c r="K238" s="201"/>
      <c r="L238" s="35"/>
      <c r="M238" s="202" t="s">
        <v>1</v>
      </c>
      <c r="N238" s="203" t="s">
        <v>41</v>
      </c>
      <c r="O238" s="78"/>
      <c r="P238" s="204">
        <f>O238*H238</f>
        <v>0</v>
      </c>
      <c r="Q238" s="204">
        <v>0</v>
      </c>
      <c r="R238" s="204">
        <f>Q238*H238</f>
        <v>0</v>
      </c>
      <c r="S238" s="204">
        <v>0</v>
      </c>
      <c r="T238" s="205">
        <f>S238*H238</f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206" t="s">
        <v>207</v>
      </c>
      <c r="AT238" s="206" t="s">
        <v>203</v>
      </c>
      <c r="AU238" s="206" t="s">
        <v>83</v>
      </c>
      <c r="AY238" s="15" t="s">
        <v>202</v>
      </c>
      <c r="BE238" s="207">
        <f>IF(N238="základná",J238,0)</f>
        <v>0</v>
      </c>
      <c r="BF238" s="207">
        <f>IF(N238="znížená",J238,0)</f>
        <v>0</v>
      </c>
      <c r="BG238" s="207">
        <f>IF(N238="zákl. prenesená",J238,0)</f>
        <v>0</v>
      </c>
      <c r="BH238" s="207">
        <f>IF(N238="zníž. prenesená",J238,0)</f>
        <v>0</v>
      </c>
      <c r="BI238" s="207">
        <f>IF(N238="nulová",J238,0)</f>
        <v>0</v>
      </c>
      <c r="BJ238" s="15" t="s">
        <v>115</v>
      </c>
      <c r="BK238" s="207">
        <f>ROUND(I238*H238,2)</f>
        <v>0</v>
      </c>
      <c r="BL238" s="15" t="s">
        <v>207</v>
      </c>
      <c r="BM238" s="206" t="s">
        <v>2131</v>
      </c>
    </row>
    <row r="239" s="2" customFormat="1" ht="24.15" customHeight="1">
      <c r="A239" s="34"/>
      <c r="B239" s="160"/>
      <c r="C239" s="194" t="s">
        <v>1634</v>
      </c>
      <c r="D239" s="194" t="s">
        <v>203</v>
      </c>
      <c r="E239" s="195" t="s">
        <v>2132</v>
      </c>
      <c r="F239" s="196" t="s">
        <v>2133</v>
      </c>
      <c r="G239" s="197" t="s">
        <v>240</v>
      </c>
      <c r="H239" s="198">
        <v>1</v>
      </c>
      <c r="I239" s="199"/>
      <c r="J239" s="200">
        <f>ROUND(I239*H239,2)</f>
        <v>0</v>
      </c>
      <c r="K239" s="201"/>
      <c r="L239" s="35"/>
      <c r="M239" s="202" t="s">
        <v>1</v>
      </c>
      <c r="N239" s="203" t="s">
        <v>41</v>
      </c>
      <c r="O239" s="78"/>
      <c r="P239" s="204">
        <f>O239*H239</f>
        <v>0</v>
      </c>
      <c r="Q239" s="204">
        <v>0</v>
      </c>
      <c r="R239" s="204">
        <f>Q239*H239</f>
        <v>0</v>
      </c>
      <c r="S239" s="204">
        <v>0</v>
      </c>
      <c r="T239" s="205">
        <f>S239*H239</f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206" t="s">
        <v>207</v>
      </c>
      <c r="AT239" s="206" t="s">
        <v>203</v>
      </c>
      <c r="AU239" s="206" t="s">
        <v>83</v>
      </c>
      <c r="AY239" s="15" t="s">
        <v>202</v>
      </c>
      <c r="BE239" s="207">
        <f>IF(N239="základná",J239,0)</f>
        <v>0</v>
      </c>
      <c r="BF239" s="207">
        <f>IF(N239="znížená",J239,0)</f>
        <v>0</v>
      </c>
      <c r="BG239" s="207">
        <f>IF(N239="zákl. prenesená",J239,0)</f>
        <v>0</v>
      </c>
      <c r="BH239" s="207">
        <f>IF(N239="zníž. prenesená",J239,0)</f>
        <v>0</v>
      </c>
      <c r="BI239" s="207">
        <f>IF(N239="nulová",J239,0)</f>
        <v>0</v>
      </c>
      <c r="BJ239" s="15" t="s">
        <v>115</v>
      </c>
      <c r="BK239" s="207">
        <f>ROUND(I239*H239,2)</f>
        <v>0</v>
      </c>
      <c r="BL239" s="15" t="s">
        <v>207</v>
      </c>
      <c r="BM239" s="206" t="s">
        <v>2134</v>
      </c>
    </row>
    <row r="240" s="2" customFormat="1" ht="37.8" customHeight="1">
      <c r="A240" s="34"/>
      <c r="B240" s="160"/>
      <c r="C240" s="194" t="s">
        <v>2135</v>
      </c>
      <c r="D240" s="194" t="s">
        <v>203</v>
      </c>
      <c r="E240" s="195" t="s">
        <v>2136</v>
      </c>
      <c r="F240" s="196" t="s">
        <v>2137</v>
      </c>
      <c r="G240" s="197" t="s">
        <v>1936</v>
      </c>
      <c r="H240" s="198">
        <v>4</v>
      </c>
      <c r="I240" s="199"/>
      <c r="J240" s="200">
        <f>ROUND(I240*H240,2)</f>
        <v>0</v>
      </c>
      <c r="K240" s="201"/>
      <c r="L240" s="35"/>
      <c r="M240" s="202" t="s">
        <v>1</v>
      </c>
      <c r="N240" s="203" t="s">
        <v>41</v>
      </c>
      <c r="O240" s="78"/>
      <c r="P240" s="204">
        <f>O240*H240</f>
        <v>0</v>
      </c>
      <c r="Q240" s="204">
        <v>0</v>
      </c>
      <c r="R240" s="204">
        <f>Q240*H240</f>
        <v>0</v>
      </c>
      <c r="S240" s="204">
        <v>0</v>
      </c>
      <c r="T240" s="205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206" t="s">
        <v>207</v>
      </c>
      <c r="AT240" s="206" t="s">
        <v>203</v>
      </c>
      <c r="AU240" s="206" t="s">
        <v>83</v>
      </c>
      <c r="AY240" s="15" t="s">
        <v>202</v>
      </c>
      <c r="BE240" s="207">
        <f>IF(N240="základná",J240,0)</f>
        <v>0</v>
      </c>
      <c r="BF240" s="207">
        <f>IF(N240="znížená",J240,0)</f>
        <v>0</v>
      </c>
      <c r="BG240" s="207">
        <f>IF(N240="zákl. prenesená",J240,0)</f>
        <v>0</v>
      </c>
      <c r="BH240" s="207">
        <f>IF(N240="zníž. prenesená",J240,0)</f>
        <v>0</v>
      </c>
      <c r="BI240" s="207">
        <f>IF(N240="nulová",J240,0)</f>
        <v>0</v>
      </c>
      <c r="BJ240" s="15" t="s">
        <v>115</v>
      </c>
      <c r="BK240" s="207">
        <f>ROUND(I240*H240,2)</f>
        <v>0</v>
      </c>
      <c r="BL240" s="15" t="s">
        <v>207</v>
      </c>
      <c r="BM240" s="206" t="s">
        <v>2138</v>
      </c>
    </row>
    <row r="241" s="2" customFormat="1" ht="16.5" customHeight="1">
      <c r="A241" s="34"/>
      <c r="B241" s="160"/>
      <c r="C241" s="194" t="s">
        <v>1638</v>
      </c>
      <c r="D241" s="194" t="s">
        <v>203</v>
      </c>
      <c r="E241" s="195" t="s">
        <v>2139</v>
      </c>
      <c r="F241" s="196" t="s">
        <v>2140</v>
      </c>
      <c r="G241" s="197" t="s">
        <v>240</v>
      </c>
      <c r="H241" s="198">
        <v>2</v>
      </c>
      <c r="I241" s="199"/>
      <c r="J241" s="200">
        <f>ROUND(I241*H241,2)</f>
        <v>0</v>
      </c>
      <c r="K241" s="201"/>
      <c r="L241" s="35"/>
      <c r="M241" s="202" t="s">
        <v>1</v>
      </c>
      <c r="N241" s="203" t="s">
        <v>41</v>
      </c>
      <c r="O241" s="78"/>
      <c r="P241" s="204">
        <f>O241*H241</f>
        <v>0</v>
      </c>
      <c r="Q241" s="204">
        <v>0</v>
      </c>
      <c r="R241" s="204">
        <f>Q241*H241</f>
        <v>0</v>
      </c>
      <c r="S241" s="204">
        <v>0</v>
      </c>
      <c r="T241" s="205">
        <f>S241*H241</f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206" t="s">
        <v>207</v>
      </c>
      <c r="AT241" s="206" t="s">
        <v>203</v>
      </c>
      <c r="AU241" s="206" t="s">
        <v>83</v>
      </c>
      <c r="AY241" s="15" t="s">
        <v>202</v>
      </c>
      <c r="BE241" s="207">
        <f>IF(N241="základná",J241,0)</f>
        <v>0</v>
      </c>
      <c r="BF241" s="207">
        <f>IF(N241="znížená",J241,0)</f>
        <v>0</v>
      </c>
      <c r="BG241" s="207">
        <f>IF(N241="zákl. prenesená",J241,0)</f>
        <v>0</v>
      </c>
      <c r="BH241" s="207">
        <f>IF(N241="zníž. prenesená",J241,0)</f>
        <v>0</v>
      </c>
      <c r="BI241" s="207">
        <f>IF(N241="nulová",J241,0)</f>
        <v>0</v>
      </c>
      <c r="BJ241" s="15" t="s">
        <v>115</v>
      </c>
      <c r="BK241" s="207">
        <f>ROUND(I241*H241,2)</f>
        <v>0</v>
      </c>
      <c r="BL241" s="15" t="s">
        <v>207</v>
      </c>
      <c r="BM241" s="206" t="s">
        <v>2141</v>
      </c>
    </row>
    <row r="242" s="2" customFormat="1" ht="21.75" customHeight="1">
      <c r="A242" s="34"/>
      <c r="B242" s="160"/>
      <c r="C242" s="194" t="s">
        <v>2142</v>
      </c>
      <c r="D242" s="194" t="s">
        <v>203</v>
      </c>
      <c r="E242" s="195" t="s">
        <v>2143</v>
      </c>
      <c r="F242" s="196" t="s">
        <v>2144</v>
      </c>
      <c r="G242" s="197" t="s">
        <v>1936</v>
      </c>
      <c r="H242" s="198">
        <v>1</v>
      </c>
      <c r="I242" s="199"/>
      <c r="J242" s="200">
        <f>ROUND(I242*H242,2)</f>
        <v>0</v>
      </c>
      <c r="K242" s="201"/>
      <c r="L242" s="35"/>
      <c r="M242" s="202" t="s">
        <v>1</v>
      </c>
      <c r="N242" s="203" t="s">
        <v>41</v>
      </c>
      <c r="O242" s="78"/>
      <c r="P242" s="204">
        <f>O242*H242</f>
        <v>0</v>
      </c>
      <c r="Q242" s="204">
        <v>0</v>
      </c>
      <c r="R242" s="204">
        <f>Q242*H242</f>
        <v>0</v>
      </c>
      <c r="S242" s="204">
        <v>0</v>
      </c>
      <c r="T242" s="205">
        <f>S242*H242</f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206" t="s">
        <v>207</v>
      </c>
      <c r="AT242" s="206" t="s">
        <v>203</v>
      </c>
      <c r="AU242" s="206" t="s">
        <v>83</v>
      </c>
      <c r="AY242" s="15" t="s">
        <v>202</v>
      </c>
      <c r="BE242" s="207">
        <f>IF(N242="základná",J242,0)</f>
        <v>0</v>
      </c>
      <c r="BF242" s="207">
        <f>IF(N242="znížená",J242,0)</f>
        <v>0</v>
      </c>
      <c r="BG242" s="207">
        <f>IF(N242="zákl. prenesená",J242,0)</f>
        <v>0</v>
      </c>
      <c r="BH242" s="207">
        <f>IF(N242="zníž. prenesená",J242,0)</f>
        <v>0</v>
      </c>
      <c r="BI242" s="207">
        <f>IF(N242="nulová",J242,0)</f>
        <v>0</v>
      </c>
      <c r="BJ242" s="15" t="s">
        <v>115</v>
      </c>
      <c r="BK242" s="207">
        <f>ROUND(I242*H242,2)</f>
        <v>0</v>
      </c>
      <c r="BL242" s="15" t="s">
        <v>207</v>
      </c>
      <c r="BM242" s="206" t="s">
        <v>2145</v>
      </c>
    </row>
    <row r="243" s="2" customFormat="1" ht="16.5" customHeight="1">
      <c r="A243" s="34"/>
      <c r="B243" s="160"/>
      <c r="C243" s="194" t="s">
        <v>1641</v>
      </c>
      <c r="D243" s="194" t="s">
        <v>203</v>
      </c>
      <c r="E243" s="195" t="s">
        <v>2146</v>
      </c>
      <c r="F243" s="196" t="s">
        <v>2147</v>
      </c>
      <c r="G243" s="197" t="s">
        <v>240</v>
      </c>
      <c r="H243" s="198">
        <v>1</v>
      </c>
      <c r="I243" s="199"/>
      <c r="J243" s="200">
        <f>ROUND(I243*H243,2)</f>
        <v>0</v>
      </c>
      <c r="K243" s="201"/>
      <c r="L243" s="35"/>
      <c r="M243" s="202" t="s">
        <v>1</v>
      </c>
      <c r="N243" s="203" t="s">
        <v>41</v>
      </c>
      <c r="O243" s="78"/>
      <c r="P243" s="204">
        <f>O243*H243</f>
        <v>0</v>
      </c>
      <c r="Q243" s="204">
        <v>0</v>
      </c>
      <c r="R243" s="204">
        <f>Q243*H243</f>
        <v>0</v>
      </c>
      <c r="S243" s="204">
        <v>0</v>
      </c>
      <c r="T243" s="205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206" t="s">
        <v>207</v>
      </c>
      <c r="AT243" s="206" t="s">
        <v>203</v>
      </c>
      <c r="AU243" s="206" t="s">
        <v>83</v>
      </c>
      <c r="AY243" s="15" t="s">
        <v>202</v>
      </c>
      <c r="BE243" s="207">
        <f>IF(N243="základná",J243,0)</f>
        <v>0</v>
      </c>
      <c r="BF243" s="207">
        <f>IF(N243="znížená",J243,0)</f>
        <v>0</v>
      </c>
      <c r="BG243" s="207">
        <f>IF(N243="zákl. prenesená",J243,0)</f>
        <v>0</v>
      </c>
      <c r="BH243" s="207">
        <f>IF(N243="zníž. prenesená",J243,0)</f>
        <v>0</v>
      </c>
      <c r="BI243" s="207">
        <f>IF(N243="nulová",J243,0)</f>
        <v>0</v>
      </c>
      <c r="BJ243" s="15" t="s">
        <v>115</v>
      </c>
      <c r="BK243" s="207">
        <f>ROUND(I243*H243,2)</f>
        <v>0</v>
      </c>
      <c r="BL243" s="15" t="s">
        <v>207</v>
      </c>
      <c r="BM243" s="206" t="s">
        <v>2148</v>
      </c>
    </row>
    <row r="244" s="2" customFormat="1" ht="33" customHeight="1">
      <c r="A244" s="34"/>
      <c r="B244" s="160"/>
      <c r="C244" s="194" t="s">
        <v>2149</v>
      </c>
      <c r="D244" s="194" t="s">
        <v>203</v>
      </c>
      <c r="E244" s="195" t="s">
        <v>2150</v>
      </c>
      <c r="F244" s="196" t="s">
        <v>2151</v>
      </c>
      <c r="G244" s="197" t="s">
        <v>1936</v>
      </c>
      <c r="H244" s="198">
        <v>1</v>
      </c>
      <c r="I244" s="199"/>
      <c r="J244" s="200">
        <f>ROUND(I244*H244,2)</f>
        <v>0</v>
      </c>
      <c r="K244" s="201"/>
      <c r="L244" s="35"/>
      <c r="M244" s="202" t="s">
        <v>1</v>
      </c>
      <c r="N244" s="203" t="s">
        <v>41</v>
      </c>
      <c r="O244" s="78"/>
      <c r="P244" s="204">
        <f>O244*H244</f>
        <v>0</v>
      </c>
      <c r="Q244" s="204">
        <v>0</v>
      </c>
      <c r="R244" s="204">
        <f>Q244*H244</f>
        <v>0</v>
      </c>
      <c r="S244" s="204">
        <v>0</v>
      </c>
      <c r="T244" s="205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206" t="s">
        <v>207</v>
      </c>
      <c r="AT244" s="206" t="s">
        <v>203</v>
      </c>
      <c r="AU244" s="206" t="s">
        <v>83</v>
      </c>
      <c r="AY244" s="15" t="s">
        <v>202</v>
      </c>
      <c r="BE244" s="207">
        <f>IF(N244="základná",J244,0)</f>
        <v>0</v>
      </c>
      <c r="BF244" s="207">
        <f>IF(N244="znížená",J244,0)</f>
        <v>0</v>
      </c>
      <c r="BG244" s="207">
        <f>IF(N244="zákl. prenesená",J244,0)</f>
        <v>0</v>
      </c>
      <c r="BH244" s="207">
        <f>IF(N244="zníž. prenesená",J244,0)</f>
        <v>0</v>
      </c>
      <c r="BI244" s="207">
        <f>IF(N244="nulová",J244,0)</f>
        <v>0</v>
      </c>
      <c r="BJ244" s="15" t="s">
        <v>115</v>
      </c>
      <c r="BK244" s="207">
        <f>ROUND(I244*H244,2)</f>
        <v>0</v>
      </c>
      <c r="BL244" s="15" t="s">
        <v>207</v>
      </c>
      <c r="BM244" s="206" t="s">
        <v>2152</v>
      </c>
    </row>
    <row r="245" s="2" customFormat="1" ht="33" customHeight="1">
      <c r="A245" s="34"/>
      <c r="B245" s="160"/>
      <c r="C245" s="194" t="s">
        <v>1644</v>
      </c>
      <c r="D245" s="194" t="s">
        <v>203</v>
      </c>
      <c r="E245" s="195" t="s">
        <v>2153</v>
      </c>
      <c r="F245" s="196" t="s">
        <v>2154</v>
      </c>
      <c r="G245" s="197" t="s">
        <v>1936</v>
      </c>
      <c r="H245" s="198">
        <v>2</v>
      </c>
      <c r="I245" s="199"/>
      <c r="J245" s="200">
        <f>ROUND(I245*H245,2)</f>
        <v>0</v>
      </c>
      <c r="K245" s="201"/>
      <c r="L245" s="35"/>
      <c r="M245" s="202" t="s">
        <v>1</v>
      </c>
      <c r="N245" s="203" t="s">
        <v>41</v>
      </c>
      <c r="O245" s="78"/>
      <c r="P245" s="204">
        <f>O245*H245</f>
        <v>0</v>
      </c>
      <c r="Q245" s="204">
        <v>0</v>
      </c>
      <c r="R245" s="204">
        <f>Q245*H245</f>
        <v>0</v>
      </c>
      <c r="S245" s="204">
        <v>0</v>
      </c>
      <c r="T245" s="205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206" t="s">
        <v>207</v>
      </c>
      <c r="AT245" s="206" t="s">
        <v>203</v>
      </c>
      <c r="AU245" s="206" t="s">
        <v>83</v>
      </c>
      <c r="AY245" s="15" t="s">
        <v>202</v>
      </c>
      <c r="BE245" s="207">
        <f>IF(N245="základná",J245,0)</f>
        <v>0</v>
      </c>
      <c r="BF245" s="207">
        <f>IF(N245="znížená",J245,0)</f>
        <v>0</v>
      </c>
      <c r="BG245" s="207">
        <f>IF(N245="zákl. prenesená",J245,0)</f>
        <v>0</v>
      </c>
      <c r="BH245" s="207">
        <f>IF(N245="zníž. prenesená",J245,0)</f>
        <v>0</v>
      </c>
      <c r="BI245" s="207">
        <f>IF(N245="nulová",J245,0)</f>
        <v>0</v>
      </c>
      <c r="BJ245" s="15" t="s">
        <v>115</v>
      </c>
      <c r="BK245" s="207">
        <f>ROUND(I245*H245,2)</f>
        <v>0</v>
      </c>
      <c r="BL245" s="15" t="s">
        <v>207</v>
      </c>
      <c r="BM245" s="206" t="s">
        <v>2155</v>
      </c>
    </row>
    <row r="246" s="2" customFormat="1" ht="33" customHeight="1">
      <c r="A246" s="34"/>
      <c r="B246" s="160"/>
      <c r="C246" s="194" t="s">
        <v>2156</v>
      </c>
      <c r="D246" s="194" t="s">
        <v>203</v>
      </c>
      <c r="E246" s="195" t="s">
        <v>2157</v>
      </c>
      <c r="F246" s="196" t="s">
        <v>2158</v>
      </c>
      <c r="G246" s="197" t="s">
        <v>1936</v>
      </c>
      <c r="H246" s="198">
        <v>3</v>
      </c>
      <c r="I246" s="199"/>
      <c r="J246" s="200">
        <f>ROUND(I246*H246,2)</f>
        <v>0</v>
      </c>
      <c r="K246" s="201"/>
      <c r="L246" s="35"/>
      <c r="M246" s="202" t="s">
        <v>1</v>
      </c>
      <c r="N246" s="203" t="s">
        <v>41</v>
      </c>
      <c r="O246" s="78"/>
      <c r="P246" s="204">
        <f>O246*H246</f>
        <v>0</v>
      </c>
      <c r="Q246" s="204">
        <v>0</v>
      </c>
      <c r="R246" s="204">
        <f>Q246*H246</f>
        <v>0</v>
      </c>
      <c r="S246" s="204">
        <v>0</v>
      </c>
      <c r="T246" s="205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206" t="s">
        <v>207</v>
      </c>
      <c r="AT246" s="206" t="s">
        <v>203</v>
      </c>
      <c r="AU246" s="206" t="s">
        <v>83</v>
      </c>
      <c r="AY246" s="15" t="s">
        <v>202</v>
      </c>
      <c r="BE246" s="207">
        <f>IF(N246="základná",J246,0)</f>
        <v>0</v>
      </c>
      <c r="BF246" s="207">
        <f>IF(N246="znížená",J246,0)</f>
        <v>0</v>
      </c>
      <c r="BG246" s="207">
        <f>IF(N246="zákl. prenesená",J246,0)</f>
        <v>0</v>
      </c>
      <c r="BH246" s="207">
        <f>IF(N246="zníž. prenesená",J246,0)</f>
        <v>0</v>
      </c>
      <c r="BI246" s="207">
        <f>IF(N246="nulová",J246,0)</f>
        <v>0</v>
      </c>
      <c r="BJ246" s="15" t="s">
        <v>115</v>
      </c>
      <c r="BK246" s="207">
        <f>ROUND(I246*H246,2)</f>
        <v>0</v>
      </c>
      <c r="BL246" s="15" t="s">
        <v>207</v>
      </c>
      <c r="BM246" s="206" t="s">
        <v>2159</v>
      </c>
    </row>
    <row r="247" s="2" customFormat="1" ht="24.15" customHeight="1">
      <c r="A247" s="34"/>
      <c r="B247" s="160"/>
      <c r="C247" s="194" t="s">
        <v>1649</v>
      </c>
      <c r="D247" s="194" t="s">
        <v>203</v>
      </c>
      <c r="E247" s="195" t="s">
        <v>2160</v>
      </c>
      <c r="F247" s="196" t="s">
        <v>2161</v>
      </c>
      <c r="G247" s="197" t="s">
        <v>1936</v>
      </c>
      <c r="H247" s="198">
        <v>10</v>
      </c>
      <c r="I247" s="199"/>
      <c r="J247" s="200">
        <f>ROUND(I247*H247,2)</f>
        <v>0</v>
      </c>
      <c r="K247" s="201"/>
      <c r="L247" s="35"/>
      <c r="M247" s="202" t="s">
        <v>1</v>
      </c>
      <c r="N247" s="203" t="s">
        <v>41</v>
      </c>
      <c r="O247" s="78"/>
      <c r="P247" s="204">
        <f>O247*H247</f>
        <v>0</v>
      </c>
      <c r="Q247" s="204">
        <v>0</v>
      </c>
      <c r="R247" s="204">
        <f>Q247*H247</f>
        <v>0</v>
      </c>
      <c r="S247" s="204">
        <v>0</v>
      </c>
      <c r="T247" s="205">
        <f>S247*H247</f>
        <v>0</v>
      </c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R247" s="206" t="s">
        <v>207</v>
      </c>
      <c r="AT247" s="206" t="s">
        <v>203</v>
      </c>
      <c r="AU247" s="206" t="s">
        <v>83</v>
      </c>
      <c r="AY247" s="15" t="s">
        <v>202</v>
      </c>
      <c r="BE247" s="207">
        <f>IF(N247="základná",J247,0)</f>
        <v>0</v>
      </c>
      <c r="BF247" s="207">
        <f>IF(N247="znížená",J247,0)</f>
        <v>0</v>
      </c>
      <c r="BG247" s="207">
        <f>IF(N247="zákl. prenesená",J247,0)</f>
        <v>0</v>
      </c>
      <c r="BH247" s="207">
        <f>IF(N247="zníž. prenesená",J247,0)</f>
        <v>0</v>
      </c>
      <c r="BI247" s="207">
        <f>IF(N247="nulová",J247,0)</f>
        <v>0</v>
      </c>
      <c r="BJ247" s="15" t="s">
        <v>115</v>
      </c>
      <c r="BK247" s="207">
        <f>ROUND(I247*H247,2)</f>
        <v>0</v>
      </c>
      <c r="BL247" s="15" t="s">
        <v>207</v>
      </c>
      <c r="BM247" s="206" t="s">
        <v>2162</v>
      </c>
    </row>
    <row r="248" s="2" customFormat="1" ht="24.15" customHeight="1">
      <c r="A248" s="34"/>
      <c r="B248" s="160"/>
      <c r="C248" s="194" t="s">
        <v>2163</v>
      </c>
      <c r="D248" s="194" t="s">
        <v>203</v>
      </c>
      <c r="E248" s="195" t="s">
        <v>2164</v>
      </c>
      <c r="F248" s="196" t="s">
        <v>2165</v>
      </c>
      <c r="G248" s="197" t="s">
        <v>1936</v>
      </c>
      <c r="H248" s="198">
        <v>1</v>
      </c>
      <c r="I248" s="199"/>
      <c r="J248" s="200">
        <f>ROUND(I248*H248,2)</f>
        <v>0</v>
      </c>
      <c r="K248" s="201"/>
      <c r="L248" s="35"/>
      <c r="M248" s="202" t="s">
        <v>1</v>
      </c>
      <c r="N248" s="203" t="s">
        <v>41</v>
      </c>
      <c r="O248" s="78"/>
      <c r="P248" s="204">
        <f>O248*H248</f>
        <v>0</v>
      </c>
      <c r="Q248" s="204">
        <v>0</v>
      </c>
      <c r="R248" s="204">
        <f>Q248*H248</f>
        <v>0</v>
      </c>
      <c r="S248" s="204">
        <v>0</v>
      </c>
      <c r="T248" s="205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206" t="s">
        <v>207</v>
      </c>
      <c r="AT248" s="206" t="s">
        <v>203</v>
      </c>
      <c r="AU248" s="206" t="s">
        <v>83</v>
      </c>
      <c r="AY248" s="15" t="s">
        <v>202</v>
      </c>
      <c r="BE248" s="207">
        <f>IF(N248="základná",J248,0)</f>
        <v>0</v>
      </c>
      <c r="BF248" s="207">
        <f>IF(N248="znížená",J248,0)</f>
        <v>0</v>
      </c>
      <c r="BG248" s="207">
        <f>IF(N248="zákl. prenesená",J248,0)</f>
        <v>0</v>
      </c>
      <c r="BH248" s="207">
        <f>IF(N248="zníž. prenesená",J248,0)</f>
        <v>0</v>
      </c>
      <c r="BI248" s="207">
        <f>IF(N248="nulová",J248,0)</f>
        <v>0</v>
      </c>
      <c r="BJ248" s="15" t="s">
        <v>115</v>
      </c>
      <c r="BK248" s="207">
        <f>ROUND(I248*H248,2)</f>
        <v>0</v>
      </c>
      <c r="BL248" s="15" t="s">
        <v>207</v>
      </c>
      <c r="BM248" s="206" t="s">
        <v>2166</v>
      </c>
    </row>
    <row r="249" s="2" customFormat="1" ht="24.15" customHeight="1">
      <c r="A249" s="34"/>
      <c r="B249" s="160"/>
      <c r="C249" s="194" t="s">
        <v>1652</v>
      </c>
      <c r="D249" s="194" t="s">
        <v>203</v>
      </c>
      <c r="E249" s="195" t="s">
        <v>2167</v>
      </c>
      <c r="F249" s="196" t="s">
        <v>2168</v>
      </c>
      <c r="G249" s="197" t="s">
        <v>240</v>
      </c>
      <c r="H249" s="198">
        <v>1</v>
      </c>
      <c r="I249" s="199"/>
      <c r="J249" s="200">
        <f>ROUND(I249*H249,2)</f>
        <v>0</v>
      </c>
      <c r="K249" s="201"/>
      <c r="L249" s="35"/>
      <c r="M249" s="202" t="s">
        <v>1</v>
      </c>
      <c r="N249" s="203" t="s">
        <v>41</v>
      </c>
      <c r="O249" s="78"/>
      <c r="P249" s="204">
        <f>O249*H249</f>
        <v>0</v>
      </c>
      <c r="Q249" s="204">
        <v>0</v>
      </c>
      <c r="R249" s="204">
        <f>Q249*H249</f>
        <v>0</v>
      </c>
      <c r="S249" s="204">
        <v>0</v>
      </c>
      <c r="T249" s="205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206" t="s">
        <v>207</v>
      </c>
      <c r="AT249" s="206" t="s">
        <v>203</v>
      </c>
      <c r="AU249" s="206" t="s">
        <v>83</v>
      </c>
      <c r="AY249" s="15" t="s">
        <v>202</v>
      </c>
      <c r="BE249" s="207">
        <f>IF(N249="základná",J249,0)</f>
        <v>0</v>
      </c>
      <c r="BF249" s="207">
        <f>IF(N249="znížená",J249,0)</f>
        <v>0</v>
      </c>
      <c r="BG249" s="207">
        <f>IF(N249="zákl. prenesená",J249,0)</f>
        <v>0</v>
      </c>
      <c r="BH249" s="207">
        <f>IF(N249="zníž. prenesená",J249,0)</f>
        <v>0</v>
      </c>
      <c r="BI249" s="207">
        <f>IF(N249="nulová",J249,0)</f>
        <v>0</v>
      </c>
      <c r="BJ249" s="15" t="s">
        <v>115</v>
      </c>
      <c r="BK249" s="207">
        <f>ROUND(I249*H249,2)</f>
        <v>0</v>
      </c>
      <c r="BL249" s="15" t="s">
        <v>207</v>
      </c>
      <c r="BM249" s="206" t="s">
        <v>2169</v>
      </c>
    </row>
    <row r="250" s="2" customFormat="1" ht="24.15" customHeight="1">
      <c r="A250" s="34"/>
      <c r="B250" s="160"/>
      <c r="C250" s="194" t="s">
        <v>545</v>
      </c>
      <c r="D250" s="194" t="s">
        <v>203</v>
      </c>
      <c r="E250" s="195" t="s">
        <v>2170</v>
      </c>
      <c r="F250" s="196" t="s">
        <v>2171</v>
      </c>
      <c r="G250" s="197" t="s">
        <v>240</v>
      </c>
      <c r="H250" s="198">
        <v>1</v>
      </c>
      <c r="I250" s="199"/>
      <c r="J250" s="200">
        <f>ROUND(I250*H250,2)</f>
        <v>0</v>
      </c>
      <c r="K250" s="201"/>
      <c r="L250" s="35"/>
      <c r="M250" s="202" t="s">
        <v>1</v>
      </c>
      <c r="N250" s="203" t="s">
        <v>41</v>
      </c>
      <c r="O250" s="78"/>
      <c r="P250" s="204">
        <f>O250*H250</f>
        <v>0</v>
      </c>
      <c r="Q250" s="204">
        <v>0</v>
      </c>
      <c r="R250" s="204">
        <f>Q250*H250</f>
        <v>0</v>
      </c>
      <c r="S250" s="204">
        <v>0</v>
      </c>
      <c r="T250" s="205">
        <f>S250*H250</f>
        <v>0</v>
      </c>
      <c r="U250" s="34"/>
      <c r="V250" s="34"/>
      <c r="W250" s="34"/>
      <c r="X250" s="34"/>
      <c r="Y250" s="34"/>
      <c r="Z250" s="34"/>
      <c r="AA250" s="34"/>
      <c r="AB250" s="34"/>
      <c r="AC250" s="34"/>
      <c r="AD250" s="34"/>
      <c r="AE250" s="34"/>
      <c r="AR250" s="206" t="s">
        <v>207</v>
      </c>
      <c r="AT250" s="206" t="s">
        <v>203</v>
      </c>
      <c r="AU250" s="206" t="s">
        <v>83</v>
      </c>
      <c r="AY250" s="15" t="s">
        <v>202</v>
      </c>
      <c r="BE250" s="207">
        <f>IF(N250="základná",J250,0)</f>
        <v>0</v>
      </c>
      <c r="BF250" s="207">
        <f>IF(N250="znížená",J250,0)</f>
        <v>0</v>
      </c>
      <c r="BG250" s="207">
        <f>IF(N250="zákl. prenesená",J250,0)</f>
        <v>0</v>
      </c>
      <c r="BH250" s="207">
        <f>IF(N250="zníž. prenesená",J250,0)</f>
        <v>0</v>
      </c>
      <c r="BI250" s="207">
        <f>IF(N250="nulová",J250,0)</f>
        <v>0</v>
      </c>
      <c r="BJ250" s="15" t="s">
        <v>115</v>
      </c>
      <c r="BK250" s="207">
        <f>ROUND(I250*H250,2)</f>
        <v>0</v>
      </c>
      <c r="BL250" s="15" t="s">
        <v>207</v>
      </c>
      <c r="BM250" s="206" t="s">
        <v>2172</v>
      </c>
    </row>
    <row r="251" s="2" customFormat="1" ht="33" customHeight="1">
      <c r="A251" s="34"/>
      <c r="B251" s="160"/>
      <c r="C251" s="194" t="s">
        <v>1655</v>
      </c>
      <c r="D251" s="194" t="s">
        <v>203</v>
      </c>
      <c r="E251" s="195" t="s">
        <v>2173</v>
      </c>
      <c r="F251" s="196" t="s">
        <v>2174</v>
      </c>
      <c r="G251" s="197" t="s">
        <v>240</v>
      </c>
      <c r="H251" s="198">
        <v>1</v>
      </c>
      <c r="I251" s="199"/>
      <c r="J251" s="200">
        <f>ROUND(I251*H251,2)</f>
        <v>0</v>
      </c>
      <c r="K251" s="201"/>
      <c r="L251" s="35"/>
      <c r="M251" s="202" t="s">
        <v>1</v>
      </c>
      <c r="N251" s="203" t="s">
        <v>41</v>
      </c>
      <c r="O251" s="78"/>
      <c r="P251" s="204">
        <f>O251*H251</f>
        <v>0</v>
      </c>
      <c r="Q251" s="204">
        <v>0</v>
      </c>
      <c r="R251" s="204">
        <f>Q251*H251</f>
        <v>0</v>
      </c>
      <c r="S251" s="204">
        <v>0</v>
      </c>
      <c r="T251" s="205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206" t="s">
        <v>207</v>
      </c>
      <c r="AT251" s="206" t="s">
        <v>203</v>
      </c>
      <c r="AU251" s="206" t="s">
        <v>83</v>
      </c>
      <c r="AY251" s="15" t="s">
        <v>202</v>
      </c>
      <c r="BE251" s="207">
        <f>IF(N251="základná",J251,0)</f>
        <v>0</v>
      </c>
      <c r="BF251" s="207">
        <f>IF(N251="znížená",J251,0)</f>
        <v>0</v>
      </c>
      <c r="BG251" s="207">
        <f>IF(N251="zákl. prenesená",J251,0)</f>
        <v>0</v>
      </c>
      <c r="BH251" s="207">
        <f>IF(N251="zníž. prenesená",J251,0)</f>
        <v>0</v>
      </c>
      <c r="BI251" s="207">
        <f>IF(N251="nulová",J251,0)</f>
        <v>0</v>
      </c>
      <c r="BJ251" s="15" t="s">
        <v>115</v>
      </c>
      <c r="BK251" s="207">
        <f>ROUND(I251*H251,2)</f>
        <v>0</v>
      </c>
      <c r="BL251" s="15" t="s">
        <v>207</v>
      </c>
      <c r="BM251" s="206" t="s">
        <v>2175</v>
      </c>
    </row>
    <row r="252" s="2" customFormat="1" ht="16.5" customHeight="1">
      <c r="A252" s="34"/>
      <c r="B252" s="160"/>
      <c r="C252" s="194" t="s">
        <v>2176</v>
      </c>
      <c r="D252" s="194" t="s">
        <v>203</v>
      </c>
      <c r="E252" s="195" t="s">
        <v>2177</v>
      </c>
      <c r="F252" s="196" t="s">
        <v>2178</v>
      </c>
      <c r="G252" s="197" t="s">
        <v>1936</v>
      </c>
      <c r="H252" s="198">
        <v>24</v>
      </c>
      <c r="I252" s="199"/>
      <c r="J252" s="200">
        <f>ROUND(I252*H252,2)</f>
        <v>0</v>
      </c>
      <c r="K252" s="201"/>
      <c r="L252" s="35"/>
      <c r="M252" s="202" t="s">
        <v>1</v>
      </c>
      <c r="N252" s="203" t="s">
        <v>41</v>
      </c>
      <c r="O252" s="78"/>
      <c r="P252" s="204">
        <f>O252*H252</f>
        <v>0</v>
      </c>
      <c r="Q252" s="204">
        <v>0</v>
      </c>
      <c r="R252" s="204">
        <f>Q252*H252</f>
        <v>0</v>
      </c>
      <c r="S252" s="204">
        <v>0</v>
      </c>
      <c r="T252" s="205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206" t="s">
        <v>207</v>
      </c>
      <c r="AT252" s="206" t="s">
        <v>203</v>
      </c>
      <c r="AU252" s="206" t="s">
        <v>83</v>
      </c>
      <c r="AY252" s="15" t="s">
        <v>202</v>
      </c>
      <c r="BE252" s="207">
        <f>IF(N252="základná",J252,0)</f>
        <v>0</v>
      </c>
      <c r="BF252" s="207">
        <f>IF(N252="znížená",J252,0)</f>
        <v>0</v>
      </c>
      <c r="BG252" s="207">
        <f>IF(N252="zákl. prenesená",J252,0)</f>
        <v>0</v>
      </c>
      <c r="BH252" s="207">
        <f>IF(N252="zníž. prenesená",J252,0)</f>
        <v>0</v>
      </c>
      <c r="BI252" s="207">
        <f>IF(N252="nulová",J252,0)</f>
        <v>0</v>
      </c>
      <c r="BJ252" s="15" t="s">
        <v>115</v>
      </c>
      <c r="BK252" s="207">
        <f>ROUND(I252*H252,2)</f>
        <v>0</v>
      </c>
      <c r="BL252" s="15" t="s">
        <v>207</v>
      </c>
      <c r="BM252" s="206" t="s">
        <v>2179</v>
      </c>
    </row>
    <row r="253" s="2" customFormat="1" ht="37.8" customHeight="1">
      <c r="A253" s="34"/>
      <c r="B253" s="160"/>
      <c r="C253" s="194" t="s">
        <v>1658</v>
      </c>
      <c r="D253" s="194" t="s">
        <v>203</v>
      </c>
      <c r="E253" s="195" t="s">
        <v>2136</v>
      </c>
      <c r="F253" s="196" t="s">
        <v>2137</v>
      </c>
      <c r="G253" s="197" t="s">
        <v>1936</v>
      </c>
      <c r="H253" s="198">
        <v>4</v>
      </c>
      <c r="I253" s="199"/>
      <c r="J253" s="200">
        <f>ROUND(I253*H253,2)</f>
        <v>0</v>
      </c>
      <c r="K253" s="201"/>
      <c r="L253" s="35"/>
      <c r="M253" s="202" t="s">
        <v>1</v>
      </c>
      <c r="N253" s="203" t="s">
        <v>41</v>
      </c>
      <c r="O253" s="78"/>
      <c r="P253" s="204">
        <f>O253*H253</f>
        <v>0</v>
      </c>
      <c r="Q253" s="204">
        <v>0</v>
      </c>
      <c r="R253" s="204">
        <f>Q253*H253</f>
        <v>0</v>
      </c>
      <c r="S253" s="204">
        <v>0</v>
      </c>
      <c r="T253" s="205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206" t="s">
        <v>207</v>
      </c>
      <c r="AT253" s="206" t="s">
        <v>203</v>
      </c>
      <c r="AU253" s="206" t="s">
        <v>83</v>
      </c>
      <c r="AY253" s="15" t="s">
        <v>202</v>
      </c>
      <c r="BE253" s="207">
        <f>IF(N253="základná",J253,0)</f>
        <v>0</v>
      </c>
      <c r="BF253" s="207">
        <f>IF(N253="znížená",J253,0)</f>
        <v>0</v>
      </c>
      <c r="BG253" s="207">
        <f>IF(N253="zákl. prenesená",J253,0)</f>
        <v>0</v>
      </c>
      <c r="BH253" s="207">
        <f>IF(N253="zníž. prenesená",J253,0)</f>
        <v>0</v>
      </c>
      <c r="BI253" s="207">
        <f>IF(N253="nulová",J253,0)</f>
        <v>0</v>
      </c>
      <c r="BJ253" s="15" t="s">
        <v>115</v>
      </c>
      <c r="BK253" s="207">
        <f>ROUND(I253*H253,2)</f>
        <v>0</v>
      </c>
      <c r="BL253" s="15" t="s">
        <v>207</v>
      </c>
      <c r="BM253" s="206" t="s">
        <v>2180</v>
      </c>
    </row>
    <row r="254" s="2" customFormat="1" ht="33" customHeight="1">
      <c r="A254" s="34"/>
      <c r="B254" s="160"/>
      <c r="C254" s="194" t="s">
        <v>2181</v>
      </c>
      <c r="D254" s="194" t="s">
        <v>203</v>
      </c>
      <c r="E254" s="195" t="s">
        <v>2182</v>
      </c>
      <c r="F254" s="196" t="s">
        <v>2183</v>
      </c>
      <c r="G254" s="197" t="s">
        <v>1936</v>
      </c>
      <c r="H254" s="198">
        <v>1</v>
      </c>
      <c r="I254" s="199"/>
      <c r="J254" s="200">
        <f>ROUND(I254*H254,2)</f>
        <v>0</v>
      </c>
      <c r="K254" s="201"/>
      <c r="L254" s="35"/>
      <c r="M254" s="202" t="s">
        <v>1</v>
      </c>
      <c r="N254" s="203" t="s">
        <v>41</v>
      </c>
      <c r="O254" s="78"/>
      <c r="P254" s="204">
        <f>O254*H254</f>
        <v>0</v>
      </c>
      <c r="Q254" s="204">
        <v>0</v>
      </c>
      <c r="R254" s="204">
        <f>Q254*H254</f>
        <v>0</v>
      </c>
      <c r="S254" s="204">
        <v>0</v>
      </c>
      <c r="T254" s="205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206" t="s">
        <v>207</v>
      </c>
      <c r="AT254" s="206" t="s">
        <v>203</v>
      </c>
      <c r="AU254" s="206" t="s">
        <v>83</v>
      </c>
      <c r="AY254" s="15" t="s">
        <v>202</v>
      </c>
      <c r="BE254" s="207">
        <f>IF(N254="základná",J254,0)</f>
        <v>0</v>
      </c>
      <c r="BF254" s="207">
        <f>IF(N254="znížená",J254,0)</f>
        <v>0</v>
      </c>
      <c r="BG254" s="207">
        <f>IF(N254="zákl. prenesená",J254,0)</f>
        <v>0</v>
      </c>
      <c r="BH254" s="207">
        <f>IF(N254="zníž. prenesená",J254,0)</f>
        <v>0</v>
      </c>
      <c r="BI254" s="207">
        <f>IF(N254="nulová",J254,0)</f>
        <v>0</v>
      </c>
      <c r="BJ254" s="15" t="s">
        <v>115</v>
      </c>
      <c r="BK254" s="207">
        <f>ROUND(I254*H254,2)</f>
        <v>0</v>
      </c>
      <c r="BL254" s="15" t="s">
        <v>207</v>
      </c>
      <c r="BM254" s="206" t="s">
        <v>2184</v>
      </c>
    </row>
    <row r="255" s="2" customFormat="1" ht="16.5" customHeight="1">
      <c r="A255" s="34"/>
      <c r="B255" s="160"/>
      <c r="C255" s="194" t="s">
        <v>1661</v>
      </c>
      <c r="D255" s="194" t="s">
        <v>203</v>
      </c>
      <c r="E255" s="195" t="s">
        <v>2185</v>
      </c>
      <c r="F255" s="196" t="s">
        <v>2186</v>
      </c>
      <c r="G255" s="197" t="s">
        <v>240</v>
      </c>
      <c r="H255" s="198">
        <v>4</v>
      </c>
      <c r="I255" s="199"/>
      <c r="J255" s="200">
        <f>ROUND(I255*H255,2)</f>
        <v>0</v>
      </c>
      <c r="K255" s="201"/>
      <c r="L255" s="35"/>
      <c r="M255" s="202" t="s">
        <v>1</v>
      </c>
      <c r="N255" s="203" t="s">
        <v>41</v>
      </c>
      <c r="O255" s="78"/>
      <c r="P255" s="204">
        <f>O255*H255</f>
        <v>0</v>
      </c>
      <c r="Q255" s="204">
        <v>0</v>
      </c>
      <c r="R255" s="204">
        <f>Q255*H255</f>
        <v>0</v>
      </c>
      <c r="S255" s="204">
        <v>0</v>
      </c>
      <c r="T255" s="205">
        <f>S255*H255</f>
        <v>0</v>
      </c>
      <c r="U255" s="34"/>
      <c r="V255" s="34"/>
      <c r="W255" s="34"/>
      <c r="X255" s="34"/>
      <c r="Y255" s="34"/>
      <c r="Z255" s="34"/>
      <c r="AA255" s="34"/>
      <c r="AB255" s="34"/>
      <c r="AC255" s="34"/>
      <c r="AD255" s="34"/>
      <c r="AE255" s="34"/>
      <c r="AR255" s="206" t="s">
        <v>207</v>
      </c>
      <c r="AT255" s="206" t="s">
        <v>203</v>
      </c>
      <c r="AU255" s="206" t="s">
        <v>83</v>
      </c>
      <c r="AY255" s="15" t="s">
        <v>202</v>
      </c>
      <c r="BE255" s="207">
        <f>IF(N255="základná",J255,0)</f>
        <v>0</v>
      </c>
      <c r="BF255" s="207">
        <f>IF(N255="znížená",J255,0)</f>
        <v>0</v>
      </c>
      <c r="BG255" s="207">
        <f>IF(N255="zákl. prenesená",J255,0)</f>
        <v>0</v>
      </c>
      <c r="BH255" s="207">
        <f>IF(N255="zníž. prenesená",J255,0)</f>
        <v>0</v>
      </c>
      <c r="BI255" s="207">
        <f>IF(N255="nulová",J255,0)</f>
        <v>0</v>
      </c>
      <c r="BJ255" s="15" t="s">
        <v>115</v>
      </c>
      <c r="BK255" s="207">
        <f>ROUND(I255*H255,2)</f>
        <v>0</v>
      </c>
      <c r="BL255" s="15" t="s">
        <v>207</v>
      </c>
      <c r="BM255" s="206" t="s">
        <v>2187</v>
      </c>
    </row>
    <row r="256" s="2" customFormat="1" ht="16.5" customHeight="1">
      <c r="A256" s="34"/>
      <c r="B256" s="160"/>
      <c r="C256" s="194" t="s">
        <v>2188</v>
      </c>
      <c r="D256" s="194" t="s">
        <v>203</v>
      </c>
      <c r="E256" s="195" t="s">
        <v>2189</v>
      </c>
      <c r="F256" s="196" t="s">
        <v>2190</v>
      </c>
      <c r="G256" s="197" t="s">
        <v>240</v>
      </c>
      <c r="H256" s="198">
        <v>2</v>
      </c>
      <c r="I256" s="199"/>
      <c r="J256" s="200">
        <f>ROUND(I256*H256,2)</f>
        <v>0</v>
      </c>
      <c r="K256" s="201"/>
      <c r="L256" s="35"/>
      <c r="M256" s="202" t="s">
        <v>1</v>
      </c>
      <c r="N256" s="203" t="s">
        <v>41</v>
      </c>
      <c r="O256" s="78"/>
      <c r="P256" s="204">
        <f>O256*H256</f>
        <v>0</v>
      </c>
      <c r="Q256" s="204">
        <v>0</v>
      </c>
      <c r="R256" s="204">
        <f>Q256*H256</f>
        <v>0</v>
      </c>
      <c r="S256" s="204">
        <v>0.089999999999999997</v>
      </c>
      <c r="T256" s="205">
        <f>S256*H256</f>
        <v>0.17999999999999999</v>
      </c>
      <c r="U256" s="34"/>
      <c r="V256" s="34"/>
      <c r="W256" s="34"/>
      <c r="X256" s="34"/>
      <c r="Y256" s="34"/>
      <c r="Z256" s="34"/>
      <c r="AA256" s="34"/>
      <c r="AB256" s="34"/>
      <c r="AC256" s="34"/>
      <c r="AD256" s="34"/>
      <c r="AE256" s="34"/>
      <c r="AR256" s="206" t="s">
        <v>207</v>
      </c>
      <c r="AT256" s="206" t="s">
        <v>203</v>
      </c>
      <c r="AU256" s="206" t="s">
        <v>83</v>
      </c>
      <c r="AY256" s="15" t="s">
        <v>202</v>
      </c>
      <c r="BE256" s="207">
        <f>IF(N256="základná",J256,0)</f>
        <v>0</v>
      </c>
      <c r="BF256" s="207">
        <f>IF(N256="znížená",J256,0)</f>
        <v>0</v>
      </c>
      <c r="BG256" s="207">
        <f>IF(N256="zákl. prenesená",J256,0)</f>
        <v>0</v>
      </c>
      <c r="BH256" s="207">
        <f>IF(N256="zníž. prenesená",J256,0)</f>
        <v>0</v>
      </c>
      <c r="BI256" s="207">
        <f>IF(N256="nulová",J256,0)</f>
        <v>0</v>
      </c>
      <c r="BJ256" s="15" t="s">
        <v>115</v>
      </c>
      <c r="BK256" s="207">
        <f>ROUND(I256*H256,2)</f>
        <v>0</v>
      </c>
      <c r="BL256" s="15" t="s">
        <v>207</v>
      </c>
      <c r="BM256" s="206" t="s">
        <v>2191</v>
      </c>
    </row>
    <row r="257" s="2" customFormat="1" ht="16.5" customHeight="1">
      <c r="A257" s="34"/>
      <c r="B257" s="160"/>
      <c r="C257" s="194" t="s">
        <v>1666</v>
      </c>
      <c r="D257" s="194" t="s">
        <v>203</v>
      </c>
      <c r="E257" s="195" t="s">
        <v>2192</v>
      </c>
      <c r="F257" s="196" t="s">
        <v>2193</v>
      </c>
      <c r="G257" s="197" t="s">
        <v>240</v>
      </c>
      <c r="H257" s="198">
        <v>2</v>
      </c>
      <c r="I257" s="199"/>
      <c r="J257" s="200">
        <f>ROUND(I257*H257,2)</f>
        <v>0</v>
      </c>
      <c r="K257" s="201"/>
      <c r="L257" s="35"/>
      <c r="M257" s="202" t="s">
        <v>1</v>
      </c>
      <c r="N257" s="203" t="s">
        <v>41</v>
      </c>
      <c r="O257" s="78"/>
      <c r="P257" s="204">
        <f>O257*H257</f>
        <v>0</v>
      </c>
      <c r="Q257" s="204">
        <v>0</v>
      </c>
      <c r="R257" s="204">
        <f>Q257*H257</f>
        <v>0</v>
      </c>
      <c r="S257" s="204">
        <v>0.074999999999999997</v>
      </c>
      <c r="T257" s="205">
        <f>S257*H257</f>
        <v>0.14999999999999999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206" t="s">
        <v>207</v>
      </c>
      <c r="AT257" s="206" t="s">
        <v>203</v>
      </c>
      <c r="AU257" s="206" t="s">
        <v>83</v>
      </c>
      <c r="AY257" s="15" t="s">
        <v>202</v>
      </c>
      <c r="BE257" s="207">
        <f>IF(N257="základná",J257,0)</f>
        <v>0</v>
      </c>
      <c r="BF257" s="207">
        <f>IF(N257="znížená",J257,0)</f>
        <v>0</v>
      </c>
      <c r="BG257" s="207">
        <f>IF(N257="zákl. prenesená",J257,0)</f>
        <v>0</v>
      </c>
      <c r="BH257" s="207">
        <f>IF(N257="zníž. prenesená",J257,0)</f>
        <v>0</v>
      </c>
      <c r="BI257" s="207">
        <f>IF(N257="nulová",J257,0)</f>
        <v>0</v>
      </c>
      <c r="BJ257" s="15" t="s">
        <v>115</v>
      </c>
      <c r="BK257" s="207">
        <f>ROUND(I257*H257,2)</f>
        <v>0</v>
      </c>
      <c r="BL257" s="15" t="s">
        <v>207</v>
      </c>
      <c r="BM257" s="206" t="s">
        <v>2194</v>
      </c>
    </row>
    <row r="258" s="2" customFormat="1" ht="21.75" customHeight="1">
      <c r="A258" s="34"/>
      <c r="B258" s="160"/>
      <c r="C258" s="194" t="s">
        <v>2195</v>
      </c>
      <c r="D258" s="194" t="s">
        <v>203</v>
      </c>
      <c r="E258" s="195" t="s">
        <v>2196</v>
      </c>
      <c r="F258" s="196" t="s">
        <v>2197</v>
      </c>
      <c r="G258" s="197" t="s">
        <v>240</v>
      </c>
      <c r="H258" s="198">
        <v>2</v>
      </c>
      <c r="I258" s="199"/>
      <c r="J258" s="200">
        <f>ROUND(I258*H258,2)</f>
        <v>0</v>
      </c>
      <c r="K258" s="201"/>
      <c r="L258" s="35"/>
      <c r="M258" s="202" t="s">
        <v>1</v>
      </c>
      <c r="N258" s="203" t="s">
        <v>41</v>
      </c>
      <c r="O258" s="78"/>
      <c r="P258" s="204">
        <f>O258*H258</f>
        <v>0</v>
      </c>
      <c r="Q258" s="204">
        <v>0</v>
      </c>
      <c r="R258" s="204">
        <f>Q258*H258</f>
        <v>0</v>
      </c>
      <c r="S258" s="204">
        <v>0</v>
      </c>
      <c r="T258" s="205">
        <f>S258*H258</f>
        <v>0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206" t="s">
        <v>207</v>
      </c>
      <c r="AT258" s="206" t="s">
        <v>203</v>
      </c>
      <c r="AU258" s="206" t="s">
        <v>83</v>
      </c>
      <c r="AY258" s="15" t="s">
        <v>202</v>
      </c>
      <c r="BE258" s="207">
        <f>IF(N258="základná",J258,0)</f>
        <v>0</v>
      </c>
      <c r="BF258" s="207">
        <f>IF(N258="znížená",J258,0)</f>
        <v>0</v>
      </c>
      <c r="BG258" s="207">
        <f>IF(N258="zákl. prenesená",J258,0)</f>
        <v>0</v>
      </c>
      <c r="BH258" s="207">
        <f>IF(N258="zníž. prenesená",J258,0)</f>
        <v>0</v>
      </c>
      <c r="BI258" s="207">
        <f>IF(N258="nulová",J258,0)</f>
        <v>0</v>
      </c>
      <c r="BJ258" s="15" t="s">
        <v>115</v>
      </c>
      <c r="BK258" s="207">
        <f>ROUND(I258*H258,2)</f>
        <v>0</v>
      </c>
      <c r="BL258" s="15" t="s">
        <v>207</v>
      </c>
      <c r="BM258" s="206" t="s">
        <v>2198</v>
      </c>
    </row>
    <row r="259" s="11" customFormat="1" ht="25.92" customHeight="1">
      <c r="A259" s="11"/>
      <c r="B259" s="183"/>
      <c r="C259" s="11"/>
      <c r="D259" s="184" t="s">
        <v>74</v>
      </c>
      <c r="E259" s="185" t="s">
        <v>779</v>
      </c>
      <c r="F259" s="185" t="s">
        <v>232</v>
      </c>
      <c r="G259" s="11"/>
      <c r="H259" s="11"/>
      <c r="I259" s="186"/>
      <c r="J259" s="187">
        <f>BK259</f>
        <v>0</v>
      </c>
      <c r="K259" s="11"/>
      <c r="L259" s="183"/>
      <c r="M259" s="188"/>
      <c r="N259" s="189"/>
      <c r="O259" s="189"/>
      <c r="P259" s="190">
        <f>P260+P294</f>
        <v>0</v>
      </c>
      <c r="Q259" s="189"/>
      <c r="R259" s="190">
        <f>R260+R294</f>
        <v>15.907832000000001</v>
      </c>
      <c r="S259" s="189"/>
      <c r="T259" s="191">
        <f>T260+T294</f>
        <v>0</v>
      </c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R259" s="184" t="s">
        <v>218</v>
      </c>
      <c r="AT259" s="192" t="s">
        <v>74</v>
      </c>
      <c r="AU259" s="192" t="s">
        <v>75</v>
      </c>
      <c r="AY259" s="184" t="s">
        <v>202</v>
      </c>
      <c r="BK259" s="193">
        <f>BK260+BK294</f>
        <v>0</v>
      </c>
    </row>
    <row r="260" s="11" customFormat="1" ht="22.8" customHeight="1">
      <c r="A260" s="11"/>
      <c r="B260" s="183"/>
      <c r="C260" s="11"/>
      <c r="D260" s="184" t="s">
        <v>74</v>
      </c>
      <c r="E260" s="217" t="s">
        <v>780</v>
      </c>
      <c r="F260" s="217" t="s">
        <v>2199</v>
      </c>
      <c r="G260" s="11"/>
      <c r="H260" s="11"/>
      <c r="I260" s="186"/>
      <c r="J260" s="218">
        <f>BK260</f>
        <v>0</v>
      </c>
      <c r="K260" s="11"/>
      <c r="L260" s="183"/>
      <c r="M260" s="188"/>
      <c r="N260" s="189"/>
      <c r="O260" s="189"/>
      <c r="P260" s="190">
        <f>SUM(P261:P293)</f>
        <v>0</v>
      </c>
      <c r="Q260" s="189"/>
      <c r="R260" s="190">
        <f>SUM(R261:R293)</f>
        <v>15.907832000000001</v>
      </c>
      <c r="S260" s="189"/>
      <c r="T260" s="191">
        <f>SUM(T261:T293)</f>
        <v>0</v>
      </c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R260" s="184" t="s">
        <v>218</v>
      </c>
      <c r="AT260" s="192" t="s">
        <v>74</v>
      </c>
      <c r="AU260" s="192" t="s">
        <v>83</v>
      </c>
      <c r="AY260" s="184" t="s">
        <v>202</v>
      </c>
      <c r="BK260" s="193">
        <f>SUM(BK261:BK293)</f>
        <v>0</v>
      </c>
    </row>
    <row r="261" s="2" customFormat="1" ht="16.5" customHeight="1">
      <c r="A261" s="34"/>
      <c r="B261" s="160"/>
      <c r="C261" s="219" t="s">
        <v>1669</v>
      </c>
      <c r="D261" s="219" t="s">
        <v>237</v>
      </c>
      <c r="E261" s="220" t="s">
        <v>2200</v>
      </c>
      <c r="F261" s="221" t="s">
        <v>2201</v>
      </c>
      <c r="G261" s="222" t="s">
        <v>272</v>
      </c>
      <c r="H261" s="223">
        <v>265.19999999999999</v>
      </c>
      <c r="I261" s="224"/>
      <c r="J261" s="225">
        <f>ROUND(I261*H261,2)</f>
        <v>0</v>
      </c>
      <c r="K261" s="226"/>
      <c r="L261" s="227"/>
      <c r="M261" s="228" t="s">
        <v>1</v>
      </c>
      <c r="N261" s="229" t="s">
        <v>41</v>
      </c>
      <c r="O261" s="78"/>
      <c r="P261" s="204">
        <f>O261*H261</f>
        <v>0</v>
      </c>
      <c r="Q261" s="204">
        <v>0</v>
      </c>
      <c r="R261" s="204">
        <f>Q261*H261</f>
        <v>0</v>
      </c>
      <c r="S261" s="204">
        <v>0</v>
      </c>
      <c r="T261" s="205">
        <f>S261*H261</f>
        <v>0</v>
      </c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R261" s="206" t="s">
        <v>936</v>
      </c>
      <c r="AT261" s="206" t="s">
        <v>237</v>
      </c>
      <c r="AU261" s="206" t="s">
        <v>115</v>
      </c>
      <c r="AY261" s="15" t="s">
        <v>202</v>
      </c>
      <c r="BE261" s="207">
        <f>IF(N261="základná",J261,0)</f>
        <v>0</v>
      </c>
      <c r="BF261" s="207">
        <f>IF(N261="znížená",J261,0)</f>
        <v>0</v>
      </c>
      <c r="BG261" s="207">
        <f>IF(N261="zákl. prenesená",J261,0)</f>
        <v>0</v>
      </c>
      <c r="BH261" s="207">
        <f>IF(N261="zníž. prenesená",J261,0)</f>
        <v>0</v>
      </c>
      <c r="BI261" s="207">
        <f>IF(N261="nulová",J261,0)</f>
        <v>0</v>
      </c>
      <c r="BJ261" s="15" t="s">
        <v>115</v>
      </c>
      <c r="BK261" s="207">
        <f>ROUND(I261*H261,2)</f>
        <v>0</v>
      </c>
      <c r="BL261" s="15" t="s">
        <v>936</v>
      </c>
      <c r="BM261" s="206" t="s">
        <v>2202</v>
      </c>
    </row>
    <row r="262" s="2" customFormat="1" ht="24.15" customHeight="1">
      <c r="A262" s="34"/>
      <c r="B262" s="160"/>
      <c r="C262" s="219" t="s">
        <v>2203</v>
      </c>
      <c r="D262" s="219" t="s">
        <v>237</v>
      </c>
      <c r="E262" s="220" t="s">
        <v>2204</v>
      </c>
      <c r="F262" s="221" t="s">
        <v>2205</v>
      </c>
      <c r="G262" s="222" t="s">
        <v>240</v>
      </c>
      <c r="H262" s="223">
        <v>4</v>
      </c>
      <c r="I262" s="224"/>
      <c r="J262" s="225">
        <f>ROUND(I262*H262,2)</f>
        <v>0</v>
      </c>
      <c r="K262" s="226"/>
      <c r="L262" s="227"/>
      <c r="M262" s="228" t="s">
        <v>1</v>
      </c>
      <c r="N262" s="229" t="s">
        <v>41</v>
      </c>
      <c r="O262" s="78"/>
      <c r="P262" s="204">
        <f>O262*H262</f>
        <v>0</v>
      </c>
      <c r="Q262" s="204">
        <v>0.00042999999999999999</v>
      </c>
      <c r="R262" s="204">
        <f>Q262*H262</f>
        <v>0.00172</v>
      </c>
      <c r="S262" s="204">
        <v>0</v>
      </c>
      <c r="T262" s="205">
        <f>S262*H262</f>
        <v>0</v>
      </c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R262" s="206" t="s">
        <v>936</v>
      </c>
      <c r="AT262" s="206" t="s">
        <v>237</v>
      </c>
      <c r="AU262" s="206" t="s">
        <v>115</v>
      </c>
      <c r="AY262" s="15" t="s">
        <v>202</v>
      </c>
      <c r="BE262" s="207">
        <f>IF(N262="základná",J262,0)</f>
        <v>0</v>
      </c>
      <c r="BF262" s="207">
        <f>IF(N262="znížená",J262,0)</f>
        <v>0</v>
      </c>
      <c r="BG262" s="207">
        <f>IF(N262="zákl. prenesená",J262,0)</f>
        <v>0</v>
      </c>
      <c r="BH262" s="207">
        <f>IF(N262="zníž. prenesená",J262,0)</f>
        <v>0</v>
      </c>
      <c r="BI262" s="207">
        <f>IF(N262="nulová",J262,0)</f>
        <v>0</v>
      </c>
      <c r="BJ262" s="15" t="s">
        <v>115</v>
      </c>
      <c r="BK262" s="207">
        <f>ROUND(I262*H262,2)</f>
        <v>0</v>
      </c>
      <c r="BL262" s="15" t="s">
        <v>936</v>
      </c>
      <c r="BM262" s="206" t="s">
        <v>2206</v>
      </c>
    </row>
    <row r="263" s="2" customFormat="1" ht="24.15" customHeight="1">
      <c r="A263" s="34"/>
      <c r="B263" s="160"/>
      <c r="C263" s="219" t="s">
        <v>1672</v>
      </c>
      <c r="D263" s="219" t="s">
        <v>237</v>
      </c>
      <c r="E263" s="220" t="s">
        <v>2207</v>
      </c>
      <c r="F263" s="221" t="s">
        <v>2208</v>
      </c>
      <c r="G263" s="222" t="s">
        <v>240</v>
      </c>
      <c r="H263" s="223">
        <v>2</v>
      </c>
      <c r="I263" s="224"/>
      <c r="J263" s="225">
        <f>ROUND(I263*H263,2)</f>
        <v>0</v>
      </c>
      <c r="K263" s="226"/>
      <c r="L263" s="227"/>
      <c r="M263" s="228" t="s">
        <v>1</v>
      </c>
      <c r="N263" s="229" t="s">
        <v>41</v>
      </c>
      <c r="O263" s="78"/>
      <c r="P263" s="204">
        <f>O263*H263</f>
        <v>0</v>
      </c>
      <c r="Q263" s="204">
        <v>0.00042999999999999999</v>
      </c>
      <c r="R263" s="204">
        <f>Q263*H263</f>
        <v>0.00085999999999999998</v>
      </c>
      <c r="S263" s="204">
        <v>0</v>
      </c>
      <c r="T263" s="205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206" t="s">
        <v>936</v>
      </c>
      <c r="AT263" s="206" t="s">
        <v>237</v>
      </c>
      <c r="AU263" s="206" t="s">
        <v>115</v>
      </c>
      <c r="AY263" s="15" t="s">
        <v>202</v>
      </c>
      <c r="BE263" s="207">
        <f>IF(N263="základná",J263,0)</f>
        <v>0</v>
      </c>
      <c r="BF263" s="207">
        <f>IF(N263="znížená",J263,0)</f>
        <v>0</v>
      </c>
      <c r="BG263" s="207">
        <f>IF(N263="zákl. prenesená",J263,0)</f>
        <v>0</v>
      </c>
      <c r="BH263" s="207">
        <f>IF(N263="zníž. prenesená",J263,0)</f>
        <v>0</v>
      </c>
      <c r="BI263" s="207">
        <f>IF(N263="nulová",J263,0)</f>
        <v>0</v>
      </c>
      <c r="BJ263" s="15" t="s">
        <v>115</v>
      </c>
      <c r="BK263" s="207">
        <f>ROUND(I263*H263,2)</f>
        <v>0</v>
      </c>
      <c r="BL263" s="15" t="s">
        <v>936</v>
      </c>
      <c r="BM263" s="206" t="s">
        <v>2209</v>
      </c>
    </row>
    <row r="264" s="2" customFormat="1" ht="16.5" customHeight="1">
      <c r="A264" s="34"/>
      <c r="B264" s="160"/>
      <c r="C264" s="219" t="s">
        <v>2210</v>
      </c>
      <c r="D264" s="219" t="s">
        <v>237</v>
      </c>
      <c r="E264" s="220" t="s">
        <v>2211</v>
      </c>
      <c r="F264" s="221" t="s">
        <v>2212</v>
      </c>
      <c r="G264" s="222" t="s">
        <v>272</v>
      </c>
      <c r="H264" s="223">
        <v>51</v>
      </c>
      <c r="I264" s="224"/>
      <c r="J264" s="225">
        <f>ROUND(I264*H264,2)</f>
        <v>0</v>
      </c>
      <c r="K264" s="226"/>
      <c r="L264" s="227"/>
      <c r="M264" s="228" t="s">
        <v>1</v>
      </c>
      <c r="N264" s="229" t="s">
        <v>41</v>
      </c>
      <c r="O264" s="78"/>
      <c r="P264" s="204">
        <f>O264*H264</f>
        <v>0</v>
      </c>
      <c r="Q264" s="204">
        <v>0</v>
      </c>
      <c r="R264" s="204">
        <f>Q264*H264</f>
        <v>0</v>
      </c>
      <c r="S264" s="204">
        <v>0</v>
      </c>
      <c r="T264" s="205">
        <f>S264*H264</f>
        <v>0</v>
      </c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R264" s="206" t="s">
        <v>436</v>
      </c>
      <c r="AT264" s="206" t="s">
        <v>237</v>
      </c>
      <c r="AU264" s="206" t="s">
        <v>115</v>
      </c>
      <c r="AY264" s="15" t="s">
        <v>202</v>
      </c>
      <c r="BE264" s="207">
        <f>IF(N264="základná",J264,0)</f>
        <v>0</v>
      </c>
      <c r="BF264" s="207">
        <f>IF(N264="znížená",J264,0)</f>
        <v>0</v>
      </c>
      <c r="BG264" s="207">
        <f>IF(N264="zákl. prenesená",J264,0)</f>
        <v>0</v>
      </c>
      <c r="BH264" s="207">
        <f>IF(N264="zníž. prenesená",J264,0)</f>
        <v>0</v>
      </c>
      <c r="BI264" s="207">
        <f>IF(N264="nulová",J264,0)</f>
        <v>0</v>
      </c>
      <c r="BJ264" s="15" t="s">
        <v>115</v>
      </c>
      <c r="BK264" s="207">
        <f>ROUND(I264*H264,2)</f>
        <v>0</v>
      </c>
      <c r="BL264" s="15" t="s">
        <v>298</v>
      </c>
      <c r="BM264" s="206" t="s">
        <v>2213</v>
      </c>
    </row>
    <row r="265" s="2" customFormat="1" ht="16.5" customHeight="1">
      <c r="A265" s="34"/>
      <c r="B265" s="160"/>
      <c r="C265" s="219" t="s">
        <v>1675</v>
      </c>
      <c r="D265" s="219" t="s">
        <v>237</v>
      </c>
      <c r="E265" s="220" t="s">
        <v>2214</v>
      </c>
      <c r="F265" s="221" t="s">
        <v>2215</v>
      </c>
      <c r="G265" s="222" t="s">
        <v>240</v>
      </c>
      <c r="H265" s="223">
        <v>2</v>
      </c>
      <c r="I265" s="224"/>
      <c r="J265" s="225">
        <f>ROUND(I265*H265,2)</f>
        <v>0</v>
      </c>
      <c r="K265" s="226"/>
      <c r="L265" s="227"/>
      <c r="M265" s="228" t="s">
        <v>1</v>
      </c>
      <c r="N265" s="229" t="s">
        <v>41</v>
      </c>
      <c r="O265" s="78"/>
      <c r="P265" s="204">
        <f>O265*H265</f>
        <v>0</v>
      </c>
      <c r="Q265" s="204">
        <v>0.029999999999999999</v>
      </c>
      <c r="R265" s="204">
        <f>Q265*H265</f>
        <v>0.059999999999999998</v>
      </c>
      <c r="S265" s="204">
        <v>0</v>
      </c>
      <c r="T265" s="205">
        <f>S265*H265</f>
        <v>0</v>
      </c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R265" s="206" t="s">
        <v>436</v>
      </c>
      <c r="AT265" s="206" t="s">
        <v>237</v>
      </c>
      <c r="AU265" s="206" t="s">
        <v>115</v>
      </c>
      <c r="AY265" s="15" t="s">
        <v>202</v>
      </c>
      <c r="BE265" s="207">
        <f>IF(N265="základná",J265,0)</f>
        <v>0</v>
      </c>
      <c r="BF265" s="207">
        <f>IF(N265="znížená",J265,0)</f>
        <v>0</v>
      </c>
      <c r="BG265" s="207">
        <f>IF(N265="zákl. prenesená",J265,0)</f>
        <v>0</v>
      </c>
      <c r="BH265" s="207">
        <f>IF(N265="zníž. prenesená",J265,0)</f>
        <v>0</v>
      </c>
      <c r="BI265" s="207">
        <f>IF(N265="nulová",J265,0)</f>
        <v>0</v>
      </c>
      <c r="BJ265" s="15" t="s">
        <v>115</v>
      </c>
      <c r="BK265" s="207">
        <f>ROUND(I265*H265,2)</f>
        <v>0</v>
      </c>
      <c r="BL265" s="15" t="s">
        <v>298</v>
      </c>
      <c r="BM265" s="206" t="s">
        <v>2216</v>
      </c>
    </row>
    <row r="266" s="2" customFormat="1" ht="16.5" customHeight="1">
      <c r="A266" s="34"/>
      <c r="B266" s="160"/>
      <c r="C266" s="219" t="s">
        <v>2217</v>
      </c>
      <c r="D266" s="219" t="s">
        <v>237</v>
      </c>
      <c r="E266" s="220" t="s">
        <v>2218</v>
      </c>
      <c r="F266" s="221" t="s">
        <v>2219</v>
      </c>
      <c r="G266" s="222" t="s">
        <v>240</v>
      </c>
      <c r="H266" s="223">
        <v>4</v>
      </c>
      <c r="I266" s="224"/>
      <c r="J266" s="225">
        <f>ROUND(I266*H266,2)</f>
        <v>0</v>
      </c>
      <c r="K266" s="226"/>
      <c r="L266" s="227"/>
      <c r="M266" s="228" t="s">
        <v>1</v>
      </c>
      <c r="N266" s="229" t="s">
        <v>41</v>
      </c>
      <c r="O266" s="78"/>
      <c r="P266" s="204">
        <f>O266*H266</f>
        <v>0</v>
      </c>
      <c r="Q266" s="204">
        <v>0.02</v>
      </c>
      <c r="R266" s="204">
        <f>Q266*H266</f>
        <v>0.080000000000000002</v>
      </c>
      <c r="S266" s="204">
        <v>0</v>
      </c>
      <c r="T266" s="205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206" t="s">
        <v>436</v>
      </c>
      <c r="AT266" s="206" t="s">
        <v>237</v>
      </c>
      <c r="AU266" s="206" t="s">
        <v>115</v>
      </c>
      <c r="AY266" s="15" t="s">
        <v>202</v>
      </c>
      <c r="BE266" s="207">
        <f>IF(N266="základná",J266,0)</f>
        <v>0</v>
      </c>
      <c r="BF266" s="207">
        <f>IF(N266="znížená",J266,0)</f>
        <v>0</v>
      </c>
      <c r="BG266" s="207">
        <f>IF(N266="zákl. prenesená",J266,0)</f>
        <v>0</v>
      </c>
      <c r="BH266" s="207">
        <f>IF(N266="zníž. prenesená",J266,0)</f>
        <v>0</v>
      </c>
      <c r="BI266" s="207">
        <f>IF(N266="nulová",J266,0)</f>
        <v>0</v>
      </c>
      <c r="BJ266" s="15" t="s">
        <v>115</v>
      </c>
      <c r="BK266" s="207">
        <f>ROUND(I266*H266,2)</f>
        <v>0</v>
      </c>
      <c r="BL266" s="15" t="s">
        <v>298</v>
      </c>
      <c r="BM266" s="206" t="s">
        <v>2220</v>
      </c>
    </row>
    <row r="267" s="2" customFormat="1" ht="16.5" customHeight="1">
      <c r="A267" s="34"/>
      <c r="B267" s="160"/>
      <c r="C267" s="219" t="s">
        <v>1678</v>
      </c>
      <c r="D267" s="219" t="s">
        <v>237</v>
      </c>
      <c r="E267" s="220" t="s">
        <v>2221</v>
      </c>
      <c r="F267" s="221" t="s">
        <v>2222</v>
      </c>
      <c r="G267" s="222" t="s">
        <v>240</v>
      </c>
      <c r="H267" s="223">
        <v>1</v>
      </c>
      <c r="I267" s="224"/>
      <c r="J267" s="225">
        <f>ROUND(I267*H267,2)</f>
        <v>0</v>
      </c>
      <c r="K267" s="226"/>
      <c r="L267" s="227"/>
      <c r="M267" s="228" t="s">
        <v>1</v>
      </c>
      <c r="N267" s="229" t="s">
        <v>41</v>
      </c>
      <c r="O267" s="78"/>
      <c r="P267" s="204">
        <f>O267*H267</f>
        <v>0</v>
      </c>
      <c r="Q267" s="204">
        <v>0.085000000000000006</v>
      </c>
      <c r="R267" s="204">
        <f>Q267*H267</f>
        <v>0.085000000000000006</v>
      </c>
      <c r="S267" s="204">
        <v>0</v>
      </c>
      <c r="T267" s="205">
        <f>S267*H267</f>
        <v>0</v>
      </c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R267" s="206" t="s">
        <v>436</v>
      </c>
      <c r="AT267" s="206" t="s">
        <v>237</v>
      </c>
      <c r="AU267" s="206" t="s">
        <v>115</v>
      </c>
      <c r="AY267" s="15" t="s">
        <v>202</v>
      </c>
      <c r="BE267" s="207">
        <f>IF(N267="základná",J267,0)</f>
        <v>0</v>
      </c>
      <c r="BF267" s="207">
        <f>IF(N267="znížená",J267,0)</f>
        <v>0</v>
      </c>
      <c r="BG267" s="207">
        <f>IF(N267="zákl. prenesená",J267,0)</f>
        <v>0</v>
      </c>
      <c r="BH267" s="207">
        <f>IF(N267="zníž. prenesená",J267,0)</f>
        <v>0</v>
      </c>
      <c r="BI267" s="207">
        <f>IF(N267="nulová",J267,0)</f>
        <v>0</v>
      </c>
      <c r="BJ267" s="15" t="s">
        <v>115</v>
      </c>
      <c r="BK267" s="207">
        <f>ROUND(I267*H267,2)</f>
        <v>0</v>
      </c>
      <c r="BL267" s="15" t="s">
        <v>298</v>
      </c>
      <c r="BM267" s="206" t="s">
        <v>2223</v>
      </c>
    </row>
    <row r="268" s="2" customFormat="1" ht="16.5" customHeight="1">
      <c r="A268" s="34"/>
      <c r="B268" s="160"/>
      <c r="C268" s="219" t="s">
        <v>2224</v>
      </c>
      <c r="D268" s="219" t="s">
        <v>237</v>
      </c>
      <c r="E268" s="220" t="s">
        <v>2225</v>
      </c>
      <c r="F268" s="221" t="s">
        <v>2226</v>
      </c>
      <c r="G268" s="222" t="s">
        <v>272</v>
      </c>
      <c r="H268" s="223">
        <v>112.2</v>
      </c>
      <c r="I268" s="224"/>
      <c r="J268" s="225">
        <f>ROUND(I268*H268,2)</f>
        <v>0</v>
      </c>
      <c r="K268" s="226"/>
      <c r="L268" s="227"/>
      <c r="M268" s="228" t="s">
        <v>1</v>
      </c>
      <c r="N268" s="229" t="s">
        <v>41</v>
      </c>
      <c r="O268" s="78"/>
      <c r="P268" s="204">
        <f>O268*H268</f>
        <v>0</v>
      </c>
      <c r="Q268" s="204">
        <v>0.00073999999999999999</v>
      </c>
      <c r="R268" s="204">
        <f>Q268*H268</f>
        <v>0.083028000000000005</v>
      </c>
      <c r="S268" s="204">
        <v>0</v>
      </c>
      <c r="T268" s="205">
        <f>S268*H268</f>
        <v>0</v>
      </c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R268" s="206" t="s">
        <v>936</v>
      </c>
      <c r="AT268" s="206" t="s">
        <v>237</v>
      </c>
      <c r="AU268" s="206" t="s">
        <v>115</v>
      </c>
      <c r="AY268" s="15" t="s">
        <v>202</v>
      </c>
      <c r="BE268" s="207">
        <f>IF(N268="základná",J268,0)</f>
        <v>0</v>
      </c>
      <c r="BF268" s="207">
        <f>IF(N268="znížená",J268,0)</f>
        <v>0</v>
      </c>
      <c r="BG268" s="207">
        <f>IF(N268="zákl. prenesená",J268,0)</f>
        <v>0</v>
      </c>
      <c r="BH268" s="207">
        <f>IF(N268="zníž. prenesená",J268,0)</f>
        <v>0</v>
      </c>
      <c r="BI268" s="207">
        <f>IF(N268="nulová",J268,0)</f>
        <v>0</v>
      </c>
      <c r="BJ268" s="15" t="s">
        <v>115</v>
      </c>
      <c r="BK268" s="207">
        <f>ROUND(I268*H268,2)</f>
        <v>0</v>
      </c>
      <c r="BL268" s="15" t="s">
        <v>936</v>
      </c>
      <c r="BM268" s="206" t="s">
        <v>2227</v>
      </c>
    </row>
    <row r="269" s="2" customFormat="1" ht="16.5" customHeight="1">
      <c r="A269" s="34"/>
      <c r="B269" s="160"/>
      <c r="C269" s="219" t="s">
        <v>1681</v>
      </c>
      <c r="D269" s="219" t="s">
        <v>237</v>
      </c>
      <c r="E269" s="220" t="s">
        <v>2228</v>
      </c>
      <c r="F269" s="221" t="s">
        <v>2229</v>
      </c>
      <c r="G269" s="222" t="s">
        <v>240</v>
      </c>
      <c r="H269" s="223">
        <v>2</v>
      </c>
      <c r="I269" s="224"/>
      <c r="J269" s="225">
        <f>ROUND(I269*H269,2)</f>
        <v>0</v>
      </c>
      <c r="K269" s="226"/>
      <c r="L269" s="227"/>
      <c r="M269" s="228" t="s">
        <v>1</v>
      </c>
      <c r="N269" s="229" t="s">
        <v>41</v>
      </c>
      <c r="O269" s="78"/>
      <c r="P269" s="204">
        <f>O269*H269</f>
        <v>0</v>
      </c>
      <c r="Q269" s="204">
        <v>0.125</v>
      </c>
      <c r="R269" s="204">
        <f>Q269*H269</f>
        <v>0.25</v>
      </c>
      <c r="S269" s="204">
        <v>0</v>
      </c>
      <c r="T269" s="205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206" t="s">
        <v>436</v>
      </c>
      <c r="AT269" s="206" t="s">
        <v>237</v>
      </c>
      <c r="AU269" s="206" t="s">
        <v>115</v>
      </c>
      <c r="AY269" s="15" t="s">
        <v>202</v>
      </c>
      <c r="BE269" s="207">
        <f>IF(N269="základná",J269,0)</f>
        <v>0</v>
      </c>
      <c r="BF269" s="207">
        <f>IF(N269="znížená",J269,0)</f>
        <v>0</v>
      </c>
      <c r="BG269" s="207">
        <f>IF(N269="zákl. prenesená",J269,0)</f>
        <v>0</v>
      </c>
      <c r="BH269" s="207">
        <f>IF(N269="zníž. prenesená",J269,0)</f>
        <v>0</v>
      </c>
      <c r="BI269" s="207">
        <f>IF(N269="nulová",J269,0)</f>
        <v>0</v>
      </c>
      <c r="BJ269" s="15" t="s">
        <v>115</v>
      </c>
      <c r="BK269" s="207">
        <f>ROUND(I269*H269,2)</f>
        <v>0</v>
      </c>
      <c r="BL269" s="15" t="s">
        <v>298</v>
      </c>
      <c r="BM269" s="206" t="s">
        <v>2230</v>
      </c>
    </row>
    <row r="270" s="2" customFormat="1" ht="16.5" customHeight="1">
      <c r="A270" s="34"/>
      <c r="B270" s="160"/>
      <c r="C270" s="219" t="s">
        <v>2231</v>
      </c>
      <c r="D270" s="219" t="s">
        <v>237</v>
      </c>
      <c r="E270" s="220" t="s">
        <v>2232</v>
      </c>
      <c r="F270" s="221" t="s">
        <v>2233</v>
      </c>
      <c r="G270" s="222" t="s">
        <v>240</v>
      </c>
      <c r="H270" s="223">
        <v>2</v>
      </c>
      <c r="I270" s="224"/>
      <c r="J270" s="225">
        <f>ROUND(I270*H270,2)</f>
        <v>0</v>
      </c>
      <c r="K270" s="226"/>
      <c r="L270" s="227"/>
      <c r="M270" s="228" t="s">
        <v>1</v>
      </c>
      <c r="N270" s="229" t="s">
        <v>41</v>
      </c>
      <c r="O270" s="78"/>
      <c r="P270" s="204">
        <f>O270*H270</f>
        <v>0</v>
      </c>
      <c r="Q270" s="204">
        <v>0.125</v>
      </c>
      <c r="R270" s="204">
        <f>Q270*H270</f>
        <v>0.25</v>
      </c>
      <c r="S270" s="204">
        <v>0</v>
      </c>
      <c r="T270" s="205">
        <f>S270*H270</f>
        <v>0</v>
      </c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R270" s="206" t="s">
        <v>436</v>
      </c>
      <c r="AT270" s="206" t="s">
        <v>237</v>
      </c>
      <c r="AU270" s="206" t="s">
        <v>115</v>
      </c>
      <c r="AY270" s="15" t="s">
        <v>202</v>
      </c>
      <c r="BE270" s="207">
        <f>IF(N270="základná",J270,0)</f>
        <v>0</v>
      </c>
      <c r="BF270" s="207">
        <f>IF(N270="znížená",J270,0)</f>
        <v>0</v>
      </c>
      <c r="BG270" s="207">
        <f>IF(N270="zákl. prenesená",J270,0)</f>
        <v>0</v>
      </c>
      <c r="BH270" s="207">
        <f>IF(N270="zníž. prenesená",J270,0)</f>
        <v>0</v>
      </c>
      <c r="BI270" s="207">
        <f>IF(N270="nulová",J270,0)</f>
        <v>0</v>
      </c>
      <c r="BJ270" s="15" t="s">
        <v>115</v>
      </c>
      <c r="BK270" s="207">
        <f>ROUND(I270*H270,2)</f>
        <v>0</v>
      </c>
      <c r="BL270" s="15" t="s">
        <v>298</v>
      </c>
      <c r="BM270" s="206" t="s">
        <v>2234</v>
      </c>
    </row>
    <row r="271" s="2" customFormat="1" ht="16.5" customHeight="1">
      <c r="A271" s="34"/>
      <c r="B271" s="160"/>
      <c r="C271" s="219" t="s">
        <v>1684</v>
      </c>
      <c r="D271" s="219" t="s">
        <v>237</v>
      </c>
      <c r="E271" s="220" t="s">
        <v>2235</v>
      </c>
      <c r="F271" s="221" t="s">
        <v>2236</v>
      </c>
      <c r="G271" s="222" t="s">
        <v>240</v>
      </c>
      <c r="H271" s="223">
        <v>4</v>
      </c>
      <c r="I271" s="224"/>
      <c r="J271" s="225">
        <f>ROUND(I271*H271,2)</f>
        <v>0</v>
      </c>
      <c r="K271" s="226"/>
      <c r="L271" s="227"/>
      <c r="M271" s="228" t="s">
        <v>1</v>
      </c>
      <c r="N271" s="229" t="s">
        <v>41</v>
      </c>
      <c r="O271" s="78"/>
      <c r="P271" s="204">
        <f>O271*H271</f>
        <v>0</v>
      </c>
      <c r="Q271" s="204">
        <v>0</v>
      </c>
      <c r="R271" s="204">
        <f>Q271*H271</f>
        <v>0</v>
      </c>
      <c r="S271" s="204">
        <v>0</v>
      </c>
      <c r="T271" s="205">
        <f>S271*H271</f>
        <v>0</v>
      </c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R271" s="206" t="s">
        <v>436</v>
      </c>
      <c r="AT271" s="206" t="s">
        <v>237</v>
      </c>
      <c r="AU271" s="206" t="s">
        <v>115</v>
      </c>
      <c r="AY271" s="15" t="s">
        <v>202</v>
      </c>
      <c r="BE271" s="207">
        <f>IF(N271="základná",J271,0)</f>
        <v>0</v>
      </c>
      <c r="BF271" s="207">
        <f>IF(N271="znížená",J271,0)</f>
        <v>0</v>
      </c>
      <c r="BG271" s="207">
        <f>IF(N271="zákl. prenesená",J271,0)</f>
        <v>0</v>
      </c>
      <c r="BH271" s="207">
        <f>IF(N271="zníž. prenesená",J271,0)</f>
        <v>0</v>
      </c>
      <c r="BI271" s="207">
        <f>IF(N271="nulová",J271,0)</f>
        <v>0</v>
      </c>
      <c r="BJ271" s="15" t="s">
        <v>115</v>
      </c>
      <c r="BK271" s="207">
        <f>ROUND(I271*H271,2)</f>
        <v>0</v>
      </c>
      <c r="BL271" s="15" t="s">
        <v>298</v>
      </c>
      <c r="BM271" s="206" t="s">
        <v>2237</v>
      </c>
    </row>
    <row r="272" s="2" customFormat="1" ht="16.5" customHeight="1">
      <c r="A272" s="34"/>
      <c r="B272" s="160"/>
      <c r="C272" s="219" t="s">
        <v>2238</v>
      </c>
      <c r="D272" s="219" t="s">
        <v>237</v>
      </c>
      <c r="E272" s="220" t="s">
        <v>2239</v>
      </c>
      <c r="F272" s="221" t="s">
        <v>2240</v>
      </c>
      <c r="G272" s="222" t="s">
        <v>384</v>
      </c>
      <c r="H272" s="223">
        <v>8.1899999999999995</v>
      </c>
      <c r="I272" s="224"/>
      <c r="J272" s="225">
        <f>ROUND(I272*H272,2)</f>
        <v>0</v>
      </c>
      <c r="K272" s="226"/>
      <c r="L272" s="227"/>
      <c r="M272" s="228" t="s">
        <v>1</v>
      </c>
      <c r="N272" s="229" t="s">
        <v>41</v>
      </c>
      <c r="O272" s="78"/>
      <c r="P272" s="204">
        <f>O272*H272</f>
        <v>0</v>
      </c>
      <c r="Q272" s="204">
        <v>1</v>
      </c>
      <c r="R272" s="204">
        <f>Q272*H272</f>
        <v>8.1899999999999995</v>
      </c>
      <c r="S272" s="204">
        <v>0</v>
      </c>
      <c r="T272" s="205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206" t="s">
        <v>436</v>
      </c>
      <c r="AT272" s="206" t="s">
        <v>237</v>
      </c>
      <c r="AU272" s="206" t="s">
        <v>115</v>
      </c>
      <c r="AY272" s="15" t="s">
        <v>202</v>
      </c>
      <c r="BE272" s="207">
        <f>IF(N272="základná",J272,0)</f>
        <v>0</v>
      </c>
      <c r="BF272" s="207">
        <f>IF(N272="znížená",J272,0)</f>
        <v>0</v>
      </c>
      <c r="BG272" s="207">
        <f>IF(N272="zákl. prenesená",J272,0)</f>
        <v>0</v>
      </c>
      <c r="BH272" s="207">
        <f>IF(N272="zníž. prenesená",J272,0)</f>
        <v>0</v>
      </c>
      <c r="BI272" s="207">
        <f>IF(N272="nulová",J272,0)</f>
        <v>0</v>
      </c>
      <c r="BJ272" s="15" t="s">
        <v>115</v>
      </c>
      <c r="BK272" s="207">
        <f>ROUND(I272*H272,2)</f>
        <v>0</v>
      </c>
      <c r="BL272" s="15" t="s">
        <v>298</v>
      </c>
      <c r="BM272" s="206" t="s">
        <v>2241</v>
      </c>
    </row>
    <row r="273" s="2" customFormat="1" ht="16.5" customHeight="1">
      <c r="A273" s="34"/>
      <c r="B273" s="160"/>
      <c r="C273" s="219" t="s">
        <v>1687</v>
      </c>
      <c r="D273" s="219" t="s">
        <v>237</v>
      </c>
      <c r="E273" s="220" t="s">
        <v>2242</v>
      </c>
      <c r="F273" s="221" t="s">
        <v>2243</v>
      </c>
      <c r="G273" s="222" t="s">
        <v>240</v>
      </c>
      <c r="H273" s="223">
        <v>1</v>
      </c>
      <c r="I273" s="224"/>
      <c r="J273" s="225">
        <f>ROUND(I273*H273,2)</f>
        <v>0</v>
      </c>
      <c r="K273" s="226"/>
      <c r="L273" s="227"/>
      <c r="M273" s="228" t="s">
        <v>1</v>
      </c>
      <c r="N273" s="229" t="s">
        <v>41</v>
      </c>
      <c r="O273" s="78"/>
      <c r="P273" s="204">
        <f>O273*H273</f>
        <v>0</v>
      </c>
      <c r="Q273" s="204">
        <v>0.02</v>
      </c>
      <c r="R273" s="204">
        <f>Q273*H273</f>
        <v>0.02</v>
      </c>
      <c r="S273" s="204">
        <v>0</v>
      </c>
      <c r="T273" s="205">
        <f>S273*H273</f>
        <v>0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206" t="s">
        <v>436</v>
      </c>
      <c r="AT273" s="206" t="s">
        <v>237</v>
      </c>
      <c r="AU273" s="206" t="s">
        <v>115</v>
      </c>
      <c r="AY273" s="15" t="s">
        <v>202</v>
      </c>
      <c r="BE273" s="207">
        <f>IF(N273="základná",J273,0)</f>
        <v>0</v>
      </c>
      <c r="BF273" s="207">
        <f>IF(N273="znížená",J273,0)</f>
        <v>0</v>
      </c>
      <c r="BG273" s="207">
        <f>IF(N273="zákl. prenesená",J273,0)</f>
        <v>0</v>
      </c>
      <c r="BH273" s="207">
        <f>IF(N273="zníž. prenesená",J273,0)</f>
        <v>0</v>
      </c>
      <c r="BI273" s="207">
        <f>IF(N273="nulová",J273,0)</f>
        <v>0</v>
      </c>
      <c r="BJ273" s="15" t="s">
        <v>115</v>
      </c>
      <c r="BK273" s="207">
        <f>ROUND(I273*H273,2)</f>
        <v>0</v>
      </c>
      <c r="BL273" s="15" t="s">
        <v>298</v>
      </c>
      <c r="BM273" s="206" t="s">
        <v>2244</v>
      </c>
    </row>
    <row r="274" s="2" customFormat="1" ht="16.5" customHeight="1">
      <c r="A274" s="34"/>
      <c r="B274" s="160"/>
      <c r="C274" s="219" t="s">
        <v>2245</v>
      </c>
      <c r="D274" s="219" t="s">
        <v>237</v>
      </c>
      <c r="E274" s="220" t="s">
        <v>2246</v>
      </c>
      <c r="F274" s="221" t="s">
        <v>2247</v>
      </c>
      <c r="G274" s="222" t="s">
        <v>272</v>
      </c>
      <c r="H274" s="223">
        <v>30</v>
      </c>
      <c r="I274" s="224"/>
      <c r="J274" s="225">
        <f>ROUND(I274*H274,2)</f>
        <v>0</v>
      </c>
      <c r="K274" s="226"/>
      <c r="L274" s="227"/>
      <c r="M274" s="228" t="s">
        <v>1</v>
      </c>
      <c r="N274" s="229" t="s">
        <v>41</v>
      </c>
      <c r="O274" s="78"/>
      <c r="P274" s="204">
        <f>O274*H274</f>
        <v>0</v>
      </c>
      <c r="Q274" s="204">
        <v>0</v>
      </c>
      <c r="R274" s="204">
        <f>Q274*H274</f>
        <v>0</v>
      </c>
      <c r="S274" s="204">
        <v>0</v>
      </c>
      <c r="T274" s="205">
        <f>S274*H274</f>
        <v>0</v>
      </c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R274" s="206" t="s">
        <v>436</v>
      </c>
      <c r="AT274" s="206" t="s">
        <v>237</v>
      </c>
      <c r="AU274" s="206" t="s">
        <v>115</v>
      </c>
      <c r="AY274" s="15" t="s">
        <v>202</v>
      </c>
      <c r="BE274" s="207">
        <f>IF(N274="základná",J274,0)</f>
        <v>0</v>
      </c>
      <c r="BF274" s="207">
        <f>IF(N274="znížená",J274,0)</f>
        <v>0</v>
      </c>
      <c r="BG274" s="207">
        <f>IF(N274="zákl. prenesená",J274,0)</f>
        <v>0</v>
      </c>
      <c r="BH274" s="207">
        <f>IF(N274="zníž. prenesená",J274,0)</f>
        <v>0</v>
      </c>
      <c r="BI274" s="207">
        <f>IF(N274="nulová",J274,0)</f>
        <v>0</v>
      </c>
      <c r="BJ274" s="15" t="s">
        <v>115</v>
      </c>
      <c r="BK274" s="207">
        <f>ROUND(I274*H274,2)</f>
        <v>0</v>
      </c>
      <c r="BL274" s="15" t="s">
        <v>298</v>
      </c>
      <c r="BM274" s="206" t="s">
        <v>2248</v>
      </c>
    </row>
    <row r="275" s="2" customFormat="1" ht="16.5" customHeight="1">
      <c r="A275" s="34"/>
      <c r="B275" s="160"/>
      <c r="C275" s="219" t="s">
        <v>1690</v>
      </c>
      <c r="D275" s="219" t="s">
        <v>237</v>
      </c>
      <c r="E275" s="220" t="s">
        <v>2249</v>
      </c>
      <c r="F275" s="221" t="s">
        <v>2250</v>
      </c>
      <c r="G275" s="222" t="s">
        <v>1292</v>
      </c>
      <c r="H275" s="223">
        <v>3</v>
      </c>
      <c r="I275" s="224"/>
      <c r="J275" s="225">
        <f>ROUND(I275*H275,2)</f>
        <v>0</v>
      </c>
      <c r="K275" s="226"/>
      <c r="L275" s="227"/>
      <c r="M275" s="228" t="s">
        <v>1</v>
      </c>
      <c r="N275" s="229" t="s">
        <v>41</v>
      </c>
      <c r="O275" s="78"/>
      <c r="P275" s="204">
        <f>O275*H275</f>
        <v>0</v>
      </c>
      <c r="Q275" s="204">
        <v>8.0000000000000007E-05</v>
      </c>
      <c r="R275" s="204">
        <f>Q275*H275</f>
        <v>0.00024000000000000003</v>
      </c>
      <c r="S275" s="204">
        <v>0</v>
      </c>
      <c r="T275" s="205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206" t="s">
        <v>936</v>
      </c>
      <c r="AT275" s="206" t="s">
        <v>237</v>
      </c>
      <c r="AU275" s="206" t="s">
        <v>115</v>
      </c>
      <c r="AY275" s="15" t="s">
        <v>202</v>
      </c>
      <c r="BE275" s="207">
        <f>IF(N275="základná",J275,0)</f>
        <v>0</v>
      </c>
      <c r="BF275" s="207">
        <f>IF(N275="znížená",J275,0)</f>
        <v>0</v>
      </c>
      <c r="BG275" s="207">
        <f>IF(N275="zákl. prenesená",J275,0)</f>
        <v>0</v>
      </c>
      <c r="BH275" s="207">
        <f>IF(N275="zníž. prenesená",J275,0)</f>
        <v>0</v>
      </c>
      <c r="BI275" s="207">
        <f>IF(N275="nulová",J275,0)</f>
        <v>0</v>
      </c>
      <c r="BJ275" s="15" t="s">
        <v>115</v>
      </c>
      <c r="BK275" s="207">
        <f>ROUND(I275*H275,2)</f>
        <v>0</v>
      </c>
      <c r="BL275" s="15" t="s">
        <v>936</v>
      </c>
      <c r="BM275" s="206" t="s">
        <v>2251</v>
      </c>
    </row>
    <row r="276" s="2" customFormat="1" ht="16.5" customHeight="1">
      <c r="A276" s="34"/>
      <c r="B276" s="160"/>
      <c r="C276" s="219" t="s">
        <v>2252</v>
      </c>
      <c r="D276" s="219" t="s">
        <v>237</v>
      </c>
      <c r="E276" s="220" t="s">
        <v>2253</v>
      </c>
      <c r="F276" s="221" t="s">
        <v>2254</v>
      </c>
      <c r="G276" s="222" t="s">
        <v>272</v>
      </c>
      <c r="H276" s="223">
        <v>40</v>
      </c>
      <c r="I276" s="224"/>
      <c r="J276" s="225">
        <f>ROUND(I276*H276,2)</f>
        <v>0</v>
      </c>
      <c r="K276" s="226"/>
      <c r="L276" s="227"/>
      <c r="M276" s="228" t="s">
        <v>1</v>
      </c>
      <c r="N276" s="229" t="s">
        <v>41</v>
      </c>
      <c r="O276" s="78"/>
      <c r="P276" s="204">
        <f>O276*H276</f>
        <v>0</v>
      </c>
      <c r="Q276" s="204">
        <v>0</v>
      </c>
      <c r="R276" s="204">
        <f>Q276*H276</f>
        <v>0</v>
      </c>
      <c r="S276" s="204">
        <v>0</v>
      </c>
      <c r="T276" s="205">
        <f>S276*H276</f>
        <v>0</v>
      </c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R276" s="206" t="s">
        <v>436</v>
      </c>
      <c r="AT276" s="206" t="s">
        <v>237</v>
      </c>
      <c r="AU276" s="206" t="s">
        <v>115</v>
      </c>
      <c r="AY276" s="15" t="s">
        <v>202</v>
      </c>
      <c r="BE276" s="207">
        <f>IF(N276="základná",J276,0)</f>
        <v>0</v>
      </c>
      <c r="BF276" s="207">
        <f>IF(N276="znížená",J276,0)</f>
        <v>0</v>
      </c>
      <c r="BG276" s="207">
        <f>IF(N276="zákl. prenesená",J276,0)</f>
        <v>0</v>
      </c>
      <c r="BH276" s="207">
        <f>IF(N276="zníž. prenesená",J276,0)</f>
        <v>0</v>
      </c>
      <c r="BI276" s="207">
        <f>IF(N276="nulová",J276,0)</f>
        <v>0</v>
      </c>
      <c r="BJ276" s="15" t="s">
        <v>115</v>
      </c>
      <c r="BK276" s="207">
        <f>ROUND(I276*H276,2)</f>
        <v>0</v>
      </c>
      <c r="BL276" s="15" t="s">
        <v>298</v>
      </c>
      <c r="BM276" s="206" t="s">
        <v>2255</v>
      </c>
    </row>
    <row r="277" s="2" customFormat="1" ht="16.5" customHeight="1">
      <c r="A277" s="34"/>
      <c r="B277" s="160"/>
      <c r="C277" s="219" t="s">
        <v>1693</v>
      </c>
      <c r="D277" s="219" t="s">
        <v>237</v>
      </c>
      <c r="E277" s="220" t="s">
        <v>2256</v>
      </c>
      <c r="F277" s="221" t="s">
        <v>2257</v>
      </c>
      <c r="G277" s="222" t="s">
        <v>362</v>
      </c>
      <c r="H277" s="223">
        <v>3.625</v>
      </c>
      <c r="I277" s="224"/>
      <c r="J277" s="225">
        <f>ROUND(I277*H277,2)</f>
        <v>0</v>
      </c>
      <c r="K277" s="226"/>
      <c r="L277" s="227"/>
      <c r="M277" s="228" t="s">
        <v>1</v>
      </c>
      <c r="N277" s="229" t="s">
        <v>41</v>
      </c>
      <c r="O277" s="78"/>
      <c r="P277" s="204">
        <f>O277*H277</f>
        <v>0</v>
      </c>
      <c r="Q277" s="204">
        <v>1.8</v>
      </c>
      <c r="R277" s="204">
        <f>Q277*H277</f>
        <v>6.5250000000000004</v>
      </c>
      <c r="S277" s="204">
        <v>0</v>
      </c>
      <c r="T277" s="205">
        <f>S277*H277</f>
        <v>0</v>
      </c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R277" s="206" t="s">
        <v>436</v>
      </c>
      <c r="AT277" s="206" t="s">
        <v>237</v>
      </c>
      <c r="AU277" s="206" t="s">
        <v>115</v>
      </c>
      <c r="AY277" s="15" t="s">
        <v>202</v>
      </c>
      <c r="BE277" s="207">
        <f>IF(N277="základná",J277,0)</f>
        <v>0</v>
      </c>
      <c r="BF277" s="207">
        <f>IF(N277="znížená",J277,0)</f>
        <v>0</v>
      </c>
      <c r="BG277" s="207">
        <f>IF(N277="zákl. prenesená",J277,0)</f>
        <v>0</v>
      </c>
      <c r="BH277" s="207">
        <f>IF(N277="zníž. prenesená",J277,0)</f>
        <v>0</v>
      </c>
      <c r="BI277" s="207">
        <f>IF(N277="nulová",J277,0)</f>
        <v>0</v>
      </c>
      <c r="BJ277" s="15" t="s">
        <v>115</v>
      </c>
      <c r="BK277" s="207">
        <f>ROUND(I277*H277,2)</f>
        <v>0</v>
      </c>
      <c r="BL277" s="15" t="s">
        <v>298</v>
      </c>
      <c r="BM277" s="206" t="s">
        <v>2258</v>
      </c>
    </row>
    <row r="278" s="2" customFormat="1" ht="16.5" customHeight="1">
      <c r="A278" s="34"/>
      <c r="B278" s="160"/>
      <c r="C278" s="219" t="s">
        <v>2259</v>
      </c>
      <c r="D278" s="219" t="s">
        <v>237</v>
      </c>
      <c r="E278" s="220" t="s">
        <v>2260</v>
      </c>
      <c r="F278" s="221" t="s">
        <v>2261</v>
      </c>
      <c r="G278" s="222" t="s">
        <v>272</v>
      </c>
      <c r="H278" s="223">
        <v>311.10000000000002</v>
      </c>
      <c r="I278" s="224"/>
      <c r="J278" s="225">
        <f>ROUND(I278*H278,2)</f>
        <v>0</v>
      </c>
      <c r="K278" s="226"/>
      <c r="L278" s="227"/>
      <c r="M278" s="228" t="s">
        <v>1</v>
      </c>
      <c r="N278" s="229" t="s">
        <v>41</v>
      </c>
      <c r="O278" s="78"/>
      <c r="P278" s="204">
        <f>O278*H278</f>
        <v>0</v>
      </c>
      <c r="Q278" s="204">
        <v>0</v>
      </c>
      <c r="R278" s="204">
        <f>Q278*H278</f>
        <v>0</v>
      </c>
      <c r="S278" s="204">
        <v>0</v>
      </c>
      <c r="T278" s="205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206" t="s">
        <v>936</v>
      </c>
      <c r="AT278" s="206" t="s">
        <v>237</v>
      </c>
      <c r="AU278" s="206" t="s">
        <v>115</v>
      </c>
      <c r="AY278" s="15" t="s">
        <v>202</v>
      </c>
      <c r="BE278" s="207">
        <f>IF(N278="základná",J278,0)</f>
        <v>0</v>
      </c>
      <c r="BF278" s="207">
        <f>IF(N278="znížená",J278,0)</f>
        <v>0</v>
      </c>
      <c r="BG278" s="207">
        <f>IF(N278="zákl. prenesená",J278,0)</f>
        <v>0</v>
      </c>
      <c r="BH278" s="207">
        <f>IF(N278="zníž. prenesená",J278,0)</f>
        <v>0</v>
      </c>
      <c r="BI278" s="207">
        <f>IF(N278="nulová",J278,0)</f>
        <v>0</v>
      </c>
      <c r="BJ278" s="15" t="s">
        <v>115</v>
      </c>
      <c r="BK278" s="207">
        <f>ROUND(I278*H278,2)</f>
        <v>0</v>
      </c>
      <c r="BL278" s="15" t="s">
        <v>936</v>
      </c>
      <c r="BM278" s="206" t="s">
        <v>2262</v>
      </c>
    </row>
    <row r="279" s="2" customFormat="1" ht="16.5" customHeight="1">
      <c r="A279" s="34"/>
      <c r="B279" s="160"/>
      <c r="C279" s="219" t="s">
        <v>1696</v>
      </c>
      <c r="D279" s="219" t="s">
        <v>237</v>
      </c>
      <c r="E279" s="220" t="s">
        <v>2263</v>
      </c>
      <c r="F279" s="221" t="s">
        <v>2264</v>
      </c>
      <c r="G279" s="222" t="s">
        <v>240</v>
      </c>
      <c r="H279" s="223">
        <v>24</v>
      </c>
      <c r="I279" s="224"/>
      <c r="J279" s="225">
        <f>ROUND(I279*H279,2)</f>
        <v>0</v>
      </c>
      <c r="K279" s="226"/>
      <c r="L279" s="227"/>
      <c r="M279" s="228" t="s">
        <v>1</v>
      </c>
      <c r="N279" s="229" t="s">
        <v>41</v>
      </c>
      <c r="O279" s="78"/>
      <c r="P279" s="204">
        <f>O279*H279</f>
        <v>0</v>
      </c>
      <c r="Q279" s="204">
        <v>0</v>
      </c>
      <c r="R279" s="204">
        <f>Q279*H279</f>
        <v>0</v>
      </c>
      <c r="S279" s="204">
        <v>0</v>
      </c>
      <c r="T279" s="205">
        <f>S279*H279</f>
        <v>0</v>
      </c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R279" s="206" t="s">
        <v>436</v>
      </c>
      <c r="AT279" s="206" t="s">
        <v>237</v>
      </c>
      <c r="AU279" s="206" t="s">
        <v>115</v>
      </c>
      <c r="AY279" s="15" t="s">
        <v>202</v>
      </c>
      <c r="BE279" s="207">
        <f>IF(N279="základná",J279,0)</f>
        <v>0</v>
      </c>
      <c r="BF279" s="207">
        <f>IF(N279="znížená",J279,0)</f>
        <v>0</v>
      </c>
      <c r="BG279" s="207">
        <f>IF(N279="zákl. prenesená",J279,0)</f>
        <v>0</v>
      </c>
      <c r="BH279" s="207">
        <f>IF(N279="zníž. prenesená",J279,0)</f>
        <v>0</v>
      </c>
      <c r="BI279" s="207">
        <f>IF(N279="nulová",J279,0)</f>
        <v>0</v>
      </c>
      <c r="BJ279" s="15" t="s">
        <v>115</v>
      </c>
      <c r="BK279" s="207">
        <f>ROUND(I279*H279,2)</f>
        <v>0</v>
      </c>
      <c r="BL279" s="15" t="s">
        <v>298</v>
      </c>
      <c r="BM279" s="206" t="s">
        <v>2265</v>
      </c>
    </row>
    <row r="280" s="2" customFormat="1" ht="16.5" customHeight="1">
      <c r="A280" s="34"/>
      <c r="B280" s="160"/>
      <c r="C280" s="219" t="s">
        <v>2266</v>
      </c>
      <c r="D280" s="219" t="s">
        <v>237</v>
      </c>
      <c r="E280" s="220" t="s">
        <v>2267</v>
      </c>
      <c r="F280" s="221" t="s">
        <v>2268</v>
      </c>
      <c r="G280" s="222" t="s">
        <v>272</v>
      </c>
      <c r="H280" s="223">
        <v>126.48</v>
      </c>
      <c r="I280" s="224"/>
      <c r="J280" s="225">
        <f>ROUND(I280*H280,2)</f>
        <v>0</v>
      </c>
      <c r="K280" s="226"/>
      <c r="L280" s="227"/>
      <c r="M280" s="228" t="s">
        <v>1</v>
      </c>
      <c r="N280" s="229" t="s">
        <v>41</v>
      </c>
      <c r="O280" s="78"/>
      <c r="P280" s="204">
        <f>O280*H280</f>
        <v>0</v>
      </c>
      <c r="Q280" s="204">
        <v>0</v>
      </c>
      <c r="R280" s="204">
        <f>Q280*H280</f>
        <v>0</v>
      </c>
      <c r="S280" s="204">
        <v>0</v>
      </c>
      <c r="T280" s="205">
        <f>S280*H280</f>
        <v>0</v>
      </c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R280" s="206" t="s">
        <v>436</v>
      </c>
      <c r="AT280" s="206" t="s">
        <v>237</v>
      </c>
      <c r="AU280" s="206" t="s">
        <v>115</v>
      </c>
      <c r="AY280" s="15" t="s">
        <v>202</v>
      </c>
      <c r="BE280" s="207">
        <f>IF(N280="základná",J280,0)</f>
        <v>0</v>
      </c>
      <c r="BF280" s="207">
        <f>IF(N280="znížená",J280,0)</f>
        <v>0</v>
      </c>
      <c r="BG280" s="207">
        <f>IF(N280="zákl. prenesená",J280,0)</f>
        <v>0</v>
      </c>
      <c r="BH280" s="207">
        <f>IF(N280="zníž. prenesená",J280,0)</f>
        <v>0</v>
      </c>
      <c r="BI280" s="207">
        <f>IF(N280="nulová",J280,0)</f>
        <v>0</v>
      </c>
      <c r="BJ280" s="15" t="s">
        <v>115</v>
      </c>
      <c r="BK280" s="207">
        <f>ROUND(I280*H280,2)</f>
        <v>0</v>
      </c>
      <c r="BL280" s="15" t="s">
        <v>298</v>
      </c>
      <c r="BM280" s="206" t="s">
        <v>2269</v>
      </c>
    </row>
    <row r="281" s="2" customFormat="1" ht="16.5" customHeight="1">
      <c r="A281" s="34"/>
      <c r="B281" s="160"/>
      <c r="C281" s="219" t="s">
        <v>936</v>
      </c>
      <c r="D281" s="219" t="s">
        <v>237</v>
      </c>
      <c r="E281" s="220" t="s">
        <v>2270</v>
      </c>
      <c r="F281" s="221" t="s">
        <v>2271</v>
      </c>
      <c r="G281" s="222" t="s">
        <v>272</v>
      </c>
      <c r="H281" s="223">
        <v>10</v>
      </c>
      <c r="I281" s="224"/>
      <c r="J281" s="225">
        <f>ROUND(I281*H281,2)</f>
        <v>0</v>
      </c>
      <c r="K281" s="226"/>
      <c r="L281" s="227"/>
      <c r="M281" s="228" t="s">
        <v>1</v>
      </c>
      <c r="N281" s="229" t="s">
        <v>41</v>
      </c>
      <c r="O281" s="78"/>
      <c r="P281" s="204">
        <f>O281*H281</f>
        <v>0</v>
      </c>
      <c r="Q281" s="204">
        <v>0</v>
      </c>
      <c r="R281" s="204">
        <f>Q281*H281</f>
        <v>0</v>
      </c>
      <c r="S281" s="204">
        <v>0</v>
      </c>
      <c r="T281" s="205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206" t="s">
        <v>436</v>
      </c>
      <c r="AT281" s="206" t="s">
        <v>237</v>
      </c>
      <c r="AU281" s="206" t="s">
        <v>115</v>
      </c>
      <c r="AY281" s="15" t="s">
        <v>202</v>
      </c>
      <c r="BE281" s="207">
        <f>IF(N281="základná",J281,0)</f>
        <v>0</v>
      </c>
      <c r="BF281" s="207">
        <f>IF(N281="znížená",J281,0)</f>
        <v>0</v>
      </c>
      <c r="BG281" s="207">
        <f>IF(N281="zákl. prenesená",J281,0)</f>
        <v>0</v>
      </c>
      <c r="BH281" s="207">
        <f>IF(N281="zníž. prenesená",J281,0)</f>
        <v>0</v>
      </c>
      <c r="BI281" s="207">
        <f>IF(N281="nulová",J281,0)</f>
        <v>0</v>
      </c>
      <c r="BJ281" s="15" t="s">
        <v>115</v>
      </c>
      <c r="BK281" s="207">
        <f>ROUND(I281*H281,2)</f>
        <v>0</v>
      </c>
      <c r="BL281" s="15" t="s">
        <v>298</v>
      </c>
      <c r="BM281" s="206" t="s">
        <v>2272</v>
      </c>
    </row>
    <row r="282" s="2" customFormat="1" ht="16.5" customHeight="1">
      <c r="A282" s="34"/>
      <c r="B282" s="160"/>
      <c r="C282" s="219" t="s">
        <v>2273</v>
      </c>
      <c r="D282" s="219" t="s">
        <v>237</v>
      </c>
      <c r="E282" s="220" t="s">
        <v>2274</v>
      </c>
      <c r="F282" s="221" t="s">
        <v>2275</v>
      </c>
      <c r="G282" s="222" t="s">
        <v>272</v>
      </c>
      <c r="H282" s="223">
        <v>138</v>
      </c>
      <c r="I282" s="224"/>
      <c r="J282" s="225">
        <f>ROUND(I282*H282,2)</f>
        <v>0</v>
      </c>
      <c r="K282" s="226"/>
      <c r="L282" s="227"/>
      <c r="M282" s="228" t="s">
        <v>1</v>
      </c>
      <c r="N282" s="229" t="s">
        <v>41</v>
      </c>
      <c r="O282" s="78"/>
      <c r="P282" s="204">
        <f>O282*H282</f>
        <v>0</v>
      </c>
      <c r="Q282" s="204">
        <v>0</v>
      </c>
      <c r="R282" s="204">
        <f>Q282*H282</f>
        <v>0</v>
      </c>
      <c r="S282" s="204">
        <v>0</v>
      </c>
      <c r="T282" s="205">
        <f>S282*H282</f>
        <v>0</v>
      </c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R282" s="206" t="s">
        <v>436</v>
      </c>
      <c r="AT282" s="206" t="s">
        <v>237</v>
      </c>
      <c r="AU282" s="206" t="s">
        <v>115</v>
      </c>
      <c r="AY282" s="15" t="s">
        <v>202</v>
      </c>
      <c r="BE282" s="207">
        <f>IF(N282="základná",J282,0)</f>
        <v>0</v>
      </c>
      <c r="BF282" s="207">
        <f>IF(N282="znížená",J282,0)</f>
        <v>0</v>
      </c>
      <c r="BG282" s="207">
        <f>IF(N282="zákl. prenesená",J282,0)</f>
        <v>0</v>
      </c>
      <c r="BH282" s="207">
        <f>IF(N282="zníž. prenesená",J282,0)</f>
        <v>0</v>
      </c>
      <c r="BI282" s="207">
        <f>IF(N282="nulová",J282,0)</f>
        <v>0</v>
      </c>
      <c r="BJ282" s="15" t="s">
        <v>115</v>
      </c>
      <c r="BK282" s="207">
        <f>ROUND(I282*H282,2)</f>
        <v>0</v>
      </c>
      <c r="BL282" s="15" t="s">
        <v>298</v>
      </c>
      <c r="BM282" s="206" t="s">
        <v>2276</v>
      </c>
    </row>
    <row r="283" s="2" customFormat="1" ht="16.5" customHeight="1">
      <c r="A283" s="34"/>
      <c r="B283" s="160"/>
      <c r="C283" s="219" t="s">
        <v>1701</v>
      </c>
      <c r="D283" s="219" t="s">
        <v>237</v>
      </c>
      <c r="E283" s="220" t="s">
        <v>2277</v>
      </c>
      <c r="F283" s="221" t="s">
        <v>2278</v>
      </c>
      <c r="G283" s="222" t="s">
        <v>240</v>
      </c>
      <c r="H283" s="223">
        <v>12</v>
      </c>
      <c r="I283" s="224"/>
      <c r="J283" s="225">
        <f>ROUND(I283*H283,2)</f>
        <v>0</v>
      </c>
      <c r="K283" s="226"/>
      <c r="L283" s="227"/>
      <c r="M283" s="228" t="s">
        <v>1</v>
      </c>
      <c r="N283" s="229" t="s">
        <v>41</v>
      </c>
      <c r="O283" s="78"/>
      <c r="P283" s="204">
        <f>O283*H283</f>
        <v>0</v>
      </c>
      <c r="Q283" s="204">
        <v>0</v>
      </c>
      <c r="R283" s="204">
        <f>Q283*H283</f>
        <v>0</v>
      </c>
      <c r="S283" s="204">
        <v>0</v>
      </c>
      <c r="T283" s="205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206" t="s">
        <v>436</v>
      </c>
      <c r="AT283" s="206" t="s">
        <v>237</v>
      </c>
      <c r="AU283" s="206" t="s">
        <v>115</v>
      </c>
      <c r="AY283" s="15" t="s">
        <v>202</v>
      </c>
      <c r="BE283" s="207">
        <f>IF(N283="základná",J283,0)</f>
        <v>0</v>
      </c>
      <c r="BF283" s="207">
        <f>IF(N283="znížená",J283,0)</f>
        <v>0</v>
      </c>
      <c r="BG283" s="207">
        <f>IF(N283="zákl. prenesená",J283,0)</f>
        <v>0</v>
      </c>
      <c r="BH283" s="207">
        <f>IF(N283="zníž. prenesená",J283,0)</f>
        <v>0</v>
      </c>
      <c r="BI283" s="207">
        <f>IF(N283="nulová",J283,0)</f>
        <v>0</v>
      </c>
      <c r="BJ283" s="15" t="s">
        <v>115</v>
      </c>
      <c r="BK283" s="207">
        <f>ROUND(I283*H283,2)</f>
        <v>0</v>
      </c>
      <c r="BL283" s="15" t="s">
        <v>298</v>
      </c>
      <c r="BM283" s="206" t="s">
        <v>2279</v>
      </c>
    </row>
    <row r="284" s="2" customFormat="1" ht="16.5" customHeight="1">
      <c r="A284" s="34"/>
      <c r="B284" s="160"/>
      <c r="C284" s="219" t="s">
        <v>2280</v>
      </c>
      <c r="D284" s="219" t="s">
        <v>237</v>
      </c>
      <c r="E284" s="220" t="s">
        <v>2281</v>
      </c>
      <c r="F284" s="221" t="s">
        <v>2282</v>
      </c>
      <c r="G284" s="222" t="s">
        <v>237</v>
      </c>
      <c r="H284" s="223">
        <v>92.819999999999993</v>
      </c>
      <c r="I284" s="224"/>
      <c r="J284" s="225">
        <f>ROUND(I284*H284,2)</f>
        <v>0</v>
      </c>
      <c r="K284" s="226"/>
      <c r="L284" s="227"/>
      <c r="M284" s="228" t="s">
        <v>1</v>
      </c>
      <c r="N284" s="229" t="s">
        <v>41</v>
      </c>
      <c r="O284" s="78"/>
      <c r="P284" s="204">
        <f>O284*H284</f>
        <v>0</v>
      </c>
      <c r="Q284" s="204">
        <v>0</v>
      </c>
      <c r="R284" s="204">
        <f>Q284*H284</f>
        <v>0</v>
      </c>
      <c r="S284" s="204">
        <v>0</v>
      </c>
      <c r="T284" s="205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206" t="s">
        <v>436</v>
      </c>
      <c r="AT284" s="206" t="s">
        <v>237</v>
      </c>
      <c r="AU284" s="206" t="s">
        <v>115</v>
      </c>
      <c r="AY284" s="15" t="s">
        <v>202</v>
      </c>
      <c r="BE284" s="207">
        <f>IF(N284="základná",J284,0)</f>
        <v>0</v>
      </c>
      <c r="BF284" s="207">
        <f>IF(N284="znížená",J284,0)</f>
        <v>0</v>
      </c>
      <c r="BG284" s="207">
        <f>IF(N284="zákl. prenesená",J284,0)</f>
        <v>0</v>
      </c>
      <c r="BH284" s="207">
        <f>IF(N284="zníž. prenesená",J284,0)</f>
        <v>0</v>
      </c>
      <c r="BI284" s="207">
        <f>IF(N284="nulová",J284,0)</f>
        <v>0</v>
      </c>
      <c r="BJ284" s="15" t="s">
        <v>115</v>
      </c>
      <c r="BK284" s="207">
        <f>ROUND(I284*H284,2)</f>
        <v>0</v>
      </c>
      <c r="BL284" s="15" t="s">
        <v>298</v>
      </c>
      <c r="BM284" s="206" t="s">
        <v>2283</v>
      </c>
    </row>
    <row r="285" s="2" customFormat="1" ht="24.15" customHeight="1">
      <c r="A285" s="34"/>
      <c r="B285" s="160"/>
      <c r="C285" s="219" t="s">
        <v>1704</v>
      </c>
      <c r="D285" s="219" t="s">
        <v>237</v>
      </c>
      <c r="E285" s="220" t="s">
        <v>2284</v>
      </c>
      <c r="F285" s="221" t="s">
        <v>2285</v>
      </c>
      <c r="G285" s="222" t="s">
        <v>240</v>
      </c>
      <c r="H285" s="223">
        <v>4</v>
      </c>
      <c r="I285" s="224"/>
      <c r="J285" s="225">
        <f>ROUND(I285*H285,2)</f>
        <v>0</v>
      </c>
      <c r="K285" s="226"/>
      <c r="L285" s="227"/>
      <c r="M285" s="228" t="s">
        <v>1</v>
      </c>
      <c r="N285" s="229" t="s">
        <v>41</v>
      </c>
      <c r="O285" s="78"/>
      <c r="P285" s="204">
        <f>O285*H285</f>
        <v>0</v>
      </c>
      <c r="Q285" s="204">
        <v>0</v>
      </c>
      <c r="R285" s="204">
        <f>Q285*H285</f>
        <v>0</v>
      </c>
      <c r="S285" s="204">
        <v>0</v>
      </c>
      <c r="T285" s="205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206" t="s">
        <v>436</v>
      </c>
      <c r="AT285" s="206" t="s">
        <v>237</v>
      </c>
      <c r="AU285" s="206" t="s">
        <v>115</v>
      </c>
      <c r="AY285" s="15" t="s">
        <v>202</v>
      </c>
      <c r="BE285" s="207">
        <f>IF(N285="základná",J285,0)</f>
        <v>0</v>
      </c>
      <c r="BF285" s="207">
        <f>IF(N285="znížená",J285,0)</f>
        <v>0</v>
      </c>
      <c r="BG285" s="207">
        <f>IF(N285="zákl. prenesená",J285,0)</f>
        <v>0</v>
      </c>
      <c r="BH285" s="207">
        <f>IF(N285="zníž. prenesená",J285,0)</f>
        <v>0</v>
      </c>
      <c r="BI285" s="207">
        <f>IF(N285="nulová",J285,0)</f>
        <v>0</v>
      </c>
      <c r="BJ285" s="15" t="s">
        <v>115</v>
      </c>
      <c r="BK285" s="207">
        <f>ROUND(I285*H285,2)</f>
        <v>0</v>
      </c>
      <c r="BL285" s="15" t="s">
        <v>298</v>
      </c>
      <c r="BM285" s="206" t="s">
        <v>2286</v>
      </c>
    </row>
    <row r="286" s="2" customFormat="1" ht="21.75" customHeight="1">
      <c r="A286" s="34"/>
      <c r="B286" s="160"/>
      <c r="C286" s="219" t="s">
        <v>2287</v>
      </c>
      <c r="D286" s="219" t="s">
        <v>237</v>
      </c>
      <c r="E286" s="220" t="s">
        <v>2288</v>
      </c>
      <c r="F286" s="221" t="s">
        <v>2289</v>
      </c>
      <c r="G286" s="222" t="s">
        <v>272</v>
      </c>
      <c r="H286" s="223">
        <v>71.400000000000006</v>
      </c>
      <c r="I286" s="224"/>
      <c r="J286" s="225">
        <f>ROUND(I286*H286,2)</f>
        <v>0</v>
      </c>
      <c r="K286" s="226"/>
      <c r="L286" s="227"/>
      <c r="M286" s="228" t="s">
        <v>1</v>
      </c>
      <c r="N286" s="229" t="s">
        <v>41</v>
      </c>
      <c r="O286" s="78"/>
      <c r="P286" s="204">
        <f>O286*H286</f>
        <v>0</v>
      </c>
      <c r="Q286" s="204">
        <v>0.00055999999999999995</v>
      </c>
      <c r="R286" s="204">
        <f>Q286*H286</f>
        <v>0.039983999999999999</v>
      </c>
      <c r="S286" s="204">
        <v>0</v>
      </c>
      <c r="T286" s="205">
        <f>S286*H286</f>
        <v>0</v>
      </c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R286" s="206" t="s">
        <v>936</v>
      </c>
      <c r="AT286" s="206" t="s">
        <v>237</v>
      </c>
      <c r="AU286" s="206" t="s">
        <v>115</v>
      </c>
      <c r="AY286" s="15" t="s">
        <v>202</v>
      </c>
      <c r="BE286" s="207">
        <f>IF(N286="základná",J286,0)</f>
        <v>0</v>
      </c>
      <c r="BF286" s="207">
        <f>IF(N286="znížená",J286,0)</f>
        <v>0</v>
      </c>
      <c r="BG286" s="207">
        <f>IF(N286="zákl. prenesená",J286,0)</f>
        <v>0</v>
      </c>
      <c r="BH286" s="207">
        <f>IF(N286="zníž. prenesená",J286,0)</f>
        <v>0</v>
      </c>
      <c r="BI286" s="207">
        <f>IF(N286="nulová",J286,0)</f>
        <v>0</v>
      </c>
      <c r="BJ286" s="15" t="s">
        <v>115</v>
      </c>
      <c r="BK286" s="207">
        <f>ROUND(I286*H286,2)</f>
        <v>0</v>
      </c>
      <c r="BL286" s="15" t="s">
        <v>936</v>
      </c>
      <c r="BM286" s="206" t="s">
        <v>2290</v>
      </c>
    </row>
    <row r="287" s="2" customFormat="1" ht="24.15" customHeight="1">
      <c r="A287" s="34"/>
      <c r="B287" s="160"/>
      <c r="C287" s="219" t="s">
        <v>1707</v>
      </c>
      <c r="D287" s="219" t="s">
        <v>237</v>
      </c>
      <c r="E287" s="220" t="s">
        <v>2291</v>
      </c>
      <c r="F287" s="221" t="s">
        <v>2292</v>
      </c>
      <c r="G287" s="222" t="s">
        <v>240</v>
      </c>
      <c r="H287" s="223">
        <v>1</v>
      </c>
      <c r="I287" s="224"/>
      <c r="J287" s="225">
        <f>ROUND(I287*H287,2)</f>
        <v>0</v>
      </c>
      <c r="K287" s="226"/>
      <c r="L287" s="227"/>
      <c r="M287" s="228" t="s">
        <v>1</v>
      </c>
      <c r="N287" s="229" t="s">
        <v>41</v>
      </c>
      <c r="O287" s="78"/>
      <c r="P287" s="204">
        <f>O287*H287</f>
        <v>0</v>
      </c>
      <c r="Q287" s="204">
        <v>0.10000000000000001</v>
      </c>
      <c r="R287" s="204">
        <f>Q287*H287</f>
        <v>0.10000000000000001</v>
      </c>
      <c r="S287" s="204">
        <v>0</v>
      </c>
      <c r="T287" s="205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206" t="s">
        <v>436</v>
      </c>
      <c r="AT287" s="206" t="s">
        <v>237</v>
      </c>
      <c r="AU287" s="206" t="s">
        <v>115</v>
      </c>
      <c r="AY287" s="15" t="s">
        <v>202</v>
      </c>
      <c r="BE287" s="207">
        <f>IF(N287="základná",J287,0)</f>
        <v>0</v>
      </c>
      <c r="BF287" s="207">
        <f>IF(N287="znížená",J287,0)</f>
        <v>0</v>
      </c>
      <c r="BG287" s="207">
        <f>IF(N287="zákl. prenesená",J287,0)</f>
        <v>0</v>
      </c>
      <c r="BH287" s="207">
        <f>IF(N287="zníž. prenesená",J287,0)</f>
        <v>0</v>
      </c>
      <c r="BI287" s="207">
        <f>IF(N287="nulová",J287,0)</f>
        <v>0</v>
      </c>
      <c r="BJ287" s="15" t="s">
        <v>115</v>
      </c>
      <c r="BK287" s="207">
        <f>ROUND(I287*H287,2)</f>
        <v>0</v>
      </c>
      <c r="BL287" s="15" t="s">
        <v>298</v>
      </c>
      <c r="BM287" s="206" t="s">
        <v>2293</v>
      </c>
    </row>
    <row r="288" s="2" customFormat="1" ht="49.05" customHeight="1">
      <c r="A288" s="34"/>
      <c r="B288" s="160"/>
      <c r="C288" s="219" t="s">
        <v>2294</v>
      </c>
      <c r="D288" s="219" t="s">
        <v>237</v>
      </c>
      <c r="E288" s="220" t="s">
        <v>2295</v>
      </c>
      <c r="F288" s="221" t="s">
        <v>2296</v>
      </c>
      <c r="G288" s="222" t="s">
        <v>240</v>
      </c>
      <c r="H288" s="223">
        <v>1</v>
      </c>
      <c r="I288" s="224"/>
      <c r="J288" s="225">
        <f>ROUND(I288*H288,2)</f>
        <v>0</v>
      </c>
      <c r="K288" s="226"/>
      <c r="L288" s="227"/>
      <c r="M288" s="228" t="s">
        <v>1</v>
      </c>
      <c r="N288" s="229" t="s">
        <v>41</v>
      </c>
      <c r="O288" s="78"/>
      <c r="P288" s="204">
        <f>O288*H288</f>
        <v>0</v>
      </c>
      <c r="Q288" s="204">
        <v>0.10000000000000001</v>
      </c>
      <c r="R288" s="204">
        <f>Q288*H288</f>
        <v>0.10000000000000001</v>
      </c>
      <c r="S288" s="204">
        <v>0</v>
      </c>
      <c r="T288" s="205">
        <f>S288*H288</f>
        <v>0</v>
      </c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R288" s="206" t="s">
        <v>436</v>
      </c>
      <c r="AT288" s="206" t="s">
        <v>237</v>
      </c>
      <c r="AU288" s="206" t="s">
        <v>115</v>
      </c>
      <c r="AY288" s="15" t="s">
        <v>202</v>
      </c>
      <c r="BE288" s="207">
        <f>IF(N288="základná",J288,0)</f>
        <v>0</v>
      </c>
      <c r="BF288" s="207">
        <f>IF(N288="znížená",J288,0)</f>
        <v>0</v>
      </c>
      <c r="BG288" s="207">
        <f>IF(N288="zákl. prenesená",J288,0)</f>
        <v>0</v>
      </c>
      <c r="BH288" s="207">
        <f>IF(N288="zníž. prenesená",J288,0)</f>
        <v>0</v>
      </c>
      <c r="BI288" s="207">
        <f>IF(N288="nulová",J288,0)</f>
        <v>0</v>
      </c>
      <c r="BJ288" s="15" t="s">
        <v>115</v>
      </c>
      <c r="BK288" s="207">
        <f>ROUND(I288*H288,2)</f>
        <v>0</v>
      </c>
      <c r="BL288" s="15" t="s">
        <v>298</v>
      </c>
      <c r="BM288" s="206" t="s">
        <v>2297</v>
      </c>
    </row>
    <row r="289" s="2" customFormat="1" ht="16.5" customHeight="1">
      <c r="A289" s="34"/>
      <c r="B289" s="160"/>
      <c r="C289" s="219" t="s">
        <v>1709</v>
      </c>
      <c r="D289" s="219" t="s">
        <v>237</v>
      </c>
      <c r="E289" s="220" t="s">
        <v>2298</v>
      </c>
      <c r="F289" s="221" t="s">
        <v>2299</v>
      </c>
      <c r="G289" s="222" t="s">
        <v>240</v>
      </c>
      <c r="H289" s="223">
        <v>2</v>
      </c>
      <c r="I289" s="224"/>
      <c r="J289" s="225">
        <f>ROUND(I289*H289,2)</f>
        <v>0</v>
      </c>
      <c r="K289" s="226"/>
      <c r="L289" s="227"/>
      <c r="M289" s="228" t="s">
        <v>1</v>
      </c>
      <c r="N289" s="229" t="s">
        <v>41</v>
      </c>
      <c r="O289" s="78"/>
      <c r="P289" s="204">
        <f>O289*H289</f>
        <v>0</v>
      </c>
      <c r="Q289" s="204">
        <v>0</v>
      </c>
      <c r="R289" s="204">
        <f>Q289*H289</f>
        <v>0</v>
      </c>
      <c r="S289" s="204">
        <v>0</v>
      </c>
      <c r="T289" s="205">
        <f>S289*H289</f>
        <v>0</v>
      </c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R289" s="206" t="s">
        <v>436</v>
      </c>
      <c r="AT289" s="206" t="s">
        <v>237</v>
      </c>
      <c r="AU289" s="206" t="s">
        <v>115</v>
      </c>
      <c r="AY289" s="15" t="s">
        <v>202</v>
      </c>
      <c r="BE289" s="207">
        <f>IF(N289="základná",J289,0)</f>
        <v>0</v>
      </c>
      <c r="BF289" s="207">
        <f>IF(N289="znížená",J289,0)</f>
        <v>0</v>
      </c>
      <c r="BG289" s="207">
        <f>IF(N289="zákl. prenesená",J289,0)</f>
        <v>0</v>
      </c>
      <c r="BH289" s="207">
        <f>IF(N289="zníž. prenesená",J289,0)</f>
        <v>0</v>
      </c>
      <c r="BI289" s="207">
        <f>IF(N289="nulová",J289,0)</f>
        <v>0</v>
      </c>
      <c r="BJ289" s="15" t="s">
        <v>115</v>
      </c>
      <c r="BK289" s="207">
        <f>ROUND(I289*H289,2)</f>
        <v>0</v>
      </c>
      <c r="BL289" s="15" t="s">
        <v>298</v>
      </c>
      <c r="BM289" s="206" t="s">
        <v>2300</v>
      </c>
    </row>
    <row r="290" s="2" customFormat="1" ht="16.5" customHeight="1">
      <c r="A290" s="34"/>
      <c r="B290" s="160"/>
      <c r="C290" s="219" t="s">
        <v>2301</v>
      </c>
      <c r="D290" s="219" t="s">
        <v>237</v>
      </c>
      <c r="E290" s="220" t="s">
        <v>2302</v>
      </c>
      <c r="F290" s="221" t="s">
        <v>2303</v>
      </c>
      <c r="G290" s="222" t="s">
        <v>240</v>
      </c>
      <c r="H290" s="223">
        <v>1</v>
      </c>
      <c r="I290" s="224"/>
      <c r="J290" s="225">
        <f>ROUND(I290*H290,2)</f>
        <v>0</v>
      </c>
      <c r="K290" s="226"/>
      <c r="L290" s="227"/>
      <c r="M290" s="228" t="s">
        <v>1</v>
      </c>
      <c r="N290" s="229" t="s">
        <v>41</v>
      </c>
      <c r="O290" s="78"/>
      <c r="P290" s="204">
        <f>O290*H290</f>
        <v>0</v>
      </c>
      <c r="Q290" s="204">
        <v>0</v>
      </c>
      <c r="R290" s="204">
        <f>Q290*H290</f>
        <v>0</v>
      </c>
      <c r="S290" s="204">
        <v>0</v>
      </c>
      <c r="T290" s="205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206" t="s">
        <v>436</v>
      </c>
      <c r="AT290" s="206" t="s">
        <v>237</v>
      </c>
      <c r="AU290" s="206" t="s">
        <v>115</v>
      </c>
      <c r="AY290" s="15" t="s">
        <v>202</v>
      </c>
      <c r="BE290" s="207">
        <f>IF(N290="základná",J290,0)</f>
        <v>0</v>
      </c>
      <c r="BF290" s="207">
        <f>IF(N290="znížená",J290,0)</f>
        <v>0</v>
      </c>
      <c r="BG290" s="207">
        <f>IF(N290="zákl. prenesená",J290,0)</f>
        <v>0</v>
      </c>
      <c r="BH290" s="207">
        <f>IF(N290="zníž. prenesená",J290,0)</f>
        <v>0</v>
      </c>
      <c r="BI290" s="207">
        <f>IF(N290="nulová",J290,0)</f>
        <v>0</v>
      </c>
      <c r="BJ290" s="15" t="s">
        <v>115</v>
      </c>
      <c r="BK290" s="207">
        <f>ROUND(I290*H290,2)</f>
        <v>0</v>
      </c>
      <c r="BL290" s="15" t="s">
        <v>298</v>
      </c>
      <c r="BM290" s="206" t="s">
        <v>2304</v>
      </c>
    </row>
    <row r="291" s="2" customFormat="1" ht="16.5" customHeight="1">
      <c r="A291" s="34"/>
      <c r="B291" s="160"/>
      <c r="C291" s="219" t="s">
        <v>1710</v>
      </c>
      <c r="D291" s="219" t="s">
        <v>237</v>
      </c>
      <c r="E291" s="220" t="s">
        <v>2305</v>
      </c>
      <c r="F291" s="221" t="s">
        <v>2306</v>
      </c>
      <c r="G291" s="222" t="s">
        <v>240</v>
      </c>
      <c r="H291" s="223">
        <v>4</v>
      </c>
      <c r="I291" s="224"/>
      <c r="J291" s="225">
        <f>ROUND(I291*H291,2)</f>
        <v>0</v>
      </c>
      <c r="K291" s="226"/>
      <c r="L291" s="227"/>
      <c r="M291" s="228" t="s">
        <v>1</v>
      </c>
      <c r="N291" s="229" t="s">
        <v>41</v>
      </c>
      <c r="O291" s="78"/>
      <c r="P291" s="204">
        <f>O291*H291</f>
        <v>0</v>
      </c>
      <c r="Q291" s="204">
        <v>0.017999999999999999</v>
      </c>
      <c r="R291" s="204">
        <f>Q291*H291</f>
        <v>0.071999999999999995</v>
      </c>
      <c r="S291" s="204">
        <v>0</v>
      </c>
      <c r="T291" s="205">
        <f>S291*H291</f>
        <v>0</v>
      </c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R291" s="206" t="s">
        <v>436</v>
      </c>
      <c r="AT291" s="206" t="s">
        <v>237</v>
      </c>
      <c r="AU291" s="206" t="s">
        <v>115</v>
      </c>
      <c r="AY291" s="15" t="s">
        <v>202</v>
      </c>
      <c r="BE291" s="207">
        <f>IF(N291="základná",J291,0)</f>
        <v>0</v>
      </c>
      <c r="BF291" s="207">
        <f>IF(N291="znížená",J291,0)</f>
        <v>0</v>
      </c>
      <c r="BG291" s="207">
        <f>IF(N291="zákl. prenesená",J291,0)</f>
        <v>0</v>
      </c>
      <c r="BH291" s="207">
        <f>IF(N291="zníž. prenesená",J291,0)</f>
        <v>0</v>
      </c>
      <c r="BI291" s="207">
        <f>IF(N291="nulová",J291,0)</f>
        <v>0</v>
      </c>
      <c r="BJ291" s="15" t="s">
        <v>115</v>
      </c>
      <c r="BK291" s="207">
        <f>ROUND(I291*H291,2)</f>
        <v>0</v>
      </c>
      <c r="BL291" s="15" t="s">
        <v>298</v>
      </c>
      <c r="BM291" s="206" t="s">
        <v>2307</v>
      </c>
    </row>
    <row r="292" s="2" customFormat="1" ht="16.5" customHeight="1">
      <c r="A292" s="34"/>
      <c r="B292" s="160"/>
      <c r="C292" s="219" t="s">
        <v>2308</v>
      </c>
      <c r="D292" s="219" t="s">
        <v>237</v>
      </c>
      <c r="E292" s="220" t="s">
        <v>2309</v>
      </c>
      <c r="F292" s="221" t="s">
        <v>2310</v>
      </c>
      <c r="G292" s="222" t="s">
        <v>240</v>
      </c>
      <c r="H292" s="223">
        <v>2</v>
      </c>
      <c r="I292" s="224"/>
      <c r="J292" s="225">
        <f>ROUND(I292*H292,2)</f>
        <v>0</v>
      </c>
      <c r="K292" s="226"/>
      <c r="L292" s="227"/>
      <c r="M292" s="228" t="s">
        <v>1</v>
      </c>
      <c r="N292" s="229" t="s">
        <v>41</v>
      </c>
      <c r="O292" s="78"/>
      <c r="P292" s="204">
        <f>O292*H292</f>
        <v>0</v>
      </c>
      <c r="Q292" s="204">
        <v>0.025000000000000001</v>
      </c>
      <c r="R292" s="204">
        <f>Q292*H292</f>
        <v>0.050000000000000003</v>
      </c>
      <c r="S292" s="204">
        <v>0</v>
      </c>
      <c r="T292" s="205">
        <f>S292*H292</f>
        <v>0</v>
      </c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R292" s="206" t="s">
        <v>436</v>
      </c>
      <c r="AT292" s="206" t="s">
        <v>237</v>
      </c>
      <c r="AU292" s="206" t="s">
        <v>115</v>
      </c>
      <c r="AY292" s="15" t="s">
        <v>202</v>
      </c>
      <c r="BE292" s="207">
        <f>IF(N292="základná",J292,0)</f>
        <v>0</v>
      </c>
      <c r="BF292" s="207">
        <f>IF(N292="znížená",J292,0)</f>
        <v>0</v>
      </c>
      <c r="BG292" s="207">
        <f>IF(N292="zákl. prenesená",J292,0)</f>
        <v>0</v>
      </c>
      <c r="BH292" s="207">
        <f>IF(N292="zníž. prenesená",J292,0)</f>
        <v>0</v>
      </c>
      <c r="BI292" s="207">
        <f>IF(N292="nulová",J292,0)</f>
        <v>0</v>
      </c>
      <c r="BJ292" s="15" t="s">
        <v>115</v>
      </c>
      <c r="BK292" s="207">
        <f>ROUND(I292*H292,2)</f>
        <v>0</v>
      </c>
      <c r="BL292" s="15" t="s">
        <v>298</v>
      </c>
      <c r="BM292" s="206" t="s">
        <v>2311</v>
      </c>
    </row>
    <row r="293" s="2" customFormat="1" ht="16.5" customHeight="1">
      <c r="A293" s="34"/>
      <c r="B293" s="160"/>
      <c r="C293" s="219" t="s">
        <v>1712</v>
      </c>
      <c r="D293" s="219" t="s">
        <v>237</v>
      </c>
      <c r="E293" s="220" t="s">
        <v>2312</v>
      </c>
      <c r="F293" s="221" t="s">
        <v>2313</v>
      </c>
      <c r="G293" s="222" t="s">
        <v>240</v>
      </c>
      <c r="H293" s="223">
        <v>1</v>
      </c>
      <c r="I293" s="224"/>
      <c r="J293" s="225">
        <f>ROUND(I293*H293,2)</f>
        <v>0</v>
      </c>
      <c r="K293" s="226"/>
      <c r="L293" s="227"/>
      <c r="M293" s="228" t="s">
        <v>1</v>
      </c>
      <c r="N293" s="229" t="s">
        <v>41</v>
      </c>
      <c r="O293" s="78"/>
      <c r="P293" s="204">
        <f>O293*H293</f>
        <v>0</v>
      </c>
      <c r="Q293" s="204">
        <v>0</v>
      </c>
      <c r="R293" s="204">
        <f>Q293*H293</f>
        <v>0</v>
      </c>
      <c r="S293" s="204">
        <v>0</v>
      </c>
      <c r="T293" s="205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206" t="s">
        <v>436</v>
      </c>
      <c r="AT293" s="206" t="s">
        <v>237</v>
      </c>
      <c r="AU293" s="206" t="s">
        <v>115</v>
      </c>
      <c r="AY293" s="15" t="s">
        <v>202</v>
      </c>
      <c r="BE293" s="207">
        <f>IF(N293="základná",J293,0)</f>
        <v>0</v>
      </c>
      <c r="BF293" s="207">
        <f>IF(N293="znížená",J293,0)</f>
        <v>0</v>
      </c>
      <c r="BG293" s="207">
        <f>IF(N293="zákl. prenesená",J293,0)</f>
        <v>0</v>
      </c>
      <c r="BH293" s="207">
        <f>IF(N293="zníž. prenesená",J293,0)</f>
        <v>0</v>
      </c>
      <c r="BI293" s="207">
        <f>IF(N293="nulová",J293,0)</f>
        <v>0</v>
      </c>
      <c r="BJ293" s="15" t="s">
        <v>115</v>
      </c>
      <c r="BK293" s="207">
        <f>ROUND(I293*H293,2)</f>
        <v>0</v>
      </c>
      <c r="BL293" s="15" t="s">
        <v>298</v>
      </c>
      <c r="BM293" s="206" t="s">
        <v>2314</v>
      </c>
    </row>
    <row r="294" s="11" customFormat="1" ht="22.8" customHeight="1">
      <c r="A294" s="11"/>
      <c r="B294" s="183"/>
      <c r="C294" s="11"/>
      <c r="D294" s="184" t="s">
        <v>74</v>
      </c>
      <c r="E294" s="217" t="s">
        <v>180</v>
      </c>
      <c r="F294" s="217" t="s">
        <v>686</v>
      </c>
      <c r="G294" s="11"/>
      <c r="H294" s="11"/>
      <c r="I294" s="186"/>
      <c r="J294" s="218">
        <f>BK294</f>
        <v>0</v>
      </c>
      <c r="K294" s="11"/>
      <c r="L294" s="183"/>
      <c r="M294" s="188"/>
      <c r="N294" s="189"/>
      <c r="O294" s="189"/>
      <c r="P294" s="190">
        <f>SUM(P295:P297)</f>
        <v>0</v>
      </c>
      <c r="Q294" s="189"/>
      <c r="R294" s="190">
        <f>SUM(R295:R297)</f>
        <v>0</v>
      </c>
      <c r="S294" s="189"/>
      <c r="T294" s="191">
        <f>SUM(T295:T297)</f>
        <v>0</v>
      </c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R294" s="184" t="s">
        <v>218</v>
      </c>
      <c r="AT294" s="192" t="s">
        <v>74</v>
      </c>
      <c r="AU294" s="192" t="s">
        <v>83</v>
      </c>
      <c r="AY294" s="184" t="s">
        <v>202</v>
      </c>
      <c r="BK294" s="193">
        <f>SUM(BK295:BK297)</f>
        <v>0</v>
      </c>
    </row>
    <row r="295" s="2" customFormat="1" ht="16.5" customHeight="1">
      <c r="A295" s="34"/>
      <c r="B295" s="160"/>
      <c r="C295" s="194" t="s">
        <v>2315</v>
      </c>
      <c r="D295" s="194" t="s">
        <v>203</v>
      </c>
      <c r="E295" s="195" t="s">
        <v>2316</v>
      </c>
      <c r="F295" s="196" t="s">
        <v>205</v>
      </c>
      <c r="G295" s="197" t="s">
        <v>206</v>
      </c>
      <c r="H295" s="198">
        <v>1</v>
      </c>
      <c r="I295" s="199"/>
      <c r="J295" s="200">
        <f>ROUND(I295*H295,2)</f>
        <v>0</v>
      </c>
      <c r="K295" s="201"/>
      <c r="L295" s="35"/>
      <c r="M295" s="202" t="s">
        <v>1</v>
      </c>
      <c r="N295" s="203" t="s">
        <v>41</v>
      </c>
      <c r="O295" s="78"/>
      <c r="P295" s="204">
        <f>O295*H295</f>
        <v>0</v>
      </c>
      <c r="Q295" s="204">
        <v>0</v>
      </c>
      <c r="R295" s="204">
        <f>Q295*H295</f>
        <v>0</v>
      </c>
      <c r="S295" s="204">
        <v>0</v>
      </c>
      <c r="T295" s="205">
        <f>S295*H295</f>
        <v>0</v>
      </c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R295" s="206" t="s">
        <v>216</v>
      </c>
      <c r="AT295" s="206" t="s">
        <v>203</v>
      </c>
      <c r="AU295" s="206" t="s">
        <v>115</v>
      </c>
      <c r="AY295" s="15" t="s">
        <v>202</v>
      </c>
      <c r="BE295" s="207">
        <f>IF(N295="základná",J295,0)</f>
        <v>0</v>
      </c>
      <c r="BF295" s="207">
        <f>IF(N295="znížená",J295,0)</f>
        <v>0</v>
      </c>
      <c r="BG295" s="207">
        <f>IF(N295="zákl. prenesená",J295,0)</f>
        <v>0</v>
      </c>
      <c r="BH295" s="207">
        <f>IF(N295="zníž. prenesená",J295,0)</f>
        <v>0</v>
      </c>
      <c r="BI295" s="207">
        <f>IF(N295="nulová",J295,0)</f>
        <v>0</v>
      </c>
      <c r="BJ295" s="15" t="s">
        <v>115</v>
      </c>
      <c r="BK295" s="207">
        <f>ROUND(I295*H295,2)</f>
        <v>0</v>
      </c>
      <c r="BL295" s="15" t="s">
        <v>216</v>
      </c>
      <c r="BM295" s="206" t="s">
        <v>2317</v>
      </c>
    </row>
    <row r="296" s="2" customFormat="1" ht="16.5" customHeight="1">
      <c r="A296" s="34"/>
      <c r="B296" s="160"/>
      <c r="C296" s="194" t="s">
        <v>1713</v>
      </c>
      <c r="D296" s="194" t="s">
        <v>203</v>
      </c>
      <c r="E296" s="195" t="s">
        <v>2318</v>
      </c>
      <c r="F296" s="196" t="s">
        <v>2319</v>
      </c>
      <c r="G296" s="197" t="s">
        <v>1426</v>
      </c>
      <c r="H296" s="236"/>
      <c r="I296" s="199"/>
      <c r="J296" s="200">
        <f>ROUND(I296*H296,2)</f>
        <v>0</v>
      </c>
      <c r="K296" s="201"/>
      <c r="L296" s="35"/>
      <c r="M296" s="202" t="s">
        <v>1</v>
      </c>
      <c r="N296" s="203" t="s">
        <v>41</v>
      </c>
      <c r="O296" s="78"/>
      <c r="P296" s="204">
        <f>O296*H296</f>
        <v>0</v>
      </c>
      <c r="Q296" s="204">
        <v>0</v>
      </c>
      <c r="R296" s="204">
        <f>Q296*H296</f>
        <v>0</v>
      </c>
      <c r="S296" s="204">
        <v>0</v>
      </c>
      <c r="T296" s="205">
        <f>S296*H296</f>
        <v>0</v>
      </c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R296" s="206" t="s">
        <v>216</v>
      </c>
      <c r="AT296" s="206" t="s">
        <v>203</v>
      </c>
      <c r="AU296" s="206" t="s">
        <v>115</v>
      </c>
      <c r="AY296" s="15" t="s">
        <v>202</v>
      </c>
      <c r="BE296" s="207">
        <f>IF(N296="základná",J296,0)</f>
        <v>0</v>
      </c>
      <c r="BF296" s="207">
        <f>IF(N296="znížená",J296,0)</f>
        <v>0</v>
      </c>
      <c r="BG296" s="207">
        <f>IF(N296="zákl. prenesená",J296,0)</f>
        <v>0</v>
      </c>
      <c r="BH296" s="207">
        <f>IF(N296="zníž. prenesená",J296,0)</f>
        <v>0</v>
      </c>
      <c r="BI296" s="207">
        <f>IF(N296="nulová",J296,0)</f>
        <v>0</v>
      </c>
      <c r="BJ296" s="15" t="s">
        <v>115</v>
      </c>
      <c r="BK296" s="207">
        <f>ROUND(I296*H296,2)</f>
        <v>0</v>
      </c>
      <c r="BL296" s="15" t="s">
        <v>216</v>
      </c>
      <c r="BM296" s="206" t="s">
        <v>2320</v>
      </c>
    </row>
    <row r="297" s="2" customFormat="1" ht="16.5" customHeight="1">
      <c r="A297" s="34"/>
      <c r="B297" s="160"/>
      <c r="C297" s="194" t="s">
        <v>2321</v>
      </c>
      <c r="D297" s="194" t="s">
        <v>203</v>
      </c>
      <c r="E297" s="195" t="s">
        <v>687</v>
      </c>
      <c r="F297" s="196" t="s">
        <v>688</v>
      </c>
      <c r="G297" s="197" t="s">
        <v>384</v>
      </c>
      <c r="H297" s="198">
        <v>57.762</v>
      </c>
      <c r="I297" s="199"/>
      <c r="J297" s="200">
        <f>ROUND(I297*H297,2)</f>
        <v>0</v>
      </c>
      <c r="K297" s="201"/>
      <c r="L297" s="35"/>
      <c r="M297" s="208" t="s">
        <v>1</v>
      </c>
      <c r="N297" s="209" t="s">
        <v>41</v>
      </c>
      <c r="O297" s="210"/>
      <c r="P297" s="211">
        <f>O297*H297</f>
        <v>0</v>
      </c>
      <c r="Q297" s="211">
        <v>0</v>
      </c>
      <c r="R297" s="211">
        <f>Q297*H297</f>
        <v>0</v>
      </c>
      <c r="S297" s="211">
        <v>0</v>
      </c>
      <c r="T297" s="212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206" t="s">
        <v>216</v>
      </c>
      <c r="AT297" s="206" t="s">
        <v>203</v>
      </c>
      <c r="AU297" s="206" t="s">
        <v>115</v>
      </c>
      <c r="AY297" s="15" t="s">
        <v>202</v>
      </c>
      <c r="BE297" s="207">
        <f>IF(N297="základná",J297,0)</f>
        <v>0</v>
      </c>
      <c r="BF297" s="207">
        <f>IF(N297="znížená",J297,0)</f>
        <v>0</v>
      </c>
      <c r="BG297" s="207">
        <f>IF(N297="zákl. prenesená",J297,0)</f>
        <v>0</v>
      </c>
      <c r="BH297" s="207">
        <f>IF(N297="zníž. prenesená",J297,0)</f>
        <v>0</v>
      </c>
      <c r="BI297" s="207">
        <f>IF(N297="nulová",J297,0)</f>
        <v>0</v>
      </c>
      <c r="BJ297" s="15" t="s">
        <v>115</v>
      </c>
      <c r="BK297" s="207">
        <f>ROUND(I297*H297,2)</f>
        <v>0</v>
      </c>
      <c r="BL297" s="15" t="s">
        <v>216</v>
      </c>
      <c r="BM297" s="206" t="s">
        <v>2322</v>
      </c>
    </row>
    <row r="298" s="2" customFormat="1" ht="6.96" customHeight="1">
      <c r="A298" s="34"/>
      <c r="B298" s="61"/>
      <c r="C298" s="62"/>
      <c r="D298" s="62"/>
      <c r="E298" s="62"/>
      <c r="F298" s="62"/>
      <c r="G298" s="62"/>
      <c r="H298" s="62"/>
      <c r="I298" s="62"/>
      <c r="J298" s="62"/>
      <c r="K298" s="62"/>
      <c r="L298" s="35"/>
      <c r="M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</row>
  </sheetData>
  <autoFilter ref="C139:K297"/>
  <mergeCells count="14">
    <mergeCell ref="E7:H7"/>
    <mergeCell ref="E9:H9"/>
    <mergeCell ref="E18:H18"/>
    <mergeCell ref="E27:H27"/>
    <mergeCell ref="E85:H85"/>
    <mergeCell ref="E87:H87"/>
    <mergeCell ref="D114:F114"/>
    <mergeCell ref="D115:F115"/>
    <mergeCell ref="D116:F116"/>
    <mergeCell ref="D117:F117"/>
    <mergeCell ref="D118:F118"/>
    <mergeCell ref="E130:H130"/>
    <mergeCell ref="E132:H13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154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2323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J102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ROUND((SUM(BE102:BE109) + SUM(BE129:BE147)),  2)</f>
        <v>0</v>
      </c>
      <c r="G35" s="139"/>
      <c r="H35" s="139"/>
      <c r="I35" s="140">
        <v>0.23000000000000001</v>
      </c>
      <c r="J35" s="138">
        <f>ROUND(((SUM(BE102:BE109) + SUM(BE129:BE147))*I35),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ROUND((SUM(BF102:BF109) + SUM(BF129:BF147)),  2)</f>
        <v>0</v>
      </c>
      <c r="G36" s="34"/>
      <c r="H36" s="34"/>
      <c r="I36" s="142">
        <v>0.23000000000000001</v>
      </c>
      <c r="J36" s="141">
        <f>ROUND(((SUM(BF102:BF109) + SUM(BF129:BF147))*I36),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ROUND((SUM(BG102:BG109) + SUM(BG129:BG147)),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ROUND((SUM(BH102:BH109) + SUM(BH129:BH147)),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ROUND((SUM(BI102:BI109) + SUM(BI129:BI147)),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SO407.1 - PRÍPOJKA NN – CSS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J129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924</v>
      </c>
      <c r="E97" s="156"/>
      <c r="F97" s="156"/>
      <c r="G97" s="156"/>
      <c r="H97" s="156"/>
      <c r="I97" s="156"/>
      <c r="J97" s="157">
        <f>J130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2" customFormat="1" ht="19.92" customHeight="1">
      <c r="A98" s="12"/>
      <c r="B98" s="213"/>
      <c r="C98" s="12"/>
      <c r="D98" s="214" t="s">
        <v>925</v>
      </c>
      <c r="E98" s="215"/>
      <c r="F98" s="215"/>
      <c r="G98" s="215"/>
      <c r="H98" s="215"/>
      <c r="I98" s="215"/>
      <c r="J98" s="216">
        <f>J131</f>
        <v>0</v>
      </c>
      <c r="K98" s="12"/>
      <c r="L98" s="213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idden="1" s="12" customFormat="1" ht="19.92" customHeight="1">
      <c r="A99" s="12"/>
      <c r="B99" s="213"/>
      <c r="C99" s="12"/>
      <c r="D99" s="214" t="s">
        <v>926</v>
      </c>
      <c r="E99" s="215"/>
      <c r="F99" s="215"/>
      <c r="G99" s="215"/>
      <c r="H99" s="215"/>
      <c r="I99" s="215"/>
      <c r="J99" s="216">
        <f>J136</f>
        <v>0</v>
      </c>
      <c r="K99" s="12"/>
      <c r="L99" s="213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idden="1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hidden="1" s="2" customFormat="1" ht="6.96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hidden="1" s="2" customFormat="1" ht="29.28" customHeight="1">
      <c r="A102" s="34"/>
      <c r="B102" s="35"/>
      <c r="C102" s="153" t="s">
        <v>178</v>
      </c>
      <c r="D102" s="34"/>
      <c r="E102" s="34"/>
      <c r="F102" s="34"/>
      <c r="G102" s="34"/>
      <c r="H102" s="34"/>
      <c r="I102" s="34"/>
      <c r="J102" s="158">
        <f>ROUND(J103 + J104 + J105 + J106 + J107 + J108,2)</f>
        <v>0</v>
      </c>
      <c r="K102" s="34"/>
      <c r="L102" s="56"/>
      <c r="N102" s="159" t="s">
        <v>39</v>
      </c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hidden="1" s="2" customFormat="1" ht="18" customHeight="1">
      <c r="A103" s="34"/>
      <c r="B103" s="160"/>
      <c r="C103" s="161"/>
      <c r="D103" s="162" t="s">
        <v>179</v>
      </c>
      <c r="E103" s="163"/>
      <c r="F103" s="163"/>
      <c r="G103" s="161"/>
      <c r="H103" s="161"/>
      <c r="I103" s="161"/>
      <c r="J103" s="164">
        <v>0</v>
      </c>
      <c r="K103" s="161"/>
      <c r="L103" s="165"/>
      <c r="M103" s="166"/>
      <c r="N103" s="167" t="s">
        <v>41</v>
      </c>
      <c r="O103" s="166"/>
      <c r="P103" s="166"/>
      <c r="Q103" s="166"/>
      <c r="R103" s="166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6"/>
      <c r="AW103" s="166"/>
      <c r="AX103" s="166"/>
      <c r="AY103" s="168" t="s">
        <v>180</v>
      </c>
      <c r="AZ103" s="166"/>
      <c r="BA103" s="166"/>
      <c r="BB103" s="166"/>
      <c r="BC103" s="166"/>
      <c r="BD103" s="166"/>
      <c r="BE103" s="169">
        <f>IF(N103="základná",J103,0)</f>
        <v>0</v>
      </c>
      <c r="BF103" s="169">
        <f>IF(N103="znížená",J103,0)</f>
        <v>0</v>
      </c>
      <c r="BG103" s="169">
        <f>IF(N103="zákl. prenesená",J103,0)</f>
        <v>0</v>
      </c>
      <c r="BH103" s="169">
        <f>IF(N103="zníž. prenesená",J103,0)</f>
        <v>0</v>
      </c>
      <c r="BI103" s="169">
        <f>IF(N103="nulová",J103,0)</f>
        <v>0</v>
      </c>
      <c r="BJ103" s="168" t="s">
        <v>115</v>
      </c>
      <c r="BK103" s="166"/>
      <c r="BL103" s="166"/>
      <c r="BM103" s="166"/>
    </row>
    <row r="104" hidden="1" s="2" customFormat="1" ht="18" customHeight="1">
      <c r="A104" s="34"/>
      <c r="B104" s="160"/>
      <c r="C104" s="161"/>
      <c r="D104" s="162" t="s">
        <v>927</v>
      </c>
      <c r="E104" s="163"/>
      <c r="F104" s="163"/>
      <c r="G104" s="161"/>
      <c r="H104" s="161"/>
      <c r="I104" s="161"/>
      <c r="J104" s="164">
        <v>0</v>
      </c>
      <c r="K104" s="161"/>
      <c r="L104" s="165"/>
      <c r="M104" s="166"/>
      <c r="N104" s="167" t="s">
        <v>41</v>
      </c>
      <c r="O104" s="166"/>
      <c r="P104" s="166"/>
      <c r="Q104" s="166"/>
      <c r="R104" s="166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8" t="s">
        <v>180</v>
      </c>
      <c r="AZ104" s="166"/>
      <c r="BA104" s="166"/>
      <c r="BB104" s="166"/>
      <c r="BC104" s="166"/>
      <c r="BD104" s="166"/>
      <c r="BE104" s="169">
        <f>IF(N104="základná",J104,0)</f>
        <v>0</v>
      </c>
      <c r="BF104" s="169">
        <f>IF(N104="znížená",J104,0)</f>
        <v>0</v>
      </c>
      <c r="BG104" s="169">
        <f>IF(N104="zákl. prenesená",J104,0)</f>
        <v>0</v>
      </c>
      <c r="BH104" s="169">
        <f>IF(N104="zníž. prenesená",J104,0)</f>
        <v>0</v>
      </c>
      <c r="BI104" s="169">
        <f>IF(N104="nulová",J104,0)</f>
        <v>0</v>
      </c>
      <c r="BJ104" s="168" t="s">
        <v>115</v>
      </c>
      <c r="BK104" s="166"/>
      <c r="BL104" s="166"/>
      <c r="BM104" s="166"/>
    </row>
    <row r="105" hidden="1" s="2" customFormat="1" ht="18" customHeight="1">
      <c r="A105" s="34"/>
      <c r="B105" s="160"/>
      <c r="C105" s="161"/>
      <c r="D105" s="162" t="s">
        <v>182</v>
      </c>
      <c r="E105" s="163"/>
      <c r="F105" s="163"/>
      <c r="G105" s="161"/>
      <c r="H105" s="161"/>
      <c r="I105" s="161"/>
      <c r="J105" s="164">
        <v>0</v>
      </c>
      <c r="K105" s="161"/>
      <c r="L105" s="165"/>
      <c r="M105" s="166"/>
      <c r="N105" s="167" t="s">
        <v>41</v>
      </c>
      <c r="O105" s="166"/>
      <c r="P105" s="166"/>
      <c r="Q105" s="166"/>
      <c r="R105" s="166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6"/>
      <c r="AW105" s="166"/>
      <c r="AX105" s="166"/>
      <c r="AY105" s="168" t="s">
        <v>180</v>
      </c>
      <c r="AZ105" s="166"/>
      <c r="BA105" s="166"/>
      <c r="BB105" s="166"/>
      <c r="BC105" s="166"/>
      <c r="BD105" s="166"/>
      <c r="BE105" s="169">
        <f>IF(N105="základná",J105,0)</f>
        <v>0</v>
      </c>
      <c r="BF105" s="169">
        <f>IF(N105="znížená",J105,0)</f>
        <v>0</v>
      </c>
      <c r="BG105" s="169">
        <f>IF(N105="zákl. prenesená",J105,0)</f>
        <v>0</v>
      </c>
      <c r="BH105" s="169">
        <f>IF(N105="zníž. prenesená",J105,0)</f>
        <v>0</v>
      </c>
      <c r="BI105" s="169">
        <f>IF(N105="nulová",J105,0)</f>
        <v>0</v>
      </c>
      <c r="BJ105" s="168" t="s">
        <v>115</v>
      </c>
      <c r="BK105" s="166"/>
      <c r="BL105" s="166"/>
      <c r="BM105" s="166"/>
    </row>
    <row r="106" hidden="1" s="2" customFormat="1" ht="18" customHeight="1">
      <c r="A106" s="34"/>
      <c r="B106" s="160"/>
      <c r="C106" s="161"/>
      <c r="D106" s="162" t="s">
        <v>183</v>
      </c>
      <c r="E106" s="163"/>
      <c r="F106" s="163"/>
      <c r="G106" s="161"/>
      <c r="H106" s="161"/>
      <c r="I106" s="161"/>
      <c r="J106" s="164">
        <v>0</v>
      </c>
      <c r="K106" s="161"/>
      <c r="L106" s="165"/>
      <c r="M106" s="166"/>
      <c r="N106" s="167" t="s">
        <v>41</v>
      </c>
      <c r="O106" s="166"/>
      <c r="P106" s="166"/>
      <c r="Q106" s="166"/>
      <c r="R106" s="166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168" t="s">
        <v>180</v>
      </c>
      <c r="AZ106" s="166"/>
      <c r="BA106" s="166"/>
      <c r="BB106" s="166"/>
      <c r="BC106" s="166"/>
      <c r="BD106" s="166"/>
      <c r="BE106" s="169">
        <f>IF(N106="základná",J106,0)</f>
        <v>0</v>
      </c>
      <c r="BF106" s="169">
        <f>IF(N106="znížená",J106,0)</f>
        <v>0</v>
      </c>
      <c r="BG106" s="169">
        <f>IF(N106="zákl. prenesená",J106,0)</f>
        <v>0</v>
      </c>
      <c r="BH106" s="169">
        <f>IF(N106="zníž. prenesená",J106,0)</f>
        <v>0</v>
      </c>
      <c r="BI106" s="169">
        <f>IF(N106="nulová",J106,0)</f>
        <v>0</v>
      </c>
      <c r="BJ106" s="168" t="s">
        <v>115</v>
      </c>
      <c r="BK106" s="166"/>
      <c r="BL106" s="166"/>
      <c r="BM106" s="166"/>
    </row>
    <row r="107" hidden="1" s="2" customFormat="1" ht="18" customHeight="1">
      <c r="A107" s="34"/>
      <c r="B107" s="160"/>
      <c r="C107" s="161"/>
      <c r="D107" s="162" t="s">
        <v>328</v>
      </c>
      <c r="E107" s="163"/>
      <c r="F107" s="163"/>
      <c r="G107" s="161"/>
      <c r="H107" s="161"/>
      <c r="I107" s="161"/>
      <c r="J107" s="164">
        <v>0</v>
      </c>
      <c r="K107" s="161"/>
      <c r="L107" s="165"/>
      <c r="M107" s="166"/>
      <c r="N107" s="167" t="s">
        <v>41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180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115</v>
      </c>
      <c r="BK107" s="166"/>
      <c r="BL107" s="166"/>
      <c r="BM107" s="166"/>
    </row>
    <row r="108" hidden="1" s="2" customFormat="1" ht="18" customHeight="1">
      <c r="A108" s="34"/>
      <c r="B108" s="160"/>
      <c r="C108" s="161"/>
      <c r="D108" s="163" t="s">
        <v>185</v>
      </c>
      <c r="E108" s="161"/>
      <c r="F108" s="161"/>
      <c r="G108" s="161"/>
      <c r="H108" s="161"/>
      <c r="I108" s="161"/>
      <c r="J108" s="164">
        <f>ROUND(J30*T108,2)</f>
        <v>0</v>
      </c>
      <c r="K108" s="161"/>
      <c r="L108" s="165"/>
      <c r="M108" s="166"/>
      <c r="N108" s="167" t="s">
        <v>41</v>
      </c>
      <c r="O108" s="166"/>
      <c r="P108" s="166"/>
      <c r="Q108" s="166"/>
      <c r="R108" s="166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8" t="s">
        <v>186</v>
      </c>
      <c r="AZ108" s="166"/>
      <c r="BA108" s="166"/>
      <c r="BB108" s="166"/>
      <c r="BC108" s="166"/>
      <c r="BD108" s="166"/>
      <c r="BE108" s="169">
        <f>IF(N108="základná",J108,0)</f>
        <v>0</v>
      </c>
      <c r="BF108" s="169">
        <f>IF(N108="znížená",J108,0)</f>
        <v>0</v>
      </c>
      <c r="BG108" s="169">
        <f>IF(N108="zákl. prenesená",J108,0)</f>
        <v>0</v>
      </c>
      <c r="BH108" s="169">
        <f>IF(N108="zníž. prenesená",J108,0)</f>
        <v>0</v>
      </c>
      <c r="BI108" s="169">
        <f>IF(N108="nulová",J108,0)</f>
        <v>0</v>
      </c>
      <c r="BJ108" s="168" t="s">
        <v>115</v>
      </c>
      <c r="BK108" s="166"/>
      <c r="BL108" s="166"/>
      <c r="BM108" s="166"/>
    </row>
    <row r="109" hidden="1" s="2" customForma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 s="2" customFormat="1" ht="29.28" customHeight="1">
      <c r="A110" s="34"/>
      <c r="B110" s="35"/>
      <c r="C110" s="170" t="s">
        <v>187</v>
      </c>
      <c r="D110" s="143"/>
      <c r="E110" s="143"/>
      <c r="F110" s="143"/>
      <c r="G110" s="143"/>
      <c r="H110" s="143"/>
      <c r="I110" s="143"/>
      <c r="J110" s="171">
        <f>ROUND(J96+J102,2)</f>
        <v>0</v>
      </c>
      <c r="K110" s="143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hidden="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hidden="1"/>
    <row r="113" hidden="1"/>
    <row r="114" hidden="1"/>
    <row r="115" s="2" customFormat="1" ht="6.96" customHeight="1">
      <c r="A115" s="34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188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15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130" t="str">
        <f>E7</f>
        <v>Tlačiarne – úprava dopravnej infraštruktúry - Mesto Košice</v>
      </c>
      <c r="F119" s="28"/>
      <c r="G119" s="28"/>
      <c r="H119" s="28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168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E9</f>
        <v>SO407.1 - PRÍPOJKA NN – CSS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F12</f>
        <v>ul. Letná, Košice</v>
      </c>
      <c r="G123" s="34"/>
      <c r="H123" s="34"/>
      <c r="I123" s="28" t="s">
        <v>21</v>
      </c>
      <c r="J123" s="70" t="str">
        <f>IF(J12="","",J12)</f>
        <v>9. 8. 2026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23</v>
      </c>
      <c r="D125" s="34"/>
      <c r="E125" s="34"/>
      <c r="F125" s="23" t="str">
        <f>E15</f>
        <v>Mesto Košice, Trieda SNP 48/A, 04011 Košice</v>
      </c>
      <c r="G125" s="34"/>
      <c r="H125" s="34"/>
      <c r="I125" s="28" t="s">
        <v>29</v>
      </c>
      <c r="J125" s="32" t="str">
        <f>E21</f>
        <v>d.g.A design graphic architecture s.r.o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27</v>
      </c>
      <c r="D126" s="34"/>
      <c r="E126" s="34"/>
      <c r="F126" s="23" t="str">
        <f>IF(E18="","",E18)</f>
        <v>Vyplň údaj</v>
      </c>
      <c r="G126" s="34"/>
      <c r="H126" s="34"/>
      <c r="I126" s="28" t="s">
        <v>32</v>
      </c>
      <c r="J126" s="32" t="str">
        <f>E24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0" customFormat="1" ht="29.28" customHeight="1">
      <c r="A128" s="172"/>
      <c r="B128" s="173"/>
      <c r="C128" s="174" t="s">
        <v>189</v>
      </c>
      <c r="D128" s="175" t="s">
        <v>60</v>
      </c>
      <c r="E128" s="175" t="s">
        <v>56</v>
      </c>
      <c r="F128" s="175" t="s">
        <v>57</v>
      </c>
      <c r="G128" s="175" t="s">
        <v>190</v>
      </c>
      <c r="H128" s="175" t="s">
        <v>191</v>
      </c>
      <c r="I128" s="175" t="s">
        <v>192</v>
      </c>
      <c r="J128" s="176" t="s">
        <v>174</v>
      </c>
      <c r="K128" s="177" t="s">
        <v>193</v>
      </c>
      <c r="L128" s="178"/>
      <c r="M128" s="87" t="s">
        <v>1</v>
      </c>
      <c r="N128" s="88" t="s">
        <v>39</v>
      </c>
      <c r="O128" s="88" t="s">
        <v>194</v>
      </c>
      <c r="P128" s="88" t="s">
        <v>195</v>
      </c>
      <c r="Q128" s="88" t="s">
        <v>196</v>
      </c>
      <c r="R128" s="88" t="s">
        <v>197</v>
      </c>
      <c r="S128" s="88" t="s">
        <v>198</v>
      </c>
      <c r="T128" s="89" t="s">
        <v>199</v>
      </c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</row>
    <row r="129" s="2" customFormat="1" ht="22.8" customHeight="1">
      <c r="A129" s="34"/>
      <c r="B129" s="35"/>
      <c r="C129" s="94" t="s">
        <v>170</v>
      </c>
      <c r="D129" s="34"/>
      <c r="E129" s="34"/>
      <c r="F129" s="34"/>
      <c r="G129" s="34"/>
      <c r="H129" s="34"/>
      <c r="I129" s="34"/>
      <c r="J129" s="179">
        <f>BK129</f>
        <v>0</v>
      </c>
      <c r="K129" s="34"/>
      <c r="L129" s="35"/>
      <c r="M129" s="90"/>
      <c r="N129" s="74"/>
      <c r="O129" s="91"/>
      <c r="P129" s="180">
        <f>P130</f>
        <v>0</v>
      </c>
      <c r="Q129" s="91"/>
      <c r="R129" s="180">
        <f>R130</f>
        <v>24.148952362999999</v>
      </c>
      <c r="S129" s="91"/>
      <c r="T129" s="181">
        <f>T130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176</v>
      </c>
      <c r="BK129" s="182">
        <f>BK130</f>
        <v>0</v>
      </c>
    </row>
    <row r="130" s="11" customFormat="1" ht="25.92" customHeight="1">
      <c r="A130" s="11"/>
      <c r="B130" s="183"/>
      <c r="C130" s="11"/>
      <c r="D130" s="184" t="s">
        <v>74</v>
      </c>
      <c r="E130" s="185" t="s">
        <v>237</v>
      </c>
      <c r="F130" s="185" t="s">
        <v>928</v>
      </c>
      <c r="G130" s="11"/>
      <c r="H130" s="11"/>
      <c r="I130" s="186"/>
      <c r="J130" s="187">
        <f>BK130</f>
        <v>0</v>
      </c>
      <c r="K130" s="11"/>
      <c r="L130" s="183"/>
      <c r="M130" s="188"/>
      <c r="N130" s="189"/>
      <c r="O130" s="189"/>
      <c r="P130" s="190">
        <f>P131+P136</f>
        <v>0</v>
      </c>
      <c r="Q130" s="189"/>
      <c r="R130" s="190">
        <f>R131+R136</f>
        <v>24.148952362999999</v>
      </c>
      <c r="S130" s="189"/>
      <c r="T130" s="191">
        <f>T131+T136</f>
        <v>0</v>
      </c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R130" s="184" t="s">
        <v>213</v>
      </c>
      <c r="AT130" s="192" t="s">
        <v>74</v>
      </c>
      <c r="AU130" s="192" t="s">
        <v>75</v>
      </c>
      <c r="AY130" s="184" t="s">
        <v>202</v>
      </c>
      <c r="BK130" s="193">
        <f>BK131+BK136</f>
        <v>0</v>
      </c>
    </row>
    <row r="131" s="11" customFormat="1" ht="22.8" customHeight="1">
      <c r="A131" s="11"/>
      <c r="B131" s="183"/>
      <c r="C131" s="11"/>
      <c r="D131" s="184" t="s">
        <v>74</v>
      </c>
      <c r="E131" s="217" t="s">
        <v>929</v>
      </c>
      <c r="F131" s="217" t="s">
        <v>930</v>
      </c>
      <c r="G131" s="11"/>
      <c r="H131" s="11"/>
      <c r="I131" s="186"/>
      <c r="J131" s="218">
        <f>BK131</f>
        <v>0</v>
      </c>
      <c r="K131" s="11"/>
      <c r="L131" s="183"/>
      <c r="M131" s="188"/>
      <c r="N131" s="189"/>
      <c r="O131" s="189"/>
      <c r="P131" s="190">
        <f>SUM(P132:P135)</f>
        <v>0</v>
      </c>
      <c r="Q131" s="189"/>
      <c r="R131" s="190">
        <f>SUM(R132:R135)</f>
        <v>0.048519999999999994</v>
      </c>
      <c r="S131" s="189"/>
      <c r="T131" s="191">
        <f>SUM(T132:T135)</f>
        <v>0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R131" s="184" t="s">
        <v>213</v>
      </c>
      <c r="AT131" s="192" t="s">
        <v>74</v>
      </c>
      <c r="AU131" s="192" t="s">
        <v>83</v>
      </c>
      <c r="AY131" s="184" t="s">
        <v>202</v>
      </c>
      <c r="BK131" s="193">
        <f>SUM(BK132:BK135)</f>
        <v>0</v>
      </c>
    </row>
    <row r="132" s="2" customFormat="1" ht="24.15" customHeight="1">
      <c r="A132" s="34"/>
      <c r="B132" s="160"/>
      <c r="C132" s="194" t="s">
        <v>83</v>
      </c>
      <c r="D132" s="194" t="s">
        <v>203</v>
      </c>
      <c r="E132" s="195" t="s">
        <v>931</v>
      </c>
      <c r="F132" s="196" t="s">
        <v>932</v>
      </c>
      <c r="G132" s="197" t="s">
        <v>272</v>
      </c>
      <c r="H132" s="198">
        <v>16</v>
      </c>
      <c r="I132" s="199"/>
      <c r="J132" s="200">
        <f>ROUND(I132*H132,2)</f>
        <v>0</v>
      </c>
      <c r="K132" s="201"/>
      <c r="L132" s="35"/>
      <c r="M132" s="202" t="s">
        <v>1</v>
      </c>
      <c r="N132" s="203" t="s">
        <v>41</v>
      </c>
      <c r="O132" s="78"/>
      <c r="P132" s="204">
        <f>O132*H132</f>
        <v>0</v>
      </c>
      <c r="Q132" s="204">
        <v>0</v>
      </c>
      <c r="R132" s="204">
        <f>Q132*H132</f>
        <v>0</v>
      </c>
      <c r="S132" s="204">
        <v>0</v>
      </c>
      <c r="T132" s="205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206" t="s">
        <v>207</v>
      </c>
      <c r="AT132" s="206" t="s">
        <v>203</v>
      </c>
      <c r="AU132" s="206" t="s">
        <v>115</v>
      </c>
      <c r="AY132" s="15" t="s">
        <v>202</v>
      </c>
      <c r="BE132" s="207">
        <f>IF(N132="základná",J132,0)</f>
        <v>0</v>
      </c>
      <c r="BF132" s="207">
        <f>IF(N132="znížená",J132,0)</f>
        <v>0</v>
      </c>
      <c r="BG132" s="207">
        <f>IF(N132="zákl. prenesená",J132,0)</f>
        <v>0</v>
      </c>
      <c r="BH132" s="207">
        <f>IF(N132="zníž. prenesená",J132,0)</f>
        <v>0</v>
      </c>
      <c r="BI132" s="207">
        <f>IF(N132="nulová",J132,0)</f>
        <v>0</v>
      </c>
      <c r="BJ132" s="15" t="s">
        <v>115</v>
      </c>
      <c r="BK132" s="207">
        <f>ROUND(I132*H132,2)</f>
        <v>0</v>
      </c>
      <c r="BL132" s="15" t="s">
        <v>207</v>
      </c>
      <c r="BM132" s="206" t="s">
        <v>2324</v>
      </c>
    </row>
    <row r="133" s="2" customFormat="1" ht="24.15" customHeight="1">
      <c r="A133" s="34"/>
      <c r="B133" s="160"/>
      <c r="C133" s="219" t="s">
        <v>115</v>
      </c>
      <c r="D133" s="219" t="s">
        <v>237</v>
      </c>
      <c r="E133" s="220" t="s">
        <v>934</v>
      </c>
      <c r="F133" s="221" t="s">
        <v>2325</v>
      </c>
      <c r="G133" s="222" t="s">
        <v>272</v>
      </c>
      <c r="H133" s="223">
        <v>16</v>
      </c>
      <c r="I133" s="224"/>
      <c r="J133" s="225">
        <f>ROUND(I133*H133,2)</f>
        <v>0</v>
      </c>
      <c r="K133" s="226"/>
      <c r="L133" s="227"/>
      <c r="M133" s="228" t="s">
        <v>1</v>
      </c>
      <c r="N133" s="229" t="s">
        <v>41</v>
      </c>
      <c r="O133" s="78"/>
      <c r="P133" s="204">
        <f>O133*H133</f>
        <v>0</v>
      </c>
      <c r="Q133" s="204">
        <v>0.00011</v>
      </c>
      <c r="R133" s="204">
        <f>Q133*H133</f>
        <v>0.0017600000000000001</v>
      </c>
      <c r="S133" s="204">
        <v>0</v>
      </c>
      <c r="T133" s="205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06" t="s">
        <v>785</v>
      </c>
      <c r="AT133" s="206" t="s">
        <v>237</v>
      </c>
      <c r="AU133" s="206" t="s">
        <v>115</v>
      </c>
      <c r="AY133" s="15" t="s">
        <v>202</v>
      </c>
      <c r="BE133" s="207">
        <f>IF(N133="základná",J133,0)</f>
        <v>0</v>
      </c>
      <c r="BF133" s="207">
        <f>IF(N133="znížená",J133,0)</f>
        <v>0</v>
      </c>
      <c r="BG133" s="207">
        <f>IF(N133="zákl. prenesená",J133,0)</f>
        <v>0</v>
      </c>
      <c r="BH133" s="207">
        <f>IF(N133="zníž. prenesená",J133,0)</f>
        <v>0</v>
      </c>
      <c r="BI133" s="207">
        <f>IF(N133="nulová",J133,0)</f>
        <v>0</v>
      </c>
      <c r="BJ133" s="15" t="s">
        <v>115</v>
      </c>
      <c r="BK133" s="207">
        <f>ROUND(I133*H133,2)</f>
        <v>0</v>
      </c>
      <c r="BL133" s="15" t="s">
        <v>207</v>
      </c>
      <c r="BM133" s="206" t="s">
        <v>2326</v>
      </c>
    </row>
    <row r="134" s="2" customFormat="1" ht="21.75" customHeight="1">
      <c r="A134" s="34"/>
      <c r="B134" s="160"/>
      <c r="C134" s="194" t="s">
        <v>213</v>
      </c>
      <c r="D134" s="194" t="s">
        <v>203</v>
      </c>
      <c r="E134" s="195" t="s">
        <v>2327</v>
      </c>
      <c r="F134" s="196" t="s">
        <v>2328</v>
      </c>
      <c r="G134" s="197" t="s">
        <v>272</v>
      </c>
      <c r="H134" s="198">
        <v>167</v>
      </c>
      <c r="I134" s="199"/>
      <c r="J134" s="200">
        <f>ROUND(I134*H134,2)</f>
        <v>0</v>
      </c>
      <c r="K134" s="201"/>
      <c r="L134" s="35"/>
      <c r="M134" s="202" t="s">
        <v>1</v>
      </c>
      <c r="N134" s="203" t="s">
        <v>41</v>
      </c>
      <c r="O134" s="78"/>
      <c r="P134" s="204">
        <f>O134*H134</f>
        <v>0</v>
      </c>
      <c r="Q134" s="204">
        <v>0</v>
      </c>
      <c r="R134" s="204">
        <f>Q134*H134</f>
        <v>0</v>
      </c>
      <c r="S134" s="204">
        <v>0</v>
      </c>
      <c r="T134" s="205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6" t="s">
        <v>207</v>
      </c>
      <c r="AT134" s="206" t="s">
        <v>203</v>
      </c>
      <c r="AU134" s="206" t="s">
        <v>115</v>
      </c>
      <c r="AY134" s="15" t="s">
        <v>202</v>
      </c>
      <c r="BE134" s="207">
        <f>IF(N134="základná",J134,0)</f>
        <v>0</v>
      </c>
      <c r="BF134" s="207">
        <f>IF(N134="znížená",J134,0)</f>
        <v>0</v>
      </c>
      <c r="BG134" s="207">
        <f>IF(N134="zákl. prenesená",J134,0)</f>
        <v>0</v>
      </c>
      <c r="BH134" s="207">
        <f>IF(N134="zníž. prenesená",J134,0)</f>
        <v>0</v>
      </c>
      <c r="BI134" s="207">
        <f>IF(N134="nulová",J134,0)</f>
        <v>0</v>
      </c>
      <c r="BJ134" s="15" t="s">
        <v>115</v>
      </c>
      <c r="BK134" s="207">
        <f>ROUND(I134*H134,2)</f>
        <v>0</v>
      </c>
      <c r="BL134" s="15" t="s">
        <v>207</v>
      </c>
      <c r="BM134" s="206" t="s">
        <v>2329</v>
      </c>
    </row>
    <row r="135" s="2" customFormat="1" ht="16.5" customHeight="1">
      <c r="A135" s="34"/>
      <c r="B135" s="160"/>
      <c r="C135" s="219" t="s">
        <v>218</v>
      </c>
      <c r="D135" s="219" t="s">
        <v>237</v>
      </c>
      <c r="E135" s="220" t="s">
        <v>2330</v>
      </c>
      <c r="F135" s="221" t="s">
        <v>2331</v>
      </c>
      <c r="G135" s="222" t="s">
        <v>272</v>
      </c>
      <c r="H135" s="223">
        <v>167</v>
      </c>
      <c r="I135" s="224"/>
      <c r="J135" s="225">
        <f>ROUND(I135*H135,2)</f>
        <v>0</v>
      </c>
      <c r="K135" s="226"/>
      <c r="L135" s="227"/>
      <c r="M135" s="228" t="s">
        <v>1</v>
      </c>
      <c r="N135" s="229" t="s">
        <v>41</v>
      </c>
      <c r="O135" s="78"/>
      <c r="P135" s="204">
        <f>O135*H135</f>
        <v>0</v>
      </c>
      <c r="Q135" s="204">
        <v>0.00027999999999999998</v>
      </c>
      <c r="R135" s="204">
        <f>Q135*H135</f>
        <v>0.046759999999999996</v>
      </c>
      <c r="S135" s="204">
        <v>0</v>
      </c>
      <c r="T135" s="205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6" t="s">
        <v>785</v>
      </c>
      <c r="AT135" s="206" t="s">
        <v>237</v>
      </c>
      <c r="AU135" s="206" t="s">
        <v>115</v>
      </c>
      <c r="AY135" s="15" t="s">
        <v>202</v>
      </c>
      <c r="BE135" s="207">
        <f>IF(N135="základná",J135,0)</f>
        <v>0</v>
      </c>
      <c r="BF135" s="207">
        <f>IF(N135="znížená",J135,0)</f>
        <v>0</v>
      </c>
      <c r="BG135" s="207">
        <f>IF(N135="zákl. prenesená",J135,0)</f>
        <v>0</v>
      </c>
      <c r="BH135" s="207">
        <f>IF(N135="zníž. prenesená",J135,0)</f>
        <v>0</v>
      </c>
      <c r="BI135" s="207">
        <f>IF(N135="nulová",J135,0)</f>
        <v>0</v>
      </c>
      <c r="BJ135" s="15" t="s">
        <v>115</v>
      </c>
      <c r="BK135" s="207">
        <f>ROUND(I135*H135,2)</f>
        <v>0</v>
      </c>
      <c r="BL135" s="15" t="s">
        <v>207</v>
      </c>
      <c r="BM135" s="206" t="s">
        <v>2332</v>
      </c>
    </row>
    <row r="136" s="11" customFormat="1" ht="22.8" customHeight="1">
      <c r="A136" s="11"/>
      <c r="B136" s="183"/>
      <c r="C136" s="11"/>
      <c r="D136" s="184" t="s">
        <v>74</v>
      </c>
      <c r="E136" s="217" t="s">
        <v>1037</v>
      </c>
      <c r="F136" s="217" t="s">
        <v>1038</v>
      </c>
      <c r="G136" s="11"/>
      <c r="H136" s="11"/>
      <c r="I136" s="186"/>
      <c r="J136" s="218">
        <f>BK136</f>
        <v>0</v>
      </c>
      <c r="K136" s="11"/>
      <c r="L136" s="183"/>
      <c r="M136" s="188"/>
      <c r="N136" s="189"/>
      <c r="O136" s="189"/>
      <c r="P136" s="190">
        <f>SUM(P137:P147)</f>
        <v>0</v>
      </c>
      <c r="Q136" s="189"/>
      <c r="R136" s="190">
        <f>SUM(R137:R147)</f>
        <v>24.100432362999999</v>
      </c>
      <c r="S136" s="189"/>
      <c r="T136" s="191">
        <f>SUM(T137:T147)</f>
        <v>0</v>
      </c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R136" s="184" t="s">
        <v>213</v>
      </c>
      <c r="AT136" s="192" t="s">
        <v>74</v>
      </c>
      <c r="AU136" s="192" t="s">
        <v>83</v>
      </c>
      <c r="AY136" s="184" t="s">
        <v>202</v>
      </c>
      <c r="BK136" s="193">
        <f>SUM(BK137:BK147)</f>
        <v>0</v>
      </c>
    </row>
    <row r="137" s="2" customFormat="1" ht="16.5" customHeight="1">
      <c r="A137" s="34"/>
      <c r="B137" s="160"/>
      <c r="C137" s="194" t="s">
        <v>252</v>
      </c>
      <c r="D137" s="194" t="s">
        <v>203</v>
      </c>
      <c r="E137" s="195" t="s">
        <v>1042</v>
      </c>
      <c r="F137" s="196" t="s">
        <v>2333</v>
      </c>
      <c r="G137" s="197" t="s">
        <v>362</v>
      </c>
      <c r="H137" s="198">
        <v>9.5899999999999999</v>
      </c>
      <c r="I137" s="199"/>
      <c r="J137" s="200">
        <f>ROUND(I137*H137,2)</f>
        <v>0</v>
      </c>
      <c r="K137" s="201"/>
      <c r="L137" s="35"/>
      <c r="M137" s="202" t="s">
        <v>1</v>
      </c>
      <c r="N137" s="203" t="s">
        <v>41</v>
      </c>
      <c r="O137" s="78"/>
      <c r="P137" s="204">
        <f>O137*H137</f>
        <v>0</v>
      </c>
      <c r="Q137" s="204">
        <v>2.2910357000000001</v>
      </c>
      <c r="R137" s="204">
        <f>Q137*H137</f>
        <v>21.971032362999999</v>
      </c>
      <c r="S137" s="204">
        <v>0</v>
      </c>
      <c r="T137" s="205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6" t="s">
        <v>218</v>
      </c>
      <c r="AT137" s="206" t="s">
        <v>203</v>
      </c>
      <c r="AU137" s="206" t="s">
        <v>115</v>
      </c>
      <c r="AY137" s="15" t="s">
        <v>202</v>
      </c>
      <c r="BE137" s="207">
        <f>IF(N137="základná",J137,0)</f>
        <v>0</v>
      </c>
      <c r="BF137" s="207">
        <f>IF(N137="znížená",J137,0)</f>
        <v>0</v>
      </c>
      <c r="BG137" s="207">
        <f>IF(N137="zákl. prenesená",J137,0)</f>
        <v>0</v>
      </c>
      <c r="BH137" s="207">
        <f>IF(N137="zníž. prenesená",J137,0)</f>
        <v>0</v>
      </c>
      <c r="BI137" s="207">
        <f>IF(N137="nulová",J137,0)</f>
        <v>0</v>
      </c>
      <c r="BJ137" s="15" t="s">
        <v>115</v>
      </c>
      <c r="BK137" s="207">
        <f>ROUND(I137*H137,2)</f>
        <v>0</v>
      </c>
      <c r="BL137" s="15" t="s">
        <v>218</v>
      </c>
      <c r="BM137" s="206" t="s">
        <v>2334</v>
      </c>
    </row>
    <row r="138" s="2" customFormat="1" ht="24.15" customHeight="1">
      <c r="A138" s="34"/>
      <c r="B138" s="160"/>
      <c r="C138" s="194" t="s">
        <v>256</v>
      </c>
      <c r="D138" s="194" t="s">
        <v>203</v>
      </c>
      <c r="E138" s="195" t="s">
        <v>1060</v>
      </c>
      <c r="F138" s="196" t="s">
        <v>1061</v>
      </c>
      <c r="G138" s="197" t="s">
        <v>272</v>
      </c>
      <c r="H138" s="198">
        <v>101</v>
      </c>
      <c r="I138" s="199"/>
      <c r="J138" s="200">
        <f>ROUND(I138*H138,2)</f>
        <v>0</v>
      </c>
      <c r="K138" s="201"/>
      <c r="L138" s="35"/>
      <c r="M138" s="202" t="s">
        <v>1</v>
      </c>
      <c r="N138" s="203" t="s">
        <v>41</v>
      </c>
      <c r="O138" s="78"/>
      <c r="P138" s="204">
        <f>O138*H138</f>
        <v>0</v>
      </c>
      <c r="Q138" s="204">
        <v>0</v>
      </c>
      <c r="R138" s="204">
        <f>Q138*H138</f>
        <v>0</v>
      </c>
      <c r="S138" s="204">
        <v>0</v>
      </c>
      <c r="T138" s="205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6" t="s">
        <v>207</v>
      </c>
      <c r="AT138" s="206" t="s">
        <v>203</v>
      </c>
      <c r="AU138" s="206" t="s">
        <v>115</v>
      </c>
      <c r="AY138" s="15" t="s">
        <v>202</v>
      </c>
      <c r="BE138" s="207">
        <f>IF(N138="základná",J138,0)</f>
        <v>0</v>
      </c>
      <c r="BF138" s="207">
        <f>IF(N138="znížená",J138,0)</f>
        <v>0</v>
      </c>
      <c r="BG138" s="207">
        <f>IF(N138="zákl. prenesená",J138,0)</f>
        <v>0</v>
      </c>
      <c r="BH138" s="207">
        <f>IF(N138="zníž. prenesená",J138,0)</f>
        <v>0</v>
      </c>
      <c r="BI138" s="207">
        <f>IF(N138="nulová",J138,0)</f>
        <v>0</v>
      </c>
      <c r="BJ138" s="15" t="s">
        <v>115</v>
      </c>
      <c r="BK138" s="207">
        <f>ROUND(I138*H138,2)</f>
        <v>0</v>
      </c>
      <c r="BL138" s="15" t="s">
        <v>207</v>
      </c>
      <c r="BM138" s="206" t="s">
        <v>2335</v>
      </c>
    </row>
    <row r="139" s="2" customFormat="1" ht="24.15" customHeight="1">
      <c r="A139" s="34"/>
      <c r="B139" s="160"/>
      <c r="C139" s="194" t="s">
        <v>262</v>
      </c>
      <c r="D139" s="194" t="s">
        <v>203</v>
      </c>
      <c r="E139" s="195" t="s">
        <v>1861</v>
      </c>
      <c r="F139" s="196" t="s">
        <v>2336</v>
      </c>
      <c r="G139" s="197" t="s">
        <v>272</v>
      </c>
      <c r="H139" s="198">
        <v>35</v>
      </c>
      <c r="I139" s="199"/>
      <c r="J139" s="200">
        <f>ROUND(I139*H139,2)</f>
        <v>0</v>
      </c>
      <c r="K139" s="201"/>
      <c r="L139" s="35"/>
      <c r="M139" s="202" t="s">
        <v>1</v>
      </c>
      <c r="N139" s="203" t="s">
        <v>41</v>
      </c>
      <c r="O139" s="78"/>
      <c r="P139" s="204">
        <f>O139*H139</f>
        <v>0</v>
      </c>
      <c r="Q139" s="204">
        <v>0</v>
      </c>
      <c r="R139" s="204">
        <f>Q139*H139</f>
        <v>0</v>
      </c>
      <c r="S139" s="204">
        <v>0</v>
      </c>
      <c r="T139" s="205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207</v>
      </c>
      <c r="AT139" s="206" t="s">
        <v>203</v>
      </c>
      <c r="AU139" s="206" t="s">
        <v>115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207</v>
      </c>
      <c r="BM139" s="206" t="s">
        <v>2337</v>
      </c>
    </row>
    <row r="140" s="2" customFormat="1" ht="16.5" customHeight="1">
      <c r="A140" s="34"/>
      <c r="B140" s="160"/>
      <c r="C140" s="194" t="s">
        <v>241</v>
      </c>
      <c r="D140" s="194" t="s">
        <v>203</v>
      </c>
      <c r="E140" s="195" t="s">
        <v>1063</v>
      </c>
      <c r="F140" s="196" t="s">
        <v>2338</v>
      </c>
      <c r="G140" s="197" t="s">
        <v>272</v>
      </c>
      <c r="H140" s="198">
        <v>61</v>
      </c>
      <c r="I140" s="199"/>
      <c r="J140" s="200">
        <f>ROUND(I140*H140,2)</f>
        <v>0</v>
      </c>
      <c r="K140" s="201"/>
      <c r="L140" s="35"/>
      <c r="M140" s="202" t="s">
        <v>1</v>
      </c>
      <c r="N140" s="203" t="s">
        <v>41</v>
      </c>
      <c r="O140" s="78"/>
      <c r="P140" s="204">
        <f>O140*H140</f>
        <v>0</v>
      </c>
      <c r="Q140" s="204">
        <v>0</v>
      </c>
      <c r="R140" s="204">
        <f>Q140*H140</f>
        <v>0</v>
      </c>
      <c r="S140" s="204">
        <v>0</v>
      </c>
      <c r="T140" s="20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207</v>
      </c>
      <c r="AT140" s="206" t="s">
        <v>203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207</v>
      </c>
      <c r="BM140" s="206" t="s">
        <v>2339</v>
      </c>
    </row>
    <row r="141" s="2" customFormat="1" ht="16.5" customHeight="1">
      <c r="A141" s="34"/>
      <c r="B141" s="160"/>
      <c r="C141" s="219" t="s">
        <v>260</v>
      </c>
      <c r="D141" s="219" t="s">
        <v>237</v>
      </c>
      <c r="E141" s="220" t="s">
        <v>1066</v>
      </c>
      <c r="F141" s="221" t="s">
        <v>1067</v>
      </c>
      <c r="G141" s="222" t="s">
        <v>362</v>
      </c>
      <c r="H141" s="223">
        <v>2.1000000000000001</v>
      </c>
      <c r="I141" s="224"/>
      <c r="J141" s="225">
        <f>ROUND(I141*H141,2)</f>
        <v>0</v>
      </c>
      <c r="K141" s="226"/>
      <c r="L141" s="227"/>
      <c r="M141" s="228" t="s">
        <v>1</v>
      </c>
      <c r="N141" s="229" t="s">
        <v>41</v>
      </c>
      <c r="O141" s="78"/>
      <c r="P141" s="204">
        <f>O141*H141</f>
        <v>0</v>
      </c>
      <c r="Q141" s="204">
        <v>1</v>
      </c>
      <c r="R141" s="204">
        <f>Q141*H141</f>
        <v>2.1000000000000001</v>
      </c>
      <c r="S141" s="204">
        <v>0</v>
      </c>
      <c r="T141" s="205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785</v>
      </c>
      <c r="AT141" s="206" t="s">
        <v>237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207</v>
      </c>
      <c r="BM141" s="206" t="s">
        <v>2340</v>
      </c>
    </row>
    <row r="142" s="2" customFormat="1" ht="16.5" customHeight="1">
      <c r="A142" s="34"/>
      <c r="B142" s="160"/>
      <c r="C142" s="219" t="s">
        <v>274</v>
      </c>
      <c r="D142" s="219" t="s">
        <v>237</v>
      </c>
      <c r="E142" s="220" t="s">
        <v>1069</v>
      </c>
      <c r="F142" s="221" t="s">
        <v>1070</v>
      </c>
      <c r="G142" s="222" t="s">
        <v>272</v>
      </c>
      <c r="H142" s="223">
        <v>61</v>
      </c>
      <c r="I142" s="224"/>
      <c r="J142" s="225">
        <f>ROUND(I142*H142,2)</f>
        <v>0</v>
      </c>
      <c r="K142" s="226"/>
      <c r="L142" s="227"/>
      <c r="M142" s="228" t="s">
        <v>1</v>
      </c>
      <c r="N142" s="229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</v>
      </c>
      <c r="T142" s="20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785</v>
      </c>
      <c r="AT142" s="206" t="s">
        <v>237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207</v>
      </c>
      <c r="BM142" s="206" t="s">
        <v>2341</v>
      </c>
    </row>
    <row r="143" s="2" customFormat="1" ht="24.15" customHeight="1">
      <c r="A143" s="34"/>
      <c r="B143" s="160"/>
      <c r="C143" s="194" t="s">
        <v>278</v>
      </c>
      <c r="D143" s="194" t="s">
        <v>203</v>
      </c>
      <c r="E143" s="195" t="s">
        <v>1072</v>
      </c>
      <c r="F143" s="196" t="s">
        <v>1073</v>
      </c>
      <c r="G143" s="197" t="s">
        <v>272</v>
      </c>
      <c r="H143" s="198">
        <v>140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</v>
      </c>
      <c r="R143" s="204">
        <f>Q143*H143</f>
        <v>0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207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207</v>
      </c>
      <c r="BM143" s="206" t="s">
        <v>2342</v>
      </c>
    </row>
    <row r="144" s="2" customFormat="1" ht="24.15" customHeight="1">
      <c r="A144" s="34"/>
      <c r="B144" s="160"/>
      <c r="C144" s="219" t="s">
        <v>282</v>
      </c>
      <c r="D144" s="219" t="s">
        <v>237</v>
      </c>
      <c r="E144" s="220" t="s">
        <v>1075</v>
      </c>
      <c r="F144" s="221" t="s">
        <v>1076</v>
      </c>
      <c r="G144" s="222" t="s">
        <v>272</v>
      </c>
      <c r="H144" s="223">
        <v>140</v>
      </c>
      <c r="I144" s="224"/>
      <c r="J144" s="225">
        <f>ROUND(I144*H144,2)</f>
        <v>0</v>
      </c>
      <c r="K144" s="226"/>
      <c r="L144" s="227"/>
      <c r="M144" s="228" t="s">
        <v>1</v>
      </c>
      <c r="N144" s="229" t="s">
        <v>41</v>
      </c>
      <c r="O144" s="78"/>
      <c r="P144" s="204">
        <f>O144*H144</f>
        <v>0</v>
      </c>
      <c r="Q144" s="204">
        <v>0.00021000000000000001</v>
      </c>
      <c r="R144" s="204">
        <f>Q144*H144</f>
        <v>0.029400000000000003</v>
      </c>
      <c r="S144" s="204">
        <v>0</v>
      </c>
      <c r="T144" s="205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785</v>
      </c>
      <c r="AT144" s="206" t="s">
        <v>237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207</v>
      </c>
      <c r="BM144" s="206" t="s">
        <v>2343</v>
      </c>
    </row>
    <row r="145" s="2" customFormat="1" ht="33" customHeight="1">
      <c r="A145" s="34"/>
      <c r="B145" s="160"/>
      <c r="C145" s="194" t="s">
        <v>286</v>
      </c>
      <c r="D145" s="194" t="s">
        <v>203</v>
      </c>
      <c r="E145" s="195" t="s">
        <v>1078</v>
      </c>
      <c r="F145" s="196" t="s">
        <v>1079</v>
      </c>
      <c r="G145" s="197" t="s">
        <v>272</v>
      </c>
      <c r="H145" s="198">
        <v>136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207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207</v>
      </c>
      <c r="BM145" s="206" t="s">
        <v>2344</v>
      </c>
    </row>
    <row r="146" s="2" customFormat="1" ht="33" customHeight="1">
      <c r="A146" s="34"/>
      <c r="B146" s="160"/>
      <c r="C146" s="194" t="s">
        <v>290</v>
      </c>
      <c r="D146" s="194" t="s">
        <v>203</v>
      </c>
      <c r="E146" s="195" t="s">
        <v>1868</v>
      </c>
      <c r="F146" s="196" t="s">
        <v>2345</v>
      </c>
      <c r="G146" s="197" t="s">
        <v>272</v>
      </c>
      <c r="H146" s="198">
        <v>35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207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207</v>
      </c>
      <c r="BM146" s="206" t="s">
        <v>2346</v>
      </c>
    </row>
    <row r="147" s="2" customFormat="1" ht="33" customHeight="1">
      <c r="A147" s="34"/>
      <c r="B147" s="160"/>
      <c r="C147" s="194" t="s">
        <v>294</v>
      </c>
      <c r="D147" s="194" t="s">
        <v>203</v>
      </c>
      <c r="E147" s="195" t="s">
        <v>1081</v>
      </c>
      <c r="F147" s="196" t="s">
        <v>1082</v>
      </c>
      <c r="G147" s="197" t="s">
        <v>268</v>
      </c>
      <c r="H147" s="198">
        <v>47.600000000000001</v>
      </c>
      <c r="I147" s="199"/>
      <c r="J147" s="200">
        <f>ROUND(I147*H147,2)</f>
        <v>0</v>
      </c>
      <c r="K147" s="201"/>
      <c r="L147" s="35"/>
      <c r="M147" s="208" t="s">
        <v>1</v>
      </c>
      <c r="N147" s="209" t="s">
        <v>41</v>
      </c>
      <c r="O147" s="210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207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207</v>
      </c>
      <c r="BM147" s="206" t="s">
        <v>2347</v>
      </c>
    </row>
    <row r="148" s="2" customFormat="1" ht="6.96" customHeight="1">
      <c r="A148" s="34"/>
      <c r="B148" s="61"/>
      <c r="C148" s="62"/>
      <c r="D148" s="62"/>
      <c r="E148" s="62"/>
      <c r="F148" s="62"/>
      <c r="G148" s="62"/>
      <c r="H148" s="62"/>
      <c r="I148" s="62"/>
      <c r="J148" s="62"/>
      <c r="K148" s="62"/>
      <c r="L148" s="35"/>
      <c r="M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</row>
  </sheetData>
  <autoFilter ref="C128:K147"/>
  <mergeCells count="14">
    <mergeCell ref="E7:H7"/>
    <mergeCell ref="E9:H9"/>
    <mergeCell ref="E18:H18"/>
    <mergeCell ref="E27:H27"/>
    <mergeCell ref="E85:H85"/>
    <mergeCell ref="E87:H87"/>
    <mergeCell ref="D103:F103"/>
    <mergeCell ref="D104:F104"/>
    <mergeCell ref="D105:F105"/>
    <mergeCell ref="D106:F106"/>
    <mergeCell ref="D107:F10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157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2348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J101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ROUND((SUM(BE101:BE108) + SUM(BE128:BE131)),  2)</f>
        <v>0</v>
      </c>
      <c r="G35" s="139"/>
      <c r="H35" s="139"/>
      <c r="I35" s="140">
        <v>0.23000000000000001</v>
      </c>
      <c r="J35" s="138">
        <f>ROUND(((SUM(BE101:BE108) + SUM(BE128:BE131))*I35),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ROUND((SUM(BF101:BF108) + SUM(BF128:BF131)),  2)</f>
        <v>0</v>
      </c>
      <c r="G36" s="34"/>
      <c r="H36" s="34"/>
      <c r="I36" s="142">
        <v>0.23000000000000001</v>
      </c>
      <c r="J36" s="141">
        <f>ROUND(((SUM(BF101:BF108) + SUM(BF128:BF131))*I36),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ROUND((SUM(BG101:BG108) + SUM(BG128:BG131)),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ROUND((SUM(BH101:BH108) + SUM(BH128:BH131)),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ROUND((SUM(BI101:BI108) + SUM(BI128:BI131)),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SO408.1 - PRÍSTREŠKY MHD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J128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2349</v>
      </c>
      <c r="E97" s="156"/>
      <c r="F97" s="156"/>
      <c r="G97" s="156"/>
      <c r="H97" s="156"/>
      <c r="I97" s="156"/>
      <c r="J97" s="157">
        <f>J129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2" customFormat="1" ht="19.92" customHeight="1">
      <c r="A98" s="12"/>
      <c r="B98" s="213"/>
      <c r="C98" s="12"/>
      <c r="D98" s="214" t="s">
        <v>2350</v>
      </c>
      <c r="E98" s="215"/>
      <c r="F98" s="215"/>
      <c r="G98" s="215"/>
      <c r="H98" s="215"/>
      <c r="I98" s="215"/>
      <c r="J98" s="216">
        <f>J130</f>
        <v>0</v>
      </c>
      <c r="K98" s="12"/>
      <c r="L98" s="213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idden="1" s="2" customFormat="1" ht="21.84" customHeight="1">
      <c r="A99" s="34"/>
      <c r="B99" s="35"/>
      <c r="C99" s="34"/>
      <c r="D99" s="34"/>
      <c r="E99" s="34"/>
      <c r="F99" s="34"/>
      <c r="G99" s="34"/>
      <c r="H99" s="34"/>
      <c r="I99" s="34"/>
      <c r="J99" s="34"/>
      <c r="K99" s="34"/>
      <c r="L99" s="56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</row>
    <row r="100" hidden="1" s="2" customFormat="1" ht="6.96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hidden="1" s="2" customFormat="1" ht="29.28" customHeight="1">
      <c r="A101" s="34"/>
      <c r="B101" s="35"/>
      <c r="C101" s="153" t="s">
        <v>178</v>
      </c>
      <c r="D101" s="34"/>
      <c r="E101" s="34"/>
      <c r="F101" s="34"/>
      <c r="G101" s="34"/>
      <c r="H101" s="34"/>
      <c r="I101" s="34"/>
      <c r="J101" s="158">
        <f>ROUND(J102 + J103 + J104 + J105 + J106 + J107,2)</f>
        <v>0</v>
      </c>
      <c r="K101" s="34"/>
      <c r="L101" s="56"/>
      <c r="N101" s="159" t="s">
        <v>39</v>
      </c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hidden="1" s="2" customFormat="1" ht="18" customHeight="1">
      <c r="A102" s="34"/>
      <c r="B102" s="160"/>
      <c r="C102" s="161"/>
      <c r="D102" s="162" t="s">
        <v>179</v>
      </c>
      <c r="E102" s="163"/>
      <c r="F102" s="163"/>
      <c r="G102" s="161"/>
      <c r="H102" s="161"/>
      <c r="I102" s="161"/>
      <c r="J102" s="164">
        <v>0</v>
      </c>
      <c r="K102" s="161"/>
      <c r="L102" s="165"/>
      <c r="M102" s="166"/>
      <c r="N102" s="167" t="s">
        <v>41</v>
      </c>
      <c r="O102" s="166"/>
      <c r="P102" s="166"/>
      <c r="Q102" s="166"/>
      <c r="R102" s="166"/>
      <c r="S102" s="161"/>
      <c r="T102" s="161"/>
      <c r="U102" s="161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6"/>
      <c r="AG102" s="166"/>
      <c r="AH102" s="166"/>
      <c r="AI102" s="166"/>
      <c r="AJ102" s="166"/>
      <c r="AK102" s="166"/>
      <c r="AL102" s="166"/>
      <c r="AM102" s="166"/>
      <c r="AN102" s="166"/>
      <c r="AO102" s="166"/>
      <c r="AP102" s="166"/>
      <c r="AQ102" s="166"/>
      <c r="AR102" s="166"/>
      <c r="AS102" s="166"/>
      <c r="AT102" s="166"/>
      <c r="AU102" s="166"/>
      <c r="AV102" s="166"/>
      <c r="AW102" s="166"/>
      <c r="AX102" s="166"/>
      <c r="AY102" s="168" t="s">
        <v>180</v>
      </c>
      <c r="AZ102" s="166"/>
      <c r="BA102" s="166"/>
      <c r="BB102" s="166"/>
      <c r="BC102" s="166"/>
      <c r="BD102" s="166"/>
      <c r="BE102" s="169">
        <f>IF(N102="základná",J102,0)</f>
        <v>0</v>
      </c>
      <c r="BF102" s="169">
        <f>IF(N102="znížená",J102,0)</f>
        <v>0</v>
      </c>
      <c r="BG102" s="169">
        <f>IF(N102="zákl. prenesená",J102,0)</f>
        <v>0</v>
      </c>
      <c r="BH102" s="169">
        <f>IF(N102="zníž. prenesená",J102,0)</f>
        <v>0</v>
      </c>
      <c r="BI102" s="169">
        <f>IF(N102="nulová",J102,0)</f>
        <v>0</v>
      </c>
      <c r="BJ102" s="168" t="s">
        <v>115</v>
      </c>
      <c r="BK102" s="166"/>
      <c r="BL102" s="166"/>
      <c r="BM102" s="166"/>
    </row>
    <row r="103" hidden="1" s="2" customFormat="1" ht="18" customHeight="1">
      <c r="A103" s="34"/>
      <c r="B103" s="160"/>
      <c r="C103" s="161"/>
      <c r="D103" s="162" t="s">
        <v>181</v>
      </c>
      <c r="E103" s="163"/>
      <c r="F103" s="163"/>
      <c r="G103" s="161"/>
      <c r="H103" s="161"/>
      <c r="I103" s="161"/>
      <c r="J103" s="164">
        <v>0</v>
      </c>
      <c r="K103" s="161"/>
      <c r="L103" s="165"/>
      <c r="M103" s="166"/>
      <c r="N103" s="167" t="s">
        <v>41</v>
      </c>
      <c r="O103" s="166"/>
      <c r="P103" s="166"/>
      <c r="Q103" s="166"/>
      <c r="R103" s="166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6"/>
      <c r="AW103" s="166"/>
      <c r="AX103" s="166"/>
      <c r="AY103" s="168" t="s">
        <v>180</v>
      </c>
      <c r="AZ103" s="166"/>
      <c r="BA103" s="166"/>
      <c r="BB103" s="166"/>
      <c r="BC103" s="166"/>
      <c r="BD103" s="166"/>
      <c r="BE103" s="169">
        <f>IF(N103="základná",J103,0)</f>
        <v>0</v>
      </c>
      <c r="BF103" s="169">
        <f>IF(N103="znížená",J103,0)</f>
        <v>0</v>
      </c>
      <c r="BG103" s="169">
        <f>IF(N103="zákl. prenesená",J103,0)</f>
        <v>0</v>
      </c>
      <c r="BH103" s="169">
        <f>IF(N103="zníž. prenesená",J103,0)</f>
        <v>0</v>
      </c>
      <c r="BI103" s="169">
        <f>IF(N103="nulová",J103,0)</f>
        <v>0</v>
      </c>
      <c r="BJ103" s="168" t="s">
        <v>115</v>
      </c>
      <c r="BK103" s="166"/>
      <c r="BL103" s="166"/>
      <c r="BM103" s="166"/>
    </row>
    <row r="104" hidden="1" s="2" customFormat="1" ht="18" customHeight="1">
      <c r="A104" s="34"/>
      <c r="B104" s="160"/>
      <c r="C104" s="161"/>
      <c r="D104" s="162" t="s">
        <v>182</v>
      </c>
      <c r="E104" s="163"/>
      <c r="F104" s="163"/>
      <c r="G104" s="161"/>
      <c r="H104" s="161"/>
      <c r="I104" s="161"/>
      <c r="J104" s="164">
        <v>0</v>
      </c>
      <c r="K104" s="161"/>
      <c r="L104" s="165"/>
      <c r="M104" s="166"/>
      <c r="N104" s="167" t="s">
        <v>41</v>
      </c>
      <c r="O104" s="166"/>
      <c r="P104" s="166"/>
      <c r="Q104" s="166"/>
      <c r="R104" s="166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8" t="s">
        <v>180</v>
      </c>
      <c r="AZ104" s="166"/>
      <c r="BA104" s="166"/>
      <c r="BB104" s="166"/>
      <c r="BC104" s="166"/>
      <c r="BD104" s="166"/>
      <c r="BE104" s="169">
        <f>IF(N104="základná",J104,0)</f>
        <v>0</v>
      </c>
      <c r="BF104" s="169">
        <f>IF(N104="znížená",J104,0)</f>
        <v>0</v>
      </c>
      <c r="BG104" s="169">
        <f>IF(N104="zákl. prenesená",J104,0)</f>
        <v>0</v>
      </c>
      <c r="BH104" s="169">
        <f>IF(N104="zníž. prenesená",J104,0)</f>
        <v>0</v>
      </c>
      <c r="BI104" s="169">
        <f>IF(N104="nulová",J104,0)</f>
        <v>0</v>
      </c>
      <c r="BJ104" s="168" t="s">
        <v>115</v>
      </c>
      <c r="BK104" s="166"/>
      <c r="BL104" s="166"/>
      <c r="BM104" s="166"/>
    </row>
    <row r="105" hidden="1" s="2" customFormat="1" ht="18" customHeight="1">
      <c r="A105" s="34"/>
      <c r="B105" s="160"/>
      <c r="C105" s="161"/>
      <c r="D105" s="162" t="s">
        <v>183</v>
      </c>
      <c r="E105" s="163"/>
      <c r="F105" s="163"/>
      <c r="G105" s="161"/>
      <c r="H105" s="161"/>
      <c r="I105" s="161"/>
      <c r="J105" s="164">
        <v>0</v>
      </c>
      <c r="K105" s="161"/>
      <c r="L105" s="165"/>
      <c r="M105" s="166"/>
      <c r="N105" s="167" t="s">
        <v>41</v>
      </c>
      <c r="O105" s="166"/>
      <c r="P105" s="166"/>
      <c r="Q105" s="166"/>
      <c r="R105" s="166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6"/>
      <c r="AW105" s="166"/>
      <c r="AX105" s="166"/>
      <c r="AY105" s="168" t="s">
        <v>180</v>
      </c>
      <c r="AZ105" s="166"/>
      <c r="BA105" s="166"/>
      <c r="BB105" s="166"/>
      <c r="BC105" s="166"/>
      <c r="BD105" s="166"/>
      <c r="BE105" s="169">
        <f>IF(N105="základná",J105,0)</f>
        <v>0</v>
      </c>
      <c r="BF105" s="169">
        <f>IF(N105="znížená",J105,0)</f>
        <v>0</v>
      </c>
      <c r="BG105" s="169">
        <f>IF(N105="zákl. prenesená",J105,0)</f>
        <v>0</v>
      </c>
      <c r="BH105" s="169">
        <f>IF(N105="zníž. prenesená",J105,0)</f>
        <v>0</v>
      </c>
      <c r="BI105" s="169">
        <f>IF(N105="nulová",J105,0)</f>
        <v>0</v>
      </c>
      <c r="BJ105" s="168" t="s">
        <v>115</v>
      </c>
      <c r="BK105" s="166"/>
      <c r="BL105" s="166"/>
      <c r="BM105" s="166"/>
    </row>
    <row r="106" hidden="1" s="2" customFormat="1" ht="18" customHeight="1">
      <c r="A106" s="34"/>
      <c r="B106" s="160"/>
      <c r="C106" s="161"/>
      <c r="D106" s="162" t="s">
        <v>184</v>
      </c>
      <c r="E106" s="163"/>
      <c r="F106" s="163"/>
      <c r="G106" s="161"/>
      <c r="H106" s="161"/>
      <c r="I106" s="161"/>
      <c r="J106" s="164">
        <v>0</v>
      </c>
      <c r="K106" s="161"/>
      <c r="L106" s="165"/>
      <c r="M106" s="166"/>
      <c r="N106" s="167" t="s">
        <v>41</v>
      </c>
      <c r="O106" s="166"/>
      <c r="P106" s="166"/>
      <c r="Q106" s="166"/>
      <c r="R106" s="166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168" t="s">
        <v>180</v>
      </c>
      <c r="AZ106" s="166"/>
      <c r="BA106" s="166"/>
      <c r="BB106" s="166"/>
      <c r="BC106" s="166"/>
      <c r="BD106" s="166"/>
      <c r="BE106" s="169">
        <f>IF(N106="základná",J106,0)</f>
        <v>0</v>
      </c>
      <c r="BF106" s="169">
        <f>IF(N106="znížená",J106,0)</f>
        <v>0</v>
      </c>
      <c r="BG106" s="169">
        <f>IF(N106="zákl. prenesená",J106,0)</f>
        <v>0</v>
      </c>
      <c r="BH106" s="169">
        <f>IF(N106="zníž. prenesená",J106,0)</f>
        <v>0</v>
      </c>
      <c r="BI106" s="169">
        <f>IF(N106="nulová",J106,0)</f>
        <v>0</v>
      </c>
      <c r="BJ106" s="168" t="s">
        <v>115</v>
      </c>
      <c r="BK106" s="166"/>
      <c r="BL106" s="166"/>
      <c r="BM106" s="166"/>
    </row>
    <row r="107" hidden="1" s="2" customFormat="1" ht="18" customHeight="1">
      <c r="A107" s="34"/>
      <c r="B107" s="160"/>
      <c r="C107" s="161"/>
      <c r="D107" s="163" t="s">
        <v>185</v>
      </c>
      <c r="E107" s="161"/>
      <c r="F107" s="161"/>
      <c r="G107" s="161"/>
      <c r="H107" s="161"/>
      <c r="I107" s="161"/>
      <c r="J107" s="164">
        <f>ROUND(J30*T107,2)</f>
        <v>0</v>
      </c>
      <c r="K107" s="161"/>
      <c r="L107" s="165"/>
      <c r="M107" s="166"/>
      <c r="N107" s="167" t="s">
        <v>41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186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115</v>
      </c>
      <c r="BK107" s="166"/>
      <c r="BL107" s="166"/>
      <c r="BM107" s="166"/>
    </row>
    <row r="108" hidden="1" s="2" customForma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 s="2" customFormat="1" ht="29.28" customHeight="1">
      <c r="A109" s="34"/>
      <c r="B109" s="35"/>
      <c r="C109" s="170" t="s">
        <v>187</v>
      </c>
      <c r="D109" s="143"/>
      <c r="E109" s="143"/>
      <c r="F109" s="143"/>
      <c r="G109" s="143"/>
      <c r="H109" s="143"/>
      <c r="I109" s="143"/>
      <c r="J109" s="171">
        <f>ROUND(J96+J101,2)</f>
        <v>0</v>
      </c>
      <c r="K109" s="143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 s="2" customFormat="1" ht="6.96" customHeight="1">
      <c r="A110" s="34"/>
      <c r="B110" s="61"/>
      <c r="C110" s="62"/>
      <c r="D110" s="62"/>
      <c r="E110" s="62"/>
      <c r="F110" s="62"/>
      <c r="G110" s="62"/>
      <c r="H110" s="62"/>
      <c r="I110" s="62"/>
      <c r="J110" s="62"/>
      <c r="K110" s="62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hidden="1"/>
    <row r="112" hidden="1"/>
    <row r="113" hidden="1"/>
    <row r="114" s="2" customFormat="1" ht="6.96" customHeight="1">
      <c r="A114" s="34"/>
      <c r="B114" s="63"/>
      <c r="C114" s="64"/>
      <c r="D114" s="64"/>
      <c r="E114" s="64"/>
      <c r="F114" s="64"/>
      <c r="G114" s="64"/>
      <c r="H114" s="64"/>
      <c r="I114" s="64"/>
      <c r="J114" s="64"/>
      <c r="K114" s="64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="2" customFormat="1" ht="24.96" customHeight="1">
      <c r="A115" s="34"/>
      <c r="B115" s="35"/>
      <c r="C115" s="19" t="s">
        <v>188</v>
      </c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6.96" customHeigh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12" customHeight="1">
      <c r="A117" s="34"/>
      <c r="B117" s="35"/>
      <c r="C117" s="28" t="s">
        <v>15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6.5" customHeight="1">
      <c r="A118" s="34"/>
      <c r="B118" s="35"/>
      <c r="C118" s="34"/>
      <c r="D118" s="34"/>
      <c r="E118" s="130" t="str">
        <f>E7</f>
        <v>Tlačiarne – úprava dopravnej infraštruktúry - Mesto Košice</v>
      </c>
      <c r="F118" s="28"/>
      <c r="G118" s="28"/>
      <c r="H118" s="28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168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68" t="str">
        <f>E9</f>
        <v>SO408.1 - PRÍSTREŠKY MHD</v>
      </c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19</v>
      </c>
      <c r="D122" s="34"/>
      <c r="E122" s="34"/>
      <c r="F122" s="23" t="str">
        <f>F12</f>
        <v>ul. Letná, Košice</v>
      </c>
      <c r="G122" s="34"/>
      <c r="H122" s="34"/>
      <c r="I122" s="28" t="s">
        <v>21</v>
      </c>
      <c r="J122" s="70" t="str">
        <f>IF(J12="","",J12)</f>
        <v>9. 8. 2026</v>
      </c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25.65" customHeight="1">
      <c r="A124" s="34"/>
      <c r="B124" s="35"/>
      <c r="C124" s="28" t="s">
        <v>23</v>
      </c>
      <c r="D124" s="34"/>
      <c r="E124" s="34"/>
      <c r="F124" s="23" t="str">
        <f>E15</f>
        <v>Mesto Košice, Trieda SNP 48/A, 04011 Košice</v>
      </c>
      <c r="G124" s="34"/>
      <c r="H124" s="34"/>
      <c r="I124" s="28" t="s">
        <v>29</v>
      </c>
      <c r="J124" s="32" t="str">
        <f>E21</f>
        <v>d.g.A design graphic architecture s.r.o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5.15" customHeight="1">
      <c r="A125" s="34"/>
      <c r="B125" s="35"/>
      <c r="C125" s="28" t="s">
        <v>27</v>
      </c>
      <c r="D125" s="34"/>
      <c r="E125" s="34"/>
      <c r="F125" s="23" t="str">
        <f>IF(E18="","",E18)</f>
        <v>Vyplň údaj</v>
      </c>
      <c r="G125" s="34"/>
      <c r="H125" s="34"/>
      <c r="I125" s="28" t="s">
        <v>32</v>
      </c>
      <c r="J125" s="32" t="str">
        <f>E24</f>
        <v xml:space="preserve"> 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0.32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10" customFormat="1" ht="29.28" customHeight="1">
      <c r="A127" s="172"/>
      <c r="B127" s="173"/>
      <c r="C127" s="174" t="s">
        <v>189</v>
      </c>
      <c r="D127" s="175" t="s">
        <v>60</v>
      </c>
      <c r="E127" s="175" t="s">
        <v>56</v>
      </c>
      <c r="F127" s="175" t="s">
        <v>57</v>
      </c>
      <c r="G127" s="175" t="s">
        <v>190</v>
      </c>
      <c r="H127" s="175" t="s">
        <v>191</v>
      </c>
      <c r="I127" s="175" t="s">
        <v>192</v>
      </c>
      <c r="J127" s="176" t="s">
        <v>174</v>
      </c>
      <c r="K127" s="177" t="s">
        <v>193</v>
      </c>
      <c r="L127" s="178"/>
      <c r="M127" s="87" t="s">
        <v>1</v>
      </c>
      <c r="N127" s="88" t="s">
        <v>39</v>
      </c>
      <c r="O127" s="88" t="s">
        <v>194</v>
      </c>
      <c r="P127" s="88" t="s">
        <v>195</v>
      </c>
      <c r="Q127" s="88" t="s">
        <v>196</v>
      </c>
      <c r="R127" s="88" t="s">
        <v>197</v>
      </c>
      <c r="S127" s="88" t="s">
        <v>198</v>
      </c>
      <c r="T127" s="89" t="s">
        <v>199</v>
      </c>
      <c r="U127" s="172"/>
      <c r="V127" s="172"/>
      <c r="W127" s="172"/>
      <c r="X127" s="172"/>
      <c r="Y127" s="172"/>
      <c r="Z127" s="172"/>
      <c r="AA127" s="172"/>
      <c r="AB127" s="172"/>
      <c r="AC127" s="172"/>
      <c r="AD127" s="172"/>
      <c r="AE127" s="172"/>
    </row>
    <row r="128" s="2" customFormat="1" ht="22.8" customHeight="1">
      <c r="A128" s="34"/>
      <c r="B128" s="35"/>
      <c r="C128" s="94" t="s">
        <v>170</v>
      </c>
      <c r="D128" s="34"/>
      <c r="E128" s="34"/>
      <c r="F128" s="34"/>
      <c r="G128" s="34"/>
      <c r="H128" s="34"/>
      <c r="I128" s="34"/>
      <c r="J128" s="179">
        <f>BK128</f>
        <v>0</v>
      </c>
      <c r="K128" s="34"/>
      <c r="L128" s="35"/>
      <c r="M128" s="90"/>
      <c r="N128" s="74"/>
      <c r="O128" s="91"/>
      <c r="P128" s="180">
        <f>P129</f>
        <v>0</v>
      </c>
      <c r="Q128" s="91"/>
      <c r="R128" s="180">
        <f>R129</f>
        <v>0</v>
      </c>
      <c r="S128" s="91"/>
      <c r="T128" s="181">
        <f>T129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T128" s="15" t="s">
        <v>74</v>
      </c>
      <c r="AU128" s="15" t="s">
        <v>176</v>
      </c>
      <c r="BK128" s="182">
        <f>BK129</f>
        <v>0</v>
      </c>
    </row>
    <row r="129" s="11" customFormat="1" ht="25.92" customHeight="1">
      <c r="A129" s="11"/>
      <c r="B129" s="183"/>
      <c r="C129" s="11"/>
      <c r="D129" s="184" t="s">
        <v>74</v>
      </c>
      <c r="E129" s="185" t="s">
        <v>2351</v>
      </c>
      <c r="F129" s="185" t="s">
        <v>2352</v>
      </c>
      <c r="G129" s="11"/>
      <c r="H129" s="11"/>
      <c r="I129" s="186"/>
      <c r="J129" s="187">
        <f>BK129</f>
        <v>0</v>
      </c>
      <c r="K129" s="11"/>
      <c r="L129" s="183"/>
      <c r="M129" s="188"/>
      <c r="N129" s="189"/>
      <c r="O129" s="189"/>
      <c r="P129" s="190">
        <f>P130</f>
        <v>0</v>
      </c>
      <c r="Q129" s="189"/>
      <c r="R129" s="190">
        <f>R130</f>
        <v>0</v>
      </c>
      <c r="S129" s="189"/>
      <c r="T129" s="191">
        <f>T130</f>
        <v>0</v>
      </c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R129" s="184" t="s">
        <v>115</v>
      </c>
      <c r="AT129" s="192" t="s">
        <v>74</v>
      </c>
      <c r="AU129" s="192" t="s">
        <v>75</v>
      </c>
      <c r="AY129" s="184" t="s">
        <v>202</v>
      </c>
      <c r="BK129" s="193">
        <f>BK130</f>
        <v>0</v>
      </c>
    </row>
    <row r="130" s="11" customFormat="1" ht="22.8" customHeight="1">
      <c r="A130" s="11"/>
      <c r="B130" s="183"/>
      <c r="C130" s="11"/>
      <c r="D130" s="184" t="s">
        <v>74</v>
      </c>
      <c r="E130" s="217" t="s">
        <v>2353</v>
      </c>
      <c r="F130" s="217" t="s">
        <v>2354</v>
      </c>
      <c r="G130" s="11"/>
      <c r="H130" s="11"/>
      <c r="I130" s="186"/>
      <c r="J130" s="218">
        <f>BK130</f>
        <v>0</v>
      </c>
      <c r="K130" s="11"/>
      <c r="L130" s="183"/>
      <c r="M130" s="188"/>
      <c r="N130" s="189"/>
      <c r="O130" s="189"/>
      <c r="P130" s="190">
        <f>P131</f>
        <v>0</v>
      </c>
      <c r="Q130" s="189"/>
      <c r="R130" s="190">
        <f>R131</f>
        <v>0</v>
      </c>
      <c r="S130" s="189"/>
      <c r="T130" s="191">
        <f>T131</f>
        <v>0</v>
      </c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R130" s="184" t="s">
        <v>115</v>
      </c>
      <c r="AT130" s="192" t="s">
        <v>74</v>
      </c>
      <c r="AU130" s="192" t="s">
        <v>83</v>
      </c>
      <c r="AY130" s="184" t="s">
        <v>202</v>
      </c>
      <c r="BK130" s="193">
        <f>BK131</f>
        <v>0</v>
      </c>
    </row>
    <row r="131" s="2" customFormat="1" ht="16.5" customHeight="1">
      <c r="A131" s="34"/>
      <c r="B131" s="160"/>
      <c r="C131" s="194" t="s">
        <v>83</v>
      </c>
      <c r="D131" s="194" t="s">
        <v>203</v>
      </c>
      <c r="E131" s="195" t="s">
        <v>2355</v>
      </c>
      <c r="F131" s="196" t="s">
        <v>2356</v>
      </c>
      <c r="G131" s="197" t="s">
        <v>1436</v>
      </c>
      <c r="H131" s="198">
        <v>1</v>
      </c>
      <c r="I131" s="199"/>
      <c r="J131" s="200">
        <f>ROUND(I131*H131,2)</f>
        <v>0</v>
      </c>
      <c r="K131" s="201"/>
      <c r="L131" s="35"/>
      <c r="M131" s="208" t="s">
        <v>1</v>
      </c>
      <c r="N131" s="209" t="s">
        <v>41</v>
      </c>
      <c r="O131" s="210"/>
      <c r="P131" s="211">
        <f>O131*H131</f>
        <v>0</v>
      </c>
      <c r="Q131" s="211">
        <v>0</v>
      </c>
      <c r="R131" s="211">
        <f>Q131*H131</f>
        <v>0</v>
      </c>
      <c r="S131" s="211">
        <v>0</v>
      </c>
      <c r="T131" s="212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206" t="s">
        <v>298</v>
      </c>
      <c r="AT131" s="206" t="s">
        <v>203</v>
      </c>
      <c r="AU131" s="206" t="s">
        <v>115</v>
      </c>
      <c r="AY131" s="15" t="s">
        <v>202</v>
      </c>
      <c r="BE131" s="207">
        <f>IF(N131="základná",J131,0)</f>
        <v>0</v>
      </c>
      <c r="BF131" s="207">
        <f>IF(N131="znížená",J131,0)</f>
        <v>0</v>
      </c>
      <c r="BG131" s="207">
        <f>IF(N131="zákl. prenesená",J131,0)</f>
        <v>0</v>
      </c>
      <c r="BH131" s="207">
        <f>IF(N131="zníž. prenesená",J131,0)</f>
        <v>0</v>
      </c>
      <c r="BI131" s="207">
        <f>IF(N131="nulová",J131,0)</f>
        <v>0</v>
      </c>
      <c r="BJ131" s="15" t="s">
        <v>115</v>
      </c>
      <c r="BK131" s="207">
        <f>ROUND(I131*H131,2)</f>
        <v>0</v>
      </c>
      <c r="BL131" s="15" t="s">
        <v>298</v>
      </c>
      <c r="BM131" s="206" t="s">
        <v>2357</v>
      </c>
    </row>
    <row r="132" s="2" customFormat="1" ht="6.96" customHeight="1">
      <c r="A132" s="34"/>
      <c r="B132" s="61"/>
      <c r="C132" s="62"/>
      <c r="D132" s="62"/>
      <c r="E132" s="62"/>
      <c r="F132" s="62"/>
      <c r="G132" s="62"/>
      <c r="H132" s="62"/>
      <c r="I132" s="62"/>
      <c r="J132" s="62"/>
      <c r="K132" s="62"/>
      <c r="L132" s="35"/>
      <c r="M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</sheetData>
  <autoFilter ref="C127:K131"/>
  <mergeCells count="14">
    <mergeCell ref="E7:H7"/>
    <mergeCell ref="E9:H9"/>
    <mergeCell ref="E18:H18"/>
    <mergeCell ref="E27:H27"/>
    <mergeCell ref="E85:H85"/>
    <mergeCell ref="E87:H87"/>
    <mergeCell ref="D102:F102"/>
    <mergeCell ref="D103:F103"/>
    <mergeCell ref="D104:F104"/>
    <mergeCell ref="D105:F105"/>
    <mergeCell ref="D106:F106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160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2358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J102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ROUND((SUM(BE102:BE109) + SUM(BE129:BE153)),  2)</f>
        <v>0</v>
      </c>
      <c r="G35" s="139"/>
      <c r="H35" s="139"/>
      <c r="I35" s="140">
        <v>0.23000000000000001</v>
      </c>
      <c r="J35" s="138">
        <f>ROUND(((SUM(BE102:BE109) + SUM(BE129:BE153))*I35),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ROUND((SUM(BF102:BF109) + SUM(BF129:BF153)),  2)</f>
        <v>0</v>
      </c>
      <c r="G36" s="34"/>
      <c r="H36" s="34"/>
      <c r="I36" s="142">
        <v>0.23000000000000001</v>
      </c>
      <c r="J36" s="141">
        <f>ROUND(((SUM(BF102:BF109) + SUM(BF129:BF153))*I36),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ROUND((SUM(BG102:BG109) + SUM(BG129:BG153)),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ROUND((SUM(BH102:BH109) + SUM(BH129:BH153)),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ROUND((SUM(BI102:BI109) + SUM(BI129:BI153)),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SO409.1 - PRÍPOJKA NN – PRÍSTREŠKY MHD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J129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924</v>
      </c>
      <c r="E97" s="156"/>
      <c r="F97" s="156"/>
      <c r="G97" s="156"/>
      <c r="H97" s="156"/>
      <c r="I97" s="156"/>
      <c r="J97" s="157">
        <f>J130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2" customFormat="1" ht="19.92" customHeight="1">
      <c r="A98" s="12"/>
      <c r="B98" s="213"/>
      <c r="C98" s="12"/>
      <c r="D98" s="214" t="s">
        <v>925</v>
      </c>
      <c r="E98" s="215"/>
      <c r="F98" s="215"/>
      <c r="G98" s="215"/>
      <c r="H98" s="215"/>
      <c r="I98" s="215"/>
      <c r="J98" s="216">
        <f>J131</f>
        <v>0</v>
      </c>
      <c r="K98" s="12"/>
      <c r="L98" s="213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idden="1" s="12" customFormat="1" ht="19.92" customHeight="1">
      <c r="A99" s="12"/>
      <c r="B99" s="213"/>
      <c r="C99" s="12"/>
      <c r="D99" s="214" t="s">
        <v>926</v>
      </c>
      <c r="E99" s="215"/>
      <c r="F99" s="215"/>
      <c r="G99" s="215"/>
      <c r="H99" s="215"/>
      <c r="I99" s="215"/>
      <c r="J99" s="216">
        <f>J144</f>
        <v>0</v>
      </c>
      <c r="K99" s="12"/>
      <c r="L99" s="213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idden="1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hidden="1" s="2" customFormat="1" ht="6.96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hidden="1" s="2" customFormat="1" ht="29.28" customHeight="1">
      <c r="A102" s="34"/>
      <c r="B102" s="35"/>
      <c r="C102" s="153" t="s">
        <v>178</v>
      </c>
      <c r="D102" s="34"/>
      <c r="E102" s="34"/>
      <c r="F102" s="34"/>
      <c r="G102" s="34"/>
      <c r="H102" s="34"/>
      <c r="I102" s="34"/>
      <c r="J102" s="158">
        <f>ROUND(J103 + J104 + J105 + J106 + J107 + J108,2)</f>
        <v>0</v>
      </c>
      <c r="K102" s="34"/>
      <c r="L102" s="56"/>
      <c r="N102" s="159" t="s">
        <v>39</v>
      </c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hidden="1" s="2" customFormat="1" ht="18" customHeight="1">
      <c r="A103" s="34"/>
      <c r="B103" s="160"/>
      <c r="C103" s="161"/>
      <c r="D103" s="162" t="s">
        <v>179</v>
      </c>
      <c r="E103" s="163"/>
      <c r="F103" s="163"/>
      <c r="G103" s="161"/>
      <c r="H103" s="161"/>
      <c r="I103" s="161"/>
      <c r="J103" s="164">
        <v>0</v>
      </c>
      <c r="K103" s="161"/>
      <c r="L103" s="165"/>
      <c r="M103" s="166"/>
      <c r="N103" s="167" t="s">
        <v>41</v>
      </c>
      <c r="O103" s="166"/>
      <c r="P103" s="166"/>
      <c r="Q103" s="166"/>
      <c r="R103" s="166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6"/>
      <c r="AW103" s="166"/>
      <c r="AX103" s="166"/>
      <c r="AY103" s="168" t="s">
        <v>180</v>
      </c>
      <c r="AZ103" s="166"/>
      <c r="BA103" s="166"/>
      <c r="BB103" s="166"/>
      <c r="BC103" s="166"/>
      <c r="BD103" s="166"/>
      <c r="BE103" s="169">
        <f>IF(N103="základná",J103,0)</f>
        <v>0</v>
      </c>
      <c r="BF103" s="169">
        <f>IF(N103="znížená",J103,0)</f>
        <v>0</v>
      </c>
      <c r="BG103" s="169">
        <f>IF(N103="zákl. prenesená",J103,0)</f>
        <v>0</v>
      </c>
      <c r="BH103" s="169">
        <f>IF(N103="zníž. prenesená",J103,0)</f>
        <v>0</v>
      </c>
      <c r="BI103" s="169">
        <f>IF(N103="nulová",J103,0)</f>
        <v>0</v>
      </c>
      <c r="BJ103" s="168" t="s">
        <v>115</v>
      </c>
      <c r="BK103" s="166"/>
      <c r="BL103" s="166"/>
      <c r="BM103" s="166"/>
    </row>
    <row r="104" hidden="1" s="2" customFormat="1" ht="18" customHeight="1">
      <c r="A104" s="34"/>
      <c r="B104" s="160"/>
      <c r="C104" s="161"/>
      <c r="D104" s="162" t="s">
        <v>927</v>
      </c>
      <c r="E104" s="163"/>
      <c r="F104" s="163"/>
      <c r="G104" s="161"/>
      <c r="H104" s="161"/>
      <c r="I104" s="161"/>
      <c r="J104" s="164">
        <v>0</v>
      </c>
      <c r="K104" s="161"/>
      <c r="L104" s="165"/>
      <c r="M104" s="166"/>
      <c r="N104" s="167" t="s">
        <v>41</v>
      </c>
      <c r="O104" s="166"/>
      <c r="P104" s="166"/>
      <c r="Q104" s="166"/>
      <c r="R104" s="166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8" t="s">
        <v>180</v>
      </c>
      <c r="AZ104" s="166"/>
      <c r="BA104" s="166"/>
      <c r="BB104" s="166"/>
      <c r="BC104" s="166"/>
      <c r="BD104" s="166"/>
      <c r="BE104" s="169">
        <f>IF(N104="základná",J104,0)</f>
        <v>0</v>
      </c>
      <c r="BF104" s="169">
        <f>IF(N104="znížená",J104,0)</f>
        <v>0</v>
      </c>
      <c r="BG104" s="169">
        <f>IF(N104="zákl. prenesená",J104,0)</f>
        <v>0</v>
      </c>
      <c r="BH104" s="169">
        <f>IF(N104="zníž. prenesená",J104,0)</f>
        <v>0</v>
      </c>
      <c r="BI104" s="169">
        <f>IF(N104="nulová",J104,0)</f>
        <v>0</v>
      </c>
      <c r="BJ104" s="168" t="s">
        <v>115</v>
      </c>
      <c r="BK104" s="166"/>
      <c r="BL104" s="166"/>
      <c r="BM104" s="166"/>
    </row>
    <row r="105" hidden="1" s="2" customFormat="1" ht="18" customHeight="1">
      <c r="A105" s="34"/>
      <c r="B105" s="160"/>
      <c r="C105" s="161"/>
      <c r="D105" s="162" t="s">
        <v>182</v>
      </c>
      <c r="E105" s="163"/>
      <c r="F105" s="163"/>
      <c r="G105" s="161"/>
      <c r="H105" s="161"/>
      <c r="I105" s="161"/>
      <c r="J105" s="164">
        <v>0</v>
      </c>
      <c r="K105" s="161"/>
      <c r="L105" s="165"/>
      <c r="M105" s="166"/>
      <c r="N105" s="167" t="s">
        <v>41</v>
      </c>
      <c r="O105" s="166"/>
      <c r="P105" s="166"/>
      <c r="Q105" s="166"/>
      <c r="R105" s="166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6"/>
      <c r="AW105" s="166"/>
      <c r="AX105" s="166"/>
      <c r="AY105" s="168" t="s">
        <v>180</v>
      </c>
      <c r="AZ105" s="166"/>
      <c r="BA105" s="166"/>
      <c r="BB105" s="166"/>
      <c r="BC105" s="166"/>
      <c r="BD105" s="166"/>
      <c r="BE105" s="169">
        <f>IF(N105="základná",J105,0)</f>
        <v>0</v>
      </c>
      <c r="BF105" s="169">
        <f>IF(N105="znížená",J105,0)</f>
        <v>0</v>
      </c>
      <c r="BG105" s="169">
        <f>IF(N105="zákl. prenesená",J105,0)</f>
        <v>0</v>
      </c>
      <c r="BH105" s="169">
        <f>IF(N105="zníž. prenesená",J105,0)</f>
        <v>0</v>
      </c>
      <c r="BI105" s="169">
        <f>IF(N105="nulová",J105,0)</f>
        <v>0</v>
      </c>
      <c r="BJ105" s="168" t="s">
        <v>115</v>
      </c>
      <c r="BK105" s="166"/>
      <c r="BL105" s="166"/>
      <c r="BM105" s="166"/>
    </row>
    <row r="106" hidden="1" s="2" customFormat="1" ht="18" customHeight="1">
      <c r="A106" s="34"/>
      <c r="B106" s="160"/>
      <c r="C106" s="161"/>
      <c r="D106" s="162" t="s">
        <v>183</v>
      </c>
      <c r="E106" s="163"/>
      <c r="F106" s="163"/>
      <c r="G106" s="161"/>
      <c r="H106" s="161"/>
      <c r="I106" s="161"/>
      <c r="J106" s="164">
        <v>0</v>
      </c>
      <c r="K106" s="161"/>
      <c r="L106" s="165"/>
      <c r="M106" s="166"/>
      <c r="N106" s="167" t="s">
        <v>41</v>
      </c>
      <c r="O106" s="166"/>
      <c r="P106" s="166"/>
      <c r="Q106" s="166"/>
      <c r="R106" s="166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168" t="s">
        <v>180</v>
      </c>
      <c r="AZ106" s="166"/>
      <c r="BA106" s="166"/>
      <c r="BB106" s="166"/>
      <c r="BC106" s="166"/>
      <c r="BD106" s="166"/>
      <c r="BE106" s="169">
        <f>IF(N106="základná",J106,0)</f>
        <v>0</v>
      </c>
      <c r="BF106" s="169">
        <f>IF(N106="znížená",J106,0)</f>
        <v>0</v>
      </c>
      <c r="BG106" s="169">
        <f>IF(N106="zákl. prenesená",J106,0)</f>
        <v>0</v>
      </c>
      <c r="BH106" s="169">
        <f>IF(N106="zníž. prenesená",J106,0)</f>
        <v>0</v>
      </c>
      <c r="BI106" s="169">
        <f>IF(N106="nulová",J106,0)</f>
        <v>0</v>
      </c>
      <c r="BJ106" s="168" t="s">
        <v>115</v>
      </c>
      <c r="BK106" s="166"/>
      <c r="BL106" s="166"/>
      <c r="BM106" s="166"/>
    </row>
    <row r="107" hidden="1" s="2" customFormat="1" ht="18" customHeight="1">
      <c r="A107" s="34"/>
      <c r="B107" s="160"/>
      <c r="C107" s="161"/>
      <c r="D107" s="162" t="s">
        <v>328</v>
      </c>
      <c r="E107" s="163"/>
      <c r="F107" s="163"/>
      <c r="G107" s="161"/>
      <c r="H107" s="161"/>
      <c r="I107" s="161"/>
      <c r="J107" s="164">
        <v>0</v>
      </c>
      <c r="K107" s="161"/>
      <c r="L107" s="165"/>
      <c r="M107" s="166"/>
      <c r="N107" s="167" t="s">
        <v>41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180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115</v>
      </c>
      <c r="BK107" s="166"/>
      <c r="BL107" s="166"/>
      <c r="BM107" s="166"/>
    </row>
    <row r="108" hidden="1" s="2" customFormat="1" ht="18" customHeight="1">
      <c r="A108" s="34"/>
      <c r="B108" s="160"/>
      <c r="C108" s="161"/>
      <c r="D108" s="163" t="s">
        <v>185</v>
      </c>
      <c r="E108" s="161"/>
      <c r="F108" s="161"/>
      <c r="G108" s="161"/>
      <c r="H108" s="161"/>
      <c r="I108" s="161"/>
      <c r="J108" s="164">
        <f>ROUND(J30*T108,2)</f>
        <v>0</v>
      </c>
      <c r="K108" s="161"/>
      <c r="L108" s="165"/>
      <c r="M108" s="166"/>
      <c r="N108" s="167" t="s">
        <v>41</v>
      </c>
      <c r="O108" s="166"/>
      <c r="P108" s="166"/>
      <c r="Q108" s="166"/>
      <c r="R108" s="166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8" t="s">
        <v>186</v>
      </c>
      <c r="AZ108" s="166"/>
      <c r="BA108" s="166"/>
      <c r="BB108" s="166"/>
      <c r="BC108" s="166"/>
      <c r="BD108" s="166"/>
      <c r="BE108" s="169">
        <f>IF(N108="základná",J108,0)</f>
        <v>0</v>
      </c>
      <c r="BF108" s="169">
        <f>IF(N108="znížená",J108,0)</f>
        <v>0</v>
      </c>
      <c r="BG108" s="169">
        <f>IF(N108="zákl. prenesená",J108,0)</f>
        <v>0</v>
      </c>
      <c r="BH108" s="169">
        <f>IF(N108="zníž. prenesená",J108,0)</f>
        <v>0</v>
      </c>
      <c r="BI108" s="169">
        <f>IF(N108="nulová",J108,0)</f>
        <v>0</v>
      </c>
      <c r="BJ108" s="168" t="s">
        <v>115</v>
      </c>
      <c r="BK108" s="166"/>
      <c r="BL108" s="166"/>
      <c r="BM108" s="166"/>
    </row>
    <row r="109" hidden="1" s="2" customForma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 s="2" customFormat="1" ht="29.28" customHeight="1">
      <c r="A110" s="34"/>
      <c r="B110" s="35"/>
      <c r="C110" s="170" t="s">
        <v>187</v>
      </c>
      <c r="D110" s="143"/>
      <c r="E110" s="143"/>
      <c r="F110" s="143"/>
      <c r="G110" s="143"/>
      <c r="H110" s="143"/>
      <c r="I110" s="143"/>
      <c r="J110" s="171">
        <f>ROUND(J96+J102,2)</f>
        <v>0</v>
      </c>
      <c r="K110" s="143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hidden="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hidden="1"/>
    <row r="113" hidden="1"/>
    <row r="114" hidden="1"/>
    <row r="115" s="2" customFormat="1" ht="6.96" customHeight="1">
      <c r="A115" s="34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188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15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130" t="str">
        <f>E7</f>
        <v>Tlačiarne – úprava dopravnej infraštruktúry - Mesto Košice</v>
      </c>
      <c r="F119" s="28"/>
      <c r="G119" s="28"/>
      <c r="H119" s="28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168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E9</f>
        <v>SO409.1 - PRÍPOJKA NN – PRÍSTREŠKY MHD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F12</f>
        <v>ul. Letná, Košice</v>
      </c>
      <c r="G123" s="34"/>
      <c r="H123" s="34"/>
      <c r="I123" s="28" t="s">
        <v>21</v>
      </c>
      <c r="J123" s="70" t="str">
        <f>IF(J12="","",J12)</f>
        <v>9. 8. 2026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23</v>
      </c>
      <c r="D125" s="34"/>
      <c r="E125" s="34"/>
      <c r="F125" s="23" t="str">
        <f>E15</f>
        <v>Mesto Košice, Trieda SNP 48/A, 04011 Košice</v>
      </c>
      <c r="G125" s="34"/>
      <c r="H125" s="34"/>
      <c r="I125" s="28" t="s">
        <v>29</v>
      </c>
      <c r="J125" s="32" t="str">
        <f>E21</f>
        <v>d.g.A design graphic architecture s.r.o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27</v>
      </c>
      <c r="D126" s="34"/>
      <c r="E126" s="34"/>
      <c r="F126" s="23" t="str">
        <f>IF(E18="","",E18)</f>
        <v>Vyplň údaj</v>
      </c>
      <c r="G126" s="34"/>
      <c r="H126" s="34"/>
      <c r="I126" s="28" t="s">
        <v>32</v>
      </c>
      <c r="J126" s="32" t="str">
        <f>E24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0" customFormat="1" ht="29.28" customHeight="1">
      <c r="A128" s="172"/>
      <c r="B128" s="173"/>
      <c r="C128" s="174" t="s">
        <v>189</v>
      </c>
      <c r="D128" s="175" t="s">
        <v>60</v>
      </c>
      <c r="E128" s="175" t="s">
        <v>56</v>
      </c>
      <c r="F128" s="175" t="s">
        <v>57</v>
      </c>
      <c r="G128" s="175" t="s">
        <v>190</v>
      </c>
      <c r="H128" s="175" t="s">
        <v>191</v>
      </c>
      <c r="I128" s="175" t="s">
        <v>192</v>
      </c>
      <c r="J128" s="176" t="s">
        <v>174</v>
      </c>
      <c r="K128" s="177" t="s">
        <v>193</v>
      </c>
      <c r="L128" s="178"/>
      <c r="M128" s="87" t="s">
        <v>1</v>
      </c>
      <c r="N128" s="88" t="s">
        <v>39</v>
      </c>
      <c r="O128" s="88" t="s">
        <v>194</v>
      </c>
      <c r="P128" s="88" t="s">
        <v>195</v>
      </c>
      <c r="Q128" s="88" t="s">
        <v>196</v>
      </c>
      <c r="R128" s="88" t="s">
        <v>197</v>
      </c>
      <c r="S128" s="88" t="s">
        <v>198</v>
      </c>
      <c r="T128" s="89" t="s">
        <v>199</v>
      </c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</row>
    <row r="129" s="2" customFormat="1" ht="22.8" customHeight="1">
      <c r="A129" s="34"/>
      <c r="B129" s="35"/>
      <c r="C129" s="94" t="s">
        <v>170</v>
      </c>
      <c r="D129" s="34"/>
      <c r="E129" s="34"/>
      <c r="F129" s="34"/>
      <c r="G129" s="34"/>
      <c r="H129" s="34"/>
      <c r="I129" s="34"/>
      <c r="J129" s="179">
        <f>BK129</f>
        <v>0</v>
      </c>
      <c r="K129" s="34"/>
      <c r="L129" s="35"/>
      <c r="M129" s="90"/>
      <c r="N129" s="74"/>
      <c r="O129" s="91"/>
      <c r="P129" s="180">
        <f>P130</f>
        <v>0</v>
      </c>
      <c r="Q129" s="91"/>
      <c r="R129" s="180">
        <f>R130</f>
        <v>3.3684517650000001</v>
      </c>
      <c r="S129" s="91"/>
      <c r="T129" s="181">
        <f>T130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176</v>
      </c>
      <c r="BK129" s="182">
        <f>BK130</f>
        <v>0</v>
      </c>
    </row>
    <row r="130" s="11" customFormat="1" ht="25.92" customHeight="1">
      <c r="A130" s="11"/>
      <c r="B130" s="183"/>
      <c r="C130" s="11"/>
      <c r="D130" s="184" t="s">
        <v>74</v>
      </c>
      <c r="E130" s="185" t="s">
        <v>237</v>
      </c>
      <c r="F130" s="185" t="s">
        <v>928</v>
      </c>
      <c r="G130" s="11"/>
      <c r="H130" s="11"/>
      <c r="I130" s="186"/>
      <c r="J130" s="187">
        <f>BK130</f>
        <v>0</v>
      </c>
      <c r="K130" s="11"/>
      <c r="L130" s="183"/>
      <c r="M130" s="188"/>
      <c r="N130" s="189"/>
      <c r="O130" s="189"/>
      <c r="P130" s="190">
        <f>P131+P144</f>
        <v>0</v>
      </c>
      <c r="Q130" s="189"/>
      <c r="R130" s="190">
        <f>R131+R144</f>
        <v>3.3684517650000001</v>
      </c>
      <c r="S130" s="189"/>
      <c r="T130" s="191">
        <f>T131+T144</f>
        <v>0</v>
      </c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R130" s="184" t="s">
        <v>213</v>
      </c>
      <c r="AT130" s="192" t="s">
        <v>74</v>
      </c>
      <c r="AU130" s="192" t="s">
        <v>75</v>
      </c>
      <c r="AY130" s="184" t="s">
        <v>202</v>
      </c>
      <c r="BK130" s="193">
        <f>BK131+BK144</f>
        <v>0</v>
      </c>
    </row>
    <row r="131" s="11" customFormat="1" ht="22.8" customHeight="1">
      <c r="A131" s="11"/>
      <c r="B131" s="183"/>
      <c r="C131" s="11"/>
      <c r="D131" s="184" t="s">
        <v>74</v>
      </c>
      <c r="E131" s="217" t="s">
        <v>929</v>
      </c>
      <c r="F131" s="217" t="s">
        <v>930</v>
      </c>
      <c r="G131" s="11"/>
      <c r="H131" s="11"/>
      <c r="I131" s="186"/>
      <c r="J131" s="218">
        <f>BK131</f>
        <v>0</v>
      </c>
      <c r="K131" s="11"/>
      <c r="L131" s="183"/>
      <c r="M131" s="188"/>
      <c r="N131" s="189"/>
      <c r="O131" s="189"/>
      <c r="P131" s="190">
        <f>SUM(P132:P143)</f>
        <v>0</v>
      </c>
      <c r="Q131" s="189"/>
      <c r="R131" s="190">
        <f>SUM(R132:R143)</f>
        <v>0.035819999999999998</v>
      </c>
      <c r="S131" s="189"/>
      <c r="T131" s="191">
        <f>SUM(T132:T143)</f>
        <v>0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R131" s="184" t="s">
        <v>213</v>
      </c>
      <c r="AT131" s="192" t="s">
        <v>74</v>
      </c>
      <c r="AU131" s="192" t="s">
        <v>83</v>
      </c>
      <c r="AY131" s="184" t="s">
        <v>202</v>
      </c>
      <c r="BK131" s="193">
        <f>SUM(BK132:BK143)</f>
        <v>0</v>
      </c>
    </row>
    <row r="132" s="2" customFormat="1" ht="24.15" customHeight="1">
      <c r="A132" s="34"/>
      <c r="B132" s="160"/>
      <c r="C132" s="194" t="s">
        <v>83</v>
      </c>
      <c r="D132" s="194" t="s">
        <v>203</v>
      </c>
      <c r="E132" s="195" t="s">
        <v>931</v>
      </c>
      <c r="F132" s="196" t="s">
        <v>932</v>
      </c>
      <c r="G132" s="197" t="s">
        <v>272</v>
      </c>
      <c r="H132" s="198">
        <v>25</v>
      </c>
      <c r="I132" s="199"/>
      <c r="J132" s="200">
        <f>ROUND(I132*H132,2)</f>
        <v>0</v>
      </c>
      <c r="K132" s="201"/>
      <c r="L132" s="35"/>
      <c r="M132" s="202" t="s">
        <v>1</v>
      </c>
      <c r="N132" s="203" t="s">
        <v>41</v>
      </c>
      <c r="O132" s="78"/>
      <c r="P132" s="204">
        <f>O132*H132</f>
        <v>0</v>
      </c>
      <c r="Q132" s="204">
        <v>0</v>
      </c>
      <c r="R132" s="204">
        <f>Q132*H132</f>
        <v>0</v>
      </c>
      <c r="S132" s="204">
        <v>0</v>
      </c>
      <c r="T132" s="205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206" t="s">
        <v>207</v>
      </c>
      <c r="AT132" s="206" t="s">
        <v>203</v>
      </c>
      <c r="AU132" s="206" t="s">
        <v>115</v>
      </c>
      <c r="AY132" s="15" t="s">
        <v>202</v>
      </c>
      <c r="BE132" s="207">
        <f>IF(N132="základná",J132,0)</f>
        <v>0</v>
      </c>
      <c r="BF132" s="207">
        <f>IF(N132="znížená",J132,0)</f>
        <v>0</v>
      </c>
      <c r="BG132" s="207">
        <f>IF(N132="zákl. prenesená",J132,0)</f>
        <v>0</v>
      </c>
      <c r="BH132" s="207">
        <f>IF(N132="zníž. prenesená",J132,0)</f>
        <v>0</v>
      </c>
      <c r="BI132" s="207">
        <f>IF(N132="nulová",J132,0)</f>
        <v>0</v>
      </c>
      <c r="BJ132" s="15" t="s">
        <v>115</v>
      </c>
      <c r="BK132" s="207">
        <f>ROUND(I132*H132,2)</f>
        <v>0</v>
      </c>
      <c r="BL132" s="15" t="s">
        <v>207</v>
      </c>
      <c r="BM132" s="206" t="s">
        <v>2359</v>
      </c>
    </row>
    <row r="133" s="2" customFormat="1" ht="24.15" customHeight="1">
      <c r="A133" s="34"/>
      <c r="B133" s="160"/>
      <c r="C133" s="219" t="s">
        <v>115</v>
      </c>
      <c r="D133" s="219" t="s">
        <v>237</v>
      </c>
      <c r="E133" s="220" t="s">
        <v>934</v>
      </c>
      <c r="F133" s="221" t="s">
        <v>935</v>
      </c>
      <c r="G133" s="222" t="s">
        <v>272</v>
      </c>
      <c r="H133" s="223">
        <v>25</v>
      </c>
      <c r="I133" s="224"/>
      <c r="J133" s="225">
        <f>ROUND(I133*H133,2)</f>
        <v>0</v>
      </c>
      <c r="K133" s="226"/>
      <c r="L133" s="227"/>
      <c r="M133" s="228" t="s">
        <v>1</v>
      </c>
      <c r="N133" s="229" t="s">
        <v>41</v>
      </c>
      <c r="O133" s="78"/>
      <c r="P133" s="204">
        <f>O133*H133</f>
        <v>0</v>
      </c>
      <c r="Q133" s="204">
        <v>0.00011</v>
      </c>
      <c r="R133" s="204">
        <f>Q133*H133</f>
        <v>0.0027500000000000003</v>
      </c>
      <c r="S133" s="204">
        <v>0</v>
      </c>
      <c r="T133" s="205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06" t="s">
        <v>785</v>
      </c>
      <c r="AT133" s="206" t="s">
        <v>237</v>
      </c>
      <c r="AU133" s="206" t="s">
        <v>115</v>
      </c>
      <c r="AY133" s="15" t="s">
        <v>202</v>
      </c>
      <c r="BE133" s="207">
        <f>IF(N133="základná",J133,0)</f>
        <v>0</v>
      </c>
      <c r="BF133" s="207">
        <f>IF(N133="znížená",J133,0)</f>
        <v>0</v>
      </c>
      <c r="BG133" s="207">
        <f>IF(N133="zákl. prenesená",J133,0)</f>
        <v>0</v>
      </c>
      <c r="BH133" s="207">
        <f>IF(N133="zníž. prenesená",J133,0)</f>
        <v>0</v>
      </c>
      <c r="BI133" s="207">
        <f>IF(N133="nulová",J133,0)</f>
        <v>0</v>
      </c>
      <c r="BJ133" s="15" t="s">
        <v>115</v>
      </c>
      <c r="BK133" s="207">
        <f>ROUND(I133*H133,2)</f>
        <v>0</v>
      </c>
      <c r="BL133" s="15" t="s">
        <v>207</v>
      </c>
      <c r="BM133" s="206" t="s">
        <v>2360</v>
      </c>
    </row>
    <row r="134" s="2" customFormat="1" ht="21.75" customHeight="1">
      <c r="A134" s="34"/>
      <c r="B134" s="160"/>
      <c r="C134" s="194" t="s">
        <v>213</v>
      </c>
      <c r="D134" s="194" t="s">
        <v>203</v>
      </c>
      <c r="E134" s="195" t="s">
        <v>1105</v>
      </c>
      <c r="F134" s="196" t="s">
        <v>2361</v>
      </c>
      <c r="G134" s="197" t="s">
        <v>272</v>
      </c>
      <c r="H134" s="198">
        <v>20</v>
      </c>
      <c r="I134" s="199"/>
      <c r="J134" s="200">
        <f>ROUND(I134*H134,2)</f>
        <v>0</v>
      </c>
      <c r="K134" s="201"/>
      <c r="L134" s="35"/>
      <c r="M134" s="202" t="s">
        <v>1</v>
      </c>
      <c r="N134" s="203" t="s">
        <v>41</v>
      </c>
      <c r="O134" s="78"/>
      <c r="P134" s="204">
        <f>O134*H134</f>
        <v>0</v>
      </c>
      <c r="Q134" s="204">
        <v>0</v>
      </c>
      <c r="R134" s="204">
        <f>Q134*H134</f>
        <v>0</v>
      </c>
      <c r="S134" s="204">
        <v>0</v>
      </c>
      <c r="T134" s="205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6" t="s">
        <v>207</v>
      </c>
      <c r="AT134" s="206" t="s">
        <v>203</v>
      </c>
      <c r="AU134" s="206" t="s">
        <v>115</v>
      </c>
      <c r="AY134" s="15" t="s">
        <v>202</v>
      </c>
      <c r="BE134" s="207">
        <f>IF(N134="základná",J134,0)</f>
        <v>0</v>
      </c>
      <c r="BF134" s="207">
        <f>IF(N134="znížená",J134,0)</f>
        <v>0</v>
      </c>
      <c r="BG134" s="207">
        <f>IF(N134="zákl. prenesená",J134,0)</f>
        <v>0</v>
      </c>
      <c r="BH134" s="207">
        <f>IF(N134="zníž. prenesená",J134,0)</f>
        <v>0</v>
      </c>
      <c r="BI134" s="207">
        <f>IF(N134="nulová",J134,0)</f>
        <v>0</v>
      </c>
      <c r="BJ134" s="15" t="s">
        <v>115</v>
      </c>
      <c r="BK134" s="207">
        <f>ROUND(I134*H134,2)</f>
        <v>0</v>
      </c>
      <c r="BL134" s="15" t="s">
        <v>207</v>
      </c>
      <c r="BM134" s="206" t="s">
        <v>2362</v>
      </c>
    </row>
    <row r="135" s="2" customFormat="1" ht="16.5" customHeight="1">
      <c r="A135" s="34"/>
      <c r="B135" s="160"/>
      <c r="C135" s="219" t="s">
        <v>218</v>
      </c>
      <c r="D135" s="219" t="s">
        <v>237</v>
      </c>
      <c r="E135" s="220" t="s">
        <v>1107</v>
      </c>
      <c r="F135" s="221" t="s">
        <v>1108</v>
      </c>
      <c r="G135" s="222" t="s">
        <v>391</v>
      </c>
      <c r="H135" s="223">
        <v>20</v>
      </c>
      <c r="I135" s="224"/>
      <c r="J135" s="225">
        <f>ROUND(I135*H135,2)</f>
        <v>0</v>
      </c>
      <c r="K135" s="226"/>
      <c r="L135" s="227"/>
      <c r="M135" s="228" t="s">
        <v>1</v>
      </c>
      <c r="N135" s="229" t="s">
        <v>41</v>
      </c>
      <c r="O135" s="78"/>
      <c r="P135" s="204">
        <f>O135*H135</f>
        <v>0</v>
      </c>
      <c r="Q135" s="204">
        <v>0.001</v>
      </c>
      <c r="R135" s="204">
        <f>Q135*H135</f>
        <v>0.02</v>
      </c>
      <c r="S135" s="204">
        <v>0</v>
      </c>
      <c r="T135" s="205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6" t="s">
        <v>785</v>
      </c>
      <c r="AT135" s="206" t="s">
        <v>237</v>
      </c>
      <c r="AU135" s="206" t="s">
        <v>115</v>
      </c>
      <c r="AY135" s="15" t="s">
        <v>202</v>
      </c>
      <c r="BE135" s="207">
        <f>IF(N135="základná",J135,0)</f>
        <v>0</v>
      </c>
      <c r="BF135" s="207">
        <f>IF(N135="znížená",J135,0)</f>
        <v>0</v>
      </c>
      <c r="BG135" s="207">
        <f>IF(N135="zákl. prenesená",J135,0)</f>
        <v>0</v>
      </c>
      <c r="BH135" s="207">
        <f>IF(N135="zníž. prenesená",J135,0)</f>
        <v>0</v>
      </c>
      <c r="BI135" s="207">
        <f>IF(N135="nulová",J135,0)</f>
        <v>0</v>
      </c>
      <c r="BJ135" s="15" t="s">
        <v>115</v>
      </c>
      <c r="BK135" s="207">
        <f>ROUND(I135*H135,2)</f>
        <v>0</v>
      </c>
      <c r="BL135" s="15" t="s">
        <v>207</v>
      </c>
      <c r="BM135" s="206" t="s">
        <v>2363</v>
      </c>
    </row>
    <row r="136" s="2" customFormat="1" ht="24.15" customHeight="1">
      <c r="A136" s="34"/>
      <c r="B136" s="160"/>
      <c r="C136" s="194" t="s">
        <v>252</v>
      </c>
      <c r="D136" s="194" t="s">
        <v>203</v>
      </c>
      <c r="E136" s="195" t="s">
        <v>1109</v>
      </c>
      <c r="F136" s="196" t="s">
        <v>1110</v>
      </c>
      <c r="G136" s="197" t="s">
        <v>272</v>
      </c>
      <c r="H136" s="198">
        <v>4.7999999999999998</v>
      </c>
      <c r="I136" s="199"/>
      <c r="J136" s="200">
        <f>ROUND(I136*H136,2)</f>
        <v>0</v>
      </c>
      <c r="K136" s="201"/>
      <c r="L136" s="35"/>
      <c r="M136" s="202" t="s">
        <v>1</v>
      </c>
      <c r="N136" s="203" t="s">
        <v>41</v>
      </c>
      <c r="O136" s="78"/>
      <c r="P136" s="204">
        <f>O136*H136</f>
        <v>0</v>
      </c>
      <c r="Q136" s="204">
        <v>0</v>
      </c>
      <c r="R136" s="204">
        <f>Q136*H136</f>
        <v>0</v>
      </c>
      <c r="S136" s="204">
        <v>0</v>
      </c>
      <c r="T136" s="205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6" t="s">
        <v>207</v>
      </c>
      <c r="AT136" s="206" t="s">
        <v>203</v>
      </c>
      <c r="AU136" s="206" t="s">
        <v>115</v>
      </c>
      <c r="AY136" s="15" t="s">
        <v>202</v>
      </c>
      <c r="BE136" s="207">
        <f>IF(N136="základná",J136,0)</f>
        <v>0</v>
      </c>
      <c r="BF136" s="207">
        <f>IF(N136="znížená",J136,0)</f>
        <v>0</v>
      </c>
      <c r="BG136" s="207">
        <f>IF(N136="zákl. prenesená",J136,0)</f>
        <v>0</v>
      </c>
      <c r="BH136" s="207">
        <f>IF(N136="zníž. prenesená",J136,0)</f>
        <v>0</v>
      </c>
      <c r="BI136" s="207">
        <f>IF(N136="nulová",J136,0)</f>
        <v>0</v>
      </c>
      <c r="BJ136" s="15" t="s">
        <v>115</v>
      </c>
      <c r="BK136" s="207">
        <f>ROUND(I136*H136,2)</f>
        <v>0</v>
      </c>
      <c r="BL136" s="15" t="s">
        <v>207</v>
      </c>
      <c r="BM136" s="206" t="s">
        <v>2364</v>
      </c>
    </row>
    <row r="137" s="2" customFormat="1" ht="16.5" customHeight="1">
      <c r="A137" s="34"/>
      <c r="B137" s="160"/>
      <c r="C137" s="219" t="s">
        <v>256</v>
      </c>
      <c r="D137" s="219" t="s">
        <v>237</v>
      </c>
      <c r="E137" s="220" t="s">
        <v>1111</v>
      </c>
      <c r="F137" s="221" t="s">
        <v>1112</v>
      </c>
      <c r="G137" s="222" t="s">
        <v>391</v>
      </c>
      <c r="H137" s="223">
        <v>3</v>
      </c>
      <c r="I137" s="224"/>
      <c r="J137" s="225">
        <f>ROUND(I137*H137,2)</f>
        <v>0</v>
      </c>
      <c r="K137" s="226"/>
      <c r="L137" s="227"/>
      <c r="M137" s="228" t="s">
        <v>1</v>
      </c>
      <c r="N137" s="229" t="s">
        <v>41</v>
      </c>
      <c r="O137" s="78"/>
      <c r="P137" s="204">
        <f>O137*H137</f>
        <v>0</v>
      </c>
      <c r="Q137" s="204">
        <v>0.001</v>
      </c>
      <c r="R137" s="204">
        <f>Q137*H137</f>
        <v>0.0030000000000000001</v>
      </c>
      <c r="S137" s="204">
        <v>0</v>
      </c>
      <c r="T137" s="205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6" t="s">
        <v>936</v>
      </c>
      <c r="AT137" s="206" t="s">
        <v>237</v>
      </c>
      <c r="AU137" s="206" t="s">
        <v>115</v>
      </c>
      <c r="AY137" s="15" t="s">
        <v>202</v>
      </c>
      <c r="BE137" s="207">
        <f>IF(N137="základná",J137,0)</f>
        <v>0</v>
      </c>
      <c r="BF137" s="207">
        <f>IF(N137="znížená",J137,0)</f>
        <v>0</v>
      </c>
      <c r="BG137" s="207">
        <f>IF(N137="zákl. prenesená",J137,0)</f>
        <v>0</v>
      </c>
      <c r="BH137" s="207">
        <f>IF(N137="zníž. prenesená",J137,0)</f>
        <v>0</v>
      </c>
      <c r="BI137" s="207">
        <f>IF(N137="nulová",J137,0)</f>
        <v>0</v>
      </c>
      <c r="BJ137" s="15" t="s">
        <v>115</v>
      </c>
      <c r="BK137" s="207">
        <f>ROUND(I137*H137,2)</f>
        <v>0</v>
      </c>
      <c r="BL137" s="15" t="s">
        <v>936</v>
      </c>
      <c r="BM137" s="206" t="s">
        <v>2365</v>
      </c>
    </row>
    <row r="138" s="2" customFormat="1" ht="16.5" customHeight="1">
      <c r="A138" s="34"/>
      <c r="B138" s="160"/>
      <c r="C138" s="194" t="s">
        <v>262</v>
      </c>
      <c r="D138" s="194" t="s">
        <v>203</v>
      </c>
      <c r="E138" s="195" t="s">
        <v>1113</v>
      </c>
      <c r="F138" s="196" t="s">
        <v>1114</v>
      </c>
      <c r="G138" s="197" t="s">
        <v>240</v>
      </c>
      <c r="H138" s="198">
        <v>1</v>
      </c>
      <c r="I138" s="199"/>
      <c r="J138" s="200">
        <f>ROUND(I138*H138,2)</f>
        <v>0</v>
      </c>
      <c r="K138" s="201"/>
      <c r="L138" s="35"/>
      <c r="M138" s="202" t="s">
        <v>1</v>
      </c>
      <c r="N138" s="203" t="s">
        <v>41</v>
      </c>
      <c r="O138" s="78"/>
      <c r="P138" s="204">
        <f>O138*H138</f>
        <v>0</v>
      </c>
      <c r="Q138" s="204">
        <v>0</v>
      </c>
      <c r="R138" s="204">
        <f>Q138*H138</f>
        <v>0</v>
      </c>
      <c r="S138" s="204">
        <v>0</v>
      </c>
      <c r="T138" s="205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6" t="s">
        <v>207</v>
      </c>
      <c r="AT138" s="206" t="s">
        <v>203</v>
      </c>
      <c r="AU138" s="206" t="s">
        <v>115</v>
      </c>
      <c r="AY138" s="15" t="s">
        <v>202</v>
      </c>
      <c r="BE138" s="207">
        <f>IF(N138="základná",J138,0)</f>
        <v>0</v>
      </c>
      <c r="BF138" s="207">
        <f>IF(N138="znížená",J138,0)</f>
        <v>0</v>
      </c>
      <c r="BG138" s="207">
        <f>IF(N138="zákl. prenesená",J138,0)</f>
        <v>0</v>
      </c>
      <c r="BH138" s="207">
        <f>IF(N138="zníž. prenesená",J138,0)</f>
        <v>0</v>
      </c>
      <c r="BI138" s="207">
        <f>IF(N138="nulová",J138,0)</f>
        <v>0</v>
      </c>
      <c r="BJ138" s="15" t="s">
        <v>115</v>
      </c>
      <c r="BK138" s="207">
        <f>ROUND(I138*H138,2)</f>
        <v>0</v>
      </c>
      <c r="BL138" s="15" t="s">
        <v>207</v>
      </c>
      <c r="BM138" s="206" t="s">
        <v>2366</v>
      </c>
    </row>
    <row r="139" s="2" customFormat="1" ht="16.5" customHeight="1">
      <c r="A139" s="34"/>
      <c r="B139" s="160"/>
      <c r="C139" s="219" t="s">
        <v>241</v>
      </c>
      <c r="D139" s="219" t="s">
        <v>237</v>
      </c>
      <c r="E139" s="220" t="s">
        <v>1115</v>
      </c>
      <c r="F139" s="221" t="s">
        <v>1116</v>
      </c>
      <c r="G139" s="222" t="s">
        <v>240</v>
      </c>
      <c r="H139" s="223">
        <v>1</v>
      </c>
      <c r="I139" s="224"/>
      <c r="J139" s="225">
        <f>ROUND(I139*H139,2)</f>
        <v>0</v>
      </c>
      <c r="K139" s="226"/>
      <c r="L139" s="227"/>
      <c r="M139" s="228" t="s">
        <v>1</v>
      </c>
      <c r="N139" s="229" t="s">
        <v>41</v>
      </c>
      <c r="O139" s="78"/>
      <c r="P139" s="204">
        <f>O139*H139</f>
        <v>0</v>
      </c>
      <c r="Q139" s="204">
        <v>0.00014999999999999999</v>
      </c>
      <c r="R139" s="204">
        <f>Q139*H139</f>
        <v>0.00014999999999999999</v>
      </c>
      <c r="S139" s="204">
        <v>0</v>
      </c>
      <c r="T139" s="205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785</v>
      </c>
      <c r="AT139" s="206" t="s">
        <v>237</v>
      </c>
      <c r="AU139" s="206" t="s">
        <v>115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207</v>
      </c>
      <c r="BM139" s="206" t="s">
        <v>2367</v>
      </c>
    </row>
    <row r="140" s="2" customFormat="1" ht="16.5" customHeight="1">
      <c r="A140" s="34"/>
      <c r="B140" s="160"/>
      <c r="C140" s="194" t="s">
        <v>260</v>
      </c>
      <c r="D140" s="194" t="s">
        <v>203</v>
      </c>
      <c r="E140" s="195" t="s">
        <v>1117</v>
      </c>
      <c r="F140" s="196" t="s">
        <v>1118</v>
      </c>
      <c r="G140" s="197" t="s">
        <v>240</v>
      </c>
      <c r="H140" s="198">
        <v>2</v>
      </c>
      <c r="I140" s="199"/>
      <c r="J140" s="200">
        <f>ROUND(I140*H140,2)</f>
        <v>0</v>
      </c>
      <c r="K140" s="201"/>
      <c r="L140" s="35"/>
      <c r="M140" s="202" t="s">
        <v>1</v>
      </c>
      <c r="N140" s="203" t="s">
        <v>41</v>
      </c>
      <c r="O140" s="78"/>
      <c r="P140" s="204">
        <f>O140*H140</f>
        <v>0</v>
      </c>
      <c r="Q140" s="204">
        <v>0</v>
      </c>
      <c r="R140" s="204">
        <f>Q140*H140</f>
        <v>0</v>
      </c>
      <c r="S140" s="204">
        <v>0</v>
      </c>
      <c r="T140" s="20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207</v>
      </c>
      <c r="AT140" s="206" t="s">
        <v>203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207</v>
      </c>
      <c r="BM140" s="206" t="s">
        <v>2368</v>
      </c>
    </row>
    <row r="141" s="2" customFormat="1" ht="16.5" customHeight="1">
      <c r="A141" s="34"/>
      <c r="B141" s="160"/>
      <c r="C141" s="219" t="s">
        <v>274</v>
      </c>
      <c r="D141" s="219" t="s">
        <v>237</v>
      </c>
      <c r="E141" s="220" t="s">
        <v>1119</v>
      </c>
      <c r="F141" s="221" t="s">
        <v>1120</v>
      </c>
      <c r="G141" s="222" t="s">
        <v>240</v>
      </c>
      <c r="H141" s="223">
        <v>2</v>
      </c>
      <c r="I141" s="224"/>
      <c r="J141" s="225">
        <f>ROUND(I141*H141,2)</f>
        <v>0</v>
      </c>
      <c r="K141" s="226"/>
      <c r="L141" s="227"/>
      <c r="M141" s="228" t="s">
        <v>1</v>
      </c>
      <c r="N141" s="229" t="s">
        <v>41</v>
      </c>
      <c r="O141" s="78"/>
      <c r="P141" s="204">
        <f>O141*H141</f>
        <v>0</v>
      </c>
      <c r="Q141" s="204">
        <v>0.00021000000000000001</v>
      </c>
      <c r="R141" s="204">
        <f>Q141*H141</f>
        <v>0.00042000000000000002</v>
      </c>
      <c r="S141" s="204">
        <v>0</v>
      </c>
      <c r="T141" s="205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785</v>
      </c>
      <c r="AT141" s="206" t="s">
        <v>237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207</v>
      </c>
      <c r="BM141" s="206" t="s">
        <v>2369</v>
      </c>
    </row>
    <row r="142" s="2" customFormat="1" ht="21.75" customHeight="1">
      <c r="A142" s="34"/>
      <c r="B142" s="160"/>
      <c r="C142" s="194" t="s">
        <v>278</v>
      </c>
      <c r="D142" s="194" t="s">
        <v>203</v>
      </c>
      <c r="E142" s="195" t="s">
        <v>2370</v>
      </c>
      <c r="F142" s="196" t="s">
        <v>2371</v>
      </c>
      <c r="G142" s="197" t="s">
        <v>272</v>
      </c>
      <c r="H142" s="198">
        <v>50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</v>
      </c>
      <c r="T142" s="20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207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207</v>
      </c>
      <c r="BM142" s="206" t="s">
        <v>2372</v>
      </c>
    </row>
    <row r="143" s="2" customFormat="1" ht="16.5" customHeight="1">
      <c r="A143" s="34"/>
      <c r="B143" s="160"/>
      <c r="C143" s="219" t="s">
        <v>282</v>
      </c>
      <c r="D143" s="219" t="s">
        <v>237</v>
      </c>
      <c r="E143" s="220" t="s">
        <v>2373</v>
      </c>
      <c r="F143" s="221" t="s">
        <v>2374</v>
      </c>
      <c r="G143" s="222" t="s">
        <v>272</v>
      </c>
      <c r="H143" s="223">
        <v>50</v>
      </c>
      <c r="I143" s="224"/>
      <c r="J143" s="225">
        <f>ROUND(I143*H143,2)</f>
        <v>0</v>
      </c>
      <c r="K143" s="226"/>
      <c r="L143" s="227"/>
      <c r="M143" s="228" t="s">
        <v>1</v>
      </c>
      <c r="N143" s="229" t="s">
        <v>41</v>
      </c>
      <c r="O143" s="78"/>
      <c r="P143" s="204">
        <f>O143*H143</f>
        <v>0</v>
      </c>
      <c r="Q143" s="204">
        <v>0.00019000000000000001</v>
      </c>
      <c r="R143" s="204">
        <f>Q143*H143</f>
        <v>0.0094999999999999998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785</v>
      </c>
      <c r="AT143" s="206" t="s">
        <v>237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207</v>
      </c>
      <c r="BM143" s="206" t="s">
        <v>2375</v>
      </c>
    </row>
    <row r="144" s="11" customFormat="1" ht="22.8" customHeight="1">
      <c r="A144" s="11"/>
      <c r="B144" s="183"/>
      <c r="C144" s="11"/>
      <c r="D144" s="184" t="s">
        <v>74</v>
      </c>
      <c r="E144" s="217" t="s">
        <v>1037</v>
      </c>
      <c r="F144" s="217" t="s">
        <v>1038</v>
      </c>
      <c r="G144" s="11"/>
      <c r="H144" s="11"/>
      <c r="I144" s="186"/>
      <c r="J144" s="218">
        <f>BK144</f>
        <v>0</v>
      </c>
      <c r="K144" s="11"/>
      <c r="L144" s="183"/>
      <c r="M144" s="188"/>
      <c r="N144" s="189"/>
      <c r="O144" s="189"/>
      <c r="P144" s="190">
        <f>SUM(P145:P153)</f>
        <v>0</v>
      </c>
      <c r="Q144" s="189"/>
      <c r="R144" s="190">
        <f>SUM(R145:R153)</f>
        <v>3.3326317649999999</v>
      </c>
      <c r="S144" s="189"/>
      <c r="T144" s="191">
        <f>SUM(T145:T153)</f>
        <v>0</v>
      </c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R144" s="184" t="s">
        <v>213</v>
      </c>
      <c r="AT144" s="192" t="s">
        <v>74</v>
      </c>
      <c r="AU144" s="192" t="s">
        <v>83</v>
      </c>
      <c r="AY144" s="184" t="s">
        <v>202</v>
      </c>
      <c r="BK144" s="193">
        <f>SUM(BK145:BK153)</f>
        <v>0</v>
      </c>
    </row>
    <row r="145" s="2" customFormat="1" ht="16.5" customHeight="1">
      <c r="A145" s="34"/>
      <c r="B145" s="160"/>
      <c r="C145" s="194" t="s">
        <v>286</v>
      </c>
      <c r="D145" s="194" t="s">
        <v>203</v>
      </c>
      <c r="E145" s="195" t="s">
        <v>1042</v>
      </c>
      <c r="F145" s="196" t="s">
        <v>2333</v>
      </c>
      <c r="G145" s="197" t="s">
        <v>362</v>
      </c>
      <c r="H145" s="198">
        <v>1.45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2.2910357000000001</v>
      </c>
      <c r="R145" s="204">
        <f>Q145*H145</f>
        <v>3.322001765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218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218</v>
      </c>
      <c r="BM145" s="206" t="s">
        <v>2376</v>
      </c>
    </row>
    <row r="146" s="2" customFormat="1" ht="24.15" customHeight="1">
      <c r="A146" s="34"/>
      <c r="B146" s="160"/>
      <c r="C146" s="194" t="s">
        <v>290</v>
      </c>
      <c r="D146" s="194" t="s">
        <v>203</v>
      </c>
      <c r="E146" s="195" t="s">
        <v>1060</v>
      </c>
      <c r="F146" s="196" t="s">
        <v>1061</v>
      </c>
      <c r="G146" s="197" t="s">
        <v>272</v>
      </c>
      <c r="H146" s="198">
        <v>20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207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207</v>
      </c>
      <c r="BM146" s="206" t="s">
        <v>2377</v>
      </c>
    </row>
    <row r="147" s="2" customFormat="1" ht="16.5" customHeight="1">
      <c r="A147" s="34"/>
      <c r="B147" s="160"/>
      <c r="C147" s="194" t="s">
        <v>294</v>
      </c>
      <c r="D147" s="194" t="s">
        <v>203</v>
      </c>
      <c r="E147" s="195" t="s">
        <v>1063</v>
      </c>
      <c r="F147" s="196" t="s">
        <v>2338</v>
      </c>
      <c r="G147" s="197" t="s">
        <v>272</v>
      </c>
      <c r="H147" s="198">
        <v>2.5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207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207</v>
      </c>
      <c r="BM147" s="206" t="s">
        <v>2378</v>
      </c>
    </row>
    <row r="148" s="2" customFormat="1" ht="16.5" customHeight="1">
      <c r="A148" s="34"/>
      <c r="B148" s="160"/>
      <c r="C148" s="219" t="s">
        <v>298</v>
      </c>
      <c r="D148" s="219" t="s">
        <v>237</v>
      </c>
      <c r="E148" s="220" t="s">
        <v>1066</v>
      </c>
      <c r="F148" s="221" t="s">
        <v>1067</v>
      </c>
      <c r="G148" s="222" t="s">
        <v>362</v>
      </c>
      <c r="H148" s="223">
        <v>0.01</v>
      </c>
      <c r="I148" s="224"/>
      <c r="J148" s="225">
        <f>ROUND(I148*H148,2)</f>
        <v>0</v>
      </c>
      <c r="K148" s="226"/>
      <c r="L148" s="227"/>
      <c r="M148" s="228" t="s">
        <v>1</v>
      </c>
      <c r="N148" s="229" t="s">
        <v>41</v>
      </c>
      <c r="O148" s="78"/>
      <c r="P148" s="204">
        <f>O148*H148</f>
        <v>0</v>
      </c>
      <c r="Q148" s="204">
        <v>1</v>
      </c>
      <c r="R148" s="204">
        <f>Q148*H148</f>
        <v>0.01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785</v>
      </c>
      <c r="AT148" s="206" t="s">
        <v>237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207</v>
      </c>
      <c r="BM148" s="206" t="s">
        <v>2379</v>
      </c>
    </row>
    <row r="149" s="2" customFormat="1" ht="16.5" customHeight="1">
      <c r="A149" s="34"/>
      <c r="B149" s="160"/>
      <c r="C149" s="219" t="s">
        <v>302</v>
      </c>
      <c r="D149" s="219" t="s">
        <v>237</v>
      </c>
      <c r="E149" s="220" t="s">
        <v>1069</v>
      </c>
      <c r="F149" s="221" t="s">
        <v>1070</v>
      </c>
      <c r="G149" s="222" t="s">
        <v>272</v>
      </c>
      <c r="H149" s="223">
        <v>2.5</v>
      </c>
      <c r="I149" s="224"/>
      <c r="J149" s="225">
        <f>ROUND(I149*H149,2)</f>
        <v>0</v>
      </c>
      <c r="K149" s="226"/>
      <c r="L149" s="227"/>
      <c r="M149" s="228" t="s">
        <v>1</v>
      </c>
      <c r="N149" s="229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785</v>
      </c>
      <c r="AT149" s="206" t="s">
        <v>237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207</v>
      </c>
      <c r="BM149" s="206" t="s">
        <v>2380</v>
      </c>
    </row>
    <row r="150" s="2" customFormat="1" ht="24.15" customHeight="1">
      <c r="A150" s="34"/>
      <c r="B150" s="160"/>
      <c r="C150" s="194" t="s">
        <v>306</v>
      </c>
      <c r="D150" s="194" t="s">
        <v>203</v>
      </c>
      <c r="E150" s="195" t="s">
        <v>1072</v>
      </c>
      <c r="F150" s="196" t="s">
        <v>1073</v>
      </c>
      <c r="G150" s="197" t="s">
        <v>272</v>
      </c>
      <c r="H150" s="198">
        <v>3</v>
      </c>
      <c r="I150" s="199"/>
      <c r="J150" s="200">
        <f>ROUND(I150*H150,2)</f>
        <v>0</v>
      </c>
      <c r="K150" s="201"/>
      <c r="L150" s="35"/>
      <c r="M150" s="202" t="s">
        <v>1</v>
      </c>
      <c r="N150" s="203" t="s">
        <v>41</v>
      </c>
      <c r="O150" s="78"/>
      <c r="P150" s="204">
        <f>O150*H150</f>
        <v>0</v>
      </c>
      <c r="Q150" s="204">
        <v>0</v>
      </c>
      <c r="R150" s="204">
        <f>Q150*H150</f>
        <v>0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207</v>
      </c>
      <c r="AT150" s="206" t="s">
        <v>203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207</v>
      </c>
      <c r="BM150" s="206" t="s">
        <v>2381</v>
      </c>
    </row>
    <row r="151" s="2" customFormat="1" ht="24.15" customHeight="1">
      <c r="A151" s="34"/>
      <c r="B151" s="160"/>
      <c r="C151" s="219" t="s">
        <v>310</v>
      </c>
      <c r="D151" s="219" t="s">
        <v>237</v>
      </c>
      <c r="E151" s="220" t="s">
        <v>1075</v>
      </c>
      <c r="F151" s="221" t="s">
        <v>1076</v>
      </c>
      <c r="G151" s="222" t="s">
        <v>272</v>
      </c>
      <c r="H151" s="223">
        <v>3</v>
      </c>
      <c r="I151" s="224"/>
      <c r="J151" s="225">
        <f>ROUND(I151*H151,2)</f>
        <v>0</v>
      </c>
      <c r="K151" s="226"/>
      <c r="L151" s="227"/>
      <c r="M151" s="228" t="s">
        <v>1</v>
      </c>
      <c r="N151" s="229" t="s">
        <v>41</v>
      </c>
      <c r="O151" s="78"/>
      <c r="P151" s="204">
        <f>O151*H151</f>
        <v>0</v>
      </c>
      <c r="Q151" s="204">
        <v>0.00021000000000000001</v>
      </c>
      <c r="R151" s="204">
        <f>Q151*H151</f>
        <v>0.00063000000000000003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785</v>
      </c>
      <c r="AT151" s="206" t="s">
        <v>237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207</v>
      </c>
      <c r="BM151" s="206" t="s">
        <v>2382</v>
      </c>
    </row>
    <row r="152" s="2" customFormat="1" ht="33" customHeight="1">
      <c r="A152" s="34"/>
      <c r="B152" s="160"/>
      <c r="C152" s="194" t="s">
        <v>314</v>
      </c>
      <c r="D152" s="194" t="s">
        <v>203</v>
      </c>
      <c r="E152" s="195" t="s">
        <v>1078</v>
      </c>
      <c r="F152" s="196" t="s">
        <v>1079</v>
      </c>
      <c r="G152" s="197" t="s">
        <v>272</v>
      </c>
      <c r="H152" s="198">
        <v>20</v>
      </c>
      <c r="I152" s="199"/>
      <c r="J152" s="200">
        <f>ROUND(I152*H152,2)</f>
        <v>0</v>
      </c>
      <c r="K152" s="201"/>
      <c r="L152" s="35"/>
      <c r="M152" s="202" t="s">
        <v>1</v>
      </c>
      <c r="N152" s="203" t="s">
        <v>41</v>
      </c>
      <c r="O152" s="78"/>
      <c r="P152" s="204">
        <f>O152*H152</f>
        <v>0</v>
      </c>
      <c r="Q152" s="204">
        <v>0</v>
      </c>
      <c r="R152" s="204">
        <f>Q152*H152</f>
        <v>0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207</v>
      </c>
      <c r="AT152" s="206" t="s">
        <v>203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207</v>
      </c>
      <c r="BM152" s="206" t="s">
        <v>2383</v>
      </c>
    </row>
    <row r="153" s="2" customFormat="1" ht="33" customHeight="1">
      <c r="A153" s="34"/>
      <c r="B153" s="160"/>
      <c r="C153" s="194" t="s">
        <v>318</v>
      </c>
      <c r="D153" s="194" t="s">
        <v>203</v>
      </c>
      <c r="E153" s="195" t="s">
        <v>1081</v>
      </c>
      <c r="F153" s="196" t="s">
        <v>1082</v>
      </c>
      <c r="G153" s="197" t="s">
        <v>268</v>
      </c>
      <c r="H153" s="198">
        <v>7</v>
      </c>
      <c r="I153" s="199"/>
      <c r="J153" s="200">
        <f>ROUND(I153*H153,2)</f>
        <v>0</v>
      </c>
      <c r="K153" s="201"/>
      <c r="L153" s="35"/>
      <c r="M153" s="208" t="s">
        <v>1</v>
      </c>
      <c r="N153" s="209" t="s">
        <v>41</v>
      </c>
      <c r="O153" s="210"/>
      <c r="P153" s="211">
        <f>O153*H153</f>
        <v>0</v>
      </c>
      <c r="Q153" s="211">
        <v>0</v>
      </c>
      <c r="R153" s="211">
        <f>Q153*H153</f>
        <v>0</v>
      </c>
      <c r="S153" s="211">
        <v>0</v>
      </c>
      <c r="T153" s="212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207</v>
      </c>
      <c r="AT153" s="206" t="s">
        <v>203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207</v>
      </c>
      <c r="BM153" s="206" t="s">
        <v>2384</v>
      </c>
    </row>
    <row r="154" s="2" customFormat="1" ht="6.96" customHeight="1">
      <c r="A154" s="34"/>
      <c r="B154" s="61"/>
      <c r="C154" s="62"/>
      <c r="D154" s="62"/>
      <c r="E154" s="62"/>
      <c r="F154" s="62"/>
      <c r="G154" s="62"/>
      <c r="H154" s="62"/>
      <c r="I154" s="62"/>
      <c r="J154" s="62"/>
      <c r="K154" s="62"/>
      <c r="L154" s="35"/>
      <c r="M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</row>
  </sheetData>
  <autoFilter ref="C128:K153"/>
  <mergeCells count="14">
    <mergeCell ref="E7:H7"/>
    <mergeCell ref="E9:H9"/>
    <mergeCell ref="E18:H18"/>
    <mergeCell ref="E27:H27"/>
    <mergeCell ref="E85:H85"/>
    <mergeCell ref="E87:H87"/>
    <mergeCell ref="D103:F103"/>
    <mergeCell ref="D104:F104"/>
    <mergeCell ref="D105:F105"/>
    <mergeCell ref="D106:F106"/>
    <mergeCell ref="D107:F10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163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2385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J102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ROUND((SUM(BE102:BE109) + SUM(BE129:BE157)),  2)</f>
        <v>0</v>
      </c>
      <c r="G35" s="139"/>
      <c r="H35" s="139"/>
      <c r="I35" s="140">
        <v>0.23000000000000001</v>
      </c>
      <c r="J35" s="138">
        <f>ROUND(((SUM(BE102:BE109) + SUM(BE129:BE157))*I35),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ROUND((SUM(BF102:BF109) + SUM(BF129:BF157)),  2)</f>
        <v>0</v>
      </c>
      <c r="G36" s="34"/>
      <c r="H36" s="34"/>
      <c r="I36" s="142">
        <v>0.23000000000000001</v>
      </c>
      <c r="J36" s="141">
        <f>ROUND(((SUM(BF102:BF109) + SUM(BF129:BF157))*I36),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ROUND((SUM(BG102:BG109) + SUM(BG129:BG157)),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ROUND((SUM(BH102:BH109) + SUM(BH129:BH157)),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ROUND((SUM(BI102:BI109) + SUM(BI129:BI157)),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SO410.1 - INFORMAČNÝ A KAMEROVÝ SYSTÉM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J129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924</v>
      </c>
      <c r="E97" s="156"/>
      <c r="F97" s="156"/>
      <c r="G97" s="156"/>
      <c r="H97" s="156"/>
      <c r="I97" s="156"/>
      <c r="J97" s="157">
        <f>J130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2" customFormat="1" ht="19.92" customHeight="1">
      <c r="A98" s="12"/>
      <c r="B98" s="213"/>
      <c r="C98" s="12"/>
      <c r="D98" s="214" t="s">
        <v>925</v>
      </c>
      <c r="E98" s="215"/>
      <c r="F98" s="215"/>
      <c r="G98" s="215"/>
      <c r="H98" s="215"/>
      <c r="I98" s="215"/>
      <c r="J98" s="216">
        <f>J131</f>
        <v>0</v>
      </c>
      <c r="K98" s="12"/>
      <c r="L98" s="213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idden="1" s="12" customFormat="1" ht="19.92" customHeight="1">
      <c r="A99" s="12"/>
      <c r="B99" s="213"/>
      <c r="C99" s="12"/>
      <c r="D99" s="214" t="s">
        <v>926</v>
      </c>
      <c r="E99" s="215"/>
      <c r="F99" s="215"/>
      <c r="G99" s="215"/>
      <c r="H99" s="215"/>
      <c r="I99" s="215"/>
      <c r="J99" s="216">
        <f>J150</f>
        <v>0</v>
      </c>
      <c r="K99" s="12"/>
      <c r="L99" s="213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idden="1" s="2" customFormat="1" ht="21.84" customHeight="1">
      <c r="A100" s="34"/>
      <c r="B100" s="35"/>
      <c r="C100" s="34"/>
      <c r="D100" s="34"/>
      <c r="E100" s="34"/>
      <c r="F100" s="34"/>
      <c r="G100" s="34"/>
      <c r="H100" s="34"/>
      <c r="I100" s="34"/>
      <c r="J100" s="34"/>
      <c r="K100" s="34"/>
      <c r="L100" s="56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</row>
    <row r="101" hidden="1" s="2" customFormat="1" ht="6.96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hidden="1" s="2" customFormat="1" ht="29.28" customHeight="1">
      <c r="A102" s="34"/>
      <c r="B102" s="35"/>
      <c r="C102" s="153" t="s">
        <v>178</v>
      </c>
      <c r="D102" s="34"/>
      <c r="E102" s="34"/>
      <c r="F102" s="34"/>
      <c r="G102" s="34"/>
      <c r="H102" s="34"/>
      <c r="I102" s="34"/>
      <c r="J102" s="158">
        <f>ROUND(J103 + J104 + J105 + J106 + J107 + J108,2)</f>
        <v>0</v>
      </c>
      <c r="K102" s="34"/>
      <c r="L102" s="56"/>
      <c r="N102" s="159" t="s">
        <v>39</v>
      </c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hidden="1" s="2" customFormat="1" ht="18" customHeight="1">
      <c r="A103" s="34"/>
      <c r="B103" s="160"/>
      <c r="C103" s="161"/>
      <c r="D103" s="162" t="s">
        <v>179</v>
      </c>
      <c r="E103" s="163"/>
      <c r="F103" s="163"/>
      <c r="G103" s="161"/>
      <c r="H103" s="161"/>
      <c r="I103" s="161"/>
      <c r="J103" s="164">
        <v>0</v>
      </c>
      <c r="K103" s="161"/>
      <c r="L103" s="165"/>
      <c r="M103" s="166"/>
      <c r="N103" s="167" t="s">
        <v>41</v>
      </c>
      <c r="O103" s="166"/>
      <c r="P103" s="166"/>
      <c r="Q103" s="166"/>
      <c r="R103" s="166"/>
      <c r="S103" s="161"/>
      <c r="T103" s="161"/>
      <c r="U103" s="161"/>
      <c r="V103" s="161"/>
      <c r="W103" s="161"/>
      <c r="X103" s="161"/>
      <c r="Y103" s="161"/>
      <c r="Z103" s="161"/>
      <c r="AA103" s="161"/>
      <c r="AB103" s="161"/>
      <c r="AC103" s="161"/>
      <c r="AD103" s="161"/>
      <c r="AE103" s="161"/>
      <c r="AF103" s="166"/>
      <c r="AG103" s="166"/>
      <c r="AH103" s="166"/>
      <c r="AI103" s="166"/>
      <c r="AJ103" s="166"/>
      <c r="AK103" s="166"/>
      <c r="AL103" s="166"/>
      <c r="AM103" s="166"/>
      <c r="AN103" s="166"/>
      <c r="AO103" s="166"/>
      <c r="AP103" s="166"/>
      <c r="AQ103" s="166"/>
      <c r="AR103" s="166"/>
      <c r="AS103" s="166"/>
      <c r="AT103" s="166"/>
      <c r="AU103" s="166"/>
      <c r="AV103" s="166"/>
      <c r="AW103" s="166"/>
      <c r="AX103" s="166"/>
      <c r="AY103" s="168" t="s">
        <v>180</v>
      </c>
      <c r="AZ103" s="166"/>
      <c r="BA103" s="166"/>
      <c r="BB103" s="166"/>
      <c r="BC103" s="166"/>
      <c r="BD103" s="166"/>
      <c r="BE103" s="169">
        <f>IF(N103="základná",J103,0)</f>
        <v>0</v>
      </c>
      <c r="BF103" s="169">
        <f>IF(N103="znížená",J103,0)</f>
        <v>0</v>
      </c>
      <c r="BG103" s="169">
        <f>IF(N103="zákl. prenesená",J103,0)</f>
        <v>0</v>
      </c>
      <c r="BH103" s="169">
        <f>IF(N103="zníž. prenesená",J103,0)</f>
        <v>0</v>
      </c>
      <c r="BI103" s="169">
        <f>IF(N103="nulová",J103,0)</f>
        <v>0</v>
      </c>
      <c r="BJ103" s="168" t="s">
        <v>115</v>
      </c>
      <c r="BK103" s="166"/>
      <c r="BL103" s="166"/>
      <c r="BM103" s="166"/>
    </row>
    <row r="104" hidden="1" s="2" customFormat="1" ht="18" customHeight="1">
      <c r="A104" s="34"/>
      <c r="B104" s="160"/>
      <c r="C104" s="161"/>
      <c r="D104" s="162" t="s">
        <v>927</v>
      </c>
      <c r="E104" s="163"/>
      <c r="F104" s="163"/>
      <c r="G104" s="161"/>
      <c r="H104" s="161"/>
      <c r="I104" s="161"/>
      <c r="J104" s="164">
        <v>0</v>
      </c>
      <c r="K104" s="161"/>
      <c r="L104" s="165"/>
      <c r="M104" s="166"/>
      <c r="N104" s="167" t="s">
        <v>41</v>
      </c>
      <c r="O104" s="166"/>
      <c r="P104" s="166"/>
      <c r="Q104" s="166"/>
      <c r="R104" s="166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8" t="s">
        <v>180</v>
      </c>
      <c r="AZ104" s="166"/>
      <c r="BA104" s="166"/>
      <c r="BB104" s="166"/>
      <c r="BC104" s="166"/>
      <c r="BD104" s="166"/>
      <c r="BE104" s="169">
        <f>IF(N104="základná",J104,0)</f>
        <v>0</v>
      </c>
      <c r="BF104" s="169">
        <f>IF(N104="znížená",J104,0)</f>
        <v>0</v>
      </c>
      <c r="BG104" s="169">
        <f>IF(N104="zákl. prenesená",J104,0)</f>
        <v>0</v>
      </c>
      <c r="BH104" s="169">
        <f>IF(N104="zníž. prenesená",J104,0)</f>
        <v>0</v>
      </c>
      <c r="BI104" s="169">
        <f>IF(N104="nulová",J104,0)</f>
        <v>0</v>
      </c>
      <c r="BJ104" s="168" t="s">
        <v>115</v>
      </c>
      <c r="BK104" s="166"/>
      <c r="BL104" s="166"/>
      <c r="BM104" s="166"/>
    </row>
    <row r="105" hidden="1" s="2" customFormat="1" ht="18" customHeight="1">
      <c r="A105" s="34"/>
      <c r="B105" s="160"/>
      <c r="C105" s="161"/>
      <c r="D105" s="162" t="s">
        <v>182</v>
      </c>
      <c r="E105" s="163"/>
      <c r="F105" s="163"/>
      <c r="G105" s="161"/>
      <c r="H105" s="161"/>
      <c r="I105" s="161"/>
      <c r="J105" s="164">
        <v>0</v>
      </c>
      <c r="K105" s="161"/>
      <c r="L105" s="165"/>
      <c r="M105" s="166"/>
      <c r="N105" s="167" t="s">
        <v>41</v>
      </c>
      <c r="O105" s="166"/>
      <c r="P105" s="166"/>
      <c r="Q105" s="166"/>
      <c r="R105" s="166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6"/>
      <c r="AW105" s="166"/>
      <c r="AX105" s="166"/>
      <c r="AY105" s="168" t="s">
        <v>180</v>
      </c>
      <c r="AZ105" s="166"/>
      <c r="BA105" s="166"/>
      <c r="BB105" s="166"/>
      <c r="BC105" s="166"/>
      <c r="BD105" s="166"/>
      <c r="BE105" s="169">
        <f>IF(N105="základná",J105,0)</f>
        <v>0</v>
      </c>
      <c r="BF105" s="169">
        <f>IF(N105="znížená",J105,0)</f>
        <v>0</v>
      </c>
      <c r="BG105" s="169">
        <f>IF(N105="zákl. prenesená",J105,0)</f>
        <v>0</v>
      </c>
      <c r="BH105" s="169">
        <f>IF(N105="zníž. prenesená",J105,0)</f>
        <v>0</v>
      </c>
      <c r="BI105" s="169">
        <f>IF(N105="nulová",J105,0)</f>
        <v>0</v>
      </c>
      <c r="BJ105" s="168" t="s">
        <v>115</v>
      </c>
      <c r="BK105" s="166"/>
      <c r="BL105" s="166"/>
      <c r="BM105" s="166"/>
    </row>
    <row r="106" hidden="1" s="2" customFormat="1" ht="18" customHeight="1">
      <c r="A106" s="34"/>
      <c r="B106" s="160"/>
      <c r="C106" s="161"/>
      <c r="D106" s="162" t="s">
        <v>183</v>
      </c>
      <c r="E106" s="163"/>
      <c r="F106" s="163"/>
      <c r="G106" s="161"/>
      <c r="H106" s="161"/>
      <c r="I106" s="161"/>
      <c r="J106" s="164">
        <v>0</v>
      </c>
      <c r="K106" s="161"/>
      <c r="L106" s="165"/>
      <c r="M106" s="166"/>
      <c r="N106" s="167" t="s">
        <v>41</v>
      </c>
      <c r="O106" s="166"/>
      <c r="P106" s="166"/>
      <c r="Q106" s="166"/>
      <c r="R106" s="166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168" t="s">
        <v>180</v>
      </c>
      <c r="AZ106" s="166"/>
      <c r="BA106" s="166"/>
      <c r="BB106" s="166"/>
      <c r="BC106" s="166"/>
      <c r="BD106" s="166"/>
      <c r="BE106" s="169">
        <f>IF(N106="základná",J106,0)</f>
        <v>0</v>
      </c>
      <c r="BF106" s="169">
        <f>IF(N106="znížená",J106,0)</f>
        <v>0</v>
      </c>
      <c r="BG106" s="169">
        <f>IF(N106="zákl. prenesená",J106,0)</f>
        <v>0</v>
      </c>
      <c r="BH106" s="169">
        <f>IF(N106="zníž. prenesená",J106,0)</f>
        <v>0</v>
      </c>
      <c r="BI106" s="169">
        <f>IF(N106="nulová",J106,0)</f>
        <v>0</v>
      </c>
      <c r="BJ106" s="168" t="s">
        <v>115</v>
      </c>
      <c r="BK106" s="166"/>
      <c r="BL106" s="166"/>
      <c r="BM106" s="166"/>
    </row>
    <row r="107" hidden="1" s="2" customFormat="1" ht="18" customHeight="1">
      <c r="A107" s="34"/>
      <c r="B107" s="160"/>
      <c r="C107" s="161"/>
      <c r="D107" s="162" t="s">
        <v>328</v>
      </c>
      <c r="E107" s="163"/>
      <c r="F107" s="163"/>
      <c r="G107" s="161"/>
      <c r="H107" s="161"/>
      <c r="I107" s="161"/>
      <c r="J107" s="164">
        <v>0</v>
      </c>
      <c r="K107" s="161"/>
      <c r="L107" s="165"/>
      <c r="M107" s="166"/>
      <c r="N107" s="167" t="s">
        <v>41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180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115</v>
      </c>
      <c r="BK107" s="166"/>
      <c r="BL107" s="166"/>
      <c r="BM107" s="166"/>
    </row>
    <row r="108" hidden="1" s="2" customFormat="1" ht="18" customHeight="1">
      <c r="A108" s="34"/>
      <c r="B108" s="160"/>
      <c r="C108" s="161"/>
      <c r="D108" s="163" t="s">
        <v>185</v>
      </c>
      <c r="E108" s="161"/>
      <c r="F108" s="161"/>
      <c r="G108" s="161"/>
      <c r="H108" s="161"/>
      <c r="I108" s="161"/>
      <c r="J108" s="164">
        <f>ROUND(J30*T108,2)</f>
        <v>0</v>
      </c>
      <c r="K108" s="161"/>
      <c r="L108" s="165"/>
      <c r="M108" s="166"/>
      <c r="N108" s="167" t="s">
        <v>41</v>
      </c>
      <c r="O108" s="166"/>
      <c r="P108" s="166"/>
      <c r="Q108" s="166"/>
      <c r="R108" s="166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8" t="s">
        <v>186</v>
      </c>
      <c r="AZ108" s="166"/>
      <c r="BA108" s="166"/>
      <c r="BB108" s="166"/>
      <c r="BC108" s="166"/>
      <c r="BD108" s="166"/>
      <c r="BE108" s="169">
        <f>IF(N108="základná",J108,0)</f>
        <v>0</v>
      </c>
      <c r="BF108" s="169">
        <f>IF(N108="znížená",J108,0)</f>
        <v>0</v>
      </c>
      <c r="BG108" s="169">
        <f>IF(N108="zákl. prenesená",J108,0)</f>
        <v>0</v>
      </c>
      <c r="BH108" s="169">
        <f>IF(N108="zníž. prenesená",J108,0)</f>
        <v>0</v>
      </c>
      <c r="BI108" s="169">
        <f>IF(N108="nulová",J108,0)</f>
        <v>0</v>
      </c>
      <c r="BJ108" s="168" t="s">
        <v>115</v>
      </c>
      <c r="BK108" s="166"/>
      <c r="BL108" s="166"/>
      <c r="BM108" s="166"/>
    </row>
    <row r="109" hidden="1" s="2" customForma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 s="2" customFormat="1" ht="29.28" customHeight="1">
      <c r="A110" s="34"/>
      <c r="B110" s="35"/>
      <c r="C110" s="170" t="s">
        <v>187</v>
      </c>
      <c r="D110" s="143"/>
      <c r="E110" s="143"/>
      <c r="F110" s="143"/>
      <c r="G110" s="143"/>
      <c r="H110" s="143"/>
      <c r="I110" s="143"/>
      <c r="J110" s="171">
        <f>ROUND(J96+J102,2)</f>
        <v>0</v>
      </c>
      <c r="K110" s="143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hidden="1" s="2" customFormat="1" ht="6.96" customHeight="1">
      <c r="A111" s="34"/>
      <c r="B111" s="61"/>
      <c r="C111" s="62"/>
      <c r="D111" s="62"/>
      <c r="E111" s="62"/>
      <c r="F111" s="62"/>
      <c r="G111" s="62"/>
      <c r="H111" s="62"/>
      <c r="I111" s="62"/>
      <c r="J111" s="62"/>
      <c r="K111" s="62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hidden="1"/>
    <row r="113" hidden="1"/>
    <row r="114" hidden="1"/>
    <row r="115" s="2" customFormat="1" ht="6.96" customHeight="1">
      <c r="A115" s="34"/>
      <c r="B115" s="63"/>
      <c r="C115" s="64"/>
      <c r="D115" s="64"/>
      <c r="E115" s="64"/>
      <c r="F115" s="64"/>
      <c r="G115" s="64"/>
      <c r="H115" s="64"/>
      <c r="I115" s="64"/>
      <c r="J115" s="64"/>
      <c r="K115" s="6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="2" customFormat="1" ht="24.96" customHeight="1">
      <c r="A116" s="34"/>
      <c r="B116" s="35"/>
      <c r="C116" s="19" t="s">
        <v>188</v>
      </c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6.96" customHeight="1">
      <c r="A117" s="34"/>
      <c r="B117" s="35"/>
      <c r="C117" s="34"/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12" customHeight="1">
      <c r="A118" s="34"/>
      <c r="B118" s="35"/>
      <c r="C118" s="28" t="s">
        <v>15</v>
      </c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6.5" customHeight="1">
      <c r="A119" s="34"/>
      <c r="B119" s="35"/>
      <c r="C119" s="34"/>
      <c r="D119" s="34"/>
      <c r="E119" s="130" t="str">
        <f>E7</f>
        <v>Tlačiarne – úprava dopravnej infraštruktúry - Mesto Košice</v>
      </c>
      <c r="F119" s="28"/>
      <c r="G119" s="28"/>
      <c r="H119" s="28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2" customHeight="1">
      <c r="A120" s="34"/>
      <c r="B120" s="35"/>
      <c r="C120" s="28" t="s">
        <v>168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6.5" customHeight="1">
      <c r="A121" s="34"/>
      <c r="B121" s="35"/>
      <c r="C121" s="34"/>
      <c r="D121" s="34"/>
      <c r="E121" s="68" t="str">
        <f>E9</f>
        <v>SO410.1 - INFORMAČNÝ A KAMEROVÝ SYSTÉM</v>
      </c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6.96" customHeight="1">
      <c r="A122" s="34"/>
      <c r="B122" s="35"/>
      <c r="C122" s="34"/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2" customHeight="1">
      <c r="A123" s="34"/>
      <c r="B123" s="35"/>
      <c r="C123" s="28" t="s">
        <v>19</v>
      </c>
      <c r="D123" s="34"/>
      <c r="E123" s="34"/>
      <c r="F123" s="23" t="str">
        <f>F12</f>
        <v>ul. Letná, Košice</v>
      </c>
      <c r="G123" s="34"/>
      <c r="H123" s="34"/>
      <c r="I123" s="28" t="s">
        <v>21</v>
      </c>
      <c r="J123" s="70" t="str">
        <f>IF(J12="","",J12)</f>
        <v>9. 8. 2026</v>
      </c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5.65" customHeight="1">
      <c r="A125" s="34"/>
      <c r="B125" s="35"/>
      <c r="C125" s="28" t="s">
        <v>23</v>
      </c>
      <c r="D125" s="34"/>
      <c r="E125" s="34"/>
      <c r="F125" s="23" t="str">
        <f>E15</f>
        <v>Mesto Košice, Trieda SNP 48/A, 04011 Košice</v>
      </c>
      <c r="G125" s="34"/>
      <c r="H125" s="34"/>
      <c r="I125" s="28" t="s">
        <v>29</v>
      </c>
      <c r="J125" s="32" t="str">
        <f>E21</f>
        <v>d.g.A design graphic architecture s.r.o</v>
      </c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5.15" customHeight="1">
      <c r="A126" s="34"/>
      <c r="B126" s="35"/>
      <c r="C126" s="28" t="s">
        <v>27</v>
      </c>
      <c r="D126" s="34"/>
      <c r="E126" s="34"/>
      <c r="F126" s="23" t="str">
        <f>IF(E18="","",E18)</f>
        <v>Vyplň údaj</v>
      </c>
      <c r="G126" s="34"/>
      <c r="H126" s="34"/>
      <c r="I126" s="28" t="s">
        <v>32</v>
      </c>
      <c r="J126" s="32" t="str">
        <f>E24</f>
        <v xml:space="preserve"> 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0.32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10" customFormat="1" ht="29.28" customHeight="1">
      <c r="A128" s="172"/>
      <c r="B128" s="173"/>
      <c r="C128" s="174" t="s">
        <v>189</v>
      </c>
      <c r="D128" s="175" t="s">
        <v>60</v>
      </c>
      <c r="E128" s="175" t="s">
        <v>56</v>
      </c>
      <c r="F128" s="175" t="s">
        <v>57</v>
      </c>
      <c r="G128" s="175" t="s">
        <v>190</v>
      </c>
      <c r="H128" s="175" t="s">
        <v>191</v>
      </c>
      <c r="I128" s="175" t="s">
        <v>192</v>
      </c>
      <c r="J128" s="176" t="s">
        <v>174</v>
      </c>
      <c r="K128" s="177" t="s">
        <v>193</v>
      </c>
      <c r="L128" s="178"/>
      <c r="M128" s="87" t="s">
        <v>1</v>
      </c>
      <c r="N128" s="88" t="s">
        <v>39</v>
      </c>
      <c r="O128" s="88" t="s">
        <v>194</v>
      </c>
      <c r="P128" s="88" t="s">
        <v>195</v>
      </c>
      <c r="Q128" s="88" t="s">
        <v>196</v>
      </c>
      <c r="R128" s="88" t="s">
        <v>197</v>
      </c>
      <c r="S128" s="88" t="s">
        <v>198</v>
      </c>
      <c r="T128" s="89" t="s">
        <v>199</v>
      </c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</row>
    <row r="129" s="2" customFormat="1" ht="22.8" customHeight="1">
      <c r="A129" s="34"/>
      <c r="B129" s="35"/>
      <c r="C129" s="94" t="s">
        <v>170</v>
      </c>
      <c r="D129" s="34"/>
      <c r="E129" s="34"/>
      <c r="F129" s="34"/>
      <c r="G129" s="34"/>
      <c r="H129" s="34"/>
      <c r="I129" s="34"/>
      <c r="J129" s="179">
        <f>BK129</f>
        <v>0</v>
      </c>
      <c r="K129" s="34"/>
      <c r="L129" s="35"/>
      <c r="M129" s="90"/>
      <c r="N129" s="74"/>
      <c r="O129" s="91"/>
      <c r="P129" s="180">
        <f>P130</f>
        <v>0</v>
      </c>
      <c r="Q129" s="91"/>
      <c r="R129" s="180">
        <f>R130</f>
        <v>12.938803240000002</v>
      </c>
      <c r="S129" s="91"/>
      <c r="T129" s="181">
        <f>T130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T129" s="15" t="s">
        <v>74</v>
      </c>
      <c r="AU129" s="15" t="s">
        <v>176</v>
      </c>
      <c r="BK129" s="182">
        <f>BK130</f>
        <v>0</v>
      </c>
    </row>
    <row r="130" s="11" customFormat="1" ht="25.92" customHeight="1">
      <c r="A130" s="11"/>
      <c r="B130" s="183"/>
      <c r="C130" s="11"/>
      <c r="D130" s="184" t="s">
        <v>74</v>
      </c>
      <c r="E130" s="185" t="s">
        <v>237</v>
      </c>
      <c r="F130" s="185" t="s">
        <v>928</v>
      </c>
      <c r="G130" s="11"/>
      <c r="H130" s="11"/>
      <c r="I130" s="186"/>
      <c r="J130" s="187">
        <f>BK130</f>
        <v>0</v>
      </c>
      <c r="K130" s="11"/>
      <c r="L130" s="183"/>
      <c r="M130" s="188"/>
      <c r="N130" s="189"/>
      <c r="O130" s="189"/>
      <c r="P130" s="190">
        <f>P131+P150</f>
        <v>0</v>
      </c>
      <c r="Q130" s="189"/>
      <c r="R130" s="190">
        <f>R131+R150</f>
        <v>12.938803240000002</v>
      </c>
      <c r="S130" s="189"/>
      <c r="T130" s="191">
        <f>T131+T150</f>
        <v>0</v>
      </c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R130" s="184" t="s">
        <v>213</v>
      </c>
      <c r="AT130" s="192" t="s">
        <v>74</v>
      </c>
      <c r="AU130" s="192" t="s">
        <v>75</v>
      </c>
      <c r="AY130" s="184" t="s">
        <v>202</v>
      </c>
      <c r="BK130" s="193">
        <f>BK131+BK150</f>
        <v>0</v>
      </c>
    </row>
    <row r="131" s="11" customFormat="1" ht="22.8" customHeight="1">
      <c r="A131" s="11"/>
      <c r="B131" s="183"/>
      <c r="C131" s="11"/>
      <c r="D131" s="184" t="s">
        <v>74</v>
      </c>
      <c r="E131" s="217" t="s">
        <v>929</v>
      </c>
      <c r="F131" s="217" t="s">
        <v>930</v>
      </c>
      <c r="G131" s="11"/>
      <c r="H131" s="11"/>
      <c r="I131" s="186"/>
      <c r="J131" s="218">
        <f>BK131</f>
        <v>0</v>
      </c>
      <c r="K131" s="11"/>
      <c r="L131" s="183"/>
      <c r="M131" s="188"/>
      <c r="N131" s="189"/>
      <c r="O131" s="189"/>
      <c r="P131" s="190">
        <f>SUM(P132:P149)</f>
        <v>0</v>
      </c>
      <c r="Q131" s="189"/>
      <c r="R131" s="190">
        <f>SUM(R132:R149)</f>
        <v>0.044247999999999996</v>
      </c>
      <c r="S131" s="189"/>
      <c r="T131" s="191">
        <f>SUM(T132:T149)</f>
        <v>0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R131" s="184" t="s">
        <v>213</v>
      </c>
      <c r="AT131" s="192" t="s">
        <v>74</v>
      </c>
      <c r="AU131" s="192" t="s">
        <v>83</v>
      </c>
      <c r="AY131" s="184" t="s">
        <v>202</v>
      </c>
      <c r="BK131" s="193">
        <f>SUM(BK132:BK149)</f>
        <v>0</v>
      </c>
    </row>
    <row r="132" s="2" customFormat="1" ht="24.15" customHeight="1">
      <c r="A132" s="34"/>
      <c r="B132" s="160"/>
      <c r="C132" s="194" t="s">
        <v>83</v>
      </c>
      <c r="D132" s="194" t="s">
        <v>203</v>
      </c>
      <c r="E132" s="195" t="s">
        <v>931</v>
      </c>
      <c r="F132" s="196" t="s">
        <v>932</v>
      </c>
      <c r="G132" s="197" t="s">
        <v>272</v>
      </c>
      <c r="H132" s="198">
        <v>60</v>
      </c>
      <c r="I132" s="199"/>
      <c r="J132" s="200">
        <f>ROUND(I132*H132,2)</f>
        <v>0</v>
      </c>
      <c r="K132" s="201"/>
      <c r="L132" s="35"/>
      <c r="M132" s="202" t="s">
        <v>1</v>
      </c>
      <c r="N132" s="203" t="s">
        <v>41</v>
      </c>
      <c r="O132" s="78"/>
      <c r="P132" s="204">
        <f>O132*H132</f>
        <v>0</v>
      </c>
      <c r="Q132" s="204">
        <v>0</v>
      </c>
      <c r="R132" s="204">
        <f>Q132*H132</f>
        <v>0</v>
      </c>
      <c r="S132" s="204">
        <v>0</v>
      </c>
      <c r="T132" s="205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206" t="s">
        <v>207</v>
      </c>
      <c r="AT132" s="206" t="s">
        <v>203</v>
      </c>
      <c r="AU132" s="206" t="s">
        <v>115</v>
      </c>
      <c r="AY132" s="15" t="s">
        <v>202</v>
      </c>
      <c r="BE132" s="207">
        <f>IF(N132="základná",J132,0)</f>
        <v>0</v>
      </c>
      <c r="BF132" s="207">
        <f>IF(N132="znížená",J132,0)</f>
        <v>0</v>
      </c>
      <c r="BG132" s="207">
        <f>IF(N132="zákl. prenesená",J132,0)</f>
        <v>0</v>
      </c>
      <c r="BH132" s="207">
        <f>IF(N132="zníž. prenesená",J132,0)</f>
        <v>0</v>
      </c>
      <c r="BI132" s="207">
        <f>IF(N132="nulová",J132,0)</f>
        <v>0</v>
      </c>
      <c r="BJ132" s="15" t="s">
        <v>115</v>
      </c>
      <c r="BK132" s="207">
        <f>ROUND(I132*H132,2)</f>
        <v>0</v>
      </c>
      <c r="BL132" s="15" t="s">
        <v>207</v>
      </c>
      <c r="BM132" s="206" t="s">
        <v>2386</v>
      </c>
    </row>
    <row r="133" s="2" customFormat="1" ht="24.15" customHeight="1">
      <c r="A133" s="34"/>
      <c r="B133" s="160"/>
      <c r="C133" s="219" t="s">
        <v>115</v>
      </c>
      <c r="D133" s="219" t="s">
        <v>237</v>
      </c>
      <c r="E133" s="220" t="s">
        <v>934</v>
      </c>
      <c r="F133" s="221" t="s">
        <v>935</v>
      </c>
      <c r="G133" s="222" t="s">
        <v>272</v>
      </c>
      <c r="H133" s="223">
        <v>60</v>
      </c>
      <c r="I133" s="224"/>
      <c r="J133" s="225">
        <f>ROUND(I133*H133,2)</f>
        <v>0</v>
      </c>
      <c r="K133" s="226"/>
      <c r="L133" s="227"/>
      <c r="M133" s="228" t="s">
        <v>1</v>
      </c>
      <c r="N133" s="229" t="s">
        <v>41</v>
      </c>
      <c r="O133" s="78"/>
      <c r="P133" s="204">
        <f>O133*H133</f>
        <v>0</v>
      </c>
      <c r="Q133" s="204">
        <v>0.00011</v>
      </c>
      <c r="R133" s="204">
        <f>Q133*H133</f>
        <v>0.0066</v>
      </c>
      <c r="S133" s="204">
        <v>0</v>
      </c>
      <c r="T133" s="205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06" t="s">
        <v>785</v>
      </c>
      <c r="AT133" s="206" t="s">
        <v>237</v>
      </c>
      <c r="AU133" s="206" t="s">
        <v>115</v>
      </c>
      <c r="AY133" s="15" t="s">
        <v>202</v>
      </c>
      <c r="BE133" s="207">
        <f>IF(N133="základná",J133,0)</f>
        <v>0</v>
      </c>
      <c r="BF133" s="207">
        <f>IF(N133="znížená",J133,0)</f>
        <v>0</v>
      </c>
      <c r="BG133" s="207">
        <f>IF(N133="zákl. prenesená",J133,0)</f>
        <v>0</v>
      </c>
      <c r="BH133" s="207">
        <f>IF(N133="zníž. prenesená",J133,0)</f>
        <v>0</v>
      </c>
      <c r="BI133" s="207">
        <f>IF(N133="nulová",J133,0)</f>
        <v>0</v>
      </c>
      <c r="BJ133" s="15" t="s">
        <v>115</v>
      </c>
      <c r="BK133" s="207">
        <f>ROUND(I133*H133,2)</f>
        <v>0</v>
      </c>
      <c r="BL133" s="15" t="s">
        <v>207</v>
      </c>
      <c r="BM133" s="206" t="s">
        <v>2387</v>
      </c>
    </row>
    <row r="134" s="2" customFormat="1" ht="24.15" customHeight="1">
      <c r="A134" s="34"/>
      <c r="B134" s="160"/>
      <c r="C134" s="194" t="s">
        <v>290</v>
      </c>
      <c r="D134" s="194" t="s">
        <v>203</v>
      </c>
      <c r="E134" s="195" t="s">
        <v>2388</v>
      </c>
      <c r="F134" s="196" t="s">
        <v>2389</v>
      </c>
      <c r="G134" s="197" t="s">
        <v>240</v>
      </c>
      <c r="H134" s="198">
        <v>18</v>
      </c>
      <c r="I134" s="199"/>
      <c r="J134" s="200">
        <f>ROUND(I134*H134,2)</f>
        <v>0</v>
      </c>
      <c r="K134" s="201"/>
      <c r="L134" s="35"/>
      <c r="M134" s="202" t="s">
        <v>1</v>
      </c>
      <c r="N134" s="203" t="s">
        <v>41</v>
      </c>
      <c r="O134" s="78"/>
      <c r="P134" s="204">
        <f>O134*H134</f>
        <v>0</v>
      </c>
      <c r="Q134" s="204">
        <v>0</v>
      </c>
      <c r="R134" s="204">
        <f>Q134*H134</f>
        <v>0</v>
      </c>
      <c r="S134" s="204">
        <v>0</v>
      </c>
      <c r="T134" s="205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6" t="s">
        <v>207</v>
      </c>
      <c r="AT134" s="206" t="s">
        <v>203</v>
      </c>
      <c r="AU134" s="206" t="s">
        <v>115</v>
      </c>
      <c r="AY134" s="15" t="s">
        <v>202</v>
      </c>
      <c r="BE134" s="207">
        <f>IF(N134="základná",J134,0)</f>
        <v>0</v>
      </c>
      <c r="BF134" s="207">
        <f>IF(N134="znížená",J134,0)</f>
        <v>0</v>
      </c>
      <c r="BG134" s="207">
        <f>IF(N134="zákl. prenesená",J134,0)</f>
        <v>0</v>
      </c>
      <c r="BH134" s="207">
        <f>IF(N134="zníž. prenesená",J134,0)</f>
        <v>0</v>
      </c>
      <c r="BI134" s="207">
        <f>IF(N134="nulová",J134,0)</f>
        <v>0</v>
      </c>
      <c r="BJ134" s="15" t="s">
        <v>115</v>
      </c>
      <c r="BK134" s="207">
        <f>ROUND(I134*H134,2)</f>
        <v>0</v>
      </c>
      <c r="BL134" s="15" t="s">
        <v>207</v>
      </c>
      <c r="BM134" s="206" t="s">
        <v>2390</v>
      </c>
    </row>
    <row r="135" s="2" customFormat="1" ht="16.5" customHeight="1">
      <c r="A135" s="34"/>
      <c r="B135" s="160"/>
      <c r="C135" s="219" t="s">
        <v>294</v>
      </c>
      <c r="D135" s="219" t="s">
        <v>237</v>
      </c>
      <c r="E135" s="220" t="s">
        <v>2391</v>
      </c>
      <c r="F135" s="221" t="s">
        <v>2392</v>
      </c>
      <c r="G135" s="222" t="s">
        <v>240</v>
      </c>
      <c r="H135" s="223">
        <v>18</v>
      </c>
      <c r="I135" s="224"/>
      <c r="J135" s="225">
        <f>ROUND(I135*H135,2)</f>
        <v>0</v>
      </c>
      <c r="K135" s="226"/>
      <c r="L135" s="227"/>
      <c r="M135" s="228" t="s">
        <v>1</v>
      </c>
      <c r="N135" s="229" t="s">
        <v>41</v>
      </c>
      <c r="O135" s="78"/>
      <c r="P135" s="204">
        <f>O135*H135</f>
        <v>0</v>
      </c>
      <c r="Q135" s="204">
        <v>3.0000000000000001E-05</v>
      </c>
      <c r="R135" s="204">
        <f>Q135*H135</f>
        <v>0.00054000000000000001</v>
      </c>
      <c r="S135" s="204">
        <v>0</v>
      </c>
      <c r="T135" s="205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6" t="s">
        <v>936</v>
      </c>
      <c r="AT135" s="206" t="s">
        <v>237</v>
      </c>
      <c r="AU135" s="206" t="s">
        <v>115</v>
      </c>
      <c r="AY135" s="15" t="s">
        <v>202</v>
      </c>
      <c r="BE135" s="207">
        <f>IF(N135="základná",J135,0)</f>
        <v>0</v>
      </c>
      <c r="BF135" s="207">
        <f>IF(N135="znížená",J135,0)</f>
        <v>0</v>
      </c>
      <c r="BG135" s="207">
        <f>IF(N135="zákl. prenesená",J135,0)</f>
        <v>0</v>
      </c>
      <c r="BH135" s="207">
        <f>IF(N135="zníž. prenesená",J135,0)</f>
        <v>0</v>
      </c>
      <c r="BI135" s="207">
        <f>IF(N135="nulová",J135,0)</f>
        <v>0</v>
      </c>
      <c r="BJ135" s="15" t="s">
        <v>115</v>
      </c>
      <c r="BK135" s="207">
        <f>ROUND(I135*H135,2)</f>
        <v>0</v>
      </c>
      <c r="BL135" s="15" t="s">
        <v>936</v>
      </c>
      <c r="BM135" s="206" t="s">
        <v>2393</v>
      </c>
    </row>
    <row r="136" s="2" customFormat="1" ht="24.15" customHeight="1">
      <c r="A136" s="34"/>
      <c r="B136" s="160"/>
      <c r="C136" s="194" t="s">
        <v>298</v>
      </c>
      <c r="D136" s="194" t="s">
        <v>203</v>
      </c>
      <c r="E136" s="195" t="s">
        <v>1109</v>
      </c>
      <c r="F136" s="196" t="s">
        <v>1110</v>
      </c>
      <c r="G136" s="197" t="s">
        <v>272</v>
      </c>
      <c r="H136" s="198">
        <v>35</v>
      </c>
      <c r="I136" s="199"/>
      <c r="J136" s="200">
        <f>ROUND(I136*H136,2)</f>
        <v>0</v>
      </c>
      <c r="K136" s="201"/>
      <c r="L136" s="35"/>
      <c r="M136" s="202" t="s">
        <v>1</v>
      </c>
      <c r="N136" s="203" t="s">
        <v>41</v>
      </c>
      <c r="O136" s="78"/>
      <c r="P136" s="204">
        <f>O136*H136</f>
        <v>0</v>
      </c>
      <c r="Q136" s="204">
        <v>0</v>
      </c>
      <c r="R136" s="204">
        <f>Q136*H136</f>
        <v>0</v>
      </c>
      <c r="S136" s="204">
        <v>0</v>
      </c>
      <c r="T136" s="205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6" t="s">
        <v>207</v>
      </c>
      <c r="AT136" s="206" t="s">
        <v>203</v>
      </c>
      <c r="AU136" s="206" t="s">
        <v>115</v>
      </c>
      <c r="AY136" s="15" t="s">
        <v>202</v>
      </c>
      <c r="BE136" s="207">
        <f>IF(N136="základná",J136,0)</f>
        <v>0</v>
      </c>
      <c r="BF136" s="207">
        <f>IF(N136="znížená",J136,0)</f>
        <v>0</v>
      </c>
      <c r="BG136" s="207">
        <f>IF(N136="zákl. prenesená",J136,0)</f>
        <v>0</v>
      </c>
      <c r="BH136" s="207">
        <f>IF(N136="zníž. prenesená",J136,0)</f>
        <v>0</v>
      </c>
      <c r="BI136" s="207">
        <f>IF(N136="nulová",J136,0)</f>
        <v>0</v>
      </c>
      <c r="BJ136" s="15" t="s">
        <v>115</v>
      </c>
      <c r="BK136" s="207">
        <f>ROUND(I136*H136,2)</f>
        <v>0</v>
      </c>
      <c r="BL136" s="15" t="s">
        <v>207</v>
      </c>
      <c r="BM136" s="206" t="s">
        <v>2394</v>
      </c>
    </row>
    <row r="137" s="2" customFormat="1" ht="16.5" customHeight="1">
      <c r="A137" s="34"/>
      <c r="B137" s="160"/>
      <c r="C137" s="219" t="s">
        <v>302</v>
      </c>
      <c r="D137" s="219" t="s">
        <v>237</v>
      </c>
      <c r="E137" s="220" t="s">
        <v>1111</v>
      </c>
      <c r="F137" s="221" t="s">
        <v>1112</v>
      </c>
      <c r="G137" s="222" t="s">
        <v>391</v>
      </c>
      <c r="H137" s="223">
        <v>23.698</v>
      </c>
      <c r="I137" s="224"/>
      <c r="J137" s="225">
        <f>ROUND(I137*H137,2)</f>
        <v>0</v>
      </c>
      <c r="K137" s="226"/>
      <c r="L137" s="227"/>
      <c r="M137" s="228" t="s">
        <v>1</v>
      </c>
      <c r="N137" s="229" t="s">
        <v>41</v>
      </c>
      <c r="O137" s="78"/>
      <c r="P137" s="204">
        <f>O137*H137</f>
        <v>0</v>
      </c>
      <c r="Q137" s="204">
        <v>0.001</v>
      </c>
      <c r="R137" s="204">
        <f>Q137*H137</f>
        <v>0.023698</v>
      </c>
      <c r="S137" s="204">
        <v>0</v>
      </c>
      <c r="T137" s="205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6" t="s">
        <v>936</v>
      </c>
      <c r="AT137" s="206" t="s">
        <v>237</v>
      </c>
      <c r="AU137" s="206" t="s">
        <v>115</v>
      </c>
      <c r="AY137" s="15" t="s">
        <v>202</v>
      </c>
      <c r="BE137" s="207">
        <f>IF(N137="základná",J137,0)</f>
        <v>0</v>
      </c>
      <c r="BF137" s="207">
        <f>IF(N137="znížená",J137,0)</f>
        <v>0</v>
      </c>
      <c r="BG137" s="207">
        <f>IF(N137="zákl. prenesená",J137,0)</f>
        <v>0</v>
      </c>
      <c r="BH137" s="207">
        <f>IF(N137="zníž. prenesená",J137,0)</f>
        <v>0</v>
      </c>
      <c r="BI137" s="207">
        <f>IF(N137="nulová",J137,0)</f>
        <v>0</v>
      </c>
      <c r="BJ137" s="15" t="s">
        <v>115</v>
      </c>
      <c r="BK137" s="207">
        <f>ROUND(I137*H137,2)</f>
        <v>0</v>
      </c>
      <c r="BL137" s="15" t="s">
        <v>936</v>
      </c>
      <c r="BM137" s="206" t="s">
        <v>2395</v>
      </c>
    </row>
    <row r="138" s="2" customFormat="1" ht="16.5" customHeight="1">
      <c r="A138" s="34"/>
      <c r="B138" s="160"/>
      <c r="C138" s="194" t="s">
        <v>310</v>
      </c>
      <c r="D138" s="194" t="s">
        <v>203</v>
      </c>
      <c r="E138" s="195" t="s">
        <v>2396</v>
      </c>
      <c r="F138" s="196" t="s">
        <v>2397</v>
      </c>
      <c r="G138" s="197" t="s">
        <v>240</v>
      </c>
      <c r="H138" s="198">
        <v>6</v>
      </c>
      <c r="I138" s="199"/>
      <c r="J138" s="200">
        <f>ROUND(I138*H138,2)</f>
        <v>0</v>
      </c>
      <c r="K138" s="201"/>
      <c r="L138" s="35"/>
      <c r="M138" s="202" t="s">
        <v>1</v>
      </c>
      <c r="N138" s="203" t="s">
        <v>41</v>
      </c>
      <c r="O138" s="78"/>
      <c r="P138" s="204">
        <f>O138*H138</f>
        <v>0</v>
      </c>
      <c r="Q138" s="204">
        <v>0</v>
      </c>
      <c r="R138" s="204">
        <f>Q138*H138</f>
        <v>0</v>
      </c>
      <c r="S138" s="204">
        <v>0</v>
      </c>
      <c r="T138" s="205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6" t="s">
        <v>207</v>
      </c>
      <c r="AT138" s="206" t="s">
        <v>203</v>
      </c>
      <c r="AU138" s="206" t="s">
        <v>115</v>
      </c>
      <c r="AY138" s="15" t="s">
        <v>202</v>
      </c>
      <c r="BE138" s="207">
        <f>IF(N138="základná",J138,0)</f>
        <v>0</v>
      </c>
      <c r="BF138" s="207">
        <f>IF(N138="znížená",J138,0)</f>
        <v>0</v>
      </c>
      <c r="BG138" s="207">
        <f>IF(N138="zákl. prenesená",J138,0)</f>
        <v>0</v>
      </c>
      <c r="BH138" s="207">
        <f>IF(N138="zníž. prenesená",J138,0)</f>
        <v>0</v>
      </c>
      <c r="BI138" s="207">
        <f>IF(N138="nulová",J138,0)</f>
        <v>0</v>
      </c>
      <c r="BJ138" s="15" t="s">
        <v>115</v>
      </c>
      <c r="BK138" s="207">
        <f>ROUND(I138*H138,2)</f>
        <v>0</v>
      </c>
      <c r="BL138" s="15" t="s">
        <v>207</v>
      </c>
      <c r="BM138" s="206" t="s">
        <v>2398</v>
      </c>
    </row>
    <row r="139" s="2" customFormat="1" ht="24.15" customHeight="1">
      <c r="A139" s="34"/>
      <c r="B139" s="160"/>
      <c r="C139" s="219" t="s">
        <v>314</v>
      </c>
      <c r="D139" s="219" t="s">
        <v>237</v>
      </c>
      <c r="E139" s="220" t="s">
        <v>2399</v>
      </c>
      <c r="F139" s="221" t="s">
        <v>2400</v>
      </c>
      <c r="G139" s="222" t="s">
        <v>240</v>
      </c>
      <c r="H139" s="223">
        <v>6</v>
      </c>
      <c r="I139" s="224"/>
      <c r="J139" s="225">
        <f>ROUND(I139*H139,2)</f>
        <v>0</v>
      </c>
      <c r="K139" s="226"/>
      <c r="L139" s="227"/>
      <c r="M139" s="228" t="s">
        <v>1</v>
      </c>
      <c r="N139" s="229" t="s">
        <v>41</v>
      </c>
      <c r="O139" s="78"/>
      <c r="P139" s="204">
        <f>O139*H139</f>
        <v>0</v>
      </c>
      <c r="Q139" s="204">
        <v>0.00016000000000000001</v>
      </c>
      <c r="R139" s="204">
        <f>Q139*H139</f>
        <v>0.00096000000000000013</v>
      </c>
      <c r="S139" s="204">
        <v>0</v>
      </c>
      <c r="T139" s="205">
        <f>S139*H139</f>
        <v>0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936</v>
      </c>
      <c r="AT139" s="206" t="s">
        <v>237</v>
      </c>
      <c r="AU139" s="206" t="s">
        <v>115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936</v>
      </c>
      <c r="BM139" s="206" t="s">
        <v>2401</v>
      </c>
    </row>
    <row r="140" s="2" customFormat="1" ht="16.5" customHeight="1">
      <c r="A140" s="34"/>
      <c r="B140" s="160"/>
      <c r="C140" s="194" t="s">
        <v>7</v>
      </c>
      <c r="D140" s="194" t="s">
        <v>203</v>
      </c>
      <c r="E140" s="195" t="s">
        <v>1113</v>
      </c>
      <c r="F140" s="196" t="s">
        <v>1114</v>
      </c>
      <c r="G140" s="197" t="s">
        <v>240</v>
      </c>
      <c r="H140" s="198">
        <v>3</v>
      </c>
      <c r="I140" s="199"/>
      <c r="J140" s="200">
        <f>ROUND(I140*H140,2)</f>
        <v>0</v>
      </c>
      <c r="K140" s="201"/>
      <c r="L140" s="35"/>
      <c r="M140" s="202" t="s">
        <v>1</v>
      </c>
      <c r="N140" s="203" t="s">
        <v>41</v>
      </c>
      <c r="O140" s="78"/>
      <c r="P140" s="204">
        <f>O140*H140</f>
        <v>0</v>
      </c>
      <c r="Q140" s="204">
        <v>0</v>
      </c>
      <c r="R140" s="204">
        <f>Q140*H140</f>
        <v>0</v>
      </c>
      <c r="S140" s="204">
        <v>0</v>
      </c>
      <c r="T140" s="205">
        <f>S140*H140</f>
        <v>0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207</v>
      </c>
      <c r="AT140" s="206" t="s">
        <v>203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207</v>
      </c>
      <c r="BM140" s="206" t="s">
        <v>2402</v>
      </c>
    </row>
    <row r="141" s="2" customFormat="1" ht="16.5" customHeight="1">
      <c r="A141" s="34"/>
      <c r="B141" s="160"/>
      <c r="C141" s="219" t="s">
        <v>403</v>
      </c>
      <c r="D141" s="219" t="s">
        <v>237</v>
      </c>
      <c r="E141" s="220" t="s">
        <v>1115</v>
      </c>
      <c r="F141" s="221" t="s">
        <v>1116</v>
      </c>
      <c r="G141" s="222" t="s">
        <v>240</v>
      </c>
      <c r="H141" s="223">
        <v>3</v>
      </c>
      <c r="I141" s="224"/>
      <c r="J141" s="225">
        <f>ROUND(I141*H141,2)</f>
        <v>0</v>
      </c>
      <c r="K141" s="226"/>
      <c r="L141" s="227"/>
      <c r="M141" s="228" t="s">
        <v>1</v>
      </c>
      <c r="N141" s="229" t="s">
        <v>41</v>
      </c>
      <c r="O141" s="78"/>
      <c r="P141" s="204">
        <f>O141*H141</f>
        <v>0</v>
      </c>
      <c r="Q141" s="204">
        <v>0.00014999999999999999</v>
      </c>
      <c r="R141" s="204">
        <f>Q141*H141</f>
        <v>0.00044999999999999999</v>
      </c>
      <c r="S141" s="204">
        <v>0</v>
      </c>
      <c r="T141" s="205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936</v>
      </c>
      <c r="AT141" s="206" t="s">
        <v>237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936</v>
      </c>
      <c r="BM141" s="206" t="s">
        <v>2403</v>
      </c>
    </row>
    <row r="142" s="2" customFormat="1" ht="16.5" customHeight="1">
      <c r="A142" s="34"/>
      <c r="B142" s="160"/>
      <c r="C142" s="194" t="s">
        <v>318</v>
      </c>
      <c r="D142" s="194" t="s">
        <v>203</v>
      </c>
      <c r="E142" s="195" t="s">
        <v>1117</v>
      </c>
      <c r="F142" s="196" t="s">
        <v>1118</v>
      </c>
      <c r="G142" s="197" t="s">
        <v>240</v>
      </c>
      <c r="H142" s="198">
        <v>3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</v>
      </c>
      <c r="T142" s="20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207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207</v>
      </c>
      <c r="BM142" s="206" t="s">
        <v>2404</v>
      </c>
    </row>
    <row r="143" s="2" customFormat="1" ht="16.5" customHeight="1">
      <c r="A143" s="34"/>
      <c r="B143" s="160"/>
      <c r="C143" s="219" t="s">
        <v>233</v>
      </c>
      <c r="D143" s="219" t="s">
        <v>237</v>
      </c>
      <c r="E143" s="220" t="s">
        <v>2405</v>
      </c>
      <c r="F143" s="221" t="s">
        <v>2406</v>
      </c>
      <c r="G143" s="222" t="s">
        <v>240</v>
      </c>
      <c r="H143" s="223">
        <v>3</v>
      </c>
      <c r="I143" s="224"/>
      <c r="J143" s="225">
        <f>ROUND(I143*H143,2)</f>
        <v>0</v>
      </c>
      <c r="K143" s="226"/>
      <c r="L143" s="227"/>
      <c r="M143" s="228" t="s">
        <v>1</v>
      </c>
      <c r="N143" s="229" t="s">
        <v>41</v>
      </c>
      <c r="O143" s="78"/>
      <c r="P143" s="204">
        <f>O143*H143</f>
        <v>0</v>
      </c>
      <c r="Q143" s="204">
        <v>0.00020000000000000001</v>
      </c>
      <c r="R143" s="204">
        <f>Q143*H143</f>
        <v>0.00060000000000000006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936</v>
      </c>
      <c r="AT143" s="206" t="s">
        <v>237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936</v>
      </c>
      <c r="BM143" s="206" t="s">
        <v>2407</v>
      </c>
    </row>
    <row r="144" s="2" customFormat="1" ht="21.75" customHeight="1">
      <c r="A144" s="34"/>
      <c r="B144" s="160"/>
      <c r="C144" s="194" t="s">
        <v>213</v>
      </c>
      <c r="D144" s="194" t="s">
        <v>203</v>
      </c>
      <c r="E144" s="195" t="s">
        <v>2370</v>
      </c>
      <c r="F144" s="196" t="s">
        <v>2371</v>
      </c>
      <c r="G144" s="197" t="s">
        <v>272</v>
      </c>
      <c r="H144" s="198">
        <v>60</v>
      </c>
      <c r="I144" s="199"/>
      <c r="J144" s="200">
        <f>ROUND(I144*H144,2)</f>
        <v>0</v>
      </c>
      <c r="K144" s="201"/>
      <c r="L144" s="35"/>
      <c r="M144" s="202" t="s">
        <v>1</v>
      </c>
      <c r="N144" s="203" t="s">
        <v>41</v>
      </c>
      <c r="O144" s="78"/>
      <c r="P144" s="204">
        <f>O144*H144</f>
        <v>0</v>
      </c>
      <c r="Q144" s="204">
        <v>0</v>
      </c>
      <c r="R144" s="204">
        <f>Q144*H144</f>
        <v>0</v>
      </c>
      <c r="S144" s="204">
        <v>0</v>
      </c>
      <c r="T144" s="205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207</v>
      </c>
      <c r="AT144" s="206" t="s">
        <v>203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207</v>
      </c>
      <c r="BM144" s="206" t="s">
        <v>2408</v>
      </c>
    </row>
    <row r="145" s="2" customFormat="1" ht="16.5" customHeight="1">
      <c r="A145" s="34"/>
      <c r="B145" s="160"/>
      <c r="C145" s="219" t="s">
        <v>218</v>
      </c>
      <c r="D145" s="219" t="s">
        <v>237</v>
      </c>
      <c r="E145" s="220" t="s">
        <v>2373</v>
      </c>
      <c r="F145" s="221" t="s">
        <v>2374</v>
      </c>
      <c r="G145" s="222" t="s">
        <v>272</v>
      </c>
      <c r="H145" s="223">
        <v>60</v>
      </c>
      <c r="I145" s="224"/>
      <c r="J145" s="225">
        <f>ROUND(I145*H145,2)</f>
        <v>0</v>
      </c>
      <c r="K145" s="226"/>
      <c r="L145" s="227"/>
      <c r="M145" s="228" t="s">
        <v>1</v>
      </c>
      <c r="N145" s="229" t="s">
        <v>41</v>
      </c>
      <c r="O145" s="78"/>
      <c r="P145" s="204">
        <f>O145*H145</f>
        <v>0</v>
      </c>
      <c r="Q145" s="204">
        <v>0.00019000000000000001</v>
      </c>
      <c r="R145" s="204">
        <f>Q145*H145</f>
        <v>0.0114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785</v>
      </c>
      <c r="AT145" s="206" t="s">
        <v>237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207</v>
      </c>
      <c r="BM145" s="206" t="s">
        <v>2409</v>
      </c>
    </row>
    <row r="146" s="2" customFormat="1" ht="33" customHeight="1">
      <c r="A146" s="34"/>
      <c r="B146" s="160"/>
      <c r="C146" s="194" t="s">
        <v>407</v>
      </c>
      <c r="D146" s="194" t="s">
        <v>203</v>
      </c>
      <c r="E146" s="195" t="s">
        <v>2410</v>
      </c>
      <c r="F146" s="196" t="s">
        <v>2411</v>
      </c>
      <c r="G146" s="197" t="s">
        <v>1819</v>
      </c>
      <c r="H146" s="198">
        <v>1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207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207</v>
      </c>
      <c r="BM146" s="206" t="s">
        <v>2412</v>
      </c>
    </row>
    <row r="147" s="2" customFormat="1" ht="33" customHeight="1">
      <c r="A147" s="34"/>
      <c r="B147" s="160"/>
      <c r="C147" s="194" t="s">
        <v>411</v>
      </c>
      <c r="D147" s="194" t="s">
        <v>203</v>
      </c>
      <c r="E147" s="195" t="s">
        <v>2413</v>
      </c>
      <c r="F147" s="196" t="s">
        <v>2414</v>
      </c>
      <c r="G147" s="197" t="s">
        <v>1819</v>
      </c>
      <c r="H147" s="198">
        <v>1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207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207</v>
      </c>
      <c r="BM147" s="206" t="s">
        <v>2415</v>
      </c>
    </row>
    <row r="148" s="2" customFormat="1" ht="33" customHeight="1">
      <c r="A148" s="34"/>
      <c r="B148" s="160"/>
      <c r="C148" s="194" t="s">
        <v>252</v>
      </c>
      <c r="D148" s="194" t="s">
        <v>203</v>
      </c>
      <c r="E148" s="195" t="s">
        <v>2416</v>
      </c>
      <c r="F148" s="196" t="s">
        <v>2417</v>
      </c>
      <c r="G148" s="197" t="s">
        <v>1819</v>
      </c>
      <c r="H148" s="198">
        <v>3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0</v>
      </c>
      <c r="R148" s="204">
        <f>Q148*H148</f>
        <v>0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207</v>
      </c>
      <c r="AT148" s="206" t="s">
        <v>203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207</v>
      </c>
      <c r="BM148" s="206" t="s">
        <v>2418</v>
      </c>
    </row>
    <row r="149" s="2" customFormat="1" ht="16.5" customHeight="1">
      <c r="A149" s="34"/>
      <c r="B149" s="160"/>
      <c r="C149" s="194" t="s">
        <v>282</v>
      </c>
      <c r="D149" s="194" t="s">
        <v>203</v>
      </c>
      <c r="E149" s="195" t="s">
        <v>2419</v>
      </c>
      <c r="F149" s="196" t="s">
        <v>2420</v>
      </c>
      <c r="G149" s="197" t="s">
        <v>1819</v>
      </c>
      <c r="H149" s="198">
        <v>3</v>
      </c>
      <c r="I149" s="199"/>
      <c r="J149" s="200">
        <f>ROUND(I149*H149,2)</f>
        <v>0</v>
      </c>
      <c r="K149" s="201"/>
      <c r="L149" s="35"/>
      <c r="M149" s="202" t="s">
        <v>1</v>
      </c>
      <c r="N149" s="203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207</v>
      </c>
      <c r="AT149" s="206" t="s">
        <v>203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207</v>
      </c>
      <c r="BM149" s="206" t="s">
        <v>2421</v>
      </c>
    </row>
    <row r="150" s="11" customFormat="1" ht="22.8" customHeight="1">
      <c r="A150" s="11"/>
      <c r="B150" s="183"/>
      <c r="C150" s="11"/>
      <c r="D150" s="184" t="s">
        <v>74</v>
      </c>
      <c r="E150" s="217" t="s">
        <v>1037</v>
      </c>
      <c r="F150" s="217" t="s">
        <v>1038</v>
      </c>
      <c r="G150" s="11"/>
      <c r="H150" s="11"/>
      <c r="I150" s="186"/>
      <c r="J150" s="218">
        <f>BK150</f>
        <v>0</v>
      </c>
      <c r="K150" s="11"/>
      <c r="L150" s="183"/>
      <c r="M150" s="188"/>
      <c r="N150" s="189"/>
      <c r="O150" s="189"/>
      <c r="P150" s="190">
        <f>SUM(P151:P157)</f>
        <v>0</v>
      </c>
      <c r="Q150" s="189"/>
      <c r="R150" s="190">
        <f>SUM(R151:R157)</f>
        <v>12.894555240000003</v>
      </c>
      <c r="S150" s="189"/>
      <c r="T150" s="191">
        <f>SUM(T151:T157)</f>
        <v>0</v>
      </c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R150" s="184" t="s">
        <v>213</v>
      </c>
      <c r="AT150" s="192" t="s">
        <v>74</v>
      </c>
      <c r="AU150" s="192" t="s">
        <v>83</v>
      </c>
      <c r="AY150" s="184" t="s">
        <v>202</v>
      </c>
      <c r="BK150" s="193">
        <f>SUM(BK151:BK157)</f>
        <v>0</v>
      </c>
    </row>
    <row r="151" s="2" customFormat="1" ht="16.5" customHeight="1">
      <c r="A151" s="34"/>
      <c r="B151" s="160"/>
      <c r="C151" s="194" t="s">
        <v>256</v>
      </c>
      <c r="D151" s="194" t="s">
        <v>203</v>
      </c>
      <c r="E151" s="195" t="s">
        <v>2422</v>
      </c>
      <c r="F151" s="196" t="s">
        <v>2423</v>
      </c>
      <c r="G151" s="197" t="s">
        <v>362</v>
      </c>
      <c r="H151" s="198">
        <v>5.2290000000000001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2.4635600000000002</v>
      </c>
      <c r="R151" s="204">
        <f>Q151*H151</f>
        <v>12.881955240000002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218</v>
      </c>
      <c r="AT151" s="206" t="s">
        <v>203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218</v>
      </c>
      <c r="BM151" s="206" t="s">
        <v>2424</v>
      </c>
    </row>
    <row r="152" s="2" customFormat="1" ht="24.15" customHeight="1">
      <c r="A152" s="34"/>
      <c r="B152" s="160"/>
      <c r="C152" s="194" t="s">
        <v>262</v>
      </c>
      <c r="D152" s="194" t="s">
        <v>203</v>
      </c>
      <c r="E152" s="195" t="s">
        <v>1060</v>
      </c>
      <c r="F152" s="196" t="s">
        <v>1061</v>
      </c>
      <c r="G152" s="197" t="s">
        <v>272</v>
      </c>
      <c r="H152" s="198">
        <v>60</v>
      </c>
      <c r="I152" s="199"/>
      <c r="J152" s="200">
        <f>ROUND(I152*H152,2)</f>
        <v>0</v>
      </c>
      <c r="K152" s="201"/>
      <c r="L152" s="35"/>
      <c r="M152" s="202" t="s">
        <v>1</v>
      </c>
      <c r="N152" s="203" t="s">
        <v>41</v>
      </c>
      <c r="O152" s="78"/>
      <c r="P152" s="204">
        <f>O152*H152</f>
        <v>0</v>
      </c>
      <c r="Q152" s="204">
        <v>0</v>
      </c>
      <c r="R152" s="204">
        <f>Q152*H152</f>
        <v>0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207</v>
      </c>
      <c r="AT152" s="206" t="s">
        <v>203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207</v>
      </c>
      <c r="BM152" s="206" t="s">
        <v>2425</v>
      </c>
    </row>
    <row r="153" s="2" customFormat="1" ht="24.15" customHeight="1">
      <c r="A153" s="34"/>
      <c r="B153" s="160"/>
      <c r="C153" s="194" t="s">
        <v>241</v>
      </c>
      <c r="D153" s="194" t="s">
        <v>203</v>
      </c>
      <c r="E153" s="195" t="s">
        <v>1072</v>
      </c>
      <c r="F153" s="196" t="s">
        <v>1073</v>
      </c>
      <c r="G153" s="197" t="s">
        <v>272</v>
      </c>
      <c r="H153" s="198">
        <v>60</v>
      </c>
      <c r="I153" s="199"/>
      <c r="J153" s="200">
        <f>ROUND(I153*H153,2)</f>
        <v>0</v>
      </c>
      <c r="K153" s="201"/>
      <c r="L153" s="35"/>
      <c r="M153" s="202" t="s">
        <v>1</v>
      </c>
      <c r="N153" s="203" t="s">
        <v>41</v>
      </c>
      <c r="O153" s="78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207</v>
      </c>
      <c r="AT153" s="206" t="s">
        <v>203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207</v>
      </c>
      <c r="BM153" s="206" t="s">
        <v>2426</v>
      </c>
    </row>
    <row r="154" s="2" customFormat="1" ht="16.5" customHeight="1">
      <c r="A154" s="34"/>
      <c r="B154" s="160"/>
      <c r="C154" s="219" t="s">
        <v>286</v>
      </c>
      <c r="D154" s="219" t="s">
        <v>237</v>
      </c>
      <c r="E154" s="220" t="s">
        <v>1069</v>
      </c>
      <c r="F154" s="221" t="s">
        <v>1070</v>
      </c>
      <c r="G154" s="222" t="s">
        <v>272</v>
      </c>
      <c r="H154" s="223">
        <v>60</v>
      </c>
      <c r="I154" s="224"/>
      <c r="J154" s="225">
        <f>ROUND(I154*H154,2)</f>
        <v>0</v>
      </c>
      <c r="K154" s="226"/>
      <c r="L154" s="227"/>
      <c r="M154" s="228" t="s">
        <v>1</v>
      </c>
      <c r="N154" s="229" t="s">
        <v>41</v>
      </c>
      <c r="O154" s="78"/>
      <c r="P154" s="204">
        <f>O154*H154</f>
        <v>0</v>
      </c>
      <c r="Q154" s="204">
        <v>0</v>
      </c>
      <c r="R154" s="204">
        <f>Q154*H154</f>
        <v>0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785</v>
      </c>
      <c r="AT154" s="206" t="s">
        <v>237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207</v>
      </c>
      <c r="BM154" s="206" t="s">
        <v>2427</v>
      </c>
    </row>
    <row r="155" s="2" customFormat="1" ht="24.15" customHeight="1">
      <c r="A155" s="34"/>
      <c r="B155" s="160"/>
      <c r="C155" s="219" t="s">
        <v>260</v>
      </c>
      <c r="D155" s="219" t="s">
        <v>237</v>
      </c>
      <c r="E155" s="220" t="s">
        <v>1075</v>
      </c>
      <c r="F155" s="221" t="s">
        <v>1076</v>
      </c>
      <c r="G155" s="222" t="s">
        <v>272</v>
      </c>
      <c r="H155" s="223">
        <v>60</v>
      </c>
      <c r="I155" s="224"/>
      <c r="J155" s="225">
        <f>ROUND(I155*H155,2)</f>
        <v>0</v>
      </c>
      <c r="K155" s="226"/>
      <c r="L155" s="227"/>
      <c r="M155" s="228" t="s">
        <v>1</v>
      </c>
      <c r="N155" s="229" t="s">
        <v>41</v>
      </c>
      <c r="O155" s="78"/>
      <c r="P155" s="204">
        <f>O155*H155</f>
        <v>0</v>
      </c>
      <c r="Q155" s="204">
        <v>0.00021000000000000001</v>
      </c>
      <c r="R155" s="204">
        <f>Q155*H155</f>
        <v>0.0126</v>
      </c>
      <c r="S155" s="204">
        <v>0</v>
      </c>
      <c r="T155" s="20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785</v>
      </c>
      <c r="AT155" s="206" t="s">
        <v>237</v>
      </c>
      <c r="AU155" s="206" t="s">
        <v>115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207</v>
      </c>
      <c r="BM155" s="206" t="s">
        <v>2428</v>
      </c>
    </row>
    <row r="156" s="2" customFormat="1" ht="33" customHeight="1">
      <c r="A156" s="34"/>
      <c r="B156" s="160"/>
      <c r="C156" s="194" t="s">
        <v>274</v>
      </c>
      <c r="D156" s="194" t="s">
        <v>203</v>
      </c>
      <c r="E156" s="195" t="s">
        <v>1078</v>
      </c>
      <c r="F156" s="196" t="s">
        <v>2429</v>
      </c>
      <c r="G156" s="197" t="s">
        <v>272</v>
      </c>
      <c r="H156" s="198">
        <v>60</v>
      </c>
      <c r="I156" s="199"/>
      <c r="J156" s="200">
        <f>ROUND(I156*H156,2)</f>
        <v>0</v>
      </c>
      <c r="K156" s="201"/>
      <c r="L156" s="35"/>
      <c r="M156" s="202" t="s">
        <v>1</v>
      </c>
      <c r="N156" s="203" t="s">
        <v>41</v>
      </c>
      <c r="O156" s="78"/>
      <c r="P156" s="204">
        <f>O156*H156</f>
        <v>0</v>
      </c>
      <c r="Q156" s="204">
        <v>0</v>
      </c>
      <c r="R156" s="204">
        <f>Q156*H156</f>
        <v>0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207</v>
      </c>
      <c r="AT156" s="206" t="s">
        <v>203</v>
      </c>
      <c r="AU156" s="206" t="s">
        <v>115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207</v>
      </c>
      <c r="BM156" s="206" t="s">
        <v>2430</v>
      </c>
    </row>
    <row r="157" s="2" customFormat="1" ht="33" customHeight="1">
      <c r="A157" s="34"/>
      <c r="B157" s="160"/>
      <c r="C157" s="194" t="s">
        <v>278</v>
      </c>
      <c r="D157" s="194" t="s">
        <v>203</v>
      </c>
      <c r="E157" s="195" t="s">
        <v>1081</v>
      </c>
      <c r="F157" s="196" t="s">
        <v>1082</v>
      </c>
      <c r="G157" s="197" t="s">
        <v>268</v>
      </c>
      <c r="H157" s="198">
        <v>25</v>
      </c>
      <c r="I157" s="199"/>
      <c r="J157" s="200">
        <f>ROUND(I157*H157,2)</f>
        <v>0</v>
      </c>
      <c r="K157" s="201"/>
      <c r="L157" s="35"/>
      <c r="M157" s="208" t="s">
        <v>1</v>
      </c>
      <c r="N157" s="209" t="s">
        <v>41</v>
      </c>
      <c r="O157" s="210"/>
      <c r="P157" s="211">
        <f>O157*H157</f>
        <v>0</v>
      </c>
      <c r="Q157" s="211">
        <v>0</v>
      </c>
      <c r="R157" s="211">
        <f>Q157*H157</f>
        <v>0</v>
      </c>
      <c r="S157" s="211">
        <v>0</v>
      </c>
      <c r="T157" s="212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207</v>
      </c>
      <c r="AT157" s="206" t="s">
        <v>203</v>
      </c>
      <c r="AU157" s="206" t="s">
        <v>115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207</v>
      </c>
      <c r="BM157" s="206" t="s">
        <v>2431</v>
      </c>
    </row>
    <row r="158" s="2" customFormat="1" ht="6.96" customHeight="1">
      <c r="A158" s="34"/>
      <c r="B158" s="61"/>
      <c r="C158" s="62"/>
      <c r="D158" s="62"/>
      <c r="E158" s="62"/>
      <c r="F158" s="62"/>
      <c r="G158" s="62"/>
      <c r="H158" s="62"/>
      <c r="I158" s="62"/>
      <c r="J158" s="62"/>
      <c r="K158" s="62"/>
      <c r="L158" s="35"/>
      <c r="M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</row>
  </sheetData>
  <autoFilter ref="C128:K157"/>
  <mergeCells count="14">
    <mergeCell ref="E7:H7"/>
    <mergeCell ref="E9:H9"/>
    <mergeCell ref="E18:H18"/>
    <mergeCell ref="E27:H27"/>
    <mergeCell ref="E85:H85"/>
    <mergeCell ref="E87:H87"/>
    <mergeCell ref="D103:F103"/>
    <mergeCell ref="D104:F104"/>
    <mergeCell ref="D105:F105"/>
    <mergeCell ref="D106:F106"/>
    <mergeCell ref="D107:F10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166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2432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J108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ROUND((SUM(BE108:BE115) + SUM(BE135:BE211)),  2)</f>
        <v>0</v>
      </c>
      <c r="G35" s="139"/>
      <c r="H35" s="139"/>
      <c r="I35" s="140">
        <v>0.23000000000000001</v>
      </c>
      <c r="J35" s="138">
        <f>ROUND(((SUM(BE108:BE115) + SUM(BE135:BE211))*I35),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ROUND((SUM(BF108:BF115) + SUM(BF135:BF211)),  2)</f>
        <v>0</v>
      </c>
      <c r="G36" s="34"/>
      <c r="H36" s="34"/>
      <c r="I36" s="142">
        <v>0.23000000000000001</v>
      </c>
      <c r="J36" s="141">
        <f>ROUND(((SUM(BF108:BF115) + SUM(BF135:BF211))*I36),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ROUND((SUM(BG108:BG115) + SUM(BG135:BG211)),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ROUND((SUM(BH108:BH115) + SUM(BH135:BH211)),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ROUND((SUM(BI108:BI115) + SUM(BI135:BI211)),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30" customHeight="1">
      <c r="A87" s="34"/>
      <c r="B87" s="35"/>
      <c r="C87" s="34"/>
      <c r="D87" s="34"/>
      <c r="E87" s="68" t="str">
        <f>E9</f>
        <v>SO411.1 - PRELOŽKY VEREJNÉHO VODOVODU, 105 - VYVOLANÉ ÚPRAVY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J135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177</v>
      </c>
      <c r="E97" s="156"/>
      <c r="F97" s="156"/>
      <c r="G97" s="156"/>
      <c r="H97" s="156"/>
      <c r="I97" s="156"/>
      <c r="J97" s="157">
        <f>J136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2" customFormat="1" ht="19.92" customHeight="1">
      <c r="A98" s="12"/>
      <c r="B98" s="213"/>
      <c r="C98" s="12"/>
      <c r="D98" s="214" t="s">
        <v>323</v>
      </c>
      <c r="E98" s="215"/>
      <c r="F98" s="215"/>
      <c r="G98" s="215"/>
      <c r="H98" s="215"/>
      <c r="I98" s="215"/>
      <c r="J98" s="216">
        <f>J137</f>
        <v>0</v>
      </c>
      <c r="K98" s="12"/>
      <c r="L98" s="213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idden="1" s="12" customFormat="1" ht="19.92" customHeight="1">
      <c r="A99" s="12"/>
      <c r="B99" s="213"/>
      <c r="C99" s="12"/>
      <c r="D99" s="214" t="s">
        <v>557</v>
      </c>
      <c r="E99" s="215"/>
      <c r="F99" s="215"/>
      <c r="G99" s="215"/>
      <c r="H99" s="215"/>
      <c r="I99" s="215"/>
      <c r="J99" s="216">
        <f>J156</f>
        <v>0</v>
      </c>
      <c r="K99" s="12"/>
      <c r="L99" s="213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idden="1" s="12" customFormat="1" ht="19.92" customHeight="1">
      <c r="A100" s="12"/>
      <c r="B100" s="213"/>
      <c r="C100" s="12"/>
      <c r="D100" s="214" t="s">
        <v>325</v>
      </c>
      <c r="E100" s="215"/>
      <c r="F100" s="215"/>
      <c r="G100" s="215"/>
      <c r="H100" s="215"/>
      <c r="I100" s="215"/>
      <c r="J100" s="216">
        <f>J158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326</v>
      </c>
      <c r="E101" s="215"/>
      <c r="F101" s="215"/>
      <c r="G101" s="215"/>
      <c r="H101" s="215"/>
      <c r="I101" s="215"/>
      <c r="J101" s="216">
        <f>J163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12" customFormat="1" ht="19.92" customHeight="1">
      <c r="A102" s="12"/>
      <c r="B102" s="213"/>
      <c r="C102" s="12"/>
      <c r="D102" s="214" t="s">
        <v>227</v>
      </c>
      <c r="E102" s="215"/>
      <c r="F102" s="215"/>
      <c r="G102" s="215"/>
      <c r="H102" s="215"/>
      <c r="I102" s="215"/>
      <c r="J102" s="216">
        <f>J194</f>
        <v>0</v>
      </c>
      <c r="K102" s="12"/>
      <c r="L102" s="213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hidden="1" s="12" customFormat="1" ht="19.92" customHeight="1">
      <c r="A103" s="12"/>
      <c r="B103" s="213"/>
      <c r="C103" s="12"/>
      <c r="D103" s="214" t="s">
        <v>327</v>
      </c>
      <c r="E103" s="215"/>
      <c r="F103" s="215"/>
      <c r="G103" s="215"/>
      <c r="H103" s="215"/>
      <c r="I103" s="215"/>
      <c r="J103" s="216">
        <f>J201</f>
        <v>0</v>
      </c>
      <c r="K103" s="12"/>
      <c r="L103" s="213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hidden="1" s="9" customFormat="1" ht="24.96" customHeight="1">
      <c r="A104" s="9"/>
      <c r="B104" s="154"/>
      <c r="C104" s="9"/>
      <c r="D104" s="155" t="s">
        <v>924</v>
      </c>
      <c r="E104" s="156"/>
      <c r="F104" s="156"/>
      <c r="G104" s="156"/>
      <c r="H104" s="156"/>
      <c r="I104" s="156"/>
      <c r="J104" s="157">
        <f>J203</f>
        <v>0</v>
      </c>
      <c r="K104" s="9"/>
      <c r="L104" s="154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idden="1" s="12" customFormat="1" ht="19.92" customHeight="1">
      <c r="A105" s="12"/>
      <c r="B105" s="213"/>
      <c r="C105" s="12"/>
      <c r="D105" s="214" t="s">
        <v>2433</v>
      </c>
      <c r="E105" s="215"/>
      <c r="F105" s="215"/>
      <c r="G105" s="215"/>
      <c r="H105" s="215"/>
      <c r="I105" s="215"/>
      <c r="J105" s="216">
        <f>J204</f>
        <v>0</v>
      </c>
      <c r="K105" s="12"/>
      <c r="L105" s="213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</row>
    <row r="106" hidden="1" s="2" customFormat="1" ht="21.84" customHeight="1">
      <c r="A106" s="34"/>
      <c r="B106" s="35"/>
      <c r="C106" s="34"/>
      <c r="D106" s="34"/>
      <c r="E106" s="34"/>
      <c r="F106" s="34"/>
      <c r="G106" s="34"/>
      <c r="H106" s="34"/>
      <c r="I106" s="34"/>
      <c r="J106" s="34"/>
      <c r="K106" s="34"/>
      <c r="L106" s="56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hidden="1" s="2" customFormat="1" ht="6.96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hidden="1" s="2" customFormat="1" ht="29.28" customHeight="1">
      <c r="A108" s="34"/>
      <c r="B108" s="35"/>
      <c r="C108" s="153" t="s">
        <v>178</v>
      </c>
      <c r="D108" s="34"/>
      <c r="E108" s="34"/>
      <c r="F108" s="34"/>
      <c r="G108" s="34"/>
      <c r="H108" s="34"/>
      <c r="I108" s="34"/>
      <c r="J108" s="158">
        <f>ROUND(J109 + J110 + J111 + J112 + J113 + J114,2)</f>
        <v>0</v>
      </c>
      <c r="K108" s="34"/>
      <c r="L108" s="56"/>
      <c r="N108" s="159" t="s">
        <v>39</v>
      </c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 s="2" customFormat="1" ht="18" customHeight="1">
      <c r="A109" s="34"/>
      <c r="B109" s="160"/>
      <c r="C109" s="161"/>
      <c r="D109" s="162" t="s">
        <v>179</v>
      </c>
      <c r="E109" s="163"/>
      <c r="F109" s="163"/>
      <c r="G109" s="161"/>
      <c r="H109" s="161"/>
      <c r="I109" s="161"/>
      <c r="J109" s="164">
        <v>0</v>
      </c>
      <c r="K109" s="161"/>
      <c r="L109" s="165"/>
      <c r="M109" s="166"/>
      <c r="N109" s="167" t="s">
        <v>41</v>
      </c>
      <c r="O109" s="166"/>
      <c r="P109" s="166"/>
      <c r="Q109" s="166"/>
      <c r="R109" s="166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8" t="s">
        <v>180</v>
      </c>
      <c r="AZ109" s="166"/>
      <c r="BA109" s="166"/>
      <c r="BB109" s="166"/>
      <c r="BC109" s="166"/>
      <c r="BD109" s="166"/>
      <c r="BE109" s="169">
        <f>IF(N109="základná",J109,0)</f>
        <v>0</v>
      </c>
      <c r="BF109" s="169">
        <f>IF(N109="znížená",J109,0)</f>
        <v>0</v>
      </c>
      <c r="BG109" s="169">
        <f>IF(N109="zákl. prenesená",J109,0)</f>
        <v>0</v>
      </c>
      <c r="BH109" s="169">
        <f>IF(N109="zníž. prenesená",J109,0)</f>
        <v>0</v>
      </c>
      <c r="BI109" s="169">
        <f>IF(N109="nulová",J109,0)</f>
        <v>0</v>
      </c>
      <c r="BJ109" s="168" t="s">
        <v>115</v>
      </c>
      <c r="BK109" s="166"/>
      <c r="BL109" s="166"/>
      <c r="BM109" s="166"/>
    </row>
    <row r="110" hidden="1" s="2" customFormat="1" ht="18" customHeight="1">
      <c r="A110" s="34"/>
      <c r="B110" s="160"/>
      <c r="C110" s="161"/>
      <c r="D110" s="162" t="s">
        <v>182</v>
      </c>
      <c r="E110" s="163"/>
      <c r="F110" s="163"/>
      <c r="G110" s="161"/>
      <c r="H110" s="161"/>
      <c r="I110" s="161"/>
      <c r="J110" s="164">
        <v>0</v>
      </c>
      <c r="K110" s="161"/>
      <c r="L110" s="165"/>
      <c r="M110" s="166"/>
      <c r="N110" s="167" t="s">
        <v>41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180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115</v>
      </c>
      <c r="BK110" s="166"/>
      <c r="BL110" s="166"/>
      <c r="BM110" s="166"/>
    </row>
    <row r="111" hidden="1" s="2" customFormat="1" ht="18" customHeight="1">
      <c r="A111" s="34"/>
      <c r="B111" s="160"/>
      <c r="C111" s="161"/>
      <c r="D111" s="162" t="s">
        <v>182</v>
      </c>
      <c r="E111" s="163"/>
      <c r="F111" s="163"/>
      <c r="G111" s="161"/>
      <c r="H111" s="161"/>
      <c r="I111" s="161"/>
      <c r="J111" s="164">
        <v>0</v>
      </c>
      <c r="K111" s="161"/>
      <c r="L111" s="165"/>
      <c r="M111" s="166"/>
      <c r="N111" s="167" t="s">
        <v>41</v>
      </c>
      <c r="O111" s="166"/>
      <c r="P111" s="166"/>
      <c r="Q111" s="166"/>
      <c r="R111" s="166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8" t="s">
        <v>180</v>
      </c>
      <c r="AZ111" s="166"/>
      <c r="BA111" s="166"/>
      <c r="BB111" s="166"/>
      <c r="BC111" s="166"/>
      <c r="BD111" s="166"/>
      <c r="BE111" s="169">
        <f>IF(N111="základná",J111,0)</f>
        <v>0</v>
      </c>
      <c r="BF111" s="169">
        <f>IF(N111="znížená",J111,0)</f>
        <v>0</v>
      </c>
      <c r="BG111" s="169">
        <f>IF(N111="zákl. prenesená",J111,0)</f>
        <v>0</v>
      </c>
      <c r="BH111" s="169">
        <f>IF(N111="zníž. prenesená",J111,0)</f>
        <v>0</v>
      </c>
      <c r="BI111" s="169">
        <f>IF(N111="nulová",J111,0)</f>
        <v>0</v>
      </c>
      <c r="BJ111" s="168" t="s">
        <v>115</v>
      </c>
      <c r="BK111" s="166"/>
      <c r="BL111" s="166"/>
      <c r="BM111" s="166"/>
    </row>
    <row r="112" hidden="1" s="2" customFormat="1" ht="18" customHeight="1">
      <c r="A112" s="34"/>
      <c r="B112" s="160"/>
      <c r="C112" s="161"/>
      <c r="D112" s="162" t="s">
        <v>183</v>
      </c>
      <c r="E112" s="163"/>
      <c r="F112" s="163"/>
      <c r="G112" s="161"/>
      <c r="H112" s="161"/>
      <c r="I112" s="161"/>
      <c r="J112" s="164">
        <v>0</v>
      </c>
      <c r="K112" s="161"/>
      <c r="L112" s="165"/>
      <c r="M112" s="166"/>
      <c r="N112" s="167" t="s">
        <v>41</v>
      </c>
      <c r="O112" s="166"/>
      <c r="P112" s="166"/>
      <c r="Q112" s="166"/>
      <c r="R112" s="166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8" t="s">
        <v>180</v>
      </c>
      <c r="AZ112" s="166"/>
      <c r="BA112" s="166"/>
      <c r="BB112" s="166"/>
      <c r="BC112" s="166"/>
      <c r="BD112" s="166"/>
      <c r="BE112" s="169">
        <f>IF(N112="základná",J112,0)</f>
        <v>0</v>
      </c>
      <c r="BF112" s="169">
        <f>IF(N112="znížená",J112,0)</f>
        <v>0</v>
      </c>
      <c r="BG112" s="169">
        <f>IF(N112="zákl. prenesená",J112,0)</f>
        <v>0</v>
      </c>
      <c r="BH112" s="169">
        <f>IF(N112="zníž. prenesená",J112,0)</f>
        <v>0</v>
      </c>
      <c r="BI112" s="169">
        <f>IF(N112="nulová",J112,0)</f>
        <v>0</v>
      </c>
      <c r="BJ112" s="168" t="s">
        <v>115</v>
      </c>
      <c r="BK112" s="166"/>
      <c r="BL112" s="166"/>
      <c r="BM112" s="166"/>
    </row>
    <row r="113" hidden="1" s="2" customFormat="1" ht="18" customHeight="1">
      <c r="A113" s="34"/>
      <c r="B113" s="160"/>
      <c r="C113" s="161"/>
      <c r="D113" s="162" t="s">
        <v>328</v>
      </c>
      <c r="E113" s="163"/>
      <c r="F113" s="163"/>
      <c r="G113" s="161"/>
      <c r="H113" s="161"/>
      <c r="I113" s="161"/>
      <c r="J113" s="164">
        <v>0</v>
      </c>
      <c r="K113" s="161"/>
      <c r="L113" s="165"/>
      <c r="M113" s="166"/>
      <c r="N113" s="167" t="s">
        <v>41</v>
      </c>
      <c r="O113" s="166"/>
      <c r="P113" s="166"/>
      <c r="Q113" s="166"/>
      <c r="R113" s="166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6"/>
      <c r="AW113" s="166"/>
      <c r="AX113" s="166"/>
      <c r="AY113" s="168" t="s">
        <v>180</v>
      </c>
      <c r="AZ113" s="166"/>
      <c r="BA113" s="166"/>
      <c r="BB113" s="166"/>
      <c r="BC113" s="166"/>
      <c r="BD113" s="166"/>
      <c r="BE113" s="169">
        <f>IF(N113="základná",J113,0)</f>
        <v>0</v>
      </c>
      <c r="BF113" s="169">
        <f>IF(N113="znížená",J113,0)</f>
        <v>0</v>
      </c>
      <c r="BG113" s="169">
        <f>IF(N113="zákl. prenesená",J113,0)</f>
        <v>0</v>
      </c>
      <c r="BH113" s="169">
        <f>IF(N113="zníž. prenesená",J113,0)</f>
        <v>0</v>
      </c>
      <c r="BI113" s="169">
        <f>IF(N113="nulová",J113,0)</f>
        <v>0</v>
      </c>
      <c r="BJ113" s="168" t="s">
        <v>115</v>
      </c>
      <c r="BK113" s="166"/>
      <c r="BL113" s="166"/>
      <c r="BM113" s="166"/>
    </row>
    <row r="114" hidden="1" s="2" customFormat="1" ht="18" customHeight="1">
      <c r="A114" s="34"/>
      <c r="B114" s="160"/>
      <c r="C114" s="161"/>
      <c r="D114" s="163" t="s">
        <v>185</v>
      </c>
      <c r="E114" s="161"/>
      <c r="F114" s="161"/>
      <c r="G114" s="161"/>
      <c r="H114" s="161"/>
      <c r="I114" s="161"/>
      <c r="J114" s="164">
        <f>ROUND(J30*T114,2)</f>
        <v>0</v>
      </c>
      <c r="K114" s="161"/>
      <c r="L114" s="165"/>
      <c r="M114" s="166"/>
      <c r="N114" s="167" t="s">
        <v>41</v>
      </c>
      <c r="O114" s="166"/>
      <c r="P114" s="166"/>
      <c r="Q114" s="166"/>
      <c r="R114" s="166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8" t="s">
        <v>186</v>
      </c>
      <c r="AZ114" s="166"/>
      <c r="BA114" s="166"/>
      <c r="BB114" s="166"/>
      <c r="BC114" s="166"/>
      <c r="BD114" s="166"/>
      <c r="BE114" s="169">
        <f>IF(N114="základná",J114,0)</f>
        <v>0</v>
      </c>
      <c r="BF114" s="169">
        <f>IF(N114="znížená",J114,0)</f>
        <v>0</v>
      </c>
      <c r="BG114" s="169">
        <f>IF(N114="zákl. prenesená",J114,0)</f>
        <v>0</v>
      </c>
      <c r="BH114" s="169">
        <f>IF(N114="zníž. prenesená",J114,0)</f>
        <v>0</v>
      </c>
      <c r="BI114" s="169">
        <f>IF(N114="nulová",J114,0)</f>
        <v>0</v>
      </c>
      <c r="BJ114" s="168" t="s">
        <v>115</v>
      </c>
      <c r="BK114" s="166"/>
      <c r="BL114" s="166"/>
      <c r="BM114" s="166"/>
    </row>
    <row r="115" hidden="1" s="2" customFormat="1">
      <c r="A115" s="34"/>
      <c r="B115" s="35"/>
      <c r="C115" s="34"/>
      <c r="D115" s="34"/>
      <c r="E115" s="34"/>
      <c r="F115" s="34"/>
      <c r="G115" s="34"/>
      <c r="H115" s="34"/>
      <c r="I115" s="34"/>
      <c r="J115" s="34"/>
      <c r="K115" s="34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hidden="1" s="2" customFormat="1" ht="29.28" customHeight="1">
      <c r="A116" s="34"/>
      <c r="B116" s="35"/>
      <c r="C116" s="170" t="s">
        <v>187</v>
      </c>
      <c r="D116" s="143"/>
      <c r="E116" s="143"/>
      <c r="F116" s="143"/>
      <c r="G116" s="143"/>
      <c r="H116" s="143"/>
      <c r="I116" s="143"/>
      <c r="J116" s="171">
        <f>ROUND(J96+J108,2)</f>
        <v>0</v>
      </c>
      <c r="K116" s="143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hidden="1" s="2" customFormat="1" ht="6.96" customHeight="1">
      <c r="A117" s="34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hidden="1"/>
    <row r="119" hidden="1"/>
    <row r="120" hidden="1"/>
    <row r="121" s="2" customFormat="1" ht="6.96" customHeight="1">
      <c r="A121" s="34"/>
      <c r="B121" s="63"/>
      <c r="C121" s="64"/>
      <c r="D121" s="64"/>
      <c r="E121" s="64"/>
      <c r="F121" s="64"/>
      <c r="G121" s="64"/>
      <c r="H121" s="64"/>
      <c r="I121" s="64"/>
      <c r="J121" s="64"/>
      <c r="K121" s="6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24.96" customHeight="1">
      <c r="A122" s="34"/>
      <c r="B122" s="35"/>
      <c r="C122" s="19" t="s">
        <v>188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15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130" t="str">
        <f>E7</f>
        <v>Tlačiarne – úprava dopravnej infraštruktúry - Mesto Košice</v>
      </c>
      <c r="F125" s="28"/>
      <c r="G125" s="28"/>
      <c r="H125" s="28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2" customHeight="1">
      <c r="A126" s="34"/>
      <c r="B126" s="35"/>
      <c r="C126" s="28" t="s">
        <v>168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30" customHeight="1">
      <c r="A127" s="34"/>
      <c r="B127" s="35"/>
      <c r="C127" s="34"/>
      <c r="D127" s="34"/>
      <c r="E127" s="68" t="str">
        <f>E9</f>
        <v>SO411.1 - PRELOŽKY VEREJNÉHO VODOVODU, 105 - VYVOLANÉ ÚPRAVY</v>
      </c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19</v>
      </c>
      <c r="D129" s="34"/>
      <c r="E129" s="34"/>
      <c r="F129" s="23" t="str">
        <f>F12</f>
        <v>ul. Letná, Košice</v>
      </c>
      <c r="G129" s="34"/>
      <c r="H129" s="34"/>
      <c r="I129" s="28" t="s">
        <v>21</v>
      </c>
      <c r="J129" s="70" t="str">
        <f>IF(J12="","",J12)</f>
        <v>9. 8. 2026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6.96" customHeight="1">
      <c r="A130" s="34"/>
      <c r="B130" s="35"/>
      <c r="C130" s="34"/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25.65" customHeight="1">
      <c r="A131" s="34"/>
      <c r="B131" s="35"/>
      <c r="C131" s="28" t="s">
        <v>23</v>
      </c>
      <c r="D131" s="34"/>
      <c r="E131" s="34"/>
      <c r="F131" s="23" t="str">
        <f>E15</f>
        <v>Mesto Košice, Trieda SNP 48/A, 04011 Košice</v>
      </c>
      <c r="G131" s="34"/>
      <c r="H131" s="34"/>
      <c r="I131" s="28" t="s">
        <v>29</v>
      </c>
      <c r="J131" s="32" t="str">
        <f>E21</f>
        <v>d.g.A design graphic architecture s.r.o</v>
      </c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5.15" customHeight="1">
      <c r="A132" s="34"/>
      <c r="B132" s="35"/>
      <c r="C132" s="28" t="s">
        <v>27</v>
      </c>
      <c r="D132" s="34"/>
      <c r="E132" s="34"/>
      <c r="F132" s="23" t="str">
        <f>IF(E18="","",E18)</f>
        <v>Vyplň údaj</v>
      </c>
      <c r="G132" s="34"/>
      <c r="H132" s="34"/>
      <c r="I132" s="28" t="s">
        <v>32</v>
      </c>
      <c r="J132" s="32" t="str">
        <f>E24</f>
        <v xml:space="preserve"> 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0.32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10" customFormat="1" ht="29.28" customHeight="1">
      <c r="A134" s="172"/>
      <c r="B134" s="173"/>
      <c r="C134" s="174" t="s">
        <v>189</v>
      </c>
      <c r="D134" s="175" t="s">
        <v>60</v>
      </c>
      <c r="E134" s="175" t="s">
        <v>56</v>
      </c>
      <c r="F134" s="175" t="s">
        <v>57</v>
      </c>
      <c r="G134" s="175" t="s">
        <v>190</v>
      </c>
      <c r="H134" s="175" t="s">
        <v>191</v>
      </c>
      <c r="I134" s="175" t="s">
        <v>192</v>
      </c>
      <c r="J134" s="176" t="s">
        <v>174</v>
      </c>
      <c r="K134" s="177" t="s">
        <v>193</v>
      </c>
      <c r="L134" s="178"/>
      <c r="M134" s="87" t="s">
        <v>1</v>
      </c>
      <c r="N134" s="88" t="s">
        <v>39</v>
      </c>
      <c r="O134" s="88" t="s">
        <v>194</v>
      </c>
      <c r="P134" s="88" t="s">
        <v>195</v>
      </c>
      <c r="Q134" s="88" t="s">
        <v>196</v>
      </c>
      <c r="R134" s="88" t="s">
        <v>197</v>
      </c>
      <c r="S134" s="88" t="s">
        <v>198</v>
      </c>
      <c r="T134" s="89" t="s">
        <v>199</v>
      </c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</row>
    <row r="135" s="2" customFormat="1" ht="22.8" customHeight="1">
      <c r="A135" s="34"/>
      <c r="B135" s="35"/>
      <c r="C135" s="94" t="s">
        <v>170</v>
      </c>
      <c r="D135" s="34"/>
      <c r="E135" s="34"/>
      <c r="F135" s="34"/>
      <c r="G135" s="34"/>
      <c r="H135" s="34"/>
      <c r="I135" s="34"/>
      <c r="J135" s="179">
        <f>BK135</f>
        <v>0</v>
      </c>
      <c r="K135" s="34"/>
      <c r="L135" s="35"/>
      <c r="M135" s="90"/>
      <c r="N135" s="74"/>
      <c r="O135" s="91"/>
      <c r="P135" s="180">
        <f>P136+P203</f>
        <v>0</v>
      </c>
      <c r="Q135" s="91"/>
      <c r="R135" s="180">
        <f>R136+R203</f>
        <v>320.28780197214996</v>
      </c>
      <c r="S135" s="91"/>
      <c r="T135" s="181">
        <f>T136+T203</f>
        <v>89.024000000000001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T135" s="15" t="s">
        <v>74</v>
      </c>
      <c r="AU135" s="15" t="s">
        <v>176</v>
      </c>
      <c r="BK135" s="182">
        <f>BK136+BK203</f>
        <v>0</v>
      </c>
    </row>
    <row r="136" s="11" customFormat="1" ht="25.92" customHeight="1">
      <c r="A136" s="11"/>
      <c r="B136" s="183"/>
      <c r="C136" s="11"/>
      <c r="D136" s="184" t="s">
        <v>74</v>
      </c>
      <c r="E136" s="185" t="s">
        <v>200</v>
      </c>
      <c r="F136" s="185" t="s">
        <v>201</v>
      </c>
      <c r="G136" s="11"/>
      <c r="H136" s="11"/>
      <c r="I136" s="186"/>
      <c r="J136" s="187">
        <f>BK136</f>
        <v>0</v>
      </c>
      <c r="K136" s="11"/>
      <c r="L136" s="183"/>
      <c r="M136" s="188"/>
      <c r="N136" s="189"/>
      <c r="O136" s="189"/>
      <c r="P136" s="190">
        <f>P137+P156+P158+P163+P194+P201</f>
        <v>0</v>
      </c>
      <c r="Q136" s="189"/>
      <c r="R136" s="190">
        <f>R137+R156+R158+R163+R194+R201</f>
        <v>318.64259468264999</v>
      </c>
      <c r="S136" s="189"/>
      <c r="T136" s="191">
        <f>T137+T156+T158+T163+T194+T201</f>
        <v>89.024000000000001</v>
      </c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R136" s="184" t="s">
        <v>83</v>
      </c>
      <c r="AT136" s="192" t="s">
        <v>74</v>
      </c>
      <c r="AU136" s="192" t="s">
        <v>75</v>
      </c>
      <c r="AY136" s="184" t="s">
        <v>202</v>
      </c>
      <c r="BK136" s="193">
        <f>BK137+BK156+BK158+BK163+BK194+BK201</f>
        <v>0</v>
      </c>
    </row>
    <row r="137" s="11" customFormat="1" ht="22.8" customHeight="1">
      <c r="A137" s="11"/>
      <c r="B137" s="183"/>
      <c r="C137" s="11"/>
      <c r="D137" s="184" t="s">
        <v>74</v>
      </c>
      <c r="E137" s="217" t="s">
        <v>83</v>
      </c>
      <c r="F137" s="217" t="s">
        <v>329</v>
      </c>
      <c r="G137" s="11"/>
      <c r="H137" s="11"/>
      <c r="I137" s="186"/>
      <c r="J137" s="218">
        <f>BK137</f>
        <v>0</v>
      </c>
      <c r="K137" s="11"/>
      <c r="L137" s="183"/>
      <c r="M137" s="188"/>
      <c r="N137" s="189"/>
      <c r="O137" s="189"/>
      <c r="P137" s="190">
        <f>SUM(P138:P155)</f>
        <v>0</v>
      </c>
      <c r="Q137" s="189"/>
      <c r="R137" s="190">
        <f>SUM(R138:R155)</f>
        <v>240.98730480185</v>
      </c>
      <c r="S137" s="189"/>
      <c r="T137" s="191">
        <f>SUM(T138:T155)</f>
        <v>89.024000000000001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R137" s="184" t="s">
        <v>83</v>
      </c>
      <c r="AT137" s="192" t="s">
        <v>74</v>
      </c>
      <c r="AU137" s="192" t="s">
        <v>83</v>
      </c>
      <c r="AY137" s="184" t="s">
        <v>202</v>
      </c>
      <c r="BK137" s="193">
        <f>SUM(BK138:BK155)</f>
        <v>0</v>
      </c>
    </row>
    <row r="138" s="2" customFormat="1" ht="24.15" customHeight="1">
      <c r="A138" s="34"/>
      <c r="B138" s="160"/>
      <c r="C138" s="194" t="s">
        <v>83</v>
      </c>
      <c r="D138" s="194" t="s">
        <v>203</v>
      </c>
      <c r="E138" s="195" t="s">
        <v>333</v>
      </c>
      <c r="F138" s="196" t="s">
        <v>334</v>
      </c>
      <c r="G138" s="197" t="s">
        <v>268</v>
      </c>
      <c r="H138" s="198">
        <v>61.204000000000001</v>
      </c>
      <c r="I138" s="199"/>
      <c r="J138" s="200">
        <f>ROUND(I138*H138,2)</f>
        <v>0</v>
      </c>
      <c r="K138" s="201"/>
      <c r="L138" s="35"/>
      <c r="M138" s="202" t="s">
        <v>1</v>
      </c>
      <c r="N138" s="203" t="s">
        <v>41</v>
      </c>
      <c r="O138" s="78"/>
      <c r="P138" s="204">
        <f>O138*H138</f>
        <v>0</v>
      </c>
      <c r="Q138" s="204">
        <v>0</v>
      </c>
      <c r="R138" s="204">
        <f>Q138*H138</f>
        <v>0</v>
      </c>
      <c r="S138" s="204">
        <v>0.25</v>
      </c>
      <c r="T138" s="205">
        <f>S138*H138</f>
        <v>15.301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6" t="s">
        <v>218</v>
      </c>
      <c r="AT138" s="206" t="s">
        <v>203</v>
      </c>
      <c r="AU138" s="206" t="s">
        <v>115</v>
      </c>
      <c r="AY138" s="15" t="s">
        <v>202</v>
      </c>
      <c r="BE138" s="207">
        <f>IF(N138="základná",J138,0)</f>
        <v>0</v>
      </c>
      <c r="BF138" s="207">
        <f>IF(N138="znížená",J138,0)</f>
        <v>0</v>
      </c>
      <c r="BG138" s="207">
        <f>IF(N138="zákl. prenesená",J138,0)</f>
        <v>0</v>
      </c>
      <c r="BH138" s="207">
        <f>IF(N138="zníž. prenesená",J138,0)</f>
        <v>0</v>
      </c>
      <c r="BI138" s="207">
        <f>IF(N138="nulová",J138,0)</f>
        <v>0</v>
      </c>
      <c r="BJ138" s="15" t="s">
        <v>115</v>
      </c>
      <c r="BK138" s="207">
        <f>ROUND(I138*H138,2)</f>
        <v>0</v>
      </c>
      <c r="BL138" s="15" t="s">
        <v>218</v>
      </c>
      <c r="BM138" s="206" t="s">
        <v>2434</v>
      </c>
    </row>
    <row r="139" s="2" customFormat="1" ht="33" customHeight="1">
      <c r="A139" s="34"/>
      <c r="B139" s="160"/>
      <c r="C139" s="194" t="s">
        <v>115</v>
      </c>
      <c r="D139" s="194" t="s">
        <v>203</v>
      </c>
      <c r="E139" s="195" t="s">
        <v>1303</v>
      </c>
      <c r="F139" s="196" t="s">
        <v>1304</v>
      </c>
      <c r="G139" s="197" t="s">
        <v>268</v>
      </c>
      <c r="H139" s="198">
        <v>172.48400000000001</v>
      </c>
      <c r="I139" s="199"/>
      <c r="J139" s="200">
        <f>ROUND(I139*H139,2)</f>
        <v>0</v>
      </c>
      <c r="K139" s="201"/>
      <c r="L139" s="35"/>
      <c r="M139" s="202" t="s">
        <v>1</v>
      </c>
      <c r="N139" s="203" t="s">
        <v>41</v>
      </c>
      <c r="O139" s="78"/>
      <c r="P139" s="204">
        <f>O139*H139</f>
        <v>0</v>
      </c>
      <c r="Q139" s="204">
        <v>0.00017000000000000001</v>
      </c>
      <c r="R139" s="204">
        <f>Q139*H139</f>
        <v>0.029322280000000003</v>
      </c>
      <c r="S139" s="204">
        <v>0.25</v>
      </c>
      <c r="T139" s="205">
        <f>S139*H139</f>
        <v>43.121000000000002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218</v>
      </c>
      <c r="AT139" s="206" t="s">
        <v>203</v>
      </c>
      <c r="AU139" s="206" t="s">
        <v>115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218</v>
      </c>
      <c r="BM139" s="206" t="s">
        <v>2435</v>
      </c>
    </row>
    <row r="140" s="2" customFormat="1" ht="33" customHeight="1">
      <c r="A140" s="34"/>
      <c r="B140" s="160"/>
      <c r="C140" s="194" t="s">
        <v>213</v>
      </c>
      <c r="D140" s="194" t="s">
        <v>203</v>
      </c>
      <c r="E140" s="195" t="s">
        <v>1305</v>
      </c>
      <c r="F140" s="196" t="s">
        <v>1306</v>
      </c>
      <c r="G140" s="197" t="s">
        <v>268</v>
      </c>
      <c r="H140" s="198">
        <v>61.204000000000001</v>
      </c>
      <c r="I140" s="199"/>
      <c r="J140" s="200">
        <f>ROUND(I140*H140,2)</f>
        <v>0</v>
      </c>
      <c r="K140" s="201"/>
      <c r="L140" s="35"/>
      <c r="M140" s="202" t="s">
        <v>1</v>
      </c>
      <c r="N140" s="203" t="s">
        <v>41</v>
      </c>
      <c r="O140" s="78"/>
      <c r="P140" s="204">
        <f>O140*H140</f>
        <v>0</v>
      </c>
      <c r="Q140" s="204">
        <v>0</v>
      </c>
      <c r="R140" s="204">
        <f>Q140*H140</f>
        <v>0</v>
      </c>
      <c r="S140" s="204">
        <v>0.5</v>
      </c>
      <c r="T140" s="205">
        <f>S140*H140</f>
        <v>30.602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218</v>
      </c>
      <c r="AT140" s="206" t="s">
        <v>203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218</v>
      </c>
      <c r="BM140" s="206" t="s">
        <v>2436</v>
      </c>
    </row>
    <row r="141" s="2" customFormat="1" ht="24.15" customHeight="1">
      <c r="A141" s="34"/>
      <c r="B141" s="160"/>
      <c r="C141" s="194" t="s">
        <v>218</v>
      </c>
      <c r="D141" s="194" t="s">
        <v>203</v>
      </c>
      <c r="E141" s="195" t="s">
        <v>1317</v>
      </c>
      <c r="F141" s="196" t="s">
        <v>1318</v>
      </c>
      <c r="G141" s="197" t="s">
        <v>362</v>
      </c>
      <c r="H141" s="198">
        <v>121.337</v>
      </c>
      <c r="I141" s="199"/>
      <c r="J141" s="200">
        <f>ROUND(I141*H141,2)</f>
        <v>0</v>
      </c>
      <c r="K141" s="201"/>
      <c r="L141" s="35"/>
      <c r="M141" s="202" t="s">
        <v>1</v>
      </c>
      <c r="N141" s="203" t="s">
        <v>41</v>
      </c>
      <c r="O141" s="78"/>
      <c r="P141" s="204">
        <f>O141*H141</f>
        <v>0</v>
      </c>
      <c r="Q141" s="204">
        <v>0</v>
      </c>
      <c r="R141" s="204">
        <f>Q141*H141</f>
        <v>0</v>
      </c>
      <c r="S141" s="204">
        <v>0</v>
      </c>
      <c r="T141" s="205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218</v>
      </c>
      <c r="AT141" s="206" t="s">
        <v>203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218</v>
      </c>
      <c r="BM141" s="206" t="s">
        <v>2437</v>
      </c>
    </row>
    <row r="142" s="2" customFormat="1" ht="37.8" customHeight="1">
      <c r="A142" s="34"/>
      <c r="B142" s="160"/>
      <c r="C142" s="194" t="s">
        <v>252</v>
      </c>
      <c r="D142" s="194" t="s">
        <v>203</v>
      </c>
      <c r="E142" s="195" t="s">
        <v>1141</v>
      </c>
      <c r="F142" s="196" t="s">
        <v>1142</v>
      </c>
      <c r="G142" s="197" t="s">
        <v>362</v>
      </c>
      <c r="H142" s="198">
        <v>121.337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</v>
      </c>
      <c r="T142" s="20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218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218</v>
      </c>
      <c r="BM142" s="206" t="s">
        <v>2438</v>
      </c>
    </row>
    <row r="143" s="2" customFormat="1" ht="24.15" customHeight="1">
      <c r="A143" s="34"/>
      <c r="B143" s="160"/>
      <c r="C143" s="194" t="s">
        <v>256</v>
      </c>
      <c r="D143" s="194" t="s">
        <v>203</v>
      </c>
      <c r="E143" s="195" t="s">
        <v>1144</v>
      </c>
      <c r="F143" s="196" t="s">
        <v>1145</v>
      </c>
      <c r="G143" s="197" t="s">
        <v>268</v>
      </c>
      <c r="H143" s="198">
        <v>164.37700000000001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0.00090585000000000004</v>
      </c>
      <c r="R143" s="204">
        <f>Q143*H143</f>
        <v>0.14890090545000001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218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218</v>
      </c>
      <c r="BM143" s="206" t="s">
        <v>2439</v>
      </c>
    </row>
    <row r="144" s="2" customFormat="1" ht="24.15" customHeight="1">
      <c r="A144" s="34"/>
      <c r="B144" s="160"/>
      <c r="C144" s="194" t="s">
        <v>262</v>
      </c>
      <c r="D144" s="194" t="s">
        <v>203</v>
      </c>
      <c r="E144" s="195" t="s">
        <v>1147</v>
      </c>
      <c r="F144" s="196" t="s">
        <v>1148</v>
      </c>
      <c r="G144" s="197" t="s">
        <v>268</v>
      </c>
      <c r="H144" s="198">
        <v>56.237000000000002</v>
      </c>
      <c r="I144" s="199"/>
      <c r="J144" s="200">
        <f>ROUND(I144*H144,2)</f>
        <v>0</v>
      </c>
      <c r="K144" s="201"/>
      <c r="L144" s="35"/>
      <c r="M144" s="202" t="s">
        <v>1</v>
      </c>
      <c r="N144" s="203" t="s">
        <v>41</v>
      </c>
      <c r="O144" s="78"/>
      <c r="P144" s="204">
        <f>O144*H144</f>
        <v>0</v>
      </c>
      <c r="Q144" s="204">
        <v>0.00083719999999999997</v>
      </c>
      <c r="R144" s="204">
        <f>Q144*H144</f>
        <v>0.047081616399999998</v>
      </c>
      <c r="S144" s="204">
        <v>0</v>
      </c>
      <c r="T144" s="205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218</v>
      </c>
      <c r="AT144" s="206" t="s">
        <v>203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218</v>
      </c>
      <c r="BM144" s="206" t="s">
        <v>2440</v>
      </c>
    </row>
    <row r="145" s="2" customFormat="1" ht="24.15" customHeight="1">
      <c r="A145" s="34"/>
      <c r="B145" s="160"/>
      <c r="C145" s="194" t="s">
        <v>241</v>
      </c>
      <c r="D145" s="194" t="s">
        <v>203</v>
      </c>
      <c r="E145" s="195" t="s">
        <v>1150</v>
      </c>
      <c r="F145" s="196" t="s">
        <v>1151</v>
      </c>
      <c r="G145" s="197" t="s">
        <v>268</v>
      </c>
      <c r="H145" s="198">
        <v>164.37700000000001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218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218</v>
      </c>
      <c r="BM145" s="206" t="s">
        <v>2441</v>
      </c>
    </row>
    <row r="146" s="2" customFormat="1" ht="24.15" customHeight="1">
      <c r="A146" s="34"/>
      <c r="B146" s="160"/>
      <c r="C146" s="194" t="s">
        <v>260</v>
      </c>
      <c r="D146" s="194" t="s">
        <v>203</v>
      </c>
      <c r="E146" s="195" t="s">
        <v>1153</v>
      </c>
      <c r="F146" s="196" t="s">
        <v>1154</v>
      </c>
      <c r="G146" s="197" t="s">
        <v>268</v>
      </c>
      <c r="H146" s="198">
        <v>56.237000000000002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218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218</v>
      </c>
      <c r="BM146" s="206" t="s">
        <v>2442</v>
      </c>
    </row>
    <row r="147" s="2" customFormat="1" ht="37.8" customHeight="1">
      <c r="A147" s="34"/>
      <c r="B147" s="160"/>
      <c r="C147" s="194" t="s">
        <v>274</v>
      </c>
      <c r="D147" s="194" t="s">
        <v>203</v>
      </c>
      <c r="E147" s="195" t="s">
        <v>376</v>
      </c>
      <c r="F147" s="196" t="s">
        <v>377</v>
      </c>
      <c r="G147" s="197" t="s">
        <v>362</v>
      </c>
      <c r="H147" s="198">
        <v>121.337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218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218</v>
      </c>
      <c r="BM147" s="206" t="s">
        <v>2443</v>
      </c>
    </row>
    <row r="148" s="2" customFormat="1" ht="44.25" customHeight="1">
      <c r="A148" s="34"/>
      <c r="B148" s="160"/>
      <c r="C148" s="194" t="s">
        <v>278</v>
      </c>
      <c r="D148" s="194" t="s">
        <v>203</v>
      </c>
      <c r="E148" s="195" t="s">
        <v>379</v>
      </c>
      <c r="F148" s="196" t="s">
        <v>380</v>
      </c>
      <c r="G148" s="197" t="s">
        <v>362</v>
      </c>
      <c r="H148" s="198">
        <v>849.35900000000004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0</v>
      </c>
      <c r="R148" s="204">
        <f>Q148*H148</f>
        <v>0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218</v>
      </c>
      <c r="AT148" s="206" t="s">
        <v>203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218</v>
      </c>
      <c r="BM148" s="206" t="s">
        <v>2444</v>
      </c>
    </row>
    <row r="149" s="2" customFormat="1" ht="21.75" customHeight="1">
      <c r="A149" s="34"/>
      <c r="B149" s="160"/>
      <c r="C149" s="194" t="s">
        <v>282</v>
      </c>
      <c r="D149" s="194" t="s">
        <v>203</v>
      </c>
      <c r="E149" s="195" t="s">
        <v>1158</v>
      </c>
      <c r="F149" s="196" t="s">
        <v>708</v>
      </c>
      <c r="G149" s="197" t="s">
        <v>362</v>
      </c>
      <c r="H149" s="198">
        <v>121.337</v>
      </c>
      <c r="I149" s="199"/>
      <c r="J149" s="200">
        <f>ROUND(I149*H149,2)</f>
        <v>0</v>
      </c>
      <c r="K149" s="201"/>
      <c r="L149" s="35"/>
      <c r="M149" s="202" t="s">
        <v>1</v>
      </c>
      <c r="N149" s="203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218</v>
      </c>
      <c r="AT149" s="206" t="s">
        <v>203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218</v>
      </c>
      <c r="BM149" s="206" t="s">
        <v>2445</v>
      </c>
    </row>
    <row r="150" s="2" customFormat="1" ht="24.15" customHeight="1">
      <c r="A150" s="34"/>
      <c r="B150" s="160"/>
      <c r="C150" s="194" t="s">
        <v>286</v>
      </c>
      <c r="D150" s="194" t="s">
        <v>203</v>
      </c>
      <c r="E150" s="195" t="s">
        <v>382</v>
      </c>
      <c r="F150" s="196" t="s">
        <v>383</v>
      </c>
      <c r="G150" s="197" t="s">
        <v>384</v>
      </c>
      <c r="H150" s="198">
        <v>218.40700000000001</v>
      </c>
      <c r="I150" s="199"/>
      <c r="J150" s="200">
        <f>ROUND(I150*H150,2)</f>
        <v>0</v>
      </c>
      <c r="K150" s="201"/>
      <c r="L150" s="35"/>
      <c r="M150" s="202" t="s">
        <v>1</v>
      </c>
      <c r="N150" s="203" t="s">
        <v>41</v>
      </c>
      <c r="O150" s="78"/>
      <c r="P150" s="204">
        <f>O150*H150</f>
        <v>0</v>
      </c>
      <c r="Q150" s="204">
        <v>0</v>
      </c>
      <c r="R150" s="204">
        <f>Q150*H150</f>
        <v>0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218</v>
      </c>
      <c r="AT150" s="206" t="s">
        <v>203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218</v>
      </c>
      <c r="BM150" s="206" t="s">
        <v>2446</v>
      </c>
    </row>
    <row r="151" s="2" customFormat="1" ht="33" customHeight="1">
      <c r="A151" s="34"/>
      <c r="B151" s="160"/>
      <c r="C151" s="194" t="s">
        <v>290</v>
      </c>
      <c r="D151" s="194" t="s">
        <v>203</v>
      </c>
      <c r="E151" s="195" t="s">
        <v>1161</v>
      </c>
      <c r="F151" s="196" t="s">
        <v>1162</v>
      </c>
      <c r="G151" s="197" t="s">
        <v>362</v>
      </c>
      <c r="H151" s="198">
        <v>105.435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0</v>
      </c>
      <c r="R151" s="204">
        <f>Q151*H151</f>
        <v>0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218</v>
      </c>
      <c r="AT151" s="206" t="s">
        <v>203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218</v>
      </c>
      <c r="BM151" s="206" t="s">
        <v>2447</v>
      </c>
    </row>
    <row r="152" s="2" customFormat="1" ht="16.5" customHeight="1">
      <c r="A152" s="34"/>
      <c r="B152" s="160"/>
      <c r="C152" s="219" t="s">
        <v>294</v>
      </c>
      <c r="D152" s="219" t="s">
        <v>237</v>
      </c>
      <c r="E152" s="220" t="s">
        <v>1327</v>
      </c>
      <c r="F152" s="221" t="s">
        <v>1328</v>
      </c>
      <c r="G152" s="222" t="s">
        <v>384</v>
      </c>
      <c r="H152" s="223">
        <v>199.27199999999999</v>
      </c>
      <c r="I152" s="224"/>
      <c r="J152" s="225">
        <f>ROUND(I152*H152,2)</f>
        <v>0</v>
      </c>
      <c r="K152" s="226"/>
      <c r="L152" s="227"/>
      <c r="M152" s="228" t="s">
        <v>1</v>
      </c>
      <c r="N152" s="229" t="s">
        <v>41</v>
      </c>
      <c r="O152" s="78"/>
      <c r="P152" s="204">
        <f>O152*H152</f>
        <v>0</v>
      </c>
      <c r="Q152" s="204">
        <v>1</v>
      </c>
      <c r="R152" s="204">
        <f>Q152*H152</f>
        <v>199.27199999999999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241</v>
      </c>
      <c r="AT152" s="206" t="s">
        <v>237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218</v>
      </c>
      <c r="BM152" s="206" t="s">
        <v>2448</v>
      </c>
    </row>
    <row r="153" s="2" customFormat="1" ht="24.15" customHeight="1">
      <c r="A153" s="34"/>
      <c r="B153" s="160"/>
      <c r="C153" s="194" t="s">
        <v>298</v>
      </c>
      <c r="D153" s="194" t="s">
        <v>203</v>
      </c>
      <c r="E153" s="195" t="s">
        <v>1164</v>
      </c>
      <c r="F153" s="196" t="s">
        <v>1165</v>
      </c>
      <c r="G153" s="197" t="s">
        <v>362</v>
      </c>
      <c r="H153" s="198">
        <v>23.050000000000001</v>
      </c>
      <c r="I153" s="199"/>
      <c r="J153" s="200">
        <f>ROUND(I153*H153,2)</f>
        <v>0</v>
      </c>
      <c r="K153" s="201"/>
      <c r="L153" s="35"/>
      <c r="M153" s="202" t="s">
        <v>1</v>
      </c>
      <c r="N153" s="203" t="s">
        <v>41</v>
      </c>
      <c r="O153" s="78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218</v>
      </c>
      <c r="AT153" s="206" t="s">
        <v>203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218</v>
      </c>
      <c r="BM153" s="206" t="s">
        <v>2449</v>
      </c>
    </row>
    <row r="154" s="2" customFormat="1" ht="16.5" customHeight="1">
      <c r="A154" s="34"/>
      <c r="B154" s="160"/>
      <c r="C154" s="219" t="s">
        <v>302</v>
      </c>
      <c r="D154" s="219" t="s">
        <v>237</v>
      </c>
      <c r="E154" s="220" t="s">
        <v>1331</v>
      </c>
      <c r="F154" s="221" t="s">
        <v>1332</v>
      </c>
      <c r="G154" s="222" t="s">
        <v>384</v>
      </c>
      <c r="H154" s="223">
        <v>41.490000000000002</v>
      </c>
      <c r="I154" s="224"/>
      <c r="J154" s="225">
        <f>ROUND(I154*H154,2)</f>
        <v>0</v>
      </c>
      <c r="K154" s="226"/>
      <c r="L154" s="227"/>
      <c r="M154" s="228" t="s">
        <v>1</v>
      </c>
      <c r="N154" s="229" t="s">
        <v>41</v>
      </c>
      <c r="O154" s="78"/>
      <c r="P154" s="204">
        <f>O154*H154</f>
        <v>0</v>
      </c>
      <c r="Q154" s="204">
        <v>1</v>
      </c>
      <c r="R154" s="204">
        <f>Q154*H154</f>
        <v>41.490000000000002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241</v>
      </c>
      <c r="AT154" s="206" t="s">
        <v>237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218</v>
      </c>
      <c r="BM154" s="206" t="s">
        <v>2450</v>
      </c>
    </row>
    <row r="155" s="2" customFormat="1" ht="21.75" customHeight="1">
      <c r="A155" s="34"/>
      <c r="B155" s="160"/>
      <c r="C155" s="194" t="s">
        <v>306</v>
      </c>
      <c r="D155" s="194" t="s">
        <v>203</v>
      </c>
      <c r="E155" s="195" t="s">
        <v>396</v>
      </c>
      <c r="F155" s="196" t="s">
        <v>397</v>
      </c>
      <c r="G155" s="197" t="s">
        <v>268</v>
      </c>
      <c r="H155" s="198">
        <v>61.204000000000001</v>
      </c>
      <c r="I155" s="199"/>
      <c r="J155" s="200">
        <f>ROUND(I155*H155,2)</f>
        <v>0</v>
      </c>
      <c r="K155" s="201"/>
      <c r="L155" s="35"/>
      <c r="M155" s="202" t="s">
        <v>1</v>
      </c>
      <c r="N155" s="203" t="s">
        <v>41</v>
      </c>
      <c r="O155" s="78"/>
      <c r="P155" s="204">
        <f>O155*H155</f>
        <v>0</v>
      </c>
      <c r="Q155" s="204">
        <v>0</v>
      </c>
      <c r="R155" s="204">
        <f>Q155*H155</f>
        <v>0</v>
      </c>
      <c r="S155" s="204">
        <v>0</v>
      </c>
      <c r="T155" s="20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218</v>
      </c>
      <c r="AT155" s="206" t="s">
        <v>203</v>
      </c>
      <c r="AU155" s="206" t="s">
        <v>115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218</v>
      </c>
      <c r="BM155" s="206" t="s">
        <v>2451</v>
      </c>
    </row>
    <row r="156" s="11" customFormat="1" ht="22.8" customHeight="1">
      <c r="A156" s="11"/>
      <c r="B156" s="183"/>
      <c r="C156" s="11"/>
      <c r="D156" s="184" t="s">
        <v>74</v>
      </c>
      <c r="E156" s="217" t="s">
        <v>218</v>
      </c>
      <c r="F156" s="217" t="s">
        <v>613</v>
      </c>
      <c r="G156" s="11"/>
      <c r="H156" s="11"/>
      <c r="I156" s="186"/>
      <c r="J156" s="218">
        <f>BK156</f>
        <v>0</v>
      </c>
      <c r="K156" s="11"/>
      <c r="L156" s="183"/>
      <c r="M156" s="188"/>
      <c r="N156" s="189"/>
      <c r="O156" s="189"/>
      <c r="P156" s="190">
        <f>P157</f>
        <v>0</v>
      </c>
      <c r="Q156" s="189"/>
      <c r="R156" s="190">
        <f>R157</f>
        <v>11.571573599999999</v>
      </c>
      <c r="S156" s="189"/>
      <c r="T156" s="191">
        <f>T157</f>
        <v>0</v>
      </c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R156" s="184" t="s">
        <v>83</v>
      </c>
      <c r="AT156" s="192" t="s">
        <v>74</v>
      </c>
      <c r="AU156" s="192" t="s">
        <v>83</v>
      </c>
      <c r="AY156" s="184" t="s">
        <v>202</v>
      </c>
      <c r="BK156" s="193">
        <f>BK157</f>
        <v>0</v>
      </c>
    </row>
    <row r="157" s="2" customFormat="1" ht="33" customHeight="1">
      <c r="A157" s="34"/>
      <c r="B157" s="160"/>
      <c r="C157" s="194" t="s">
        <v>310</v>
      </c>
      <c r="D157" s="194" t="s">
        <v>203</v>
      </c>
      <c r="E157" s="195" t="s">
        <v>1336</v>
      </c>
      <c r="F157" s="196" t="s">
        <v>1337</v>
      </c>
      <c r="G157" s="197" t="s">
        <v>362</v>
      </c>
      <c r="H157" s="198">
        <v>6.1200000000000001</v>
      </c>
      <c r="I157" s="199"/>
      <c r="J157" s="200">
        <f>ROUND(I157*H157,2)</f>
        <v>0</v>
      </c>
      <c r="K157" s="201"/>
      <c r="L157" s="35"/>
      <c r="M157" s="202" t="s">
        <v>1</v>
      </c>
      <c r="N157" s="203" t="s">
        <v>41</v>
      </c>
      <c r="O157" s="78"/>
      <c r="P157" s="204">
        <f>O157*H157</f>
        <v>0</v>
      </c>
      <c r="Q157" s="204">
        <v>1.8907799999999999</v>
      </c>
      <c r="R157" s="204">
        <f>Q157*H157</f>
        <v>11.571573599999999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218</v>
      </c>
      <c r="AT157" s="206" t="s">
        <v>203</v>
      </c>
      <c r="AU157" s="206" t="s">
        <v>115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218</v>
      </c>
      <c r="BM157" s="206" t="s">
        <v>2452</v>
      </c>
    </row>
    <row r="158" s="11" customFormat="1" ht="22.8" customHeight="1">
      <c r="A158" s="11"/>
      <c r="B158" s="183"/>
      <c r="C158" s="11"/>
      <c r="D158" s="184" t="s">
        <v>74</v>
      </c>
      <c r="E158" s="217" t="s">
        <v>252</v>
      </c>
      <c r="F158" s="217" t="s">
        <v>423</v>
      </c>
      <c r="G158" s="11"/>
      <c r="H158" s="11"/>
      <c r="I158" s="186"/>
      <c r="J158" s="218">
        <f>BK158</f>
        <v>0</v>
      </c>
      <c r="K158" s="11"/>
      <c r="L158" s="183"/>
      <c r="M158" s="188"/>
      <c r="N158" s="189"/>
      <c r="O158" s="189"/>
      <c r="P158" s="190">
        <f>SUM(P159:P162)</f>
        <v>0</v>
      </c>
      <c r="Q158" s="189"/>
      <c r="R158" s="190">
        <f>SUM(R159:R162)</f>
        <v>63.970476440000006</v>
      </c>
      <c r="S158" s="189"/>
      <c r="T158" s="191">
        <f>SUM(T159:T162)</f>
        <v>0</v>
      </c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R158" s="184" t="s">
        <v>83</v>
      </c>
      <c r="AT158" s="192" t="s">
        <v>74</v>
      </c>
      <c r="AU158" s="192" t="s">
        <v>83</v>
      </c>
      <c r="AY158" s="184" t="s">
        <v>202</v>
      </c>
      <c r="BK158" s="193">
        <f>SUM(BK159:BK162)</f>
        <v>0</v>
      </c>
    </row>
    <row r="159" s="2" customFormat="1" ht="24.15" customHeight="1">
      <c r="A159" s="34"/>
      <c r="B159" s="160"/>
      <c r="C159" s="194" t="s">
        <v>314</v>
      </c>
      <c r="D159" s="194" t="s">
        <v>203</v>
      </c>
      <c r="E159" s="195" t="s">
        <v>1339</v>
      </c>
      <c r="F159" s="196" t="s">
        <v>1340</v>
      </c>
      <c r="G159" s="197" t="s">
        <v>268</v>
      </c>
      <c r="H159" s="198">
        <v>61.204000000000001</v>
      </c>
      <c r="I159" s="199"/>
      <c r="J159" s="200">
        <f>ROUND(I159*H159,2)</f>
        <v>0</v>
      </c>
      <c r="K159" s="201"/>
      <c r="L159" s="35"/>
      <c r="M159" s="202" t="s">
        <v>1</v>
      </c>
      <c r="N159" s="203" t="s">
        <v>41</v>
      </c>
      <c r="O159" s="78"/>
      <c r="P159" s="204">
        <f>O159*H159</f>
        <v>0</v>
      </c>
      <c r="Q159" s="204">
        <v>0.50238000000000005</v>
      </c>
      <c r="R159" s="204">
        <f>Q159*H159</f>
        <v>30.747665520000002</v>
      </c>
      <c r="S159" s="204">
        <v>0</v>
      </c>
      <c r="T159" s="20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6" t="s">
        <v>218</v>
      </c>
      <c r="AT159" s="206" t="s">
        <v>203</v>
      </c>
      <c r="AU159" s="206" t="s">
        <v>115</v>
      </c>
      <c r="AY159" s="15" t="s">
        <v>202</v>
      </c>
      <c r="BE159" s="207">
        <f>IF(N159="základná",J159,0)</f>
        <v>0</v>
      </c>
      <c r="BF159" s="207">
        <f>IF(N159="znížená",J159,0)</f>
        <v>0</v>
      </c>
      <c r="BG159" s="207">
        <f>IF(N159="zákl. prenesená",J159,0)</f>
        <v>0</v>
      </c>
      <c r="BH159" s="207">
        <f>IF(N159="zníž. prenesená",J159,0)</f>
        <v>0</v>
      </c>
      <c r="BI159" s="207">
        <f>IF(N159="nulová",J159,0)</f>
        <v>0</v>
      </c>
      <c r="BJ159" s="15" t="s">
        <v>115</v>
      </c>
      <c r="BK159" s="207">
        <f>ROUND(I159*H159,2)</f>
        <v>0</v>
      </c>
      <c r="BL159" s="15" t="s">
        <v>218</v>
      </c>
      <c r="BM159" s="206" t="s">
        <v>2453</v>
      </c>
    </row>
    <row r="160" s="2" customFormat="1" ht="33" customHeight="1">
      <c r="A160" s="34"/>
      <c r="B160" s="160"/>
      <c r="C160" s="194" t="s">
        <v>318</v>
      </c>
      <c r="D160" s="194" t="s">
        <v>203</v>
      </c>
      <c r="E160" s="195" t="s">
        <v>1342</v>
      </c>
      <c r="F160" s="196" t="s">
        <v>1343</v>
      </c>
      <c r="G160" s="197" t="s">
        <v>268</v>
      </c>
      <c r="H160" s="198">
        <v>61.204000000000001</v>
      </c>
      <c r="I160" s="199"/>
      <c r="J160" s="200">
        <f>ROUND(I160*H160,2)</f>
        <v>0</v>
      </c>
      <c r="K160" s="201"/>
      <c r="L160" s="35"/>
      <c r="M160" s="202" t="s">
        <v>1</v>
      </c>
      <c r="N160" s="203" t="s">
        <v>41</v>
      </c>
      <c r="O160" s="78"/>
      <c r="P160" s="204">
        <f>O160*H160</f>
        <v>0</v>
      </c>
      <c r="Q160" s="204">
        <v>0.00060999999999999997</v>
      </c>
      <c r="R160" s="204">
        <f>Q160*H160</f>
        <v>0.037334439999999997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218</v>
      </c>
      <c r="AT160" s="206" t="s">
        <v>203</v>
      </c>
      <c r="AU160" s="206" t="s">
        <v>115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218</v>
      </c>
      <c r="BM160" s="206" t="s">
        <v>2454</v>
      </c>
    </row>
    <row r="161" s="2" customFormat="1" ht="33" customHeight="1">
      <c r="A161" s="34"/>
      <c r="B161" s="160"/>
      <c r="C161" s="194" t="s">
        <v>233</v>
      </c>
      <c r="D161" s="194" t="s">
        <v>203</v>
      </c>
      <c r="E161" s="195" t="s">
        <v>1345</v>
      </c>
      <c r="F161" s="196" t="s">
        <v>1346</v>
      </c>
      <c r="G161" s="197" t="s">
        <v>268</v>
      </c>
      <c r="H161" s="198">
        <v>61.204000000000001</v>
      </c>
      <c r="I161" s="199"/>
      <c r="J161" s="200">
        <f>ROUND(I161*H161,2)</f>
        <v>0</v>
      </c>
      <c r="K161" s="201"/>
      <c r="L161" s="35"/>
      <c r="M161" s="202" t="s">
        <v>1</v>
      </c>
      <c r="N161" s="203" t="s">
        <v>41</v>
      </c>
      <c r="O161" s="78"/>
      <c r="P161" s="204">
        <f>O161*H161</f>
        <v>0</v>
      </c>
      <c r="Q161" s="204">
        <v>0.10373</v>
      </c>
      <c r="R161" s="204">
        <f>Q161*H161</f>
        <v>6.3486909200000001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218</v>
      </c>
      <c r="AT161" s="206" t="s">
        <v>203</v>
      </c>
      <c r="AU161" s="206" t="s">
        <v>115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218</v>
      </c>
      <c r="BM161" s="206" t="s">
        <v>2455</v>
      </c>
    </row>
    <row r="162" s="2" customFormat="1" ht="33" customHeight="1">
      <c r="A162" s="34"/>
      <c r="B162" s="160"/>
      <c r="C162" s="194" t="s">
        <v>7</v>
      </c>
      <c r="D162" s="194" t="s">
        <v>203</v>
      </c>
      <c r="E162" s="195" t="s">
        <v>1348</v>
      </c>
      <c r="F162" s="196" t="s">
        <v>1349</v>
      </c>
      <c r="G162" s="197" t="s">
        <v>268</v>
      </c>
      <c r="H162" s="198">
        <v>172.48400000000001</v>
      </c>
      <c r="I162" s="199"/>
      <c r="J162" s="200">
        <f>ROUND(I162*H162,2)</f>
        <v>0</v>
      </c>
      <c r="K162" s="201"/>
      <c r="L162" s="35"/>
      <c r="M162" s="202" t="s">
        <v>1</v>
      </c>
      <c r="N162" s="203" t="s">
        <v>41</v>
      </c>
      <c r="O162" s="78"/>
      <c r="P162" s="204">
        <f>O162*H162</f>
        <v>0</v>
      </c>
      <c r="Q162" s="204">
        <v>0.15559000000000001</v>
      </c>
      <c r="R162" s="204">
        <f>Q162*H162</f>
        <v>26.836785560000003</v>
      </c>
      <c r="S162" s="204">
        <v>0</v>
      </c>
      <c r="T162" s="205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6" t="s">
        <v>218</v>
      </c>
      <c r="AT162" s="206" t="s">
        <v>203</v>
      </c>
      <c r="AU162" s="206" t="s">
        <v>115</v>
      </c>
      <c r="AY162" s="15" t="s">
        <v>202</v>
      </c>
      <c r="BE162" s="207">
        <f>IF(N162="základná",J162,0)</f>
        <v>0</v>
      </c>
      <c r="BF162" s="207">
        <f>IF(N162="znížená",J162,0)</f>
        <v>0</v>
      </c>
      <c r="BG162" s="207">
        <f>IF(N162="zákl. prenesená",J162,0)</f>
        <v>0</v>
      </c>
      <c r="BH162" s="207">
        <f>IF(N162="zníž. prenesená",J162,0)</f>
        <v>0</v>
      </c>
      <c r="BI162" s="207">
        <f>IF(N162="nulová",J162,0)</f>
        <v>0</v>
      </c>
      <c r="BJ162" s="15" t="s">
        <v>115</v>
      </c>
      <c r="BK162" s="207">
        <f>ROUND(I162*H162,2)</f>
        <v>0</v>
      </c>
      <c r="BL162" s="15" t="s">
        <v>218</v>
      </c>
      <c r="BM162" s="206" t="s">
        <v>2456</v>
      </c>
    </row>
    <row r="163" s="11" customFormat="1" ht="22.8" customHeight="1">
      <c r="A163" s="11"/>
      <c r="B163" s="183"/>
      <c r="C163" s="11"/>
      <c r="D163" s="184" t="s">
        <v>74</v>
      </c>
      <c r="E163" s="217" t="s">
        <v>241</v>
      </c>
      <c r="F163" s="217" t="s">
        <v>456</v>
      </c>
      <c r="G163" s="11"/>
      <c r="H163" s="11"/>
      <c r="I163" s="186"/>
      <c r="J163" s="218">
        <f>BK163</f>
        <v>0</v>
      </c>
      <c r="K163" s="11"/>
      <c r="L163" s="183"/>
      <c r="M163" s="188"/>
      <c r="N163" s="189"/>
      <c r="O163" s="189"/>
      <c r="P163" s="190">
        <f>SUM(P164:P193)</f>
        <v>0</v>
      </c>
      <c r="Q163" s="189"/>
      <c r="R163" s="190">
        <f>SUM(R164:R193)</f>
        <v>1.7972046407999998</v>
      </c>
      <c r="S163" s="189"/>
      <c r="T163" s="191">
        <f>SUM(T164:T193)</f>
        <v>0</v>
      </c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R163" s="184" t="s">
        <v>83</v>
      </c>
      <c r="AT163" s="192" t="s">
        <v>74</v>
      </c>
      <c r="AU163" s="192" t="s">
        <v>83</v>
      </c>
      <c r="AY163" s="184" t="s">
        <v>202</v>
      </c>
      <c r="BK163" s="193">
        <f>SUM(BK164:BK193)</f>
        <v>0</v>
      </c>
    </row>
    <row r="164" s="2" customFormat="1" ht="33" customHeight="1">
      <c r="A164" s="34"/>
      <c r="B164" s="160"/>
      <c r="C164" s="194" t="s">
        <v>403</v>
      </c>
      <c r="D164" s="194" t="s">
        <v>203</v>
      </c>
      <c r="E164" s="195" t="s">
        <v>2457</v>
      </c>
      <c r="F164" s="196" t="s">
        <v>2458</v>
      </c>
      <c r="G164" s="197" t="s">
        <v>272</v>
      </c>
      <c r="H164" s="198">
        <v>13.92</v>
      </c>
      <c r="I164" s="199"/>
      <c r="J164" s="200">
        <f>ROUND(I164*H164,2)</f>
        <v>0</v>
      </c>
      <c r="K164" s="201"/>
      <c r="L164" s="35"/>
      <c r="M164" s="202" t="s">
        <v>1</v>
      </c>
      <c r="N164" s="203" t="s">
        <v>41</v>
      </c>
      <c r="O164" s="78"/>
      <c r="P164" s="204">
        <f>O164*H164</f>
        <v>0</v>
      </c>
      <c r="Q164" s="204">
        <v>5.6000000000000004E-07</v>
      </c>
      <c r="R164" s="204">
        <f>Q164*H164</f>
        <v>7.7952000000000012E-06</v>
      </c>
      <c r="S164" s="204">
        <v>0</v>
      </c>
      <c r="T164" s="20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6" t="s">
        <v>218</v>
      </c>
      <c r="AT164" s="206" t="s">
        <v>203</v>
      </c>
      <c r="AU164" s="206" t="s">
        <v>115</v>
      </c>
      <c r="AY164" s="15" t="s">
        <v>202</v>
      </c>
      <c r="BE164" s="207">
        <f>IF(N164="základná",J164,0)</f>
        <v>0</v>
      </c>
      <c r="BF164" s="207">
        <f>IF(N164="znížená",J164,0)</f>
        <v>0</v>
      </c>
      <c r="BG164" s="207">
        <f>IF(N164="zákl. prenesená",J164,0)</f>
        <v>0</v>
      </c>
      <c r="BH164" s="207">
        <f>IF(N164="zníž. prenesená",J164,0)</f>
        <v>0</v>
      </c>
      <c r="BI164" s="207">
        <f>IF(N164="nulová",J164,0)</f>
        <v>0</v>
      </c>
      <c r="BJ164" s="15" t="s">
        <v>115</v>
      </c>
      <c r="BK164" s="207">
        <f>ROUND(I164*H164,2)</f>
        <v>0</v>
      </c>
      <c r="BL164" s="15" t="s">
        <v>218</v>
      </c>
      <c r="BM164" s="206" t="s">
        <v>2459</v>
      </c>
    </row>
    <row r="165" s="2" customFormat="1" ht="44.25" customHeight="1">
      <c r="A165" s="34"/>
      <c r="B165" s="160"/>
      <c r="C165" s="219" t="s">
        <v>407</v>
      </c>
      <c r="D165" s="219" t="s">
        <v>237</v>
      </c>
      <c r="E165" s="220" t="s">
        <v>2460</v>
      </c>
      <c r="F165" s="221" t="s">
        <v>2461</v>
      </c>
      <c r="G165" s="222" t="s">
        <v>272</v>
      </c>
      <c r="H165" s="223">
        <v>13.92</v>
      </c>
      <c r="I165" s="224"/>
      <c r="J165" s="225">
        <f>ROUND(I165*H165,2)</f>
        <v>0</v>
      </c>
      <c r="K165" s="226"/>
      <c r="L165" s="227"/>
      <c r="M165" s="228" t="s">
        <v>1</v>
      </c>
      <c r="N165" s="229" t="s">
        <v>41</v>
      </c>
      <c r="O165" s="78"/>
      <c r="P165" s="204">
        <f>O165*H165</f>
        <v>0</v>
      </c>
      <c r="Q165" s="204">
        <v>0.020500000000000001</v>
      </c>
      <c r="R165" s="204">
        <f>Q165*H165</f>
        <v>0.28536</v>
      </c>
      <c r="S165" s="204">
        <v>0</v>
      </c>
      <c r="T165" s="20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6" t="s">
        <v>241</v>
      </c>
      <c r="AT165" s="206" t="s">
        <v>237</v>
      </c>
      <c r="AU165" s="206" t="s">
        <v>115</v>
      </c>
      <c r="AY165" s="15" t="s">
        <v>202</v>
      </c>
      <c r="BE165" s="207">
        <f>IF(N165="základná",J165,0)</f>
        <v>0</v>
      </c>
      <c r="BF165" s="207">
        <f>IF(N165="znížená",J165,0)</f>
        <v>0</v>
      </c>
      <c r="BG165" s="207">
        <f>IF(N165="zákl. prenesená",J165,0)</f>
        <v>0</v>
      </c>
      <c r="BH165" s="207">
        <f>IF(N165="zníž. prenesená",J165,0)</f>
        <v>0</v>
      </c>
      <c r="BI165" s="207">
        <f>IF(N165="nulová",J165,0)</f>
        <v>0</v>
      </c>
      <c r="BJ165" s="15" t="s">
        <v>115</v>
      </c>
      <c r="BK165" s="207">
        <f>ROUND(I165*H165,2)</f>
        <v>0</v>
      </c>
      <c r="BL165" s="15" t="s">
        <v>218</v>
      </c>
      <c r="BM165" s="206" t="s">
        <v>2462</v>
      </c>
    </row>
    <row r="166" s="2" customFormat="1" ht="33" customHeight="1">
      <c r="A166" s="34"/>
      <c r="B166" s="160"/>
      <c r="C166" s="194" t="s">
        <v>411</v>
      </c>
      <c r="D166" s="194" t="s">
        <v>203</v>
      </c>
      <c r="E166" s="195" t="s">
        <v>2463</v>
      </c>
      <c r="F166" s="196" t="s">
        <v>2464</v>
      </c>
      <c r="G166" s="197" t="s">
        <v>272</v>
      </c>
      <c r="H166" s="198">
        <v>41.719999999999999</v>
      </c>
      <c r="I166" s="199"/>
      <c r="J166" s="200">
        <f>ROUND(I166*H166,2)</f>
        <v>0</v>
      </c>
      <c r="K166" s="201"/>
      <c r="L166" s="35"/>
      <c r="M166" s="202" t="s">
        <v>1</v>
      </c>
      <c r="N166" s="203" t="s">
        <v>41</v>
      </c>
      <c r="O166" s="78"/>
      <c r="P166" s="204">
        <f>O166*H166</f>
        <v>0</v>
      </c>
      <c r="Q166" s="204">
        <v>4.7999999999999996E-07</v>
      </c>
      <c r="R166" s="204">
        <f>Q166*H166</f>
        <v>2.0025599999999997E-05</v>
      </c>
      <c r="S166" s="204">
        <v>0</v>
      </c>
      <c r="T166" s="20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6" t="s">
        <v>218</v>
      </c>
      <c r="AT166" s="206" t="s">
        <v>203</v>
      </c>
      <c r="AU166" s="206" t="s">
        <v>115</v>
      </c>
      <c r="AY166" s="15" t="s">
        <v>202</v>
      </c>
      <c r="BE166" s="207">
        <f>IF(N166="základná",J166,0)</f>
        <v>0</v>
      </c>
      <c r="BF166" s="207">
        <f>IF(N166="znížená",J166,0)</f>
        <v>0</v>
      </c>
      <c r="BG166" s="207">
        <f>IF(N166="zákl. prenesená",J166,0)</f>
        <v>0</v>
      </c>
      <c r="BH166" s="207">
        <f>IF(N166="zníž. prenesená",J166,0)</f>
        <v>0</v>
      </c>
      <c r="BI166" s="207">
        <f>IF(N166="nulová",J166,0)</f>
        <v>0</v>
      </c>
      <c r="BJ166" s="15" t="s">
        <v>115</v>
      </c>
      <c r="BK166" s="207">
        <f>ROUND(I166*H166,2)</f>
        <v>0</v>
      </c>
      <c r="BL166" s="15" t="s">
        <v>218</v>
      </c>
      <c r="BM166" s="206" t="s">
        <v>2465</v>
      </c>
    </row>
    <row r="167" s="2" customFormat="1" ht="49.05" customHeight="1">
      <c r="A167" s="34"/>
      <c r="B167" s="160"/>
      <c r="C167" s="219" t="s">
        <v>415</v>
      </c>
      <c r="D167" s="219" t="s">
        <v>237</v>
      </c>
      <c r="E167" s="220" t="s">
        <v>2466</v>
      </c>
      <c r="F167" s="221" t="s">
        <v>2467</v>
      </c>
      <c r="G167" s="222" t="s">
        <v>272</v>
      </c>
      <c r="H167" s="223">
        <v>41.719999999999999</v>
      </c>
      <c r="I167" s="224"/>
      <c r="J167" s="225">
        <f>ROUND(I167*H167,2)</f>
        <v>0</v>
      </c>
      <c r="K167" s="226"/>
      <c r="L167" s="227"/>
      <c r="M167" s="228" t="s">
        <v>1</v>
      </c>
      <c r="N167" s="229" t="s">
        <v>41</v>
      </c>
      <c r="O167" s="78"/>
      <c r="P167" s="204">
        <f>O167*H167</f>
        <v>0</v>
      </c>
      <c r="Q167" s="204">
        <v>0.021499999999999998</v>
      </c>
      <c r="R167" s="204">
        <f>Q167*H167</f>
        <v>0.89697999999999989</v>
      </c>
      <c r="S167" s="204">
        <v>0</v>
      </c>
      <c r="T167" s="20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6" t="s">
        <v>241</v>
      </c>
      <c r="AT167" s="206" t="s">
        <v>237</v>
      </c>
      <c r="AU167" s="206" t="s">
        <v>115</v>
      </c>
      <c r="AY167" s="15" t="s">
        <v>202</v>
      </c>
      <c r="BE167" s="207">
        <f>IF(N167="základná",J167,0)</f>
        <v>0</v>
      </c>
      <c r="BF167" s="207">
        <f>IF(N167="znížená",J167,0)</f>
        <v>0</v>
      </c>
      <c r="BG167" s="207">
        <f>IF(N167="zákl. prenesená",J167,0)</f>
        <v>0</v>
      </c>
      <c r="BH167" s="207">
        <f>IF(N167="zníž. prenesená",J167,0)</f>
        <v>0</v>
      </c>
      <c r="BI167" s="207">
        <f>IF(N167="nulová",J167,0)</f>
        <v>0</v>
      </c>
      <c r="BJ167" s="15" t="s">
        <v>115</v>
      </c>
      <c r="BK167" s="207">
        <f>ROUND(I167*H167,2)</f>
        <v>0</v>
      </c>
      <c r="BL167" s="15" t="s">
        <v>218</v>
      </c>
      <c r="BM167" s="206" t="s">
        <v>2468</v>
      </c>
    </row>
    <row r="168" s="2" customFormat="1" ht="24.15" customHeight="1">
      <c r="A168" s="34"/>
      <c r="B168" s="160"/>
      <c r="C168" s="194" t="s">
        <v>419</v>
      </c>
      <c r="D168" s="194" t="s">
        <v>203</v>
      </c>
      <c r="E168" s="195" t="s">
        <v>2469</v>
      </c>
      <c r="F168" s="196" t="s">
        <v>2470</v>
      </c>
      <c r="G168" s="197" t="s">
        <v>240</v>
      </c>
      <c r="H168" s="198">
        <v>1</v>
      </c>
      <c r="I168" s="199"/>
      <c r="J168" s="200">
        <f>ROUND(I168*H168,2)</f>
        <v>0</v>
      </c>
      <c r="K168" s="201"/>
      <c r="L168" s="35"/>
      <c r="M168" s="202" t="s">
        <v>1</v>
      </c>
      <c r="N168" s="203" t="s">
        <v>41</v>
      </c>
      <c r="O168" s="78"/>
      <c r="P168" s="204">
        <f>O168*H168</f>
        <v>0</v>
      </c>
      <c r="Q168" s="204">
        <v>0</v>
      </c>
      <c r="R168" s="204">
        <f>Q168*H168</f>
        <v>0</v>
      </c>
      <c r="S168" s="204">
        <v>0</v>
      </c>
      <c r="T168" s="205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6" t="s">
        <v>218</v>
      </c>
      <c r="AT168" s="206" t="s">
        <v>203</v>
      </c>
      <c r="AU168" s="206" t="s">
        <v>115</v>
      </c>
      <c r="AY168" s="15" t="s">
        <v>202</v>
      </c>
      <c r="BE168" s="207">
        <f>IF(N168="základná",J168,0)</f>
        <v>0</v>
      </c>
      <c r="BF168" s="207">
        <f>IF(N168="znížená",J168,0)</f>
        <v>0</v>
      </c>
      <c r="BG168" s="207">
        <f>IF(N168="zákl. prenesená",J168,0)</f>
        <v>0</v>
      </c>
      <c r="BH168" s="207">
        <f>IF(N168="zníž. prenesená",J168,0)</f>
        <v>0</v>
      </c>
      <c r="BI168" s="207">
        <f>IF(N168="nulová",J168,0)</f>
        <v>0</v>
      </c>
      <c r="BJ168" s="15" t="s">
        <v>115</v>
      </c>
      <c r="BK168" s="207">
        <f>ROUND(I168*H168,2)</f>
        <v>0</v>
      </c>
      <c r="BL168" s="15" t="s">
        <v>218</v>
      </c>
      <c r="BM168" s="206" t="s">
        <v>2471</v>
      </c>
    </row>
    <row r="169" s="2" customFormat="1" ht="37.8" customHeight="1">
      <c r="A169" s="34"/>
      <c r="B169" s="160"/>
      <c r="C169" s="219" t="s">
        <v>424</v>
      </c>
      <c r="D169" s="219" t="s">
        <v>237</v>
      </c>
      <c r="E169" s="220" t="s">
        <v>2472</v>
      </c>
      <c r="F169" s="221" t="s">
        <v>2473</v>
      </c>
      <c r="G169" s="222" t="s">
        <v>240</v>
      </c>
      <c r="H169" s="223">
        <v>1</v>
      </c>
      <c r="I169" s="224"/>
      <c r="J169" s="225">
        <f>ROUND(I169*H169,2)</f>
        <v>0</v>
      </c>
      <c r="K169" s="226"/>
      <c r="L169" s="227"/>
      <c r="M169" s="228" t="s">
        <v>1</v>
      </c>
      <c r="N169" s="229" t="s">
        <v>41</v>
      </c>
      <c r="O169" s="78"/>
      <c r="P169" s="204">
        <f>O169*H169</f>
        <v>0</v>
      </c>
      <c r="Q169" s="204">
        <v>0.0094999999999999998</v>
      </c>
      <c r="R169" s="204">
        <f>Q169*H169</f>
        <v>0.0094999999999999998</v>
      </c>
      <c r="S169" s="204">
        <v>0</v>
      </c>
      <c r="T169" s="205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6" t="s">
        <v>241</v>
      </c>
      <c r="AT169" s="206" t="s">
        <v>237</v>
      </c>
      <c r="AU169" s="206" t="s">
        <v>115</v>
      </c>
      <c r="AY169" s="15" t="s">
        <v>202</v>
      </c>
      <c r="BE169" s="207">
        <f>IF(N169="základná",J169,0)</f>
        <v>0</v>
      </c>
      <c r="BF169" s="207">
        <f>IF(N169="znížená",J169,0)</f>
        <v>0</v>
      </c>
      <c r="BG169" s="207">
        <f>IF(N169="zákl. prenesená",J169,0)</f>
        <v>0</v>
      </c>
      <c r="BH169" s="207">
        <f>IF(N169="zníž. prenesená",J169,0)</f>
        <v>0</v>
      </c>
      <c r="BI169" s="207">
        <f>IF(N169="nulová",J169,0)</f>
        <v>0</v>
      </c>
      <c r="BJ169" s="15" t="s">
        <v>115</v>
      </c>
      <c r="BK169" s="207">
        <f>ROUND(I169*H169,2)</f>
        <v>0</v>
      </c>
      <c r="BL169" s="15" t="s">
        <v>218</v>
      </c>
      <c r="BM169" s="206" t="s">
        <v>2474</v>
      </c>
    </row>
    <row r="170" s="2" customFormat="1" ht="24.15" customHeight="1">
      <c r="A170" s="34"/>
      <c r="B170" s="160"/>
      <c r="C170" s="194" t="s">
        <v>428</v>
      </c>
      <c r="D170" s="194" t="s">
        <v>203</v>
      </c>
      <c r="E170" s="195" t="s">
        <v>2475</v>
      </c>
      <c r="F170" s="196" t="s">
        <v>2476</v>
      </c>
      <c r="G170" s="197" t="s">
        <v>240</v>
      </c>
      <c r="H170" s="198">
        <v>2</v>
      </c>
      <c r="I170" s="199"/>
      <c r="J170" s="200">
        <f>ROUND(I170*H170,2)</f>
        <v>0</v>
      </c>
      <c r="K170" s="201"/>
      <c r="L170" s="35"/>
      <c r="M170" s="202" t="s">
        <v>1</v>
      </c>
      <c r="N170" s="203" t="s">
        <v>41</v>
      </c>
      <c r="O170" s="78"/>
      <c r="P170" s="204">
        <f>O170*H170</f>
        <v>0</v>
      </c>
      <c r="Q170" s="204">
        <v>0.00382</v>
      </c>
      <c r="R170" s="204">
        <f>Q170*H170</f>
        <v>0.0076400000000000001</v>
      </c>
      <c r="S170" s="204">
        <v>0</v>
      </c>
      <c r="T170" s="20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6" t="s">
        <v>218</v>
      </c>
      <c r="AT170" s="206" t="s">
        <v>203</v>
      </c>
      <c r="AU170" s="206" t="s">
        <v>115</v>
      </c>
      <c r="AY170" s="15" t="s">
        <v>202</v>
      </c>
      <c r="BE170" s="207">
        <f>IF(N170="základná",J170,0)</f>
        <v>0</v>
      </c>
      <c r="BF170" s="207">
        <f>IF(N170="znížená",J170,0)</f>
        <v>0</v>
      </c>
      <c r="BG170" s="207">
        <f>IF(N170="zákl. prenesená",J170,0)</f>
        <v>0</v>
      </c>
      <c r="BH170" s="207">
        <f>IF(N170="zníž. prenesená",J170,0)</f>
        <v>0</v>
      </c>
      <c r="BI170" s="207">
        <f>IF(N170="nulová",J170,0)</f>
        <v>0</v>
      </c>
      <c r="BJ170" s="15" t="s">
        <v>115</v>
      </c>
      <c r="BK170" s="207">
        <f>ROUND(I170*H170,2)</f>
        <v>0</v>
      </c>
      <c r="BL170" s="15" t="s">
        <v>218</v>
      </c>
      <c r="BM170" s="206" t="s">
        <v>2477</v>
      </c>
    </row>
    <row r="171" s="2" customFormat="1" ht="21.75" customHeight="1">
      <c r="A171" s="34"/>
      <c r="B171" s="160"/>
      <c r="C171" s="219" t="s">
        <v>432</v>
      </c>
      <c r="D171" s="219" t="s">
        <v>237</v>
      </c>
      <c r="E171" s="220" t="s">
        <v>2478</v>
      </c>
      <c r="F171" s="221" t="s">
        <v>2479</v>
      </c>
      <c r="G171" s="222" t="s">
        <v>240</v>
      </c>
      <c r="H171" s="223">
        <v>1</v>
      </c>
      <c r="I171" s="224"/>
      <c r="J171" s="225">
        <f>ROUND(I171*H171,2)</f>
        <v>0</v>
      </c>
      <c r="K171" s="226"/>
      <c r="L171" s="227"/>
      <c r="M171" s="228" t="s">
        <v>1</v>
      </c>
      <c r="N171" s="229" t="s">
        <v>41</v>
      </c>
      <c r="O171" s="78"/>
      <c r="P171" s="204">
        <f>O171*H171</f>
        <v>0</v>
      </c>
      <c r="Q171" s="204">
        <v>0.0054999999999999997</v>
      </c>
      <c r="R171" s="204">
        <f>Q171*H171</f>
        <v>0.0054999999999999997</v>
      </c>
      <c r="S171" s="204">
        <v>0</v>
      </c>
      <c r="T171" s="20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6" t="s">
        <v>241</v>
      </c>
      <c r="AT171" s="206" t="s">
        <v>237</v>
      </c>
      <c r="AU171" s="206" t="s">
        <v>115</v>
      </c>
      <c r="AY171" s="15" t="s">
        <v>202</v>
      </c>
      <c r="BE171" s="207">
        <f>IF(N171="základná",J171,0)</f>
        <v>0</v>
      </c>
      <c r="BF171" s="207">
        <f>IF(N171="znížená",J171,0)</f>
        <v>0</v>
      </c>
      <c r="BG171" s="207">
        <f>IF(N171="zákl. prenesená",J171,0)</f>
        <v>0</v>
      </c>
      <c r="BH171" s="207">
        <f>IF(N171="zníž. prenesená",J171,0)</f>
        <v>0</v>
      </c>
      <c r="BI171" s="207">
        <f>IF(N171="nulová",J171,0)</f>
        <v>0</v>
      </c>
      <c r="BJ171" s="15" t="s">
        <v>115</v>
      </c>
      <c r="BK171" s="207">
        <f>ROUND(I171*H171,2)</f>
        <v>0</v>
      </c>
      <c r="BL171" s="15" t="s">
        <v>218</v>
      </c>
      <c r="BM171" s="206" t="s">
        <v>2480</v>
      </c>
    </row>
    <row r="172" s="2" customFormat="1" ht="16.5" customHeight="1">
      <c r="A172" s="34"/>
      <c r="B172" s="160"/>
      <c r="C172" s="219" t="s">
        <v>436</v>
      </c>
      <c r="D172" s="219" t="s">
        <v>237</v>
      </c>
      <c r="E172" s="220" t="s">
        <v>2481</v>
      </c>
      <c r="F172" s="221" t="s">
        <v>2482</v>
      </c>
      <c r="G172" s="222" t="s">
        <v>240</v>
      </c>
      <c r="H172" s="223">
        <v>1</v>
      </c>
      <c r="I172" s="224"/>
      <c r="J172" s="225">
        <f>ROUND(I172*H172,2)</f>
        <v>0</v>
      </c>
      <c r="K172" s="226"/>
      <c r="L172" s="227"/>
      <c r="M172" s="228" t="s">
        <v>1</v>
      </c>
      <c r="N172" s="229" t="s">
        <v>41</v>
      </c>
      <c r="O172" s="78"/>
      <c r="P172" s="204">
        <f>O172*H172</f>
        <v>0</v>
      </c>
      <c r="Q172" s="204">
        <v>0.0080000000000000002</v>
      </c>
      <c r="R172" s="204">
        <f>Q172*H172</f>
        <v>0.0080000000000000002</v>
      </c>
      <c r="S172" s="204">
        <v>0</v>
      </c>
      <c r="T172" s="20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6" t="s">
        <v>241</v>
      </c>
      <c r="AT172" s="206" t="s">
        <v>237</v>
      </c>
      <c r="AU172" s="206" t="s">
        <v>115</v>
      </c>
      <c r="AY172" s="15" t="s">
        <v>202</v>
      </c>
      <c r="BE172" s="207">
        <f>IF(N172="základná",J172,0)</f>
        <v>0</v>
      </c>
      <c r="BF172" s="207">
        <f>IF(N172="znížená",J172,0)</f>
        <v>0</v>
      </c>
      <c r="BG172" s="207">
        <f>IF(N172="zákl. prenesená",J172,0)</f>
        <v>0</v>
      </c>
      <c r="BH172" s="207">
        <f>IF(N172="zníž. prenesená",J172,0)</f>
        <v>0</v>
      </c>
      <c r="BI172" s="207">
        <f>IF(N172="nulová",J172,0)</f>
        <v>0</v>
      </c>
      <c r="BJ172" s="15" t="s">
        <v>115</v>
      </c>
      <c r="BK172" s="207">
        <f>ROUND(I172*H172,2)</f>
        <v>0</v>
      </c>
      <c r="BL172" s="15" t="s">
        <v>218</v>
      </c>
      <c r="BM172" s="206" t="s">
        <v>2483</v>
      </c>
    </row>
    <row r="173" s="2" customFormat="1" ht="33" customHeight="1">
      <c r="A173" s="34"/>
      <c r="B173" s="160"/>
      <c r="C173" s="194" t="s">
        <v>440</v>
      </c>
      <c r="D173" s="194" t="s">
        <v>203</v>
      </c>
      <c r="E173" s="195" t="s">
        <v>2484</v>
      </c>
      <c r="F173" s="196" t="s">
        <v>2485</v>
      </c>
      <c r="G173" s="197" t="s">
        <v>240</v>
      </c>
      <c r="H173" s="198">
        <v>2</v>
      </c>
      <c r="I173" s="199"/>
      <c r="J173" s="200">
        <f>ROUND(I173*H173,2)</f>
        <v>0</v>
      </c>
      <c r="K173" s="201"/>
      <c r="L173" s="35"/>
      <c r="M173" s="202" t="s">
        <v>1</v>
      </c>
      <c r="N173" s="203" t="s">
        <v>41</v>
      </c>
      <c r="O173" s="78"/>
      <c r="P173" s="204">
        <f>O173*H173</f>
        <v>0</v>
      </c>
      <c r="Q173" s="204">
        <v>0</v>
      </c>
      <c r="R173" s="204">
        <f>Q173*H173</f>
        <v>0</v>
      </c>
      <c r="S173" s="204">
        <v>0</v>
      </c>
      <c r="T173" s="20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6" t="s">
        <v>218</v>
      </c>
      <c r="AT173" s="206" t="s">
        <v>203</v>
      </c>
      <c r="AU173" s="206" t="s">
        <v>115</v>
      </c>
      <c r="AY173" s="15" t="s">
        <v>202</v>
      </c>
      <c r="BE173" s="207">
        <f>IF(N173="základná",J173,0)</f>
        <v>0</v>
      </c>
      <c r="BF173" s="207">
        <f>IF(N173="znížená",J173,0)</f>
        <v>0</v>
      </c>
      <c r="BG173" s="207">
        <f>IF(N173="zákl. prenesená",J173,0)</f>
        <v>0</v>
      </c>
      <c r="BH173" s="207">
        <f>IF(N173="zníž. prenesená",J173,0)</f>
        <v>0</v>
      </c>
      <c r="BI173" s="207">
        <f>IF(N173="nulová",J173,0)</f>
        <v>0</v>
      </c>
      <c r="BJ173" s="15" t="s">
        <v>115</v>
      </c>
      <c r="BK173" s="207">
        <f>ROUND(I173*H173,2)</f>
        <v>0</v>
      </c>
      <c r="BL173" s="15" t="s">
        <v>218</v>
      </c>
      <c r="BM173" s="206" t="s">
        <v>2486</v>
      </c>
    </row>
    <row r="174" s="2" customFormat="1" ht="37.8" customHeight="1">
      <c r="A174" s="34"/>
      <c r="B174" s="160"/>
      <c r="C174" s="219" t="s">
        <v>444</v>
      </c>
      <c r="D174" s="219" t="s">
        <v>237</v>
      </c>
      <c r="E174" s="220" t="s">
        <v>2487</v>
      </c>
      <c r="F174" s="221" t="s">
        <v>2488</v>
      </c>
      <c r="G174" s="222" t="s">
        <v>240</v>
      </c>
      <c r="H174" s="223">
        <v>1</v>
      </c>
      <c r="I174" s="224"/>
      <c r="J174" s="225">
        <f>ROUND(I174*H174,2)</f>
        <v>0</v>
      </c>
      <c r="K174" s="226"/>
      <c r="L174" s="227"/>
      <c r="M174" s="228" t="s">
        <v>1</v>
      </c>
      <c r="N174" s="229" t="s">
        <v>41</v>
      </c>
      <c r="O174" s="78"/>
      <c r="P174" s="204">
        <f>O174*H174</f>
        <v>0</v>
      </c>
      <c r="Q174" s="204">
        <v>0.0088000000000000005</v>
      </c>
      <c r="R174" s="204">
        <f>Q174*H174</f>
        <v>0.0088000000000000005</v>
      </c>
      <c r="S174" s="204">
        <v>0</v>
      </c>
      <c r="T174" s="205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6" t="s">
        <v>241</v>
      </c>
      <c r="AT174" s="206" t="s">
        <v>237</v>
      </c>
      <c r="AU174" s="206" t="s">
        <v>115</v>
      </c>
      <c r="AY174" s="15" t="s">
        <v>202</v>
      </c>
      <c r="BE174" s="207">
        <f>IF(N174="základná",J174,0)</f>
        <v>0</v>
      </c>
      <c r="BF174" s="207">
        <f>IF(N174="znížená",J174,0)</f>
        <v>0</v>
      </c>
      <c r="BG174" s="207">
        <f>IF(N174="zákl. prenesená",J174,0)</f>
        <v>0</v>
      </c>
      <c r="BH174" s="207">
        <f>IF(N174="zníž. prenesená",J174,0)</f>
        <v>0</v>
      </c>
      <c r="BI174" s="207">
        <f>IF(N174="nulová",J174,0)</f>
        <v>0</v>
      </c>
      <c r="BJ174" s="15" t="s">
        <v>115</v>
      </c>
      <c r="BK174" s="207">
        <f>ROUND(I174*H174,2)</f>
        <v>0</v>
      </c>
      <c r="BL174" s="15" t="s">
        <v>218</v>
      </c>
      <c r="BM174" s="206" t="s">
        <v>2489</v>
      </c>
    </row>
    <row r="175" s="2" customFormat="1" ht="37.8" customHeight="1">
      <c r="A175" s="34"/>
      <c r="B175" s="160"/>
      <c r="C175" s="219" t="s">
        <v>448</v>
      </c>
      <c r="D175" s="219" t="s">
        <v>237</v>
      </c>
      <c r="E175" s="220" t="s">
        <v>2490</v>
      </c>
      <c r="F175" s="221" t="s">
        <v>2491</v>
      </c>
      <c r="G175" s="222" t="s">
        <v>240</v>
      </c>
      <c r="H175" s="223">
        <v>1</v>
      </c>
      <c r="I175" s="224"/>
      <c r="J175" s="225">
        <f>ROUND(I175*H175,2)</f>
        <v>0</v>
      </c>
      <c r="K175" s="226"/>
      <c r="L175" s="227"/>
      <c r="M175" s="228" t="s">
        <v>1</v>
      </c>
      <c r="N175" s="229" t="s">
        <v>41</v>
      </c>
      <c r="O175" s="78"/>
      <c r="P175" s="204">
        <f>O175*H175</f>
        <v>0</v>
      </c>
      <c r="Q175" s="204">
        <v>0.01</v>
      </c>
      <c r="R175" s="204">
        <f>Q175*H175</f>
        <v>0.01</v>
      </c>
      <c r="S175" s="204">
        <v>0</v>
      </c>
      <c r="T175" s="205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6" t="s">
        <v>241</v>
      </c>
      <c r="AT175" s="206" t="s">
        <v>237</v>
      </c>
      <c r="AU175" s="206" t="s">
        <v>115</v>
      </c>
      <c r="AY175" s="15" t="s">
        <v>202</v>
      </c>
      <c r="BE175" s="207">
        <f>IF(N175="základná",J175,0)</f>
        <v>0</v>
      </c>
      <c r="BF175" s="207">
        <f>IF(N175="znížená",J175,0)</f>
        <v>0</v>
      </c>
      <c r="BG175" s="207">
        <f>IF(N175="zákl. prenesená",J175,0)</f>
        <v>0</v>
      </c>
      <c r="BH175" s="207">
        <f>IF(N175="zníž. prenesená",J175,0)</f>
        <v>0</v>
      </c>
      <c r="BI175" s="207">
        <f>IF(N175="nulová",J175,0)</f>
        <v>0</v>
      </c>
      <c r="BJ175" s="15" t="s">
        <v>115</v>
      </c>
      <c r="BK175" s="207">
        <f>ROUND(I175*H175,2)</f>
        <v>0</v>
      </c>
      <c r="BL175" s="15" t="s">
        <v>218</v>
      </c>
      <c r="BM175" s="206" t="s">
        <v>2492</v>
      </c>
    </row>
    <row r="176" s="2" customFormat="1" ht="24.15" customHeight="1">
      <c r="A176" s="34"/>
      <c r="B176" s="160"/>
      <c r="C176" s="194" t="s">
        <v>452</v>
      </c>
      <c r="D176" s="194" t="s">
        <v>203</v>
      </c>
      <c r="E176" s="195" t="s">
        <v>2493</v>
      </c>
      <c r="F176" s="196" t="s">
        <v>2494</v>
      </c>
      <c r="G176" s="197" t="s">
        <v>240</v>
      </c>
      <c r="H176" s="198">
        <v>4</v>
      </c>
      <c r="I176" s="199"/>
      <c r="J176" s="200">
        <f>ROUND(I176*H176,2)</f>
        <v>0</v>
      </c>
      <c r="K176" s="201"/>
      <c r="L176" s="35"/>
      <c r="M176" s="202" t="s">
        <v>1</v>
      </c>
      <c r="N176" s="203" t="s">
        <v>41</v>
      </c>
      <c r="O176" s="78"/>
      <c r="P176" s="204">
        <f>O176*H176</f>
        <v>0</v>
      </c>
      <c r="Q176" s="204">
        <v>0.0038019999999999998</v>
      </c>
      <c r="R176" s="204">
        <f>Q176*H176</f>
        <v>0.015207999999999999</v>
      </c>
      <c r="S176" s="204">
        <v>0</v>
      </c>
      <c r="T176" s="205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6" t="s">
        <v>218</v>
      </c>
      <c r="AT176" s="206" t="s">
        <v>203</v>
      </c>
      <c r="AU176" s="206" t="s">
        <v>115</v>
      </c>
      <c r="AY176" s="15" t="s">
        <v>202</v>
      </c>
      <c r="BE176" s="207">
        <f>IF(N176="základná",J176,0)</f>
        <v>0</v>
      </c>
      <c r="BF176" s="207">
        <f>IF(N176="znížená",J176,0)</f>
        <v>0</v>
      </c>
      <c r="BG176" s="207">
        <f>IF(N176="zákl. prenesená",J176,0)</f>
        <v>0</v>
      </c>
      <c r="BH176" s="207">
        <f>IF(N176="zníž. prenesená",J176,0)</f>
        <v>0</v>
      </c>
      <c r="BI176" s="207">
        <f>IF(N176="nulová",J176,0)</f>
        <v>0</v>
      </c>
      <c r="BJ176" s="15" t="s">
        <v>115</v>
      </c>
      <c r="BK176" s="207">
        <f>ROUND(I176*H176,2)</f>
        <v>0</v>
      </c>
      <c r="BL176" s="15" t="s">
        <v>218</v>
      </c>
      <c r="BM176" s="206" t="s">
        <v>2495</v>
      </c>
    </row>
    <row r="177" s="2" customFormat="1" ht="16.5" customHeight="1">
      <c r="A177" s="34"/>
      <c r="B177" s="160"/>
      <c r="C177" s="219" t="s">
        <v>457</v>
      </c>
      <c r="D177" s="219" t="s">
        <v>237</v>
      </c>
      <c r="E177" s="220" t="s">
        <v>2496</v>
      </c>
      <c r="F177" s="221" t="s">
        <v>2497</v>
      </c>
      <c r="G177" s="222" t="s">
        <v>240</v>
      </c>
      <c r="H177" s="223">
        <v>1</v>
      </c>
      <c r="I177" s="224"/>
      <c r="J177" s="225">
        <f>ROUND(I177*H177,2)</f>
        <v>0</v>
      </c>
      <c r="K177" s="226"/>
      <c r="L177" s="227"/>
      <c r="M177" s="228" t="s">
        <v>1</v>
      </c>
      <c r="N177" s="229" t="s">
        <v>41</v>
      </c>
      <c r="O177" s="78"/>
      <c r="P177" s="204">
        <f>O177*H177</f>
        <v>0</v>
      </c>
      <c r="Q177" s="204">
        <v>0.019</v>
      </c>
      <c r="R177" s="204">
        <f>Q177*H177</f>
        <v>0.019</v>
      </c>
      <c r="S177" s="204">
        <v>0</v>
      </c>
      <c r="T177" s="20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6" t="s">
        <v>241</v>
      </c>
      <c r="AT177" s="206" t="s">
        <v>237</v>
      </c>
      <c r="AU177" s="206" t="s">
        <v>115</v>
      </c>
      <c r="AY177" s="15" t="s">
        <v>202</v>
      </c>
      <c r="BE177" s="207">
        <f>IF(N177="základná",J177,0)</f>
        <v>0</v>
      </c>
      <c r="BF177" s="207">
        <f>IF(N177="znížená",J177,0)</f>
        <v>0</v>
      </c>
      <c r="BG177" s="207">
        <f>IF(N177="zákl. prenesená",J177,0)</f>
        <v>0</v>
      </c>
      <c r="BH177" s="207">
        <f>IF(N177="zníž. prenesená",J177,0)</f>
        <v>0</v>
      </c>
      <c r="BI177" s="207">
        <f>IF(N177="nulová",J177,0)</f>
        <v>0</v>
      </c>
      <c r="BJ177" s="15" t="s">
        <v>115</v>
      </c>
      <c r="BK177" s="207">
        <f>ROUND(I177*H177,2)</f>
        <v>0</v>
      </c>
      <c r="BL177" s="15" t="s">
        <v>218</v>
      </c>
      <c r="BM177" s="206" t="s">
        <v>2498</v>
      </c>
    </row>
    <row r="178" s="2" customFormat="1" ht="16.5" customHeight="1">
      <c r="A178" s="34"/>
      <c r="B178" s="160"/>
      <c r="C178" s="219" t="s">
        <v>461</v>
      </c>
      <c r="D178" s="219" t="s">
        <v>237</v>
      </c>
      <c r="E178" s="220" t="s">
        <v>2499</v>
      </c>
      <c r="F178" s="221" t="s">
        <v>2500</v>
      </c>
      <c r="G178" s="222" t="s">
        <v>240</v>
      </c>
      <c r="H178" s="223">
        <v>1</v>
      </c>
      <c r="I178" s="224"/>
      <c r="J178" s="225">
        <f>ROUND(I178*H178,2)</f>
        <v>0</v>
      </c>
      <c r="K178" s="226"/>
      <c r="L178" s="227"/>
      <c r="M178" s="228" t="s">
        <v>1</v>
      </c>
      <c r="N178" s="229" t="s">
        <v>41</v>
      </c>
      <c r="O178" s="78"/>
      <c r="P178" s="204">
        <f>O178*H178</f>
        <v>0</v>
      </c>
      <c r="Q178" s="204">
        <v>0.0089999999999999993</v>
      </c>
      <c r="R178" s="204">
        <f>Q178*H178</f>
        <v>0.0089999999999999993</v>
      </c>
      <c r="S178" s="204">
        <v>0</v>
      </c>
      <c r="T178" s="205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6" t="s">
        <v>241</v>
      </c>
      <c r="AT178" s="206" t="s">
        <v>237</v>
      </c>
      <c r="AU178" s="206" t="s">
        <v>115</v>
      </c>
      <c r="AY178" s="15" t="s">
        <v>202</v>
      </c>
      <c r="BE178" s="207">
        <f>IF(N178="základná",J178,0)</f>
        <v>0</v>
      </c>
      <c r="BF178" s="207">
        <f>IF(N178="znížená",J178,0)</f>
        <v>0</v>
      </c>
      <c r="BG178" s="207">
        <f>IF(N178="zákl. prenesená",J178,0)</f>
        <v>0</v>
      </c>
      <c r="BH178" s="207">
        <f>IF(N178="zníž. prenesená",J178,0)</f>
        <v>0</v>
      </c>
      <c r="BI178" s="207">
        <f>IF(N178="nulová",J178,0)</f>
        <v>0</v>
      </c>
      <c r="BJ178" s="15" t="s">
        <v>115</v>
      </c>
      <c r="BK178" s="207">
        <f>ROUND(I178*H178,2)</f>
        <v>0</v>
      </c>
      <c r="BL178" s="15" t="s">
        <v>218</v>
      </c>
      <c r="BM178" s="206" t="s">
        <v>2501</v>
      </c>
    </row>
    <row r="179" s="2" customFormat="1" ht="21.75" customHeight="1">
      <c r="A179" s="34"/>
      <c r="B179" s="160"/>
      <c r="C179" s="219" t="s">
        <v>465</v>
      </c>
      <c r="D179" s="219" t="s">
        <v>237</v>
      </c>
      <c r="E179" s="220" t="s">
        <v>2502</v>
      </c>
      <c r="F179" s="221" t="s">
        <v>2503</v>
      </c>
      <c r="G179" s="222" t="s">
        <v>240</v>
      </c>
      <c r="H179" s="223">
        <v>2</v>
      </c>
      <c r="I179" s="224"/>
      <c r="J179" s="225">
        <f>ROUND(I179*H179,2)</f>
        <v>0</v>
      </c>
      <c r="K179" s="226"/>
      <c r="L179" s="227"/>
      <c r="M179" s="228" t="s">
        <v>1</v>
      </c>
      <c r="N179" s="229" t="s">
        <v>41</v>
      </c>
      <c r="O179" s="78"/>
      <c r="P179" s="204">
        <f>O179*H179</f>
        <v>0</v>
      </c>
      <c r="Q179" s="204">
        <v>0.0061999999999999998</v>
      </c>
      <c r="R179" s="204">
        <f>Q179*H179</f>
        <v>0.0124</v>
      </c>
      <c r="S179" s="204">
        <v>0</v>
      </c>
      <c r="T179" s="20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6" t="s">
        <v>241</v>
      </c>
      <c r="AT179" s="206" t="s">
        <v>237</v>
      </c>
      <c r="AU179" s="206" t="s">
        <v>115</v>
      </c>
      <c r="AY179" s="15" t="s">
        <v>202</v>
      </c>
      <c r="BE179" s="207">
        <f>IF(N179="základná",J179,0)</f>
        <v>0</v>
      </c>
      <c r="BF179" s="207">
        <f>IF(N179="znížená",J179,0)</f>
        <v>0</v>
      </c>
      <c r="BG179" s="207">
        <f>IF(N179="zákl. prenesená",J179,0)</f>
        <v>0</v>
      </c>
      <c r="BH179" s="207">
        <f>IF(N179="zníž. prenesená",J179,0)</f>
        <v>0</v>
      </c>
      <c r="BI179" s="207">
        <f>IF(N179="nulová",J179,0)</f>
        <v>0</v>
      </c>
      <c r="BJ179" s="15" t="s">
        <v>115</v>
      </c>
      <c r="BK179" s="207">
        <f>ROUND(I179*H179,2)</f>
        <v>0</v>
      </c>
      <c r="BL179" s="15" t="s">
        <v>218</v>
      </c>
      <c r="BM179" s="206" t="s">
        <v>2504</v>
      </c>
    </row>
    <row r="180" s="2" customFormat="1" ht="24.15" customHeight="1">
      <c r="A180" s="34"/>
      <c r="B180" s="160"/>
      <c r="C180" s="194" t="s">
        <v>469</v>
      </c>
      <c r="D180" s="194" t="s">
        <v>203</v>
      </c>
      <c r="E180" s="195" t="s">
        <v>2505</v>
      </c>
      <c r="F180" s="196" t="s">
        <v>2506</v>
      </c>
      <c r="G180" s="197" t="s">
        <v>240</v>
      </c>
      <c r="H180" s="198">
        <v>1</v>
      </c>
      <c r="I180" s="199"/>
      <c r="J180" s="200">
        <f>ROUND(I180*H180,2)</f>
        <v>0</v>
      </c>
      <c r="K180" s="201"/>
      <c r="L180" s="35"/>
      <c r="M180" s="202" t="s">
        <v>1</v>
      </c>
      <c r="N180" s="203" t="s">
        <v>41</v>
      </c>
      <c r="O180" s="78"/>
      <c r="P180" s="204">
        <f>O180*H180</f>
        <v>0</v>
      </c>
      <c r="Q180" s="204">
        <v>0.00079086</v>
      </c>
      <c r="R180" s="204">
        <f>Q180*H180</f>
        <v>0.00079086</v>
      </c>
      <c r="S180" s="204">
        <v>0</v>
      </c>
      <c r="T180" s="205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6" t="s">
        <v>218</v>
      </c>
      <c r="AT180" s="206" t="s">
        <v>203</v>
      </c>
      <c r="AU180" s="206" t="s">
        <v>115</v>
      </c>
      <c r="AY180" s="15" t="s">
        <v>202</v>
      </c>
      <c r="BE180" s="207">
        <f>IF(N180="základná",J180,0)</f>
        <v>0</v>
      </c>
      <c r="BF180" s="207">
        <f>IF(N180="znížená",J180,0)</f>
        <v>0</v>
      </c>
      <c r="BG180" s="207">
        <f>IF(N180="zákl. prenesená",J180,0)</f>
        <v>0</v>
      </c>
      <c r="BH180" s="207">
        <f>IF(N180="zníž. prenesená",J180,0)</f>
        <v>0</v>
      </c>
      <c r="BI180" s="207">
        <f>IF(N180="nulová",J180,0)</f>
        <v>0</v>
      </c>
      <c r="BJ180" s="15" t="s">
        <v>115</v>
      </c>
      <c r="BK180" s="207">
        <f>ROUND(I180*H180,2)</f>
        <v>0</v>
      </c>
      <c r="BL180" s="15" t="s">
        <v>218</v>
      </c>
      <c r="BM180" s="206" t="s">
        <v>2507</v>
      </c>
    </row>
    <row r="181" s="2" customFormat="1" ht="16.5" customHeight="1">
      <c r="A181" s="34"/>
      <c r="B181" s="160"/>
      <c r="C181" s="219" t="s">
        <v>473</v>
      </c>
      <c r="D181" s="219" t="s">
        <v>237</v>
      </c>
      <c r="E181" s="220" t="s">
        <v>2508</v>
      </c>
      <c r="F181" s="221" t="s">
        <v>2509</v>
      </c>
      <c r="G181" s="222" t="s">
        <v>240</v>
      </c>
      <c r="H181" s="223">
        <v>1</v>
      </c>
      <c r="I181" s="224"/>
      <c r="J181" s="225">
        <f>ROUND(I181*H181,2)</f>
        <v>0</v>
      </c>
      <c r="K181" s="226"/>
      <c r="L181" s="227"/>
      <c r="M181" s="228" t="s">
        <v>1</v>
      </c>
      <c r="N181" s="229" t="s">
        <v>41</v>
      </c>
      <c r="O181" s="78"/>
      <c r="P181" s="204">
        <f>O181*H181</f>
        <v>0</v>
      </c>
      <c r="Q181" s="204">
        <v>0.014500000000000001</v>
      </c>
      <c r="R181" s="204">
        <f>Q181*H181</f>
        <v>0.014500000000000001</v>
      </c>
      <c r="S181" s="204">
        <v>0</v>
      </c>
      <c r="T181" s="205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6" t="s">
        <v>241</v>
      </c>
      <c r="AT181" s="206" t="s">
        <v>237</v>
      </c>
      <c r="AU181" s="206" t="s">
        <v>115</v>
      </c>
      <c r="AY181" s="15" t="s">
        <v>202</v>
      </c>
      <c r="BE181" s="207">
        <f>IF(N181="základná",J181,0)</f>
        <v>0</v>
      </c>
      <c r="BF181" s="207">
        <f>IF(N181="znížená",J181,0)</f>
        <v>0</v>
      </c>
      <c r="BG181" s="207">
        <f>IF(N181="zákl. prenesená",J181,0)</f>
        <v>0</v>
      </c>
      <c r="BH181" s="207">
        <f>IF(N181="zníž. prenesená",J181,0)</f>
        <v>0</v>
      </c>
      <c r="BI181" s="207">
        <f>IF(N181="nulová",J181,0)</f>
        <v>0</v>
      </c>
      <c r="BJ181" s="15" t="s">
        <v>115</v>
      </c>
      <c r="BK181" s="207">
        <f>ROUND(I181*H181,2)</f>
        <v>0</v>
      </c>
      <c r="BL181" s="15" t="s">
        <v>218</v>
      </c>
      <c r="BM181" s="206" t="s">
        <v>2510</v>
      </c>
    </row>
    <row r="182" s="2" customFormat="1" ht="24.15" customHeight="1">
      <c r="A182" s="34"/>
      <c r="B182" s="160"/>
      <c r="C182" s="194" t="s">
        <v>477</v>
      </c>
      <c r="D182" s="194" t="s">
        <v>203</v>
      </c>
      <c r="E182" s="195" t="s">
        <v>2511</v>
      </c>
      <c r="F182" s="196" t="s">
        <v>2512</v>
      </c>
      <c r="G182" s="197" t="s">
        <v>240</v>
      </c>
      <c r="H182" s="198">
        <v>2</v>
      </c>
      <c r="I182" s="199"/>
      <c r="J182" s="200">
        <f>ROUND(I182*H182,2)</f>
        <v>0</v>
      </c>
      <c r="K182" s="201"/>
      <c r="L182" s="35"/>
      <c r="M182" s="202" t="s">
        <v>1</v>
      </c>
      <c r="N182" s="203" t="s">
        <v>41</v>
      </c>
      <c r="O182" s="78"/>
      <c r="P182" s="204">
        <f>O182*H182</f>
        <v>0</v>
      </c>
      <c r="Q182" s="204">
        <v>0.00158172</v>
      </c>
      <c r="R182" s="204">
        <f>Q182*H182</f>
        <v>0.00316344</v>
      </c>
      <c r="S182" s="204">
        <v>0</v>
      </c>
      <c r="T182" s="205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6" t="s">
        <v>218</v>
      </c>
      <c r="AT182" s="206" t="s">
        <v>203</v>
      </c>
      <c r="AU182" s="206" t="s">
        <v>115</v>
      </c>
      <c r="AY182" s="15" t="s">
        <v>202</v>
      </c>
      <c r="BE182" s="207">
        <f>IF(N182="základná",J182,0)</f>
        <v>0</v>
      </c>
      <c r="BF182" s="207">
        <f>IF(N182="znížená",J182,0)</f>
        <v>0</v>
      </c>
      <c r="BG182" s="207">
        <f>IF(N182="zákl. prenesená",J182,0)</f>
        <v>0</v>
      </c>
      <c r="BH182" s="207">
        <f>IF(N182="zníž. prenesená",J182,0)</f>
        <v>0</v>
      </c>
      <c r="BI182" s="207">
        <f>IF(N182="nulová",J182,0)</f>
        <v>0</v>
      </c>
      <c r="BJ182" s="15" t="s">
        <v>115</v>
      </c>
      <c r="BK182" s="207">
        <f>ROUND(I182*H182,2)</f>
        <v>0</v>
      </c>
      <c r="BL182" s="15" t="s">
        <v>218</v>
      </c>
      <c r="BM182" s="206" t="s">
        <v>2513</v>
      </c>
    </row>
    <row r="183" s="2" customFormat="1" ht="16.5" customHeight="1">
      <c r="A183" s="34"/>
      <c r="B183" s="160"/>
      <c r="C183" s="219" t="s">
        <v>481</v>
      </c>
      <c r="D183" s="219" t="s">
        <v>237</v>
      </c>
      <c r="E183" s="220" t="s">
        <v>2514</v>
      </c>
      <c r="F183" s="221" t="s">
        <v>2515</v>
      </c>
      <c r="G183" s="222" t="s">
        <v>240</v>
      </c>
      <c r="H183" s="223">
        <v>2</v>
      </c>
      <c r="I183" s="224"/>
      <c r="J183" s="225">
        <f>ROUND(I183*H183,2)</f>
        <v>0</v>
      </c>
      <c r="K183" s="226"/>
      <c r="L183" s="227"/>
      <c r="M183" s="228" t="s">
        <v>1</v>
      </c>
      <c r="N183" s="229" t="s">
        <v>41</v>
      </c>
      <c r="O183" s="78"/>
      <c r="P183" s="204">
        <f>O183*H183</f>
        <v>0</v>
      </c>
      <c r="Q183" s="204">
        <v>0.018499999999999999</v>
      </c>
      <c r="R183" s="204">
        <f>Q183*H183</f>
        <v>0.036999999999999998</v>
      </c>
      <c r="S183" s="204">
        <v>0</v>
      </c>
      <c r="T183" s="205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6" t="s">
        <v>241</v>
      </c>
      <c r="AT183" s="206" t="s">
        <v>237</v>
      </c>
      <c r="AU183" s="206" t="s">
        <v>115</v>
      </c>
      <c r="AY183" s="15" t="s">
        <v>202</v>
      </c>
      <c r="BE183" s="207">
        <f>IF(N183="základná",J183,0)</f>
        <v>0</v>
      </c>
      <c r="BF183" s="207">
        <f>IF(N183="znížená",J183,0)</f>
        <v>0</v>
      </c>
      <c r="BG183" s="207">
        <f>IF(N183="zákl. prenesená",J183,0)</f>
        <v>0</v>
      </c>
      <c r="BH183" s="207">
        <f>IF(N183="zníž. prenesená",J183,0)</f>
        <v>0</v>
      </c>
      <c r="BI183" s="207">
        <f>IF(N183="nulová",J183,0)</f>
        <v>0</v>
      </c>
      <c r="BJ183" s="15" t="s">
        <v>115</v>
      </c>
      <c r="BK183" s="207">
        <f>ROUND(I183*H183,2)</f>
        <v>0</v>
      </c>
      <c r="BL183" s="15" t="s">
        <v>218</v>
      </c>
      <c r="BM183" s="206" t="s">
        <v>2516</v>
      </c>
    </row>
    <row r="184" s="2" customFormat="1" ht="24.15" customHeight="1">
      <c r="A184" s="34"/>
      <c r="B184" s="160"/>
      <c r="C184" s="219" t="s">
        <v>485</v>
      </c>
      <c r="D184" s="219" t="s">
        <v>237</v>
      </c>
      <c r="E184" s="220" t="s">
        <v>2517</v>
      </c>
      <c r="F184" s="221" t="s">
        <v>2518</v>
      </c>
      <c r="G184" s="222" t="s">
        <v>240</v>
      </c>
      <c r="H184" s="223">
        <v>3</v>
      </c>
      <c r="I184" s="224"/>
      <c r="J184" s="225">
        <f>ROUND(I184*H184,2)</f>
        <v>0</v>
      </c>
      <c r="K184" s="226"/>
      <c r="L184" s="227"/>
      <c r="M184" s="228" t="s">
        <v>1</v>
      </c>
      <c r="N184" s="229" t="s">
        <v>41</v>
      </c>
      <c r="O184" s="78"/>
      <c r="P184" s="204">
        <f>O184*H184</f>
        <v>0</v>
      </c>
      <c r="Q184" s="204">
        <v>0.0068500000000000002</v>
      </c>
      <c r="R184" s="204">
        <f>Q184*H184</f>
        <v>0.020549999999999999</v>
      </c>
      <c r="S184" s="204">
        <v>0</v>
      </c>
      <c r="T184" s="205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6" t="s">
        <v>241</v>
      </c>
      <c r="AT184" s="206" t="s">
        <v>237</v>
      </c>
      <c r="AU184" s="206" t="s">
        <v>115</v>
      </c>
      <c r="AY184" s="15" t="s">
        <v>202</v>
      </c>
      <c r="BE184" s="207">
        <f>IF(N184="základná",J184,0)</f>
        <v>0</v>
      </c>
      <c r="BF184" s="207">
        <f>IF(N184="znížená",J184,0)</f>
        <v>0</v>
      </c>
      <c r="BG184" s="207">
        <f>IF(N184="zákl. prenesená",J184,0)</f>
        <v>0</v>
      </c>
      <c r="BH184" s="207">
        <f>IF(N184="zníž. prenesená",J184,0)</f>
        <v>0</v>
      </c>
      <c r="BI184" s="207">
        <f>IF(N184="nulová",J184,0)</f>
        <v>0</v>
      </c>
      <c r="BJ184" s="15" t="s">
        <v>115</v>
      </c>
      <c r="BK184" s="207">
        <f>ROUND(I184*H184,2)</f>
        <v>0</v>
      </c>
      <c r="BL184" s="15" t="s">
        <v>218</v>
      </c>
      <c r="BM184" s="206" t="s">
        <v>2519</v>
      </c>
    </row>
    <row r="185" s="2" customFormat="1" ht="16.5" customHeight="1">
      <c r="A185" s="34"/>
      <c r="B185" s="160"/>
      <c r="C185" s="219" t="s">
        <v>489</v>
      </c>
      <c r="D185" s="219" t="s">
        <v>237</v>
      </c>
      <c r="E185" s="220" t="s">
        <v>2520</v>
      </c>
      <c r="F185" s="221" t="s">
        <v>2521</v>
      </c>
      <c r="G185" s="222" t="s">
        <v>240</v>
      </c>
      <c r="H185" s="223">
        <v>3</v>
      </c>
      <c r="I185" s="224"/>
      <c r="J185" s="225">
        <f>ROUND(I185*H185,2)</f>
        <v>0</v>
      </c>
      <c r="K185" s="226"/>
      <c r="L185" s="227"/>
      <c r="M185" s="228" t="s">
        <v>1</v>
      </c>
      <c r="N185" s="229" t="s">
        <v>41</v>
      </c>
      <c r="O185" s="78"/>
      <c r="P185" s="204">
        <f>O185*H185</f>
        <v>0</v>
      </c>
      <c r="Q185" s="204">
        <v>0.00058</v>
      </c>
      <c r="R185" s="204">
        <f>Q185*H185</f>
        <v>0.00174</v>
      </c>
      <c r="S185" s="204">
        <v>0</v>
      </c>
      <c r="T185" s="205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6" t="s">
        <v>241</v>
      </c>
      <c r="AT185" s="206" t="s">
        <v>237</v>
      </c>
      <c r="AU185" s="206" t="s">
        <v>115</v>
      </c>
      <c r="AY185" s="15" t="s">
        <v>202</v>
      </c>
      <c r="BE185" s="207">
        <f>IF(N185="základná",J185,0)</f>
        <v>0</v>
      </c>
      <c r="BF185" s="207">
        <f>IF(N185="znížená",J185,0)</f>
        <v>0</v>
      </c>
      <c r="BG185" s="207">
        <f>IF(N185="zákl. prenesená",J185,0)</f>
        <v>0</v>
      </c>
      <c r="BH185" s="207">
        <f>IF(N185="zníž. prenesená",J185,0)</f>
        <v>0</v>
      </c>
      <c r="BI185" s="207">
        <f>IF(N185="nulová",J185,0)</f>
        <v>0</v>
      </c>
      <c r="BJ185" s="15" t="s">
        <v>115</v>
      </c>
      <c r="BK185" s="207">
        <f>ROUND(I185*H185,2)</f>
        <v>0</v>
      </c>
      <c r="BL185" s="15" t="s">
        <v>218</v>
      </c>
      <c r="BM185" s="206" t="s">
        <v>2522</v>
      </c>
    </row>
    <row r="186" s="2" customFormat="1" ht="24.15" customHeight="1">
      <c r="A186" s="34"/>
      <c r="B186" s="160"/>
      <c r="C186" s="194" t="s">
        <v>493</v>
      </c>
      <c r="D186" s="194" t="s">
        <v>203</v>
      </c>
      <c r="E186" s="195" t="s">
        <v>2523</v>
      </c>
      <c r="F186" s="196" t="s">
        <v>2524</v>
      </c>
      <c r="G186" s="197" t="s">
        <v>272</v>
      </c>
      <c r="H186" s="198">
        <v>13.92</v>
      </c>
      <c r="I186" s="199"/>
      <c r="J186" s="200">
        <f>ROUND(I186*H186,2)</f>
        <v>0</v>
      </c>
      <c r="K186" s="201"/>
      <c r="L186" s="35"/>
      <c r="M186" s="202" t="s">
        <v>1</v>
      </c>
      <c r="N186" s="203" t="s">
        <v>41</v>
      </c>
      <c r="O186" s="78"/>
      <c r="P186" s="204">
        <f>O186*H186</f>
        <v>0</v>
      </c>
      <c r="Q186" s="204">
        <v>0</v>
      </c>
      <c r="R186" s="204">
        <f>Q186*H186</f>
        <v>0</v>
      </c>
      <c r="S186" s="204">
        <v>0</v>
      </c>
      <c r="T186" s="205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6" t="s">
        <v>218</v>
      </c>
      <c r="AT186" s="206" t="s">
        <v>203</v>
      </c>
      <c r="AU186" s="206" t="s">
        <v>115</v>
      </c>
      <c r="AY186" s="15" t="s">
        <v>202</v>
      </c>
      <c r="BE186" s="207">
        <f>IF(N186="základná",J186,0)</f>
        <v>0</v>
      </c>
      <c r="BF186" s="207">
        <f>IF(N186="znížená",J186,0)</f>
        <v>0</v>
      </c>
      <c r="BG186" s="207">
        <f>IF(N186="zákl. prenesená",J186,0)</f>
        <v>0</v>
      </c>
      <c r="BH186" s="207">
        <f>IF(N186="zníž. prenesená",J186,0)</f>
        <v>0</v>
      </c>
      <c r="BI186" s="207">
        <f>IF(N186="nulová",J186,0)</f>
        <v>0</v>
      </c>
      <c r="BJ186" s="15" t="s">
        <v>115</v>
      </c>
      <c r="BK186" s="207">
        <f>ROUND(I186*H186,2)</f>
        <v>0</v>
      </c>
      <c r="BL186" s="15" t="s">
        <v>218</v>
      </c>
      <c r="BM186" s="206" t="s">
        <v>2525</v>
      </c>
    </row>
    <row r="187" s="2" customFormat="1" ht="24.15" customHeight="1">
      <c r="A187" s="34"/>
      <c r="B187" s="160"/>
      <c r="C187" s="194" t="s">
        <v>497</v>
      </c>
      <c r="D187" s="194" t="s">
        <v>203</v>
      </c>
      <c r="E187" s="195" t="s">
        <v>2526</v>
      </c>
      <c r="F187" s="196" t="s">
        <v>2527</v>
      </c>
      <c r="G187" s="197" t="s">
        <v>272</v>
      </c>
      <c r="H187" s="198">
        <v>41.719999999999999</v>
      </c>
      <c r="I187" s="199"/>
      <c r="J187" s="200">
        <f>ROUND(I187*H187,2)</f>
        <v>0</v>
      </c>
      <c r="K187" s="201"/>
      <c r="L187" s="35"/>
      <c r="M187" s="202" t="s">
        <v>1</v>
      </c>
      <c r="N187" s="203" t="s">
        <v>41</v>
      </c>
      <c r="O187" s="78"/>
      <c r="P187" s="204">
        <f>O187*H187</f>
        <v>0</v>
      </c>
      <c r="Q187" s="204">
        <v>0</v>
      </c>
      <c r="R187" s="204">
        <f>Q187*H187</f>
        <v>0</v>
      </c>
      <c r="S187" s="204">
        <v>0</v>
      </c>
      <c r="T187" s="205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6" t="s">
        <v>218</v>
      </c>
      <c r="AT187" s="206" t="s">
        <v>203</v>
      </c>
      <c r="AU187" s="206" t="s">
        <v>115</v>
      </c>
      <c r="AY187" s="15" t="s">
        <v>202</v>
      </c>
      <c r="BE187" s="207">
        <f>IF(N187="základná",J187,0)</f>
        <v>0</v>
      </c>
      <c r="BF187" s="207">
        <f>IF(N187="znížená",J187,0)</f>
        <v>0</v>
      </c>
      <c r="BG187" s="207">
        <f>IF(N187="zákl. prenesená",J187,0)</f>
        <v>0</v>
      </c>
      <c r="BH187" s="207">
        <f>IF(N187="zníž. prenesená",J187,0)</f>
        <v>0</v>
      </c>
      <c r="BI187" s="207">
        <f>IF(N187="nulová",J187,0)</f>
        <v>0</v>
      </c>
      <c r="BJ187" s="15" t="s">
        <v>115</v>
      </c>
      <c r="BK187" s="207">
        <f>ROUND(I187*H187,2)</f>
        <v>0</v>
      </c>
      <c r="BL187" s="15" t="s">
        <v>218</v>
      </c>
      <c r="BM187" s="206" t="s">
        <v>2528</v>
      </c>
    </row>
    <row r="188" s="2" customFormat="1" ht="24.15" customHeight="1">
      <c r="A188" s="34"/>
      <c r="B188" s="160"/>
      <c r="C188" s="194" t="s">
        <v>501</v>
      </c>
      <c r="D188" s="194" t="s">
        <v>203</v>
      </c>
      <c r="E188" s="195" t="s">
        <v>2529</v>
      </c>
      <c r="F188" s="196" t="s">
        <v>2530</v>
      </c>
      <c r="G188" s="197" t="s">
        <v>272</v>
      </c>
      <c r="H188" s="198">
        <v>55.640000000000001</v>
      </c>
      <c r="I188" s="199"/>
      <c r="J188" s="200">
        <f>ROUND(I188*H188,2)</f>
        <v>0</v>
      </c>
      <c r="K188" s="201"/>
      <c r="L188" s="35"/>
      <c r="M188" s="202" t="s">
        <v>1</v>
      </c>
      <c r="N188" s="203" t="s">
        <v>41</v>
      </c>
      <c r="O188" s="78"/>
      <c r="P188" s="204">
        <f>O188*H188</f>
        <v>0</v>
      </c>
      <c r="Q188" s="204">
        <v>0</v>
      </c>
      <c r="R188" s="204">
        <f>Q188*H188</f>
        <v>0</v>
      </c>
      <c r="S188" s="204">
        <v>0</v>
      </c>
      <c r="T188" s="205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6" t="s">
        <v>218</v>
      </c>
      <c r="AT188" s="206" t="s">
        <v>203</v>
      </c>
      <c r="AU188" s="206" t="s">
        <v>115</v>
      </c>
      <c r="AY188" s="15" t="s">
        <v>202</v>
      </c>
      <c r="BE188" s="207">
        <f>IF(N188="základná",J188,0)</f>
        <v>0</v>
      </c>
      <c r="BF188" s="207">
        <f>IF(N188="znížená",J188,0)</f>
        <v>0</v>
      </c>
      <c r="BG188" s="207">
        <f>IF(N188="zákl. prenesená",J188,0)</f>
        <v>0</v>
      </c>
      <c r="BH188" s="207">
        <f>IF(N188="zníž. prenesená",J188,0)</f>
        <v>0</v>
      </c>
      <c r="BI188" s="207">
        <f>IF(N188="nulová",J188,0)</f>
        <v>0</v>
      </c>
      <c r="BJ188" s="15" t="s">
        <v>115</v>
      </c>
      <c r="BK188" s="207">
        <f>ROUND(I188*H188,2)</f>
        <v>0</v>
      </c>
      <c r="BL188" s="15" t="s">
        <v>218</v>
      </c>
      <c r="BM188" s="206" t="s">
        <v>2531</v>
      </c>
    </row>
    <row r="189" s="2" customFormat="1" ht="24.15" customHeight="1">
      <c r="A189" s="34"/>
      <c r="B189" s="160"/>
      <c r="C189" s="194" t="s">
        <v>505</v>
      </c>
      <c r="D189" s="194" t="s">
        <v>203</v>
      </c>
      <c r="E189" s="195" t="s">
        <v>2532</v>
      </c>
      <c r="F189" s="196" t="s">
        <v>2533</v>
      </c>
      <c r="G189" s="197" t="s">
        <v>240</v>
      </c>
      <c r="H189" s="198">
        <v>2</v>
      </c>
      <c r="I189" s="199"/>
      <c r="J189" s="200">
        <f>ROUND(I189*H189,2)</f>
        <v>0</v>
      </c>
      <c r="K189" s="201"/>
      <c r="L189" s="35"/>
      <c r="M189" s="202" t="s">
        <v>1</v>
      </c>
      <c r="N189" s="203" t="s">
        <v>41</v>
      </c>
      <c r="O189" s="78"/>
      <c r="P189" s="204">
        <f>O189*H189</f>
        <v>0</v>
      </c>
      <c r="Q189" s="204">
        <v>0.01581726</v>
      </c>
      <c r="R189" s="204">
        <f>Q189*H189</f>
        <v>0.031634519999999999</v>
      </c>
      <c r="S189" s="204">
        <v>0</v>
      </c>
      <c r="T189" s="205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6" t="s">
        <v>218</v>
      </c>
      <c r="AT189" s="206" t="s">
        <v>203</v>
      </c>
      <c r="AU189" s="206" t="s">
        <v>115</v>
      </c>
      <c r="AY189" s="15" t="s">
        <v>202</v>
      </c>
      <c r="BE189" s="207">
        <f>IF(N189="základná",J189,0)</f>
        <v>0</v>
      </c>
      <c r="BF189" s="207">
        <f>IF(N189="znížená",J189,0)</f>
        <v>0</v>
      </c>
      <c r="BG189" s="207">
        <f>IF(N189="zákl. prenesená",J189,0)</f>
        <v>0</v>
      </c>
      <c r="BH189" s="207">
        <f>IF(N189="zníž. prenesená",J189,0)</f>
        <v>0</v>
      </c>
      <c r="BI189" s="207">
        <f>IF(N189="nulová",J189,0)</f>
        <v>0</v>
      </c>
      <c r="BJ189" s="15" t="s">
        <v>115</v>
      </c>
      <c r="BK189" s="207">
        <f>ROUND(I189*H189,2)</f>
        <v>0</v>
      </c>
      <c r="BL189" s="15" t="s">
        <v>218</v>
      </c>
      <c r="BM189" s="206" t="s">
        <v>2534</v>
      </c>
    </row>
    <row r="190" s="2" customFormat="1" ht="16.5" customHeight="1">
      <c r="A190" s="34"/>
      <c r="B190" s="160"/>
      <c r="C190" s="194" t="s">
        <v>509</v>
      </c>
      <c r="D190" s="194" t="s">
        <v>203</v>
      </c>
      <c r="E190" s="195" t="s">
        <v>2535</v>
      </c>
      <c r="F190" s="196" t="s">
        <v>2536</v>
      </c>
      <c r="G190" s="197" t="s">
        <v>240</v>
      </c>
      <c r="H190" s="198">
        <v>3</v>
      </c>
      <c r="I190" s="199"/>
      <c r="J190" s="200">
        <f>ROUND(I190*H190,2)</f>
        <v>0</v>
      </c>
      <c r="K190" s="201"/>
      <c r="L190" s="35"/>
      <c r="M190" s="202" t="s">
        <v>1</v>
      </c>
      <c r="N190" s="203" t="s">
        <v>41</v>
      </c>
      <c r="O190" s="78"/>
      <c r="P190" s="204">
        <f>O190*H190</f>
        <v>0</v>
      </c>
      <c r="Q190" s="204">
        <v>0.118654</v>
      </c>
      <c r="R190" s="204">
        <f>Q190*H190</f>
        <v>0.355962</v>
      </c>
      <c r="S190" s="204">
        <v>0</v>
      </c>
      <c r="T190" s="205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6" t="s">
        <v>218</v>
      </c>
      <c r="AT190" s="206" t="s">
        <v>203</v>
      </c>
      <c r="AU190" s="206" t="s">
        <v>115</v>
      </c>
      <c r="AY190" s="15" t="s">
        <v>202</v>
      </c>
      <c r="BE190" s="207">
        <f>IF(N190="základná",J190,0)</f>
        <v>0</v>
      </c>
      <c r="BF190" s="207">
        <f>IF(N190="znížená",J190,0)</f>
        <v>0</v>
      </c>
      <c r="BG190" s="207">
        <f>IF(N190="zákl. prenesená",J190,0)</f>
        <v>0</v>
      </c>
      <c r="BH190" s="207">
        <f>IF(N190="zníž. prenesená",J190,0)</f>
        <v>0</v>
      </c>
      <c r="BI190" s="207">
        <f>IF(N190="nulová",J190,0)</f>
        <v>0</v>
      </c>
      <c r="BJ190" s="15" t="s">
        <v>115</v>
      </c>
      <c r="BK190" s="207">
        <f>ROUND(I190*H190,2)</f>
        <v>0</v>
      </c>
      <c r="BL190" s="15" t="s">
        <v>218</v>
      </c>
      <c r="BM190" s="206" t="s">
        <v>2537</v>
      </c>
    </row>
    <row r="191" s="2" customFormat="1" ht="16.5" customHeight="1">
      <c r="A191" s="34"/>
      <c r="B191" s="160"/>
      <c r="C191" s="219" t="s">
        <v>513</v>
      </c>
      <c r="D191" s="219" t="s">
        <v>237</v>
      </c>
      <c r="E191" s="220" t="s">
        <v>2538</v>
      </c>
      <c r="F191" s="221" t="s">
        <v>2539</v>
      </c>
      <c r="G191" s="222" t="s">
        <v>240</v>
      </c>
      <c r="H191" s="223">
        <v>3</v>
      </c>
      <c r="I191" s="224"/>
      <c r="J191" s="225">
        <f>ROUND(I191*H191,2)</f>
        <v>0</v>
      </c>
      <c r="K191" s="226"/>
      <c r="L191" s="227"/>
      <c r="M191" s="228" t="s">
        <v>1</v>
      </c>
      <c r="N191" s="229" t="s">
        <v>41</v>
      </c>
      <c r="O191" s="78"/>
      <c r="P191" s="204">
        <f>O191*H191</f>
        <v>0</v>
      </c>
      <c r="Q191" s="204">
        <v>0.011299999999999999</v>
      </c>
      <c r="R191" s="204">
        <f>Q191*H191</f>
        <v>0.0339</v>
      </c>
      <c r="S191" s="204">
        <v>0</v>
      </c>
      <c r="T191" s="205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6" t="s">
        <v>241</v>
      </c>
      <c r="AT191" s="206" t="s">
        <v>237</v>
      </c>
      <c r="AU191" s="206" t="s">
        <v>115</v>
      </c>
      <c r="AY191" s="15" t="s">
        <v>202</v>
      </c>
      <c r="BE191" s="207">
        <f>IF(N191="základná",J191,0)</f>
        <v>0</v>
      </c>
      <c r="BF191" s="207">
        <f>IF(N191="znížená",J191,0)</f>
        <v>0</v>
      </c>
      <c r="BG191" s="207">
        <f>IF(N191="zákl. prenesená",J191,0)</f>
        <v>0</v>
      </c>
      <c r="BH191" s="207">
        <f>IF(N191="zníž. prenesená",J191,0)</f>
        <v>0</v>
      </c>
      <c r="BI191" s="207">
        <f>IF(N191="nulová",J191,0)</f>
        <v>0</v>
      </c>
      <c r="BJ191" s="15" t="s">
        <v>115</v>
      </c>
      <c r="BK191" s="207">
        <f>ROUND(I191*H191,2)</f>
        <v>0</v>
      </c>
      <c r="BL191" s="15" t="s">
        <v>218</v>
      </c>
      <c r="BM191" s="206" t="s">
        <v>2540</v>
      </c>
    </row>
    <row r="192" s="2" customFormat="1" ht="16.5" customHeight="1">
      <c r="A192" s="34"/>
      <c r="B192" s="160"/>
      <c r="C192" s="194" t="s">
        <v>517</v>
      </c>
      <c r="D192" s="194" t="s">
        <v>203</v>
      </c>
      <c r="E192" s="195" t="s">
        <v>2541</v>
      </c>
      <c r="F192" s="196" t="s">
        <v>2542</v>
      </c>
      <c r="G192" s="197" t="s">
        <v>272</v>
      </c>
      <c r="H192" s="198">
        <v>56</v>
      </c>
      <c r="I192" s="199"/>
      <c r="J192" s="200">
        <f>ROUND(I192*H192,2)</f>
        <v>0</v>
      </c>
      <c r="K192" s="201"/>
      <c r="L192" s="35"/>
      <c r="M192" s="202" t="s">
        <v>1</v>
      </c>
      <c r="N192" s="203" t="s">
        <v>41</v>
      </c>
      <c r="O192" s="78"/>
      <c r="P192" s="204">
        <f>O192*H192</f>
        <v>0</v>
      </c>
      <c r="Q192" s="204">
        <v>8.8999999999999995E-05</v>
      </c>
      <c r="R192" s="204">
        <f>Q192*H192</f>
        <v>0.0049839999999999997</v>
      </c>
      <c r="S192" s="204">
        <v>0</v>
      </c>
      <c r="T192" s="205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6" t="s">
        <v>218</v>
      </c>
      <c r="AT192" s="206" t="s">
        <v>203</v>
      </c>
      <c r="AU192" s="206" t="s">
        <v>115</v>
      </c>
      <c r="AY192" s="15" t="s">
        <v>202</v>
      </c>
      <c r="BE192" s="207">
        <f>IF(N192="základná",J192,0)</f>
        <v>0</v>
      </c>
      <c r="BF192" s="207">
        <f>IF(N192="znížená",J192,0)</f>
        <v>0</v>
      </c>
      <c r="BG192" s="207">
        <f>IF(N192="zákl. prenesená",J192,0)</f>
        <v>0</v>
      </c>
      <c r="BH192" s="207">
        <f>IF(N192="zníž. prenesená",J192,0)</f>
        <v>0</v>
      </c>
      <c r="BI192" s="207">
        <f>IF(N192="nulová",J192,0)</f>
        <v>0</v>
      </c>
      <c r="BJ192" s="15" t="s">
        <v>115</v>
      </c>
      <c r="BK192" s="207">
        <f>ROUND(I192*H192,2)</f>
        <v>0</v>
      </c>
      <c r="BL192" s="15" t="s">
        <v>218</v>
      </c>
      <c r="BM192" s="206" t="s">
        <v>2543</v>
      </c>
    </row>
    <row r="193" s="2" customFormat="1" ht="24.15" customHeight="1">
      <c r="A193" s="34"/>
      <c r="B193" s="160"/>
      <c r="C193" s="194" t="s">
        <v>521</v>
      </c>
      <c r="D193" s="194" t="s">
        <v>203</v>
      </c>
      <c r="E193" s="195" t="s">
        <v>2544</v>
      </c>
      <c r="F193" s="196" t="s">
        <v>2545</v>
      </c>
      <c r="G193" s="197" t="s">
        <v>272</v>
      </c>
      <c r="H193" s="198">
        <v>55.640000000000001</v>
      </c>
      <c r="I193" s="199"/>
      <c r="J193" s="200">
        <f>ROUND(I193*H193,2)</f>
        <v>0</v>
      </c>
      <c r="K193" s="201"/>
      <c r="L193" s="35"/>
      <c r="M193" s="202" t="s">
        <v>1</v>
      </c>
      <c r="N193" s="203" t="s">
        <v>41</v>
      </c>
      <c r="O193" s="78"/>
      <c r="P193" s="204">
        <f>O193*H193</f>
        <v>0</v>
      </c>
      <c r="Q193" s="204">
        <v>0.00010000000000000001</v>
      </c>
      <c r="R193" s="204">
        <f>Q193*H193</f>
        <v>0.0055640000000000004</v>
      </c>
      <c r="S193" s="204">
        <v>0</v>
      </c>
      <c r="T193" s="205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6" t="s">
        <v>218</v>
      </c>
      <c r="AT193" s="206" t="s">
        <v>203</v>
      </c>
      <c r="AU193" s="206" t="s">
        <v>115</v>
      </c>
      <c r="AY193" s="15" t="s">
        <v>202</v>
      </c>
      <c r="BE193" s="207">
        <f>IF(N193="základná",J193,0)</f>
        <v>0</v>
      </c>
      <c r="BF193" s="207">
        <f>IF(N193="znížená",J193,0)</f>
        <v>0</v>
      </c>
      <c r="BG193" s="207">
        <f>IF(N193="zákl. prenesená",J193,0)</f>
        <v>0</v>
      </c>
      <c r="BH193" s="207">
        <f>IF(N193="zníž. prenesená",J193,0)</f>
        <v>0</v>
      </c>
      <c r="BI193" s="207">
        <f>IF(N193="nulová",J193,0)</f>
        <v>0</v>
      </c>
      <c r="BJ193" s="15" t="s">
        <v>115</v>
      </c>
      <c r="BK193" s="207">
        <f>ROUND(I193*H193,2)</f>
        <v>0</v>
      </c>
      <c r="BL193" s="15" t="s">
        <v>218</v>
      </c>
      <c r="BM193" s="206" t="s">
        <v>2546</v>
      </c>
    </row>
    <row r="194" s="11" customFormat="1" ht="22.8" customHeight="1">
      <c r="A194" s="11"/>
      <c r="B194" s="183"/>
      <c r="C194" s="11"/>
      <c r="D194" s="184" t="s">
        <v>74</v>
      </c>
      <c r="E194" s="217" t="s">
        <v>260</v>
      </c>
      <c r="F194" s="217" t="s">
        <v>261</v>
      </c>
      <c r="G194" s="11"/>
      <c r="H194" s="11"/>
      <c r="I194" s="186"/>
      <c r="J194" s="218">
        <f>BK194</f>
        <v>0</v>
      </c>
      <c r="K194" s="11"/>
      <c r="L194" s="183"/>
      <c r="M194" s="188"/>
      <c r="N194" s="189"/>
      <c r="O194" s="189"/>
      <c r="P194" s="190">
        <f>SUM(P195:P200)</f>
        <v>0</v>
      </c>
      <c r="Q194" s="189"/>
      <c r="R194" s="190">
        <f>SUM(R195:R200)</f>
        <v>0.31603520000000002</v>
      </c>
      <c r="S194" s="189"/>
      <c r="T194" s="191">
        <f>SUM(T195:T200)</f>
        <v>0</v>
      </c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R194" s="184" t="s">
        <v>83</v>
      </c>
      <c r="AT194" s="192" t="s">
        <v>74</v>
      </c>
      <c r="AU194" s="192" t="s">
        <v>83</v>
      </c>
      <c r="AY194" s="184" t="s">
        <v>202</v>
      </c>
      <c r="BK194" s="193">
        <f>SUM(BK195:BK200)</f>
        <v>0</v>
      </c>
    </row>
    <row r="195" s="2" customFormat="1" ht="24.15" customHeight="1">
      <c r="A195" s="34"/>
      <c r="B195" s="160"/>
      <c r="C195" s="194" t="s">
        <v>525</v>
      </c>
      <c r="D195" s="194" t="s">
        <v>203</v>
      </c>
      <c r="E195" s="195" t="s">
        <v>1369</v>
      </c>
      <c r="F195" s="196" t="s">
        <v>1370</v>
      </c>
      <c r="G195" s="197" t="s">
        <v>272</v>
      </c>
      <c r="H195" s="198">
        <v>111.28</v>
      </c>
      <c r="I195" s="199"/>
      <c r="J195" s="200">
        <f>ROUND(I195*H195,2)</f>
        <v>0</v>
      </c>
      <c r="K195" s="201"/>
      <c r="L195" s="35"/>
      <c r="M195" s="202" t="s">
        <v>1</v>
      </c>
      <c r="N195" s="203" t="s">
        <v>41</v>
      </c>
      <c r="O195" s="78"/>
      <c r="P195" s="204">
        <f>O195*H195</f>
        <v>0</v>
      </c>
      <c r="Q195" s="204">
        <v>0.0028400000000000001</v>
      </c>
      <c r="R195" s="204">
        <f>Q195*H195</f>
        <v>0.31603520000000002</v>
      </c>
      <c r="S195" s="204">
        <v>0</v>
      </c>
      <c r="T195" s="205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6" t="s">
        <v>218</v>
      </c>
      <c r="AT195" s="206" t="s">
        <v>203</v>
      </c>
      <c r="AU195" s="206" t="s">
        <v>115</v>
      </c>
      <c r="AY195" s="15" t="s">
        <v>202</v>
      </c>
      <c r="BE195" s="207">
        <f>IF(N195="základná",J195,0)</f>
        <v>0</v>
      </c>
      <c r="BF195" s="207">
        <f>IF(N195="znížená",J195,0)</f>
        <v>0</v>
      </c>
      <c r="BG195" s="207">
        <f>IF(N195="zákl. prenesená",J195,0)</f>
        <v>0</v>
      </c>
      <c r="BH195" s="207">
        <f>IF(N195="zníž. prenesená",J195,0)</f>
        <v>0</v>
      </c>
      <c r="BI195" s="207">
        <f>IF(N195="nulová",J195,0)</f>
        <v>0</v>
      </c>
      <c r="BJ195" s="15" t="s">
        <v>115</v>
      </c>
      <c r="BK195" s="207">
        <f>ROUND(I195*H195,2)</f>
        <v>0</v>
      </c>
      <c r="BL195" s="15" t="s">
        <v>218</v>
      </c>
      <c r="BM195" s="206" t="s">
        <v>2547</v>
      </c>
    </row>
    <row r="196" s="2" customFormat="1" ht="24.15" customHeight="1">
      <c r="A196" s="34"/>
      <c r="B196" s="160"/>
      <c r="C196" s="194" t="s">
        <v>529</v>
      </c>
      <c r="D196" s="194" t="s">
        <v>203</v>
      </c>
      <c r="E196" s="195" t="s">
        <v>522</v>
      </c>
      <c r="F196" s="196" t="s">
        <v>523</v>
      </c>
      <c r="G196" s="197" t="s">
        <v>384</v>
      </c>
      <c r="H196" s="198">
        <v>89.024000000000001</v>
      </c>
      <c r="I196" s="199"/>
      <c r="J196" s="200">
        <f>ROUND(I196*H196,2)</f>
        <v>0</v>
      </c>
      <c r="K196" s="201"/>
      <c r="L196" s="35"/>
      <c r="M196" s="202" t="s">
        <v>1</v>
      </c>
      <c r="N196" s="203" t="s">
        <v>41</v>
      </c>
      <c r="O196" s="78"/>
      <c r="P196" s="204">
        <f>O196*H196</f>
        <v>0</v>
      </c>
      <c r="Q196" s="204">
        <v>0</v>
      </c>
      <c r="R196" s="204">
        <f>Q196*H196</f>
        <v>0</v>
      </c>
      <c r="S196" s="204">
        <v>0</v>
      </c>
      <c r="T196" s="205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6" t="s">
        <v>218</v>
      </c>
      <c r="AT196" s="206" t="s">
        <v>203</v>
      </c>
      <c r="AU196" s="206" t="s">
        <v>115</v>
      </c>
      <c r="AY196" s="15" t="s">
        <v>202</v>
      </c>
      <c r="BE196" s="207">
        <f>IF(N196="základná",J196,0)</f>
        <v>0</v>
      </c>
      <c r="BF196" s="207">
        <f>IF(N196="znížená",J196,0)</f>
        <v>0</v>
      </c>
      <c r="BG196" s="207">
        <f>IF(N196="zákl. prenesená",J196,0)</f>
        <v>0</v>
      </c>
      <c r="BH196" s="207">
        <f>IF(N196="zníž. prenesená",J196,0)</f>
        <v>0</v>
      </c>
      <c r="BI196" s="207">
        <f>IF(N196="nulová",J196,0)</f>
        <v>0</v>
      </c>
      <c r="BJ196" s="15" t="s">
        <v>115</v>
      </c>
      <c r="BK196" s="207">
        <f>ROUND(I196*H196,2)</f>
        <v>0</v>
      </c>
      <c r="BL196" s="15" t="s">
        <v>218</v>
      </c>
      <c r="BM196" s="206" t="s">
        <v>2548</v>
      </c>
    </row>
    <row r="197" s="2" customFormat="1" ht="24.15" customHeight="1">
      <c r="A197" s="34"/>
      <c r="B197" s="160"/>
      <c r="C197" s="194" t="s">
        <v>533</v>
      </c>
      <c r="D197" s="194" t="s">
        <v>203</v>
      </c>
      <c r="E197" s="195" t="s">
        <v>526</v>
      </c>
      <c r="F197" s="196" t="s">
        <v>527</v>
      </c>
      <c r="G197" s="197" t="s">
        <v>384</v>
      </c>
      <c r="H197" s="198">
        <v>801.21600000000001</v>
      </c>
      <c r="I197" s="199"/>
      <c r="J197" s="200">
        <f>ROUND(I197*H197,2)</f>
        <v>0</v>
      </c>
      <c r="K197" s="201"/>
      <c r="L197" s="35"/>
      <c r="M197" s="202" t="s">
        <v>1</v>
      </c>
      <c r="N197" s="203" t="s">
        <v>41</v>
      </c>
      <c r="O197" s="78"/>
      <c r="P197" s="204">
        <f>O197*H197</f>
        <v>0</v>
      </c>
      <c r="Q197" s="204">
        <v>0</v>
      </c>
      <c r="R197" s="204">
        <f>Q197*H197</f>
        <v>0</v>
      </c>
      <c r="S197" s="204">
        <v>0</v>
      </c>
      <c r="T197" s="205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6" t="s">
        <v>218</v>
      </c>
      <c r="AT197" s="206" t="s">
        <v>203</v>
      </c>
      <c r="AU197" s="206" t="s">
        <v>115</v>
      </c>
      <c r="AY197" s="15" t="s">
        <v>202</v>
      </c>
      <c r="BE197" s="207">
        <f>IF(N197="základná",J197,0)</f>
        <v>0</v>
      </c>
      <c r="BF197" s="207">
        <f>IF(N197="znížená",J197,0)</f>
        <v>0</v>
      </c>
      <c r="BG197" s="207">
        <f>IF(N197="zákl. prenesená",J197,0)</f>
        <v>0</v>
      </c>
      <c r="BH197" s="207">
        <f>IF(N197="zníž. prenesená",J197,0)</f>
        <v>0</v>
      </c>
      <c r="BI197" s="207">
        <f>IF(N197="nulová",J197,0)</f>
        <v>0</v>
      </c>
      <c r="BJ197" s="15" t="s">
        <v>115</v>
      </c>
      <c r="BK197" s="207">
        <f>ROUND(I197*H197,2)</f>
        <v>0</v>
      </c>
      <c r="BL197" s="15" t="s">
        <v>218</v>
      </c>
      <c r="BM197" s="206" t="s">
        <v>2549</v>
      </c>
    </row>
    <row r="198" s="2" customFormat="1" ht="24.15" customHeight="1">
      <c r="A198" s="34"/>
      <c r="B198" s="160"/>
      <c r="C198" s="194" t="s">
        <v>537</v>
      </c>
      <c r="D198" s="194" t="s">
        <v>203</v>
      </c>
      <c r="E198" s="195" t="s">
        <v>530</v>
      </c>
      <c r="F198" s="196" t="s">
        <v>531</v>
      </c>
      <c r="G198" s="197" t="s">
        <v>384</v>
      </c>
      <c r="H198" s="198">
        <v>89.024000000000001</v>
      </c>
      <c r="I198" s="199"/>
      <c r="J198" s="200">
        <f>ROUND(I198*H198,2)</f>
        <v>0</v>
      </c>
      <c r="K198" s="201"/>
      <c r="L198" s="35"/>
      <c r="M198" s="202" t="s">
        <v>1</v>
      </c>
      <c r="N198" s="203" t="s">
        <v>41</v>
      </c>
      <c r="O198" s="78"/>
      <c r="P198" s="204">
        <f>O198*H198</f>
        <v>0</v>
      </c>
      <c r="Q198" s="204">
        <v>0</v>
      </c>
      <c r="R198" s="204">
        <f>Q198*H198</f>
        <v>0</v>
      </c>
      <c r="S198" s="204">
        <v>0</v>
      </c>
      <c r="T198" s="205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6" t="s">
        <v>218</v>
      </c>
      <c r="AT198" s="206" t="s">
        <v>203</v>
      </c>
      <c r="AU198" s="206" t="s">
        <v>115</v>
      </c>
      <c r="AY198" s="15" t="s">
        <v>202</v>
      </c>
      <c r="BE198" s="207">
        <f>IF(N198="základná",J198,0)</f>
        <v>0</v>
      </c>
      <c r="BF198" s="207">
        <f>IF(N198="znížená",J198,0)</f>
        <v>0</v>
      </c>
      <c r="BG198" s="207">
        <f>IF(N198="zákl. prenesená",J198,0)</f>
        <v>0</v>
      </c>
      <c r="BH198" s="207">
        <f>IF(N198="zníž. prenesená",J198,0)</f>
        <v>0</v>
      </c>
      <c r="BI198" s="207">
        <f>IF(N198="nulová",J198,0)</f>
        <v>0</v>
      </c>
      <c r="BJ198" s="15" t="s">
        <v>115</v>
      </c>
      <c r="BK198" s="207">
        <f>ROUND(I198*H198,2)</f>
        <v>0</v>
      </c>
      <c r="BL198" s="15" t="s">
        <v>218</v>
      </c>
      <c r="BM198" s="206" t="s">
        <v>2550</v>
      </c>
    </row>
    <row r="199" s="2" customFormat="1" ht="24.15" customHeight="1">
      <c r="A199" s="34"/>
      <c r="B199" s="160"/>
      <c r="C199" s="194" t="s">
        <v>541</v>
      </c>
      <c r="D199" s="194" t="s">
        <v>203</v>
      </c>
      <c r="E199" s="195" t="s">
        <v>534</v>
      </c>
      <c r="F199" s="196" t="s">
        <v>535</v>
      </c>
      <c r="G199" s="197" t="s">
        <v>384</v>
      </c>
      <c r="H199" s="198">
        <v>30.611999999999998</v>
      </c>
      <c r="I199" s="199"/>
      <c r="J199" s="200">
        <f>ROUND(I199*H199,2)</f>
        <v>0</v>
      </c>
      <c r="K199" s="201"/>
      <c r="L199" s="35"/>
      <c r="M199" s="202" t="s">
        <v>1</v>
      </c>
      <c r="N199" s="203" t="s">
        <v>41</v>
      </c>
      <c r="O199" s="78"/>
      <c r="P199" s="204">
        <f>O199*H199</f>
        <v>0</v>
      </c>
      <c r="Q199" s="204">
        <v>0</v>
      </c>
      <c r="R199" s="204">
        <f>Q199*H199</f>
        <v>0</v>
      </c>
      <c r="S199" s="204">
        <v>0</v>
      </c>
      <c r="T199" s="205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6" t="s">
        <v>218</v>
      </c>
      <c r="AT199" s="206" t="s">
        <v>203</v>
      </c>
      <c r="AU199" s="206" t="s">
        <v>115</v>
      </c>
      <c r="AY199" s="15" t="s">
        <v>202</v>
      </c>
      <c r="BE199" s="207">
        <f>IF(N199="základná",J199,0)</f>
        <v>0</v>
      </c>
      <c r="BF199" s="207">
        <f>IF(N199="znížená",J199,0)</f>
        <v>0</v>
      </c>
      <c r="BG199" s="207">
        <f>IF(N199="zákl. prenesená",J199,0)</f>
        <v>0</v>
      </c>
      <c r="BH199" s="207">
        <f>IF(N199="zníž. prenesená",J199,0)</f>
        <v>0</v>
      </c>
      <c r="BI199" s="207">
        <f>IF(N199="nulová",J199,0)</f>
        <v>0</v>
      </c>
      <c r="BJ199" s="15" t="s">
        <v>115</v>
      </c>
      <c r="BK199" s="207">
        <f>ROUND(I199*H199,2)</f>
        <v>0</v>
      </c>
      <c r="BL199" s="15" t="s">
        <v>218</v>
      </c>
      <c r="BM199" s="206" t="s">
        <v>2551</v>
      </c>
    </row>
    <row r="200" s="2" customFormat="1" ht="24.15" customHeight="1">
      <c r="A200" s="34"/>
      <c r="B200" s="160"/>
      <c r="C200" s="194" t="s">
        <v>547</v>
      </c>
      <c r="D200" s="194" t="s">
        <v>203</v>
      </c>
      <c r="E200" s="195" t="s">
        <v>538</v>
      </c>
      <c r="F200" s="196" t="s">
        <v>539</v>
      </c>
      <c r="G200" s="197" t="s">
        <v>384</v>
      </c>
      <c r="H200" s="198">
        <v>58.421999999999997</v>
      </c>
      <c r="I200" s="199"/>
      <c r="J200" s="200">
        <f>ROUND(I200*H200,2)</f>
        <v>0</v>
      </c>
      <c r="K200" s="201"/>
      <c r="L200" s="35"/>
      <c r="M200" s="202" t="s">
        <v>1</v>
      </c>
      <c r="N200" s="203" t="s">
        <v>41</v>
      </c>
      <c r="O200" s="78"/>
      <c r="P200" s="204">
        <f>O200*H200</f>
        <v>0</v>
      </c>
      <c r="Q200" s="204">
        <v>0</v>
      </c>
      <c r="R200" s="204">
        <f>Q200*H200</f>
        <v>0</v>
      </c>
      <c r="S200" s="204">
        <v>0</v>
      </c>
      <c r="T200" s="205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6" t="s">
        <v>218</v>
      </c>
      <c r="AT200" s="206" t="s">
        <v>203</v>
      </c>
      <c r="AU200" s="206" t="s">
        <v>115</v>
      </c>
      <c r="AY200" s="15" t="s">
        <v>202</v>
      </c>
      <c r="BE200" s="207">
        <f>IF(N200="základná",J200,0)</f>
        <v>0</v>
      </c>
      <c r="BF200" s="207">
        <f>IF(N200="znížená",J200,0)</f>
        <v>0</v>
      </c>
      <c r="BG200" s="207">
        <f>IF(N200="zákl. prenesená",J200,0)</f>
        <v>0</v>
      </c>
      <c r="BH200" s="207">
        <f>IF(N200="zníž. prenesená",J200,0)</f>
        <v>0</v>
      </c>
      <c r="BI200" s="207">
        <f>IF(N200="nulová",J200,0)</f>
        <v>0</v>
      </c>
      <c r="BJ200" s="15" t="s">
        <v>115</v>
      </c>
      <c r="BK200" s="207">
        <f>ROUND(I200*H200,2)</f>
        <v>0</v>
      </c>
      <c r="BL200" s="15" t="s">
        <v>218</v>
      </c>
      <c r="BM200" s="206" t="s">
        <v>2552</v>
      </c>
    </row>
    <row r="201" s="11" customFormat="1" ht="22.8" customHeight="1">
      <c r="A201" s="11"/>
      <c r="B201" s="183"/>
      <c r="C201" s="11"/>
      <c r="D201" s="184" t="s">
        <v>74</v>
      </c>
      <c r="E201" s="217" t="s">
        <v>545</v>
      </c>
      <c r="F201" s="217" t="s">
        <v>546</v>
      </c>
      <c r="G201" s="11"/>
      <c r="H201" s="11"/>
      <c r="I201" s="186"/>
      <c r="J201" s="218">
        <f>BK201</f>
        <v>0</v>
      </c>
      <c r="K201" s="11"/>
      <c r="L201" s="183"/>
      <c r="M201" s="188"/>
      <c r="N201" s="189"/>
      <c r="O201" s="189"/>
      <c r="P201" s="190">
        <f>P202</f>
        <v>0</v>
      </c>
      <c r="Q201" s="189"/>
      <c r="R201" s="190">
        <f>R202</f>
        <v>0</v>
      </c>
      <c r="S201" s="189"/>
      <c r="T201" s="191">
        <f>T202</f>
        <v>0</v>
      </c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R201" s="184" t="s">
        <v>83</v>
      </c>
      <c r="AT201" s="192" t="s">
        <v>74</v>
      </c>
      <c r="AU201" s="192" t="s">
        <v>83</v>
      </c>
      <c r="AY201" s="184" t="s">
        <v>202</v>
      </c>
      <c r="BK201" s="193">
        <f>BK202</f>
        <v>0</v>
      </c>
    </row>
    <row r="202" s="2" customFormat="1" ht="33" customHeight="1">
      <c r="A202" s="34"/>
      <c r="B202" s="160"/>
      <c r="C202" s="194" t="s">
        <v>551</v>
      </c>
      <c r="D202" s="194" t="s">
        <v>203</v>
      </c>
      <c r="E202" s="195" t="s">
        <v>1251</v>
      </c>
      <c r="F202" s="196" t="s">
        <v>1252</v>
      </c>
      <c r="G202" s="197" t="s">
        <v>384</v>
      </c>
      <c r="H202" s="198">
        <v>318.64299999999997</v>
      </c>
      <c r="I202" s="199"/>
      <c r="J202" s="200">
        <f>ROUND(I202*H202,2)</f>
        <v>0</v>
      </c>
      <c r="K202" s="201"/>
      <c r="L202" s="35"/>
      <c r="M202" s="202" t="s">
        <v>1</v>
      </c>
      <c r="N202" s="203" t="s">
        <v>41</v>
      </c>
      <c r="O202" s="78"/>
      <c r="P202" s="204">
        <f>O202*H202</f>
        <v>0</v>
      </c>
      <c r="Q202" s="204">
        <v>0</v>
      </c>
      <c r="R202" s="204">
        <f>Q202*H202</f>
        <v>0</v>
      </c>
      <c r="S202" s="204">
        <v>0</v>
      </c>
      <c r="T202" s="205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6" t="s">
        <v>218</v>
      </c>
      <c r="AT202" s="206" t="s">
        <v>203</v>
      </c>
      <c r="AU202" s="206" t="s">
        <v>115</v>
      </c>
      <c r="AY202" s="15" t="s">
        <v>202</v>
      </c>
      <c r="BE202" s="207">
        <f>IF(N202="základná",J202,0)</f>
        <v>0</v>
      </c>
      <c r="BF202" s="207">
        <f>IF(N202="znížená",J202,0)</f>
        <v>0</v>
      </c>
      <c r="BG202" s="207">
        <f>IF(N202="zákl. prenesená",J202,0)</f>
        <v>0</v>
      </c>
      <c r="BH202" s="207">
        <f>IF(N202="zníž. prenesená",J202,0)</f>
        <v>0</v>
      </c>
      <c r="BI202" s="207">
        <f>IF(N202="nulová",J202,0)</f>
        <v>0</v>
      </c>
      <c r="BJ202" s="15" t="s">
        <v>115</v>
      </c>
      <c r="BK202" s="207">
        <f>ROUND(I202*H202,2)</f>
        <v>0</v>
      </c>
      <c r="BL202" s="15" t="s">
        <v>218</v>
      </c>
      <c r="BM202" s="206" t="s">
        <v>2553</v>
      </c>
    </row>
    <row r="203" s="11" customFormat="1" ht="25.92" customHeight="1">
      <c r="A203" s="11"/>
      <c r="B203" s="183"/>
      <c r="C203" s="11"/>
      <c r="D203" s="184" t="s">
        <v>74</v>
      </c>
      <c r="E203" s="185" t="s">
        <v>237</v>
      </c>
      <c r="F203" s="185" t="s">
        <v>928</v>
      </c>
      <c r="G203" s="11"/>
      <c r="H203" s="11"/>
      <c r="I203" s="186"/>
      <c r="J203" s="187">
        <f>BK203</f>
        <v>0</v>
      </c>
      <c r="K203" s="11"/>
      <c r="L203" s="183"/>
      <c r="M203" s="188"/>
      <c r="N203" s="189"/>
      <c r="O203" s="189"/>
      <c r="P203" s="190">
        <f>P204</f>
        <v>0</v>
      </c>
      <c r="Q203" s="189"/>
      <c r="R203" s="190">
        <f>R204</f>
        <v>1.6452072895000001</v>
      </c>
      <c r="S203" s="189"/>
      <c r="T203" s="191">
        <f>T204</f>
        <v>0</v>
      </c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R203" s="184" t="s">
        <v>213</v>
      </c>
      <c r="AT203" s="192" t="s">
        <v>74</v>
      </c>
      <c r="AU203" s="192" t="s">
        <v>75</v>
      </c>
      <c r="AY203" s="184" t="s">
        <v>202</v>
      </c>
      <c r="BK203" s="193">
        <f>BK204</f>
        <v>0</v>
      </c>
    </row>
    <row r="204" s="11" customFormat="1" ht="22.8" customHeight="1">
      <c r="A204" s="11"/>
      <c r="B204" s="183"/>
      <c r="C204" s="11"/>
      <c r="D204" s="184" t="s">
        <v>74</v>
      </c>
      <c r="E204" s="217" t="s">
        <v>2554</v>
      </c>
      <c r="F204" s="217" t="s">
        <v>2555</v>
      </c>
      <c r="G204" s="11"/>
      <c r="H204" s="11"/>
      <c r="I204" s="186"/>
      <c r="J204" s="218">
        <f>BK204</f>
        <v>0</v>
      </c>
      <c r="K204" s="11"/>
      <c r="L204" s="183"/>
      <c r="M204" s="188"/>
      <c r="N204" s="189"/>
      <c r="O204" s="189"/>
      <c r="P204" s="190">
        <f>SUM(P205:P211)</f>
        <v>0</v>
      </c>
      <c r="Q204" s="189"/>
      <c r="R204" s="190">
        <f>SUM(R205:R211)</f>
        <v>1.6452072895000001</v>
      </c>
      <c r="S204" s="189"/>
      <c r="T204" s="191">
        <f>SUM(T205:T211)</f>
        <v>0</v>
      </c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R204" s="184" t="s">
        <v>213</v>
      </c>
      <c r="AT204" s="192" t="s">
        <v>74</v>
      </c>
      <c r="AU204" s="192" t="s">
        <v>83</v>
      </c>
      <c r="AY204" s="184" t="s">
        <v>202</v>
      </c>
      <c r="BK204" s="193">
        <f>SUM(BK205:BK211)</f>
        <v>0</v>
      </c>
    </row>
    <row r="205" s="2" customFormat="1" ht="16.5" customHeight="1">
      <c r="A205" s="34"/>
      <c r="B205" s="160"/>
      <c r="C205" s="194" t="s">
        <v>772</v>
      </c>
      <c r="D205" s="194" t="s">
        <v>203</v>
      </c>
      <c r="E205" s="195" t="s">
        <v>2556</v>
      </c>
      <c r="F205" s="196" t="s">
        <v>2557</v>
      </c>
      <c r="G205" s="197" t="s">
        <v>272</v>
      </c>
      <c r="H205" s="198">
        <v>12.810000000000001</v>
      </c>
      <c r="I205" s="199"/>
      <c r="J205" s="200">
        <f>ROUND(I205*H205,2)</f>
        <v>0</v>
      </c>
      <c r="K205" s="201"/>
      <c r="L205" s="35"/>
      <c r="M205" s="202" t="s">
        <v>1</v>
      </c>
      <c r="N205" s="203" t="s">
        <v>41</v>
      </c>
      <c r="O205" s="78"/>
      <c r="P205" s="204">
        <f>O205*H205</f>
        <v>0</v>
      </c>
      <c r="Q205" s="204">
        <v>3.095E-05</v>
      </c>
      <c r="R205" s="204">
        <f>Q205*H205</f>
        <v>0.0003964695</v>
      </c>
      <c r="S205" s="204">
        <v>0</v>
      </c>
      <c r="T205" s="205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6" t="s">
        <v>207</v>
      </c>
      <c r="AT205" s="206" t="s">
        <v>203</v>
      </c>
      <c r="AU205" s="206" t="s">
        <v>115</v>
      </c>
      <c r="AY205" s="15" t="s">
        <v>202</v>
      </c>
      <c r="BE205" s="207">
        <f>IF(N205="základná",J205,0)</f>
        <v>0</v>
      </c>
      <c r="BF205" s="207">
        <f>IF(N205="znížená",J205,0)</f>
        <v>0</v>
      </c>
      <c r="BG205" s="207">
        <f>IF(N205="zákl. prenesená",J205,0)</f>
        <v>0</v>
      </c>
      <c r="BH205" s="207">
        <f>IF(N205="zníž. prenesená",J205,0)</f>
        <v>0</v>
      </c>
      <c r="BI205" s="207">
        <f>IF(N205="nulová",J205,0)</f>
        <v>0</v>
      </c>
      <c r="BJ205" s="15" t="s">
        <v>115</v>
      </c>
      <c r="BK205" s="207">
        <f>ROUND(I205*H205,2)</f>
        <v>0</v>
      </c>
      <c r="BL205" s="15" t="s">
        <v>207</v>
      </c>
      <c r="BM205" s="206" t="s">
        <v>2558</v>
      </c>
    </row>
    <row r="206" s="2" customFormat="1" ht="24.15" customHeight="1">
      <c r="A206" s="34"/>
      <c r="B206" s="160"/>
      <c r="C206" s="219" t="s">
        <v>773</v>
      </c>
      <c r="D206" s="219" t="s">
        <v>237</v>
      </c>
      <c r="E206" s="220" t="s">
        <v>2559</v>
      </c>
      <c r="F206" s="221" t="s">
        <v>2560</v>
      </c>
      <c r="G206" s="222" t="s">
        <v>272</v>
      </c>
      <c r="H206" s="223">
        <v>12.810000000000001</v>
      </c>
      <c r="I206" s="224"/>
      <c r="J206" s="225">
        <f>ROUND(I206*H206,2)</f>
        <v>0</v>
      </c>
      <c r="K206" s="226"/>
      <c r="L206" s="227"/>
      <c r="M206" s="228" t="s">
        <v>1</v>
      </c>
      <c r="N206" s="229" t="s">
        <v>41</v>
      </c>
      <c r="O206" s="78"/>
      <c r="P206" s="204">
        <f>O206*H206</f>
        <v>0</v>
      </c>
      <c r="Q206" s="204">
        <v>0.031</v>
      </c>
      <c r="R206" s="204">
        <f>Q206*H206</f>
        <v>0.39711000000000002</v>
      </c>
      <c r="S206" s="204">
        <v>0</v>
      </c>
      <c r="T206" s="205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6" t="s">
        <v>936</v>
      </c>
      <c r="AT206" s="206" t="s">
        <v>237</v>
      </c>
      <c r="AU206" s="206" t="s">
        <v>115</v>
      </c>
      <c r="AY206" s="15" t="s">
        <v>202</v>
      </c>
      <c r="BE206" s="207">
        <f>IF(N206="základná",J206,0)</f>
        <v>0</v>
      </c>
      <c r="BF206" s="207">
        <f>IF(N206="znížená",J206,0)</f>
        <v>0</v>
      </c>
      <c r="BG206" s="207">
        <f>IF(N206="zákl. prenesená",J206,0)</f>
        <v>0</v>
      </c>
      <c r="BH206" s="207">
        <f>IF(N206="zníž. prenesená",J206,0)</f>
        <v>0</v>
      </c>
      <c r="BI206" s="207">
        <f>IF(N206="nulová",J206,0)</f>
        <v>0</v>
      </c>
      <c r="BJ206" s="15" t="s">
        <v>115</v>
      </c>
      <c r="BK206" s="207">
        <f>ROUND(I206*H206,2)</f>
        <v>0</v>
      </c>
      <c r="BL206" s="15" t="s">
        <v>936</v>
      </c>
      <c r="BM206" s="206" t="s">
        <v>2561</v>
      </c>
    </row>
    <row r="207" s="2" customFormat="1" ht="16.5" customHeight="1">
      <c r="A207" s="34"/>
      <c r="B207" s="160"/>
      <c r="C207" s="194" t="s">
        <v>775</v>
      </c>
      <c r="D207" s="194" t="s">
        <v>203</v>
      </c>
      <c r="E207" s="195" t="s">
        <v>2562</v>
      </c>
      <c r="F207" s="196" t="s">
        <v>2563</v>
      </c>
      <c r="G207" s="197" t="s">
        <v>272</v>
      </c>
      <c r="H207" s="198">
        <v>33.200000000000003</v>
      </c>
      <c r="I207" s="199"/>
      <c r="J207" s="200">
        <f>ROUND(I207*H207,2)</f>
        <v>0</v>
      </c>
      <c r="K207" s="201"/>
      <c r="L207" s="35"/>
      <c r="M207" s="202" t="s">
        <v>1</v>
      </c>
      <c r="N207" s="203" t="s">
        <v>41</v>
      </c>
      <c r="O207" s="78"/>
      <c r="P207" s="204">
        <f>O207*H207</f>
        <v>0</v>
      </c>
      <c r="Q207" s="204">
        <v>3.1350000000000003E-05</v>
      </c>
      <c r="R207" s="204">
        <f>Q207*H207</f>
        <v>0.0010408200000000002</v>
      </c>
      <c r="S207" s="204">
        <v>0</v>
      </c>
      <c r="T207" s="205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6" t="s">
        <v>207</v>
      </c>
      <c r="AT207" s="206" t="s">
        <v>203</v>
      </c>
      <c r="AU207" s="206" t="s">
        <v>115</v>
      </c>
      <c r="AY207" s="15" t="s">
        <v>202</v>
      </c>
      <c r="BE207" s="207">
        <f>IF(N207="základná",J207,0)</f>
        <v>0</v>
      </c>
      <c r="BF207" s="207">
        <f>IF(N207="znížená",J207,0)</f>
        <v>0</v>
      </c>
      <c r="BG207" s="207">
        <f>IF(N207="zákl. prenesená",J207,0)</f>
        <v>0</v>
      </c>
      <c r="BH207" s="207">
        <f>IF(N207="zníž. prenesená",J207,0)</f>
        <v>0</v>
      </c>
      <c r="BI207" s="207">
        <f>IF(N207="nulová",J207,0)</f>
        <v>0</v>
      </c>
      <c r="BJ207" s="15" t="s">
        <v>115</v>
      </c>
      <c r="BK207" s="207">
        <f>ROUND(I207*H207,2)</f>
        <v>0</v>
      </c>
      <c r="BL207" s="15" t="s">
        <v>207</v>
      </c>
      <c r="BM207" s="206" t="s">
        <v>2564</v>
      </c>
    </row>
    <row r="208" s="2" customFormat="1" ht="24.15" customHeight="1">
      <c r="A208" s="34"/>
      <c r="B208" s="160"/>
      <c r="C208" s="219" t="s">
        <v>207</v>
      </c>
      <c r="D208" s="219" t="s">
        <v>237</v>
      </c>
      <c r="E208" s="220" t="s">
        <v>2565</v>
      </c>
      <c r="F208" s="221" t="s">
        <v>2566</v>
      </c>
      <c r="G208" s="222" t="s">
        <v>272</v>
      </c>
      <c r="H208" s="223">
        <v>33.200000000000003</v>
      </c>
      <c r="I208" s="224"/>
      <c r="J208" s="225">
        <f>ROUND(I208*H208,2)</f>
        <v>0</v>
      </c>
      <c r="K208" s="226"/>
      <c r="L208" s="227"/>
      <c r="M208" s="228" t="s">
        <v>1</v>
      </c>
      <c r="N208" s="229" t="s">
        <v>41</v>
      </c>
      <c r="O208" s="78"/>
      <c r="P208" s="204">
        <f>O208*H208</f>
        <v>0</v>
      </c>
      <c r="Q208" s="204">
        <v>0.03755</v>
      </c>
      <c r="R208" s="204">
        <f>Q208*H208</f>
        <v>1.2466600000000001</v>
      </c>
      <c r="S208" s="204">
        <v>0</v>
      </c>
      <c r="T208" s="205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6" t="s">
        <v>936</v>
      </c>
      <c r="AT208" s="206" t="s">
        <v>237</v>
      </c>
      <c r="AU208" s="206" t="s">
        <v>115</v>
      </c>
      <c r="AY208" s="15" t="s">
        <v>202</v>
      </c>
      <c r="BE208" s="207">
        <f>IF(N208="základná",J208,0)</f>
        <v>0</v>
      </c>
      <c r="BF208" s="207">
        <f>IF(N208="znížená",J208,0)</f>
        <v>0</v>
      </c>
      <c r="BG208" s="207">
        <f>IF(N208="zákl. prenesená",J208,0)</f>
        <v>0</v>
      </c>
      <c r="BH208" s="207">
        <f>IF(N208="zníž. prenesená",J208,0)</f>
        <v>0</v>
      </c>
      <c r="BI208" s="207">
        <f>IF(N208="nulová",J208,0)</f>
        <v>0</v>
      </c>
      <c r="BJ208" s="15" t="s">
        <v>115</v>
      </c>
      <c r="BK208" s="207">
        <f>ROUND(I208*H208,2)</f>
        <v>0</v>
      </c>
      <c r="BL208" s="15" t="s">
        <v>936</v>
      </c>
      <c r="BM208" s="206" t="s">
        <v>2567</v>
      </c>
    </row>
    <row r="209" s="2" customFormat="1" ht="16.5" customHeight="1">
      <c r="A209" s="34"/>
      <c r="B209" s="160"/>
      <c r="C209" s="194" t="s">
        <v>782</v>
      </c>
      <c r="D209" s="194" t="s">
        <v>203</v>
      </c>
      <c r="E209" s="195" t="s">
        <v>2568</v>
      </c>
      <c r="F209" s="196" t="s">
        <v>2569</v>
      </c>
      <c r="G209" s="197" t="s">
        <v>1426</v>
      </c>
      <c r="H209" s="236"/>
      <c r="I209" s="199"/>
      <c r="J209" s="200">
        <f>ROUND(I209*H209,2)</f>
        <v>0</v>
      </c>
      <c r="K209" s="201"/>
      <c r="L209" s="35"/>
      <c r="M209" s="202" t="s">
        <v>1</v>
      </c>
      <c r="N209" s="203" t="s">
        <v>41</v>
      </c>
      <c r="O209" s="78"/>
      <c r="P209" s="204">
        <f>O209*H209</f>
        <v>0</v>
      </c>
      <c r="Q209" s="204">
        <v>0</v>
      </c>
      <c r="R209" s="204">
        <f>Q209*H209</f>
        <v>0</v>
      </c>
      <c r="S209" s="204">
        <v>0</v>
      </c>
      <c r="T209" s="205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6" t="s">
        <v>207</v>
      </c>
      <c r="AT209" s="206" t="s">
        <v>203</v>
      </c>
      <c r="AU209" s="206" t="s">
        <v>115</v>
      </c>
      <c r="AY209" s="15" t="s">
        <v>202</v>
      </c>
      <c r="BE209" s="207">
        <f>IF(N209="základná",J209,0)</f>
        <v>0</v>
      </c>
      <c r="BF209" s="207">
        <f>IF(N209="znížená",J209,0)</f>
        <v>0</v>
      </c>
      <c r="BG209" s="207">
        <f>IF(N209="zákl. prenesená",J209,0)</f>
        <v>0</v>
      </c>
      <c r="BH209" s="207">
        <f>IF(N209="zníž. prenesená",J209,0)</f>
        <v>0</v>
      </c>
      <c r="BI209" s="207">
        <f>IF(N209="nulová",J209,0)</f>
        <v>0</v>
      </c>
      <c r="BJ209" s="15" t="s">
        <v>115</v>
      </c>
      <c r="BK209" s="207">
        <f>ROUND(I209*H209,2)</f>
        <v>0</v>
      </c>
      <c r="BL209" s="15" t="s">
        <v>207</v>
      </c>
      <c r="BM209" s="206" t="s">
        <v>2570</v>
      </c>
    </row>
    <row r="210" s="2" customFormat="1" ht="16.5" customHeight="1">
      <c r="A210" s="34"/>
      <c r="B210" s="160"/>
      <c r="C210" s="194" t="s">
        <v>787</v>
      </c>
      <c r="D210" s="194" t="s">
        <v>203</v>
      </c>
      <c r="E210" s="195" t="s">
        <v>1478</v>
      </c>
      <c r="F210" s="196" t="s">
        <v>1479</v>
      </c>
      <c r="G210" s="197" t="s">
        <v>1426</v>
      </c>
      <c r="H210" s="236"/>
      <c r="I210" s="199"/>
      <c r="J210" s="200">
        <f>ROUND(I210*H210,2)</f>
        <v>0</v>
      </c>
      <c r="K210" s="201"/>
      <c r="L210" s="35"/>
      <c r="M210" s="202" t="s">
        <v>1</v>
      </c>
      <c r="N210" s="203" t="s">
        <v>41</v>
      </c>
      <c r="O210" s="78"/>
      <c r="P210" s="204">
        <f>O210*H210</f>
        <v>0</v>
      </c>
      <c r="Q210" s="204">
        <v>0</v>
      </c>
      <c r="R210" s="204">
        <f>Q210*H210</f>
        <v>0</v>
      </c>
      <c r="S210" s="204">
        <v>0</v>
      </c>
      <c r="T210" s="205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206" t="s">
        <v>936</v>
      </c>
      <c r="AT210" s="206" t="s">
        <v>203</v>
      </c>
      <c r="AU210" s="206" t="s">
        <v>115</v>
      </c>
      <c r="AY210" s="15" t="s">
        <v>202</v>
      </c>
      <c r="BE210" s="207">
        <f>IF(N210="základná",J210,0)</f>
        <v>0</v>
      </c>
      <c r="BF210" s="207">
        <f>IF(N210="znížená",J210,0)</f>
        <v>0</v>
      </c>
      <c r="BG210" s="207">
        <f>IF(N210="zákl. prenesená",J210,0)</f>
        <v>0</v>
      </c>
      <c r="BH210" s="207">
        <f>IF(N210="zníž. prenesená",J210,0)</f>
        <v>0</v>
      </c>
      <c r="BI210" s="207">
        <f>IF(N210="nulová",J210,0)</f>
        <v>0</v>
      </c>
      <c r="BJ210" s="15" t="s">
        <v>115</v>
      </c>
      <c r="BK210" s="207">
        <f>ROUND(I210*H210,2)</f>
        <v>0</v>
      </c>
      <c r="BL210" s="15" t="s">
        <v>936</v>
      </c>
      <c r="BM210" s="206" t="s">
        <v>2571</v>
      </c>
    </row>
    <row r="211" s="2" customFormat="1" ht="16.5" customHeight="1">
      <c r="A211" s="34"/>
      <c r="B211" s="160"/>
      <c r="C211" s="194" t="s">
        <v>788</v>
      </c>
      <c r="D211" s="194" t="s">
        <v>203</v>
      </c>
      <c r="E211" s="195" t="s">
        <v>1431</v>
      </c>
      <c r="F211" s="196" t="s">
        <v>1432</v>
      </c>
      <c r="G211" s="197" t="s">
        <v>1426</v>
      </c>
      <c r="H211" s="236"/>
      <c r="I211" s="199"/>
      <c r="J211" s="200">
        <f>ROUND(I211*H211,2)</f>
        <v>0</v>
      </c>
      <c r="K211" s="201"/>
      <c r="L211" s="35"/>
      <c r="M211" s="208" t="s">
        <v>1</v>
      </c>
      <c r="N211" s="209" t="s">
        <v>41</v>
      </c>
      <c r="O211" s="210"/>
      <c r="P211" s="211">
        <f>O211*H211</f>
        <v>0</v>
      </c>
      <c r="Q211" s="211">
        <v>0</v>
      </c>
      <c r="R211" s="211">
        <f>Q211*H211</f>
        <v>0</v>
      </c>
      <c r="S211" s="211">
        <v>0</v>
      </c>
      <c r="T211" s="212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6" t="s">
        <v>207</v>
      </c>
      <c r="AT211" s="206" t="s">
        <v>203</v>
      </c>
      <c r="AU211" s="206" t="s">
        <v>115</v>
      </c>
      <c r="AY211" s="15" t="s">
        <v>202</v>
      </c>
      <c r="BE211" s="207">
        <f>IF(N211="základná",J211,0)</f>
        <v>0</v>
      </c>
      <c r="BF211" s="207">
        <f>IF(N211="znížená",J211,0)</f>
        <v>0</v>
      </c>
      <c r="BG211" s="207">
        <f>IF(N211="zákl. prenesená",J211,0)</f>
        <v>0</v>
      </c>
      <c r="BH211" s="207">
        <f>IF(N211="zníž. prenesená",J211,0)</f>
        <v>0</v>
      </c>
      <c r="BI211" s="207">
        <f>IF(N211="nulová",J211,0)</f>
        <v>0</v>
      </c>
      <c r="BJ211" s="15" t="s">
        <v>115</v>
      </c>
      <c r="BK211" s="207">
        <f>ROUND(I211*H211,2)</f>
        <v>0</v>
      </c>
      <c r="BL211" s="15" t="s">
        <v>207</v>
      </c>
      <c r="BM211" s="206" t="s">
        <v>2572</v>
      </c>
    </row>
    <row r="212" s="2" customFormat="1" ht="6.96" customHeight="1">
      <c r="A212" s="34"/>
      <c r="B212" s="61"/>
      <c r="C212" s="62"/>
      <c r="D212" s="62"/>
      <c r="E212" s="62"/>
      <c r="F212" s="62"/>
      <c r="G212" s="62"/>
      <c r="H212" s="62"/>
      <c r="I212" s="62"/>
      <c r="J212" s="62"/>
      <c r="K212" s="62"/>
      <c r="L212" s="35"/>
      <c r="M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</row>
  </sheetData>
  <autoFilter ref="C134:K211"/>
  <mergeCells count="14">
    <mergeCell ref="E7:H7"/>
    <mergeCell ref="E9:H9"/>
    <mergeCell ref="E18:H18"/>
    <mergeCell ref="E27:H27"/>
    <mergeCell ref="E85:H85"/>
    <mergeCell ref="E87:H87"/>
    <mergeCell ref="D109:F109"/>
    <mergeCell ref="D110:F110"/>
    <mergeCell ref="D111:F111"/>
    <mergeCell ref="D112:F112"/>
    <mergeCell ref="D113:F11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223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224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J103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ROUND((SUM(BE103:BE110) + SUM(BE130:BE155)),  2)</f>
        <v>0</v>
      </c>
      <c r="G35" s="139"/>
      <c r="H35" s="139"/>
      <c r="I35" s="140">
        <v>0.23000000000000001</v>
      </c>
      <c r="J35" s="138">
        <f>ROUND(((SUM(BE103:BE110) + SUM(BE130:BE155))*I35),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ROUND((SUM(BF103:BF110) + SUM(BF130:BF155)),  2)</f>
        <v>0</v>
      </c>
      <c r="G36" s="34"/>
      <c r="H36" s="34"/>
      <c r="I36" s="142">
        <v>0.23000000000000001</v>
      </c>
      <c r="J36" s="141">
        <f>ROUND(((SUM(BF103:BF110) + SUM(BF130:BF155))*I36),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ROUND((SUM(BG103:BG110) + SUM(BG130:BG155)),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ROUND((SUM(BH103:BH110) + SUM(BH130:BH155)),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ROUND((SUM(BI103:BI110) + SUM(BI130:BI155)),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SO011 - DOPRAVNÉ ZNAČENIE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J130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225</v>
      </c>
      <c r="E97" s="156"/>
      <c r="F97" s="156"/>
      <c r="G97" s="156"/>
      <c r="H97" s="156"/>
      <c r="I97" s="156"/>
      <c r="J97" s="157">
        <f>J131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2" customFormat="1" ht="19.92" customHeight="1">
      <c r="A98" s="12"/>
      <c r="B98" s="213"/>
      <c r="C98" s="12"/>
      <c r="D98" s="214" t="s">
        <v>226</v>
      </c>
      <c r="E98" s="215"/>
      <c r="F98" s="215"/>
      <c r="G98" s="215"/>
      <c r="H98" s="215"/>
      <c r="I98" s="215"/>
      <c r="J98" s="216">
        <f>J132</f>
        <v>0</v>
      </c>
      <c r="K98" s="12"/>
      <c r="L98" s="213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idden="1" s="9" customFormat="1" ht="24.96" customHeight="1">
      <c r="A99" s="9"/>
      <c r="B99" s="154"/>
      <c r="C99" s="9"/>
      <c r="D99" s="155" t="s">
        <v>177</v>
      </c>
      <c r="E99" s="156"/>
      <c r="F99" s="156"/>
      <c r="G99" s="156"/>
      <c r="H99" s="156"/>
      <c r="I99" s="156"/>
      <c r="J99" s="157">
        <f>J139</f>
        <v>0</v>
      </c>
      <c r="K99" s="9"/>
      <c r="L99" s="154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hidden="1" s="12" customFormat="1" ht="19.92" customHeight="1">
      <c r="A100" s="12"/>
      <c r="B100" s="213"/>
      <c r="C100" s="12"/>
      <c r="D100" s="214" t="s">
        <v>227</v>
      </c>
      <c r="E100" s="215"/>
      <c r="F100" s="215"/>
      <c r="G100" s="215"/>
      <c r="H100" s="215"/>
      <c r="I100" s="215"/>
      <c r="J100" s="216">
        <f>J140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2" customFormat="1" ht="21.84" customHeight="1">
      <c r="A101" s="34"/>
      <c r="B101" s="35"/>
      <c r="C101" s="34"/>
      <c r="D101" s="34"/>
      <c r="E101" s="34"/>
      <c r="F101" s="34"/>
      <c r="G101" s="34"/>
      <c r="H101" s="34"/>
      <c r="I101" s="34"/>
      <c r="J101" s="34"/>
      <c r="K101" s="34"/>
      <c r="L101" s="56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</row>
    <row r="102" hidden="1" s="2" customFormat="1" ht="6.96" customHeight="1">
      <c r="A102" s="34"/>
      <c r="B102" s="35"/>
      <c r="C102" s="34"/>
      <c r="D102" s="34"/>
      <c r="E102" s="34"/>
      <c r="F102" s="34"/>
      <c r="G102" s="34"/>
      <c r="H102" s="34"/>
      <c r="I102" s="34"/>
      <c r="J102" s="34"/>
      <c r="K102" s="34"/>
      <c r="L102" s="56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hidden="1" s="2" customFormat="1" ht="29.28" customHeight="1">
      <c r="A103" s="34"/>
      <c r="B103" s="35"/>
      <c r="C103" s="153" t="s">
        <v>178</v>
      </c>
      <c r="D103" s="34"/>
      <c r="E103" s="34"/>
      <c r="F103" s="34"/>
      <c r="G103" s="34"/>
      <c r="H103" s="34"/>
      <c r="I103" s="34"/>
      <c r="J103" s="158">
        <f>ROUND(J104 + J105 + J106 + J107 + J108 + J109,2)</f>
        <v>0</v>
      </c>
      <c r="K103" s="34"/>
      <c r="L103" s="56"/>
      <c r="N103" s="159" t="s">
        <v>39</v>
      </c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hidden="1" s="2" customFormat="1" ht="18" customHeight="1">
      <c r="A104" s="34"/>
      <c r="B104" s="160"/>
      <c r="C104" s="161"/>
      <c r="D104" s="162" t="s">
        <v>228</v>
      </c>
      <c r="E104" s="163"/>
      <c r="F104" s="163"/>
      <c r="G104" s="161"/>
      <c r="H104" s="161"/>
      <c r="I104" s="161"/>
      <c r="J104" s="164">
        <v>0</v>
      </c>
      <c r="K104" s="161"/>
      <c r="L104" s="165"/>
      <c r="M104" s="166"/>
      <c r="N104" s="167" t="s">
        <v>41</v>
      </c>
      <c r="O104" s="166"/>
      <c r="P104" s="166"/>
      <c r="Q104" s="166"/>
      <c r="R104" s="166"/>
      <c r="S104" s="161"/>
      <c r="T104" s="161"/>
      <c r="U104" s="161"/>
      <c r="V104" s="161"/>
      <c r="W104" s="161"/>
      <c r="X104" s="161"/>
      <c r="Y104" s="161"/>
      <c r="Z104" s="161"/>
      <c r="AA104" s="161"/>
      <c r="AB104" s="161"/>
      <c r="AC104" s="161"/>
      <c r="AD104" s="161"/>
      <c r="AE104" s="161"/>
      <c r="AF104" s="166"/>
      <c r="AG104" s="166"/>
      <c r="AH104" s="166"/>
      <c r="AI104" s="166"/>
      <c r="AJ104" s="166"/>
      <c r="AK104" s="166"/>
      <c r="AL104" s="166"/>
      <c r="AM104" s="166"/>
      <c r="AN104" s="166"/>
      <c r="AO104" s="166"/>
      <c r="AP104" s="166"/>
      <c r="AQ104" s="166"/>
      <c r="AR104" s="166"/>
      <c r="AS104" s="166"/>
      <c r="AT104" s="166"/>
      <c r="AU104" s="166"/>
      <c r="AV104" s="166"/>
      <c r="AW104" s="166"/>
      <c r="AX104" s="166"/>
      <c r="AY104" s="168" t="s">
        <v>180</v>
      </c>
      <c r="AZ104" s="166"/>
      <c r="BA104" s="166"/>
      <c r="BB104" s="166"/>
      <c r="BC104" s="166"/>
      <c r="BD104" s="166"/>
      <c r="BE104" s="169">
        <f>IF(N104="základná",J104,0)</f>
        <v>0</v>
      </c>
      <c r="BF104" s="169">
        <f>IF(N104="znížená",J104,0)</f>
        <v>0</v>
      </c>
      <c r="BG104" s="169">
        <f>IF(N104="zákl. prenesená",J104,0)</f>
        <v>0</v>
      </c>
      <c r="BH104" s="169">
        <f>IF(N104="zníž. prenesená",J104,0)</f>
        <v>0</v>
      </c>
      <c r="BI104" s="169">
        <f>IF(N104="nulová",J104,0)</f>
        <v>0</v>
      </c>
      <c r="BJ104" s="168" t="s">
        <v>115</v>
      </c>
      <c r="BK104" s="166"/>
      <c r="BL104" s="166"/>
      <c r="BM104" s="166"/>
    </row>
    <row r="105" hidden="1" s="2" customFormat="1" ht="18" customHeight="1">
      <c r="A105" s="34"/>
      <c r="B105" s="160"/>
      <c r="C105" s="161"/>
      <c r="D105" s="162" t="s">
        <v>229</v>
      </c>
      <c r="E105" s="163"/>
      <c r="F105" s="163"/>
      <c r="G105" s="161"/>
      <c r="H105" s="161"/>
      <c r="I105" s="161"/>
      <c r="J105" s="164">
        <v>0</v>
      </c>
      <c r="K105" s="161"/>
      <c r="L105" s="165"/>
      <c r="M105" s="166"/>
      <c r="N105" s="167" t="s">
        <v>41</v>
      </c>
      <c r="O105" s="166"/>
      <c r="P105" s="166"/>
      <c r="Q105" s="166"/>
      <c r="R105" s="166"/>
      <c r="S105" s="161"/>
      <c r="T105" s="161"/>
      <c r="U105" s="161"/>
      <c r="V105" s="161"/>
      <c r="W105" s="161"/>
      <c r="X105" s="161"/>
      <c r="Y105" s="161"/>
      <c r="Z105" s="161"/>
      <c r="AA105" s="161"/>
      <c r="AB105" s="161"/>
      <c r="AC105" s="161"/>
      <c r="AD105" s="161"/>
      <c r="AE105" s="161"/>
      <c r="AF105" s="166"/>
      <c r="AG105" s="166"/>
      <c r="AH105" s="166"/>
      <c r="AI105" s="166"/>
      <c r="AJ105" s="166"/>
      <c r="AK105" s="166"/>
      <c r="AL105" s="166"/>
      <c r="AM105" s="166"/>
      <c r="AN105" s="166"/>
      <c r="AO105" s="166"/>
      <c r="AP105" s="166"/>
      <c r="AQ105" s="166"/>
      <c r="AR105" s="166"/>
      <c r="AS105" s="166"/>
      <c r="AT105" s="166"/>
      <c r="AU105" s="166"/>
      <c r="AV105" s="166"/>
      <c r="AW105" s="166"/>
      <c r="AX105" s="166"/>
      <c r="AY105" s="168" t="s">
        <v>180</v>
      </c>
      <c r="AZ105" s="166"/>
      <c r="BA105" s="166"/>
      <c r="BB105" s="166"/>
      <c r="BC105" s="166"/>
      <c r="BD105" s="166"/>
      <c r="BE105" s="169">
        <f>IF(N105="základná",J105,0)</f>
        <v>0</v>
      </c>
      <c r="BF105" s="169">
        <f>IF(N105="znížená",J105,0)</f>
        <v>0</v>
      </c>
      <c r="BG105" s="169">
        <f>IF(N105="zákl. prenesená",J105,0)</f>
        <v>0</v>
      </c>
      <c r="BH105" s="169">
        <f>IF(N105="zníž. prenesená",J105,0)</f>
        <v>0</v>
      </c>
      <c r="BI105" s="169">
        <f>IF(N105="nulová",J105,0)</f>
        <v>0</v>
      </c>
      <c r="BJ105" s="168" t="s">
        <v>115</v>
      </c>
      <c r="BK105" s="166"/>
      <c r="BL105" s="166"/>
      <c r="BM105" s="166"/>
    </row>
    <row r="106" hidden="1" s="2" customFormat="1" ht="18" customHeight="1">
      <c r="A106" s="34"/>
      <c r="B106" s="160"/>
      <c r="C106" s="161"/>
      <c r="D106" s="162" t="s">
        <v>230</v>
      </c>
      <c r="E106" s="163"/>
      <c r="F106" s="163"/>
      <c r="G106" s="161"/>
      <c r="H106" s="161"/>
      <c r="I106" s="161"/>
      <c r="J106" s="164">
        <v>0</v>
      </c>
      <c r="K106" s="161"/>
      <c r="L106" s="165"/>
      <c r="M106" s="166"/>
      <c r="N106" s="167" t="s">
        <v>41</v>
      </c>
      <c r="O106" s="166"/>
      <c r="P106" s="166"/>
      <c r="Q106" s="166"/>
      <c r="R106" s="166"/>
      <c r="S106" s="161"/>
      <c r="T106" s="161"/>
      <c r="U106" s="161"/>
      <c r="V106" s="161"/>
      <c r="W106" s="161"/>
      <c r="X106" s="161"/>
      <c r="Y106" s="161"/>
      <c r="Z106" s="161"/>
      <c r="AA106" s="161"/>
      <c r="AB106" s="161"/>
      <c r="AC106" s="161"/>
      <c r="AD106" s="161"/>
      <c r="AE106" s="161"/>
      <c r="AF106" s="166"/>
      <c r="AG106" s="166"/>
      <c r="AH106" s="166"/>
      <c r="AI106" s="166"/>
      <c r="AJ106" s="166"/>
      <c r="AK106" s="166"/>
      <c r="AL106" s="166"/>
      <c r="AM106" s="166"/>
      <c r="AN106" s="166"/>
      <c r="AO106" s="166"/>
      <c r="AP106" s="166"/>
      <c r="AQ106" s="166"/>
      <c r="AR106" s="166"/>
      <c r="AS106" s="166"/>
      <c r="AT106" s="166"/>
      <c r="AU106" s="166"/>
      <c r="AV106" s="166"/>
      <c r="AW106" s="166"/>
      <c r="AX106" s="166"/>
      <c r="AY106" s="168" t="s">
        <v>180</v>
      </c>
      <c r="AZ106" s="166"/>
      <c r="BA106" s="166"/>
      <c r="BB106" s="166"/>
      <c r="BC106" s="166"/>
      <c r="BD106" s="166"/>
      <c r="BE106" s="169">
        <f>IF(N106="základná",J106,0)</f>
        <v>0</v>
      </c>
      <c r="BF106" s="169">
        <f>IF(N106="znížená",J106,0)</f>
        <v>0</v>
      </c>
      <c r="BG106" s="169">
        <f>IF(N106="zákl. prenesená",J106,0)</f>
        <v>0</v>
      </c>
      <c r="BH106" s="169">
        <f>IF(N106="zníž. prenesená",J106,0)</f>
        <v>0</v>
      </c>
      <c r="BI106" s="169">
        <f>IF(N106="nulová",J106,0)</f>
        <v>0</v>
      </c>
      <c r="BJ106" s="168" t="s">
        <v>115</v>
      </c>
      <c r="BK106" s="166"/>
      <c r="BL106" s="166"/>
      <c r="BM106" s="166"/>
    </row>
    <row r="107" hidden="1" s="2" customFormat="1" ht="18" customHeight="1">
      <c r="A107" s="34"/>
      <c r="B107" s="160"/>
      <c r="C107" s="161"/>
      <c r="D107" s="162" t="s">
        <v>231</v>
      </c>
      <c r="E107" s="163"/>
      <c r="F107" s="163"/>
      <c r="G107" s="161"/>
      <c r="H107" s="161"/>
      <c r="I107" s="161"/>
      <c r="J107" s="164">
        <v>0</v>
      </c>
      <c r="K107" s="161"/>
      <c r="L107" s="165"/>
      <c r="M107" s="166"/>
      <c r="N107" s="167" t="s">
        <v>41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180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115</v>
      </c>
      <c r="BK107" s="166"/>
      <c r="BL107" s="166"/>
      <c r="BM107" s="166"/>
    </row>
    <row r="108" hidden="1" s="2" customFormat="1" ht="18" customHeight="1">
      <c r="A108" s="34"/>
      <c r="B108" s="160"/>
      <c r="C108" s="161"/>
      <c r="D108" s="162" t="s">
        <v>232</v>
      </c>
      <c r="E108" s="163"/>
      <c r="F108" s="163"/>
      <c r="G108" s="161"/>
      <c r="H108" s="161"/>
      <c r="I108" s="161"/>
      <c r="J108" s="164">
        <v>0</v>
      </c>
      <c r="K108" s="161"/>
      <c r="L108" s="165"/>
      <c r="M108" s="166"/>
      <c r="N108" s="167" t="s">
        <v>41</v>
      </c>
      <c r="O108" s="166"/>
      <c r="P108" s="166"/>
      <c r="Q108" s="166"/>
      <c r="R108" s="166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8" t="s">
        <v>180</v>
      </c>
      <c r="AZ108" s="166"/>
      <c r="BA108" s="166"/>
      <c r="BB108" s="166"/>
      <c r="BC108" s="166"/>
      <c r="BD108" s="166"/>
      <c r="BE108" s="169">
        <f>IF(N108="základná",J108,0)</f>
        <v>0</v>
      </c>
      <c r="BF108" s="169">
        <f>IF(N108="znížená",J108,0)</f>
        <v>0</v>
      </c>
      <c r="BG108" s="169">
        <f>IF(N108="zákl. prenesená",J108,0)</f>
        <v>0</v>
      </c>
      <c r="BH108" s="169">
        <f>IF(N108="zníž. prenesená",J108,0)</f>
        <v>0</v>
      </c>
      <c r="BI108" s="169">
        <f>IF(N108="nulová",J108,0)</f>
        <v>0</v>
      </c>
      <c r="BJ108" s="168" t="s">
        <v>115</v>
      </c>
      <c r="BK108" s="166"/>
      <c r="BL108" s="166"/>
      <c r="BM108" s="166"/>
    </row>
    <row r="109" hidden="1" s="2" customFormat="1" ht="18" customHeight="1">
      <c r="A109" s="34"/>
      <c r="B109" s="160"/>
      <c r="C109" s="161"/>
      <c r="D109" s="163" t="s">
        <v>185</v>
      </c>
      <c r="E109" s="161"/>
      <c r="F109" s="161"/>
      <c r="G109" s="161"/>
      <c r="H109" s="161"/>
      <c r="I109" s="161"/>
      <c r="J109" s="164">
        <f>ROUND(J30*T109,2)</f>
        <v>0</v>
      </c>
      <c r="K109" s="161"/>
      <c r="L109" s="165"/>
      <c r="M109" s="166"/>
      <c r="N109" s="167" t="s">
        <v>41</v>
      </c>
      <c r="O109" s="166"/>
      <c r="P109" s="166"/>
      <c r="Q109" s="166"/>
      <c r="R109" s="166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8" t="s">
        <v>186</v>
      </c>
      <c r="AZ109" s="166"/>
      <c r="BA109" s="166"/>
      <c r="BB109" s="166"/>
      <c r="BC109" s="166"/>
      <c r="BD109" s="166"/>
      <c r="BE109" s="169">
        <f>IF(N109="základná",J109,0)</f>
        <v>0</v>
      </c>
      <c r="BF109" s="169">
        <f>IF(N109="znížená",J109,0)</f>
        <v>0</v>
      </c>
      <c r="BG109" s="169">
        <f>IF(N109="zákl. prenesená",J109,0)</f>
        <v>0</v>
      </c>
      <c r="BH109" s="169">
        <f>IF(N109="zníž. prenesená",J109,0)</f>
        <v>0</v>
      </c>
      <c r="BI109" s="169">
        <f>IF(N109="nulová",J109,0)</f>
        <v>0</v>
      </c>
      <c r="BJ109" s="168" t="s">
        <v>115</v>
      </c>
      <c r="BK109" s="166"/>
      <c r="BL109" s="166"/>
      <c r="BM109" s="166"/>
    </row>
    <row r="110" hidden="1" s="2" customForma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hidden="1" s="2" customFormat="1" ht="29.28" customHeight="1">
      <c r="A111" s="34"/>
      <c r="B111" s="35"/>
      <c r="C111" s="170" t="s">
        <v>187</v>
      </c>
      <c r="D111" s="143"/>
      <c r="E111" s="143"/>
      <c r="F111" s="143"/>
      <c r="G111" s="143"/>
      <c r="H111" s="143"/>
      <c r="I111" s="143"/>
      <c r="J111" s="171">
        <f>ROUND(J96+J103,2)</f>
        <v>0</v>
      </c>
      <c r="K111" s="143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hidden="1" s="2" customFormat="1" ht="6.96" customHeight="1">
      <c r="A112" s="34"/>
      <c r="B112" s="61"/>
      <c r="C112" s="62"/>
      <c r="D112" s="62"/>
      <c r="E112" s="62"/>
      <c r="F112" s="62"/>
      <c r="G112" s="62"/>
      <c r="H112" s="62"/>
      <c r="I112" s="62"/>
      <c r="J112" s="62"/>
      <c r="K112" s="62"/>
      <c r="L112" s="56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hidden="1"/>
    <row r="114" hidden="1"/>
    <row r="115" hidden="1"/>
    <row r="116" s="2" customFormat="1" ht="6.96" customHeight="1">
      <c r="A116" s="34"/>
      <c r="B116" s="63"/>
      <c r="C116" s="64"/>
      <c r="D116" s="64"/>
      <c r="E116" s="64"/>
      <c r="F116" s="64"/>
      <c r="G116" s="64"/>
      <c r="H116" s="64"/>
      <c r="I116" s="64"/>
      <c r="J116" s="64"/>
      <c r="K116" s="6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="2" customFormat="1" ht="24.96" customHeight="1">
      <c r="A117" s="34"/>
      <c r="B117" s="35"/>
      <c r="C117" s="19" t="s">
        <v>188</v>
      </c>
      <c r="D117" s="34"/>
      <c r="E117" s="34"/>
      <c r="F117" s="34"/>
      <c r="G117" s="34"/>
      <c r="H117" s="34"/>
      <c r="I117" s="34"/>
      <c r="J117" s="34"/>
      <c r="K117" s="34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="2" customFormat="1" ht="6.96" customHeigh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="2" customFormat="1" ht="12" customHeight="1">
      <c r="A119" s="34"/>
      <c r="B119" s="35"/>
      <c r="C119" s="28" t="s">
        <v>15</v>
      </c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16.5" customHeight="1">
      <c r="A120" s="34"/>
      <c r="B120" s="35"/>
      <c r="C120" s="34"/>
      <c r="D120" s="34"/>
      <c r="E120" s="130" t="str">
        <f>E7</f>
        <v>Tlačiarne – úprava dopravnej infraštruktúry - Mesto Košice</v>
      </c>
      <c r="F120" s="28"/>
      <c r="G120" s="28"/>
      <c r="H120" s="28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12" customHeight="1">
      <c r="A121" s="34"/>
      <c r="B121" s="35"/>
      <c r="C121" s="28" t="s">
        <v>168</v>
      </c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6.5" customHeight="1">
      <c r="A122" s="34"/>
      <c r="B122" s="35"/>
      <c r="C122" s="34"/>
      <c r="D122" s="34"/>
      <c r="E122" s="68" t="str">
        <f>E9</f>
        <v>SO011 - DOPRAVNÉ ZNAČENIE</v>
      </c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6.96" customHeight="1">
      <c r="A123" s="34"/>
      <c r="B123" s="35"/>
      <c r="C123" s="34"/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19</v>
      </c>
      <c r="D124" s="34"/>
      <c r="E124" s="34"/>
      <c r="F124" s="23" t="str">
        <f>F12</f>
        <v>ul. Letná, Košice</v>
      </c>
      <c r="G124" s="34"/>
      <c r="H124" s="34"/>
      <c r="I124" s="28" t="s">
        <v>21</v>
      </c>
      <c r="J124" s="70" t="str">
        <f>IF(J12="","",J12)</f>
        <v>9. 8. 2026</v>
      </c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6.96" customHeight="1">
      <c r="A125" s="34"/>
      <c r="B125" s="35"/>
      <c r="C125" s="34"/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25.65" customHeight="1">
      <c r="A126" s="34"/>
      <c r="B126" s="35"/>
      <c r="C126" s="28" t="s">
        <v>23</v>
      </c>
      <c r="D126" s="34"/>
      <c r="E126" s="34"/>
      <c r="F126" s="23" t="str">
        <f>E15</f>
        <v>Mesto Košice, Trieda SNP 48/A, 04011 Košice</v>
      </c>
      <c r="G126" s="34"/>
      <c r="H126" s="34"/>
      <c r="I126" s="28" t="s">
        <v>29</v>
      </c>
      <c r="J126" s="32" t="str">
        <f>E21</f>
        <v>d.g.A design graphic architecture s.r.o</v>
      </c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5.15" customHeight="1">
      <c r="A127" s="34"/>
      <c r="B127" s="35"/>
      <c r="C127" s="28" t="s">
        <v>27</v>
      </c>
      <c r="D127" s="34"/>
      <c r="E127" s="34"/>
      <c r="F127" s="23" t="str">
        <f>IF(E18="","",E18)</f>
        <v>Vyplň údaj</v>
      </c>
      <c r="G127" s="34"/>
      <c r="H127" s="34"/>
      <c r="I127" s="28" t="s">
        <v>32</v>
      </c>
      <c r="J127" s="32" t="str">
        <f>E24</f>
        <v xml:space="preserve"> 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0.32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10" customFormat="1" ht="29.28" customHeight="1">
      <c r="A129" s="172"/>
      <c r="B129" s="173"/>
      <c r="C129" s="174" t="s">
        <v>189</v>
      </c>
      <c r="D129" s="175" t="s">
        <v>60</v>
      </c>
      <c r="E129" s="175" t="s">
        <v>56</v>
      </c>
      <c r="F129" s="175" t="s">
        <v>57</v>
      </c>
      <c r="G129" s="175" t="s">
        <v>190</v>
      </c>
      <c r="H129" s="175" t="s">
        <v>191</v>
      </c>
      <c r="I129" s="175" t="s">
        <v>192</v>
      </c>
      <c r="J129" s="176" t="s">
        <v>174</v>
      </c>
      <c r="K129" s="177" t="s">
        <v>193</v>
      </c>
      <c r="L129" s="178"/>
      <c r="M129" s="87" t="s">
        <v>1</v>
      </c>
      <c r="N129" s="88" t="s">
        <v>39</v>
      </c>
      <c r="O129" s="88" t="s">
        <v>194</v>
      </c>
      <c r="P129" s="88" t="s">
        <v>195</v>
      </c>
      <c r="Q129" s="88" t="s">
        <v>196</v>
      </c>
      <c r="R129" s="88" t="s">
        <v>197</v>
      </c>
      <c r="S129" s="88" t="s">
        <v>198</v>
      </c>
      <c r="T129" s="89" t="s">
        <v>199</v>
      </c>
      <c r="U129" s="172"/>
      <c r="V129" s="172"/>
      <c r="W129" s="172"/>
      <c r="X129" s="172"/>
      <c r="Y129" s="172"/>
      <c r="Z129" s="172"/>
      <c r="AA129" s="172"/>
      <c r="AB129" s="172"/>
      <c r="AC129" s="172"/>
      <c r="AD129" s="172"/>
      <c r="AE129" s="172"/>
    </row>
    <row r="130" s="2" customFormat="1" ht="22.8" customHeight="1">
      <c r="A130" s="34"/>
      <c r="B130" s="35"/>
      <c r="C130" s="94" t="s">
        <v>170</v>
      </c>
      <c r="D130" s="34"/>
      <c r="E130" s="34"/>
      <c r="F130" s="34"/>
      <c r="G130" s="34"/>
      <c r="H130" s="34"/>
      <c r="I130" s="34"/>
      <c r="J130" s="179">
        <f>BK130</f>
        <v>0</v>
      </c>
      <c r="K130" s="34"/>
      <c r="L130" s="35"/>
      <c r="M130" s="90"/>
      <c r="N130" s="74"/>
      <c r="O130" s="91"/>
      <c r="P130" s="180">
        <f>P131+P139</f>
        <v>0</v>
      </c>
      <c r="Q130" s="91"/>
      <c r="R130" s="180">
        <f>R131+R139</f>
        <v>2.98536</v>
      </c>
      <c r="S130" s="91"/>
      <c r="T130" s="181">
        <f>T131+T139</f>
        <v>0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T130" s="15" t="s">
        <v>74</v>
      </c>
      <c r="AU130" s="15" t="s">
        <v>176</v>
      </c>
      <c r="BK130" s="182">
        <f>BK131+BK139</f>
        <v>0</v>
      </c>
    </row>
    <row r="131" s="11" customFormat="1" ht="25.92" customHeight="1">
      <c r="A131" s="11"/>
      <c r="B131" s="183"/>
      <c r="C131" s="11"/>
      <c r="D131" s="184" t="s">
        <v>74</v>
      </c>
      <c r="E131" s="185" t="s">
        <v>233</v>
      </c>
      <c r="F131" s="185" t="s">
        <v>234</v>
      </c>
      <c r="G131" s="11"/>
      <c r="H131" s="11"/>
      <c r="I131" s="186"/>
      <c r="J131" s="187">
        <f>BK131</f>
        <v>0</v>
      </c>
      <c r="K131" s="11"/>
      <c r="L131" s="183"/>
      <c r="M131" s="188"/>
      <c r="N131" s="189"/>
      <c r="O131" s="189"/>
      <c r="P131" s="190">
        <f>P132</f>
        <v>0</v>
      </c>
      <c r="Q131" s="189"/>
      <c r="R131" s="190">
        <f>R132</f>
        <v>0.2263</v>
      </c>
      <c r="S131" s="189"/>
      <c r="T131" s="191">
        <f>T132</f>
        <v>0</v>
      </c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R131" s="184" t="s">
        <v>83</v>
      </c>
      <c r="AT131" s="192" t="s">
        <v>74</v>
      </c>
      <c r="AU131" s="192" t="s">
        <v>75</v>
      </c>
      <c r="AY131" s="184" t="s">
        <v>202</v>
      </c>
      <c r="BK131" s="193">
        <f>BK132</f>
        <v>0</v>
      </c>
    </row>
    <row r="132" s="11" customFormat="1" ht="22.8" customHeight="1">
      <c r="A132" s="11"/>
      <c r="B132" s="183"/>
      <c r="C132" s="11"/>
      <c r="D132" s="184" t="s">
        <v>74</v>
      </c>
      <c r="E132" s="217" t="s">
        <v>235</v>
      </c>
      <c r="F132" s="217" t="s">
        <v>236</v>
      </c>
      <c r="G132" s="11"/>
      <c r="H132" s="11"/>
      <c r="I132" s="186"/>
      <c r="J132" s="218">
        <f>BK132</f>
        <v>0</v>
      </c>
      <c r="K132" s="11"/>
      <c r="L132" s="183"/>
      <c r="M132" s="188"/>
      <c r="N132" s="189"/>
      <c r="O132" s="189"/>
      <c r="P132" s="190">
        <f>SUM(P133:P138)</f>
        <v>0</v>
      </c>
      <c r="Q132" s="189"/>
      <c r="R132" s="190">
        <f>SUM(R133:R138)</f>
        <v>0.2263</v>
      </c>
      <c r="S132" s="189"/>
      <c r="T132" s="191">
        <f>SUM(T133:T138)</f>
        <v>0</v>
      </c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R132" s="184" t="s">
        <v>83</v>
      </c>
      <c r="AT132" s="192" t="s">
        <v>74</v>
      </c>
      <c r="AU132" s="192" t="s">
        <v>83</v>
      </c>
      <c r="AY132" s="184" t="s">
        <v>202</v>
      </c>
      <c r="BK132" s="193">
        <f>SUM(BK133:BK138)</f>
        <v>0</v>
      </c>
    </row>
    <row r="133" s="2" customFormat="1" ht="24.15" customHeight="1">
      <c r="A133" s="34"/>
      <c r="B133" s="160"/>
      <c r="C133" s="219" t="s">
        <v>83</v>
      </c>
      <c r="D133" s="219" t="s">
        <v>237</v>
      </c>
      <c r="E133" s="220" t="s">
        <v>238</v>
      </c>
      <c r="F133" s="221" t="s">
        <v>239</v>
      </c>
      <c r="G133" s="222" t="s">
        <v>240</v>
      </c>
      <c r="H133" s="223">
        <v>25</v>
      </c>
      <c r="I133" s="224"/>
      <c r="J133" s="225">
        <f>ROUND(I133*H133,2)</f>
        <v>0</v>
      </c>
      <c r="K133" s="226"/>
      <c r="L133" s="227"/>
      <c r="M133" s="228" t="s">
        <v>1</v>
      </c>
      <c r="N133" s="229" t="s">
        <v>41</v>
      </c>
      <c r="O133" s="78"/>
      <c r="P133" s="204">
        <f>O133*H133</f>
        <v>0</v>
      </c>
      <c r="Q133" s="204">
        <v>0.0054000000000000003</v>
      </c>
      <c r="R133" s="204">
        <f>Q133*H133</f>
        <v>0.13500000000000001</v>
      </c>
      <c r="S133" s="204">
        <v>0</v>
      </c>
      <c r="T133" s="205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206" t="s">
        <v>241</v>
      </c>
      <c r="AT133" s="206" t="s">
        <v>237</v>
      </c>
      <c r="AU133" s="206" t="s">
        <v>115</v>
      </c>
      <c r="AY133" s="15" t="s">
        <v>202</v>
      </c>
      <c r="BE133" s="207">
        <f>IF(N133="základná",J133,0)</f>
        <v>0</v>
      </c>
      <c r="BF133" s="207">
        <f>IF(N133="znížená",J133,0)</f>
        <v>0</v>
      </c>
      <c r="BG133" s="207">
        <f>IF(N133="zákl. prenesená",J133,0)</f>
        <v>0</v>
      </c>
      <c r="BH133" s="207">
        <f>IF(N133="zníž. prenesená",J133,0)</f>
        <v>0</v>
      </c>
      <c r="BI133" s="207">
        <f>IF(N133="nulová",J133,0)</f>
        <v>0</v>
      </c>
      <c r="BJ133" s="15" t="s">
        <v>115</v>
      </c>
      <c r="BK133" s="207">
        <f>ROUND(I133*H133,2)</f>
        <v>0</v>
      </c>
      <c r="BL133" s="15" t="s">
        <v>218</v>
      </c>
      <c r="BM133" s="206" t="s">
        <v>242</v>
      </c>
    </row>
    <row r="134" s="2" customFormat="1" ht="24.15" customHeight="1">
      <c r="A134" s="34"/>
      <c r="B134" s="160"/>
      <c r="C134" s="219" t="s">
        <v>115</v>
      </c>
      <c r="D134" s="219" t="s">
        <v>237</v>
      </c>
      <c r="E134" s="220" t="s">
        <v>243</v>
      </c>
      <c r="F134" s="221" t="s">
        <v>244</v>
      </c>
      <c r="G134" s="222" t="s">
        <v>240</v>
      </c>
      <c r="H134" s="223">
        <v>2</v>
      </c>
      <c r="I134" s="224"/>
      <c r="J134" s="225">
        <f>ROUND(I134*H134,2)</f>
        <v>0</v>
      </c>
      <c r="K134" s="226"/>
      <c r="L134" s="227"/>
      <c r="M134" s="228" t="s">
        <v>1</v>
      </c>
      <c r="N134" s="229" t="s">
        <v>41</v>
      </c>
      <c r="O134" s="78"/>
      <c r="P134" s="204">
        <f>O134*H134</f>
        <v>0</v>
      </c>
      <c r="Q134" s="204">
        <v>0.0025999999999999999</v>
      </c>
      <c r="R134" s="204">
        <f>Q134*H134</f>
        <v>0.0051999999999999998</v>
      </c>
      <c r="S134" s="204">
        <v>0</v>
      </c>
      <c r="T134" s="205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206" t="s">
        <v>241</v>
      </c>
      <c r="AT134" s="206" t="s">
        <v>237</v>
      </c>
      <c r="AU134" s="206" t="s">
        <v>115</v>
      </c>
      <c r="AY134" s="15" t="s">
        <v>202</v>
      </c>
      <c r="BE134" s="207">
        <f>IF(N134="základná",J134,0)</f>
        <v>0</v>
      </c>
      <c r="BF134" s="207">
        <f>IF(N134="znížená",J134,0)</f>
        <v>0</v>
      </c>
      <c r="BG134" s="207">
        <f>IF(N134="zákl. prenesená",J134,0)</f>
        <v>0</v>
      </c>
      <c r="BH134" s="207">
        <f>IF(N134="zníž. prenesená",J134,0)</f>
        <v>0</v>
      </c>
      <c r="BI134" s="207">
        <f>IF(N134="nulová",J134,0)</f>
        <v>0</v>
      </c>
      <c r="BJ134" s="15" t="s">
        <v>115</v>
      </c>
      <c r="BK134" s="207">
        <f>ROUND(I134*H134,2)</f>
        <v>0</v>
      </c>
      <c r="BL134" s="15" t="s">
        <v>218</v>
      </c>
      <c r="BM134" s="206" t="s">
        <v>245</v>
      </c>
    </row>
    <row r="135" s="2" customFormat="1" ht="24.15" customHeight="1">
      <c r="A135" s="34"/>
      <c r="B135" s="160"/>
      <c r="C135" s="219" t="s">
        <v>213</v>
      </c>
      <c r="D135" s="219" t="s">
        <v>237</v>
      </c>
      <c r="E135" s="220" t="s">
        <v>246</v>
      </c>
      <c r="F135" s="221" t="s">
        <v>247</v>
      </c>
      <c r="G135" s="222" t="s">
        <v>240</v>
      </c>
      <c r="H135" s="223">
        <v>9</v>
      </c>
      <c r="I135" s="224"/>
      <c r="J135" s="225">
        <f>ROUND(I135*H135,2)</f>
        <v>0</v>
      </c>
      <c r="K135" s="226"/>
      <c r="L135" s="227"/>
      <c r="M135" s="228" t="s">
        <v>1</v>
      </c>
      <c r="N135" s="229" t="s">
        <v>41</v>
      </c>
      <c r="O135" s="78"/>
      <c r="P135" s="204">
        <f>O135*H135</f>
        <v>0</v>
      </c>
      <c r="Q135" s="204">
        <v>0.0060000000000000001</v>
      </c>
      <c r="R135" s="204">
        <f>Q135*H135</f>
        <v>0.053999999999999999</v>
      </c>
      <c r="S135" s="204">
        <v>0</v>
      </c>
      <c r="T135" s="205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206" t="s">
        <v>241</v>
      </c>
      <c r="AT135" s="206" t="s">
        <v>237</v>
      </c>
      <c r="AU135" s="206" t="s">
        <v>115</v>
      </c>
      <c r="AY135" s="15" t="s">
        <v>202</v>
      </c>
      <c r="BE135" s="207">
        <f>IF(N135="základná",J135,0)</f>
        <v>0</v>
      </c>
      <c r="BF135" s="207">
        <f>IF(N135="znížená",J135,0)</f>
        <v>0</v>
      </c>
      <c r="BG135" s="207">
        <f>IF(N135="zákl. prenesená",J135,0)</f>
        <v>0</v>
      </c>
      <c r="BH135" s="207">
        <f>IF(N135="zníž. prenesená",J135,0)</f>
        <v>0</v>
      </c>
      <c r="BI135" s="207">
        <f>IF(N135="nulová",J135,0)</f>
        <v>0</v>
      </c>
      <c r="BJ135" s="15" t="s">
        <v>115</v>
      </c>
      <c r="BK135" s="207">
        <f>ROUND(I135*H135,2)</f>
        <v>0</v>
      </c>
      <c r="BL135" s="15" t="s">
        <v>218</v>
      </c>
      <c r="BM135" s="206" t="s">
        <v>248</v>
      </c>
    </row>
    <row r="136" s="2" customFormat="1" ht="24.15" customHeight="1">
      <c r="A136" s="34"/>
      <c r="B136" s="160"/>
      <c r="C136" s="219" t="s">
        <v>218</v>
      </c>
      <c r="D136" s="219" t="s">
        <v>237</v>
      </c>
      <c r="E136" s="220" t="s">
        <v>249</v>
      </c>
      <c r="F136" s="221" t="s">
        <v>250</v>
      </c>
      <c r="G136" s="222" t="s">
        <v>240</v>
      </c>
      <c r="H136" s="223">
        <v>1</v>
      </c>
      <c r="I136" s="224"/>
      <c r="J136" s="225">
        <f>ROUND(I136*H136,2)</f>
        <v>0</v>
      </c>
      <c r="K136" s="226"/>
      <c r="L136" s="227"/>
      <c r="M136" s="228" t="s">
        <v>1</v>
      </c>
      <c r="N136" s="229" t="s">
        <v>41</v>
      </c>
      <c r="O136" s="78"/>
      <c r="P136" s="204">
        <f>O136*H136</f>
        <v>0</v>
      </c>
      <c r="Q136" s="204">
        <v>0.01</v>
      </c>
      <c r="R136" s="204">
        <f>Q136*H136</f>
        <v>0.01</v>
      </c>
      <c r="S136" s="204">
        <v>0</v>
      </c>
      <c r="T136" s="205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6" t="s">
        <v>241</v>
      </c>
      <c r="AT136" s="206" t="s">
        <v>237</v>
      </c>
      <c r="AU136" s="206" t="s">
        <v>115</v>
      </c>
      <c r="AY136" s="15" t="s">
        <v>202</v>
      </c>
      <c r="BE136" s="207">
        <f>IF(N136="základná",J136,0)</f>
        <v>0</v>
      </c>
      <c r="BF136" s="207">
        <f>IF(N136="znížená",J136,0)</f>
        <v>0</v>
      </c>
      <c r="BG136" s="207">
        <f>IF(N136="zákl. prenesená",J136,0)</f>
        <v>0</v>
      </c>
      <c r="BH136" s="207">
        <f>IF(N136="zníž. prenesená",J136,0)</f>
        <v>0</v>
      </c>
      <c r="BI136" s="207">
        <f>IF(N136="nulová",J136,0)</f>
        <v>0</v>
      </c>
      <c r="BJ136" s="15" t="s">
        <v>115</v>
      </c>
      <c r="BK136" s="207">
        <f>ROUND(I136*H136,2)</f>
        <v>0</v>
      </c>
      <c r="BL136" s="15" t="s">
        <v>218</v>
      </c>
      <c r="BM136" s="206" t="s">
        <v>251</v>
      </c>
    </row>
    <row r="137" s="2" customFormat="1" ht="24.15" customHeight="1">
      <c r="A137" s="34"/>
      <c r="B137" s="160"/>
      <c r="C137" s="219" t="s">
        <v>252</v>
      </c>
      <c r="D137" s="219" t="s">
        <v>237</v>
      </c>
      <c r="E137" s="220" t="s">
        <v>253</v>
      </c>
      <c r="F137" s="221" t="s">
        <v>254</v>
      </c>
      <c r="G137" s="222" t="s">
        <v>240</v>
      </c>
      <c r="H137" s="223">
        <v>2</v>
      </c>
      <c r="I137" s="224"/>
      <c r="J137" s="225">
        <f>ROUND(I137*H137,2)</f>
        <v>0</v>
      </c>
      <c r="K137" s="226"/>
      <c r="L137" s="227"/>
      <c r="M137" s="228" t="s">
        <v>1</v>
      </c>
      <c r="N137" s="229" t="s">
        <v>41</v>
      </c>
      <c r="O137" s="78"/>
      <c r="P137" s="204">
        <f>O137*H137</f>
        <v>0</v>
      </c>
      <c r="Q137" s="204">
        <v>0.01</v>
      </c>
      <c r="R137" s="204">
        <f>Q137*H137</f>
        <v>0.02</v>
      </c>
      <c r="S137" s="204">
        <v>0</v>
      </c>
      <c r="T137" s="205">
        <f>S137*H137</f>
        <v>0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6" t="s">
        <v>241</v>
      </c>
      <c r="AT137" s="206" t="s">
        <v>237</v>
      </c>
      <c r="AU137" s="206" t="s">
        <v>115</v>
      </c>
      <c r="AY137" s="15" t="s">
        <v>202</v>
      </c>
      <c r="BE137" s="207">
        <f>IF(N137="základná",J137,0)</f>
        <v>0</v>
      </c>
      <c r="BF137" s="207">
        <f>IF(N137="znížená",J137,0)</f>
        <v>0</v>
      </c>
      <c r="BG137" s="207">
        <f>IF(N137="zákl. prenesená",J137,0)</f>
        <v>0</v>
      </c>
      <c r="BH137" s="207">
        <f>IF(N137="zníž. prenesená",J137,0)</f>
        <v>0</v>
      </c>
      <c r="BI137" s="207">
        <f>IF(N137="nulová",J137,0)</f>
        <v>0</v>
      </c>
      <c r="BJ137" s="15" t="s">
        <v>115</v>
      </c>
      <c r="BK137" s="207">
        <f>ROUND(I137*H137,2)</f>
        <v>0</v>
      </c>
      <c r="BL137" s="15" t="s">
        <v>218</v>
      </c>
      <c r="BM137" s="206" t="s">
        <v>255</v>
      </c>
    </row>
    <row r="138" s="2" customFormat="1" ht="33" customHeight="1">
      <c r="A138" s="34"/>
      <c r="B138" s="160"/>
      <c r="C138" s="219" t="s">
        <v>256</v>
      </c>
      <c r="D138" s="219" t="s">
        <v>237</v>
      </c>
      <c r="E138" s="220" t="s">
        <v>257</v>
      </c>
      <c r="F138" s="221" t="s">
        <v>258</v>
      </c>
      <c r="G138" s="222" t="s">
        <v>240</v>
      </c>
      <c r="H138" s="223">
        <v>7</v>
      </c>
      <c r="I138" s="224"/>
      <c r="J138" s="225">
        <f>ROUND(I138*H138,2)</f>
        <v>0</v>
      </c>
      <c r="K138" s="226"/>
      <c r="L138" s="227"/>
      <c r="M138" s="228" t="s">
        <v>1</v>
      </c>
      <c r="N138" s="229" t="s">
        <v>41</v>
      </c>
      <c r="O138" s="78"/>
      <c r="P138" s="204">
        <f>O138*H138</f>
        <v>0</v>
      </c>
      <c r="Q138" s="204">
        <v>0.00029999999999999997</v>
      </c>
      <c r="R138" s="204">
        <f>Q138*H138</f>
        <v>0.0020999999999999999</v>
      </c>
      <c r="S138" s="204">
        <v>0</v>
      </c>
      <c r="T138" s="205">
        <f>S138*H138</f>
        <v>0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6" t="s">
        <v>241</v>
      </c>
      <c r="AT138" s="206" t="s">
        <v>237</v>
      </c>
      <c r="AU138" s="206" t="s">
        <v>115</v>
      </c>
      <c r="AY138" s="15" t="s">
        <v>202</v>
      </c>
      <c r="BE138" s="207">
        <f>IF(N138="základná",J138,0)</f>
        <v>0</v>
      </c>
      <c r="BF138" s="207">
        <f>IF(N138="znížená",J138,0)</f>
        <v>0</v>
      </c>
      <c r="BG138" s="207">
        <f>IF(N138="zákl. prenesená",J138,0)</f>
        <v>0</v>
      </c>
      <c r="BH138" s="207">
        <f>IF(N138="zníž. prenesená",J138,0)</f>
        <v>0</v>
      </c>
      <c r="BI138" s="207">
        <f>IF(N138="nulová",J138,0)</f>
        <v>0</v>
      </c>
      <c r="BJ138" s="15" t="s">
        <v>115</v>
      </c>
      <c r="BK138" s="207">
        <f>ROUND(I138*H138,2)</f>
        <v>0</v>
      </c>
      <c r="BL138" s="15" t="s">
        <v>218</v>
      </c>
      <c r="BM138" s="206" t="s">
        <v>259</v>
      </c>
    </row>
    <row r="139" s="11" customFormat="1" ht="25.92" customHeight="1">
      <c r="A139" s="11"/>
      <c r="B139" s="183"/>
      <c r="C139" s="11"/>
      <c r="D139" s="184" t="s">
        <v>74</v>
      </c>
      <c r="E139" s="185" t="s">
        <v>200</v>
      </c>
      <c r="F139" s="185" t="s">
        <v>201</v>
      </c>
      <c r="G139" s="11"/>
      <c r="H139" s="11"/>
      <c r="I139" s="186"/>
      <c r="J139" s="187">
        <f>BK139</f>
        <v>0</v>
      </c>
      <c r="K139" s="11"/>
      <c r="L139" s="183"/>
      <c r="M139" s="188"/>
      <c r="N139" s="189"/>
      <c r="O139" s="189"/>
      <c r="P139" s="190">
        <f>P140</f>
        <v>0</v>
      </c>
      <c r="Q139" s="189"/>
      <c r="R139" s="190">
        <f>R140</f>
        <v>2.7590599999999998</v>
      </c>
      <c r="S139" s="189"/>
      <c r="T139" s="191">
        <f>T140</f>
        <v>0</v>
      </c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R139" s="184" t="s">
        <v>83</v>
      </c>
      <c r="AT139" s="192" t="s">
        <v>74</v>
      </c>
      <c r="AU139" s="192" t="s">
        <v>75</v>
      </c>
      <c r="AY139" s="184" t="s">
        <v>202</v>
      </c>
      <c r="BK139" s="193">
        <f>BK140</f>
        <v>0</v>
      </c>
    </row>
    <row r="140" s="11" customFormat="1" ht="22.8" customHeight="1">
      <c r="A140" s="11"/>
      <c r="B140" s="183"/>
      <c r="C140" s="11"/>
      <c r="D140" s="184" t="s">
        <v>74</v>
      </c>
      <c r="E140" s="217" t="s">
        <v>260</v>
      </c>
      <c r="F140" s="217" t="s">
        <v>261</v>
      </c>
      <c r="G140" s="11"/>
      <c r="H140" s="11"/>
      <c r="I140" s="186"/>
      <c r="J140" s="218">
        <f>BK140</f>
        <v>0</v>
      </c>
      <c r="K140" s="11"/>
      <c r="L140" s="183"/>
      <c r="M140" s="188"/>
      <c r="N140" s="189"/>
      <c r="O140" s="189"/>
      <c r="P140" s="190">
        <f>SUM(P141:P155)</f>
        <v>0</v>
      </c>
      <c r="Q140" s="189"/>
      <c r="R140" s="190">
        <f>SUM(R141:R155)</f>
        <v>2.7590599999999998</v>
      </c>
      <c r="S140" s="189"/>
      <c r="T140" s="191">
        <f>SUM(T141:T155)</f>
        <v>0</v>
      </c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R140" s="184" t="s">
        <v>83</v>
      </c>
      <c r="AT140" s="192" t="s">
        <v>74</v>
      </c>
      <c r="AU140" s="192" t="s">
        <v>83</v>
      </c>
      <c r="AY140" s="184" t="s">
        <v>202</v>
      </c>
      <c r="BK140" s="193">
        <f>SUM(BK141:BK155)</f>
        <v>0</v>
      </c>
    </row>
    <row r="141" s="2" customFormat="1" ht="21.75" customHeight="1">
      <c r="A141" s="34"/>
      <c r="B141" s="160"/>
      <c r="C141" s="194" t="s">
        <v>262</v>
      </c>
      <c r="D141" s="194" t="s">
        <v>203</v>
      </c>
      <c r="E141" s="195" t="s">
        <v>263</v>
      </c>
      <c r="F141" s="196" t="s">
        <v>264</v>
      </c>
      <c r="G141" s="197" t="s">
        <v>240</v>
      </c>
      <c r="H141" s="198">
        <v>46</v>
      </c>
      <c r="I141" s="199"/>
      <c r="J141" s="200">
        <f>ROUND(I141*H141,2)</f>
        <v>0</v>
      </c>
      <c r="K141" s="201"/>
      <c r="L141" s="35"/>
      <c r="M141" s="202" t="s">
        <v>1</v>
      </c>
      <c r="N141" s="203" t="s">
        <v>41</v>
      </c>
      <c r="O141" s="78"/>
      <c r="P141" s="204">
        <f>O141*H141</f>
        <v>0</v>
      </c>
      <c r="Q141" s="204">
        <v>0</v>
      </c>
      <c r="R141" s="204">
        <f>Q141*H141</f>
        <v>0</v>
      </c>
      <c r="S141" s="204">
        <v>0</v>
      </c>
      <c r="T141" s="205">
        <f>S141*H141</f>
        <v>0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218</v>
      </c>
      <c r="AT141" s="206" t="s">
        <v>203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218</v>
      </c>
      <c r="BM141" s="206" t="s">
        <v>265</v>
      </c>
    </row>
    <row r="142" s="2" customFormat="1" ht="16.5" customHeight="1">
      <c r="A142" s="34"/>
      <c r="B142" s="160"/>
      <c r="C142" s="194" t="s">
        <v>241</v>
      </c>
      <c r="D142" s="194" t="s">
        <v>203</v>
      </c>
      <c r="E142" s="195" t="s">
        <v>266</v>
      </c>
      <c r="F142" s="196" t="s">
        <v>267</v>
      </c>
      <c r="G142" s="197" t="s">
        <v>268</v>
      </c>
      <c r="H142" s="198">
        <v>255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0.00032000000000000003</v>
      </c>
      <c r="R142" s="204">
        <f>Q142*H142</f>
        <v>0.081600000000000006</v>
      </c>
      <c r="S142" s="204">
        <v>0</v>
      </c>
      <c r="T142" s="20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218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218</v>
      </c>
      <c r="BM142" s="206" t="s">
        <v>269</v>
      </c>
    </row>
    <row r="143" s="2" customFormat="1" ht="37.8" customHeight="1">
      <c r="A143" s="34"/>
      <c r="B143" s="160"/>
      <c r="C143" s="194" t="s">
        <v>260</v>
      </c>
      <c r="D143" s="194" t="s">
        <v>203</v>
      </c>
      <c r="E143" s="195" t="s">
        <v>270</v>
      </c>
      <c r="F143" s="196" t="s">
        <v>271</v>
      </c>
      <c r="G143" s="197" t="s">
        <v>272</v>
      </c>
      <c r="H143" s="198">
        <v>604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0.00011</v>
      </c>
      <c r="R143" s="204">
        <f>Q143*H143</f>
        <v>0.066439999999999999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218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218</v>
      </c>
      <c r="BM143" s="206" t="s">
        <v>273</v>
      </c>
    </row>
    <row r="144" s="2" customFormat="1" ht="37.8" customHeight="1">
      <c r="A144" s="34"/>
      <c r="B144" s="160"/>
      <c r="C144" s="194" t="s">
        <v>274</v>
      </c>
      <c r="D144" s="194" t="s">
        <v>203</v>
      </c>
      <c r="E144" s="195" t="s">
        <v>275</v>
      </c>
      <c r="F144" s="196" t="s">
        <v>276</v>
      </c>
      <c r="G144" s="197" t="s">
        <v>272</v>
      </c>
      <c r="H144" s="198">
        <v>1303</v>
      </c>
      <c r="I144" s="199"/>
      <c r="J144" s="200">
        <f>ROUND(I144*H144,2)</f>
        <v>0</v>
      </c>
      <c r="K144" s="201"/>
      <c r="L144" s="35"/>
      <c r="M144" s="202" t="s">
        <v>1</v>
      </c>
      <c r="N144" s="203" t="s">
        <v>41</v>
      </c>
      <c r="O144" s="78"/>
      <c r="P144" s="204">
        <f>O144*H144</f>
        <v>0</v>
      </c>
      <c r="Q144" s="204">
        <v>4.0000000000000003E-05</v>
      </c>
      <c r="R144" s="204">
        <f>Q144*H144</f>
        <v>0.052120000000000007</v>
      </c>
      <c r="S144" s="204">
        <v>0</v>
      </c>
      <c r="T144" s="205">
        <f>S144*H144</f>
        <v>0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218</v>
      </c>
      <c r="AT144" s="206" t="s">
        <v>203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218</v>
      </c>
      <c r="BM144" s="206" t="s">
        <v>277</v>
      </c>
    </row>
    <row r="145" s="2" customFormat="1" ht="37.8" customHeight="1">
      <c r="A145" s="34"/>
      <c r="B145" s="160"/>
      <c r="C145" s="194" t="s">
        <v>278</v>
      </c>
      <c r="D145" s="194" t="s">
        <v>203</v>
      </c>
      <c r="E145" s="195" t="s">
        <v>279</v>
      </c>
      <c r="F145" s="196" t="s">
        <v>280</v>
      </c>
      <c r="G145" s="197" t="s">
        <v>272</v>
      </c>
      <c r="H145" s="198">
        <v>1303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0.00035</v>
      </c>
      <c r="R145" s="204">
        <f>Q145*H145</f>
        <v>0.45605000000000001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218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218</v>
      </c>
      <c r="BM145" s="206" t="s">
        <v>281</v>
      </c>
    </row>
    <row r="146" s="2" customFormat="1" ht="37.8" customHeight="1">
      <c r="A146" s="34"/>
      <c r="B146" s="160"/>
      <c r="C146" s="194" t="s">
        <v>282</v>
      </c>
      <c r="D146" s="194" t="s">
        <v>203</v>
      </c>
      <c r="E146" s="195" t="s">
        <v>283</v>
      </c>
      <c r="F146" s="196" t="s">
        <v>284</v>
      </c>
      <c r="G146" s="197" t="s">
        <v>272</v>
      </c>
      <c r="H146" s="198">
        <v>965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0.00072999999999999996</v>
      </c>
      <c r="R146" s="204">
        <f>Q146*H146</f>
        <v>0.70444999999999991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218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218</v>
      </c>
      <c r="BM146" s="206" t="s">
        <v>285</v>
      </c>
    </row>
    <row r="147" s="2" customFormat="1" ht="37.8" customHeight="1">
      <c r="A147" s="34"/>
      <c r="B147" s="160"/>
      <c r="C147" s="194" t="s">
        <v>286</v>
      </c>
      <c r="D147" s="194" t="s">
        <v>203</v>
      </c>
      <c r="E147" s="195" t="s">
        <v>287</v>
      </c>
      <c r="F147" s="196" t="s">
        <v>288</v>
      </c>
      <c r="G147" s="197" t="s">
        <v>272</v>
      </c>
      <c r="H147" s="198">
        <v>1303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0.00012</v>
      </c>
      <c r="R147" s="204">
        <f>Q147*H147</f>
        <v>0.15636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218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218</v>
      </c>
      <c r="BM147" s="206" t="s">
        <v>289</v>
      </c>
    </row>
    <row r="148" s="2" customFormat="1" ht="37.8" customHeight="1">
      <c r="A148" s="34"/>
      <c r="B148" s="160"/>
      <c r="C148" s="194" t="s">
        <v>290</v>
      </c>
      <c r="D148" s="194" t="s">
        <v>203</v>
      </c>
      <c r="E148" s="195" t="s">
        <v>291</v>
      </c>
      <c r="F148" s="196" t="s">
        <v>292</v>
      </c>
      <c r="G148" s="197" t="s">
        <v>272</v>
      </c>
      <c r="H148" s="198">
        <v>317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0.00025000000000000001</v>
      </c>
      <c r="R148" s="204">
        <f>Q148*H148</f>
        <v>0.079250000000000001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218</v>
      </c>
      <c r="AT148" s="206" t="s">
        <v>203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218</v>
      </c>
      <c r="BM148" s="206" t="s">
        <v>293</v>
      </c>
    </row>
    <row r="149" s="2" customFormat="1" ht="24.15" customHeight="1">
      <c r="A149" s="34"/>
      <c r="B149" s="160"/>
      <c r="C149" s="194" t="s">
        <v>294</v>
      </c>
      <c r="D149" s="194" t="s">
        <v>203</v>
      </c>
      <c r="E149" s="195" t="s">
        <v>295</v>
      </c>
      <c r="F149" s="196" t="s">
        <v>296</v>
      </c>
      <c r="G149" s="197" t="s">
        <v>272</v>
      </c>
      <c r="H149" s="198">
        <v>3814</v>
      </c>
      <c r="I149" s="199"/>
      <c r="J149" s="200">
        <f>ROUND(I149*H149,2)</f>
        <v>0</v>
      </c>
      <c r="K149" s="201"/>
      <c r="L149" s="35"/>
      <c r="M149" s="202" t="s">
        <v>1</v>
      </c>
      <c r="N149" s="203" t="s">
        <v>41</v>
      </c>
      <c r="O149" s="78"/>
      <c r="P149" s="204">
        <f>O149*H149</f>
        <v>0</v>
      </c>
      <c r="Q149" s="204">
        <v>4.0000000000000003E-05</v>
      </c>
      <c r="R149" s="204">
        <f>Q149*H149</f>
        <v>0.15256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218</v>
      </c>
      <c r="AT149" s="206" t="s">
        <v>203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218</v>
      </c>
      <c r="BM149" s="206" t="s">
        <v>297</v>
      </c>
    </row>
    <row r="150" s="2" customFormat="1" ht="24.15" customHeight="1">
      <c r="A150" s="34"/>
      <c r="B150" s="160"/>
      <c r="C150" s="194" t="s">
        <v>298</v>
      </c>
      <c r="D150" s="194" t="s">
        <v>203</v>
      </c>
      <c r="E150" s="195" t="s">
        <v>299</v>
      </c>
      <c r="F150" s="196" t="s">
        <v>300</v>
      </c>
      <c r="G150" s="197" t="s">
        <v>272</v>
      </c>
      <c r="H150" s="198">
        <v>2564</v>
      </c>
      <c r="I150" s="199"/>
      <c r="J150" s="200">
        <f>ROUND(I150*H150,2)</f>
        <v>0</v>
      </c>
      <c r="K150" s="201"/>
      <c r="L150" s="35"/>
      <c r="M150" s="202" t="s">
        <v>1</v>
      </c>
      <c r="N150" s="203" t="s">
        <v>41</v>
      </c>
      <c r="O150" s="78"/>
      <c r="P150" s="204">
        <f>O150*H150</f>
        <v>0</v>
      </c>
      <c r="Q150" s="204">
        <v>8.0000000000000007E-05</v>
      </c>
      <c r="R150" s="204">
        <f>Q150*H150</f>
        <v>0.20512000000000003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218</v>
      </c>
      <c r="AT150" s="206" t="s">
        <v>203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218</v>
      </c>
      <c r="BM150" s="206" t="s">
        <v>301</v>
      </c>
    </row>
    <row r="151" s="2" customFormat="1" ht="37.8" customHeight="1">
      <c r="A151" s="34"/>
      <c r="B151" s="160"/>
      <c r="C151" s="194" t="s">
        <v>302</v>
      </c>
      <c r="D151" s="194" t="s">
        <v>203</v>
      </c>
      <c r="E151" s="195" t="s">
        <v>303</v>
      </c>
      <c r="F151" s="196" t="s">
        <v>304</v>
      </c>
      <c r="G151" s="197" t="s">
        <v>268</v>
      </c>
      <c r="H151" s="198">
        <v>215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0.0029299999999999999</v>
      </c>
      <c r="R151" s="204">
        <f>Q151*H151</f>
        <v>0.62995000000000001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218</v>
      </c>
      <c r="AT151" s="206" t="s">
        <v>203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218</v>
      </c>
      <c r="BM151" s="206" t="s">
        <v>305</v>
      </c>
    </row>
    <row r="152" s="2" customFormat="1" ht="33" customHeight="1">
      <c r="A152" s="34"/>
      <c r="B152" s="160"/>
      <c r="C152" s="194" t="s">
        <v>306</v>
      </c>
      <c r="D152" s="194" t="s">
        <v>203</v>
      </c>
      <c r="E152" s="195" t="s">
        <v>307</v>
      </c>
      <c r="F152" s="196" t="s">
        <v>308</v>
      </c>
      <c r="G152" s="197" t="s">
        <v>268</v>
      </c>
      <c r="H152" s="198">
        <v>40</v>
      </c>
      <c r="I152" s="199"/>
      <c r="J152" s="200">
        <f>ROUND(I152*H152,2)</f>
        <v>0</v>
      </c>
      <c r="K152" s="201"/>
      <c r="L152" s="35"/>
      <c r="M152" s="202" t="s">
        <v>1</v>
      </c>
      <c r="N152" s="203" t="s">
        <v>41</v>
      </c>
      <c r="O152" s="78"/>
      <c r="P152" s="204">
        <f>O152*H152</f>
        <v>0</v>
      </c>
      <c r="Q152" s="204">
        <v>0.0029299999999999999</v>
      </c>
      <c r="R152" s="204">
        <f>Q152*H152</f>
        <v>0.1172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218</v>
      </c>
      <c r="AT152" s="206" t="s">
        <v>203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218</v>
      </c>
      <c r="BM152" s="206" t="s">
        <v>309</v>
      </c>
    </row>
    <row r="153" s="2" customFormat="1" ht="24.15" customHeight="1">
      <c r="A153" s="34"/>
      <c r="B153" s="160"/>
      <c r="C153" s="194" t="s">
        <v>310</v>
      </c>
      <c r="D153" s="194" t="s">
        <v>203</v>
      </c>
      <c r="E153" s="195" t="s">
        <v>311</v>
      </c>
      <c r="F153" s="196" t="s">
        <v>312</v>
      </c>
      <c r="G153" s="197" t="s">
        <v>272</v>
      </c>
      <c r="H153" s="198">
        <v>3189</v>
      </c>
      <c r="I153" s="199"/>
      <c r="J153" s="200">
        <f>ROUND(I153*H153,2)</f>
        <v>0</v>
      </c>
      <c r="K153" s="201"/>
      <c r="L153" s="35"/>
      <c r="M153" s="202" t="s">
        <v>1</v>
      </c>
      <c r="N153" s="203" t="s">
        <v>41</v>
      </c>
      <c r="O153" s="78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218</v>
      </c>
      <c r="AT153" s="206" t="s">
        <v>203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218</v>
      </c>
      <c r="BM153" s="206" t="s">
        <v>313</v>
      </c>
    </row>
    <row r="154" s="2" customFormat="1" ht="24.15" customHeight="1">
      <c r="A154" s="34"/>
      <c r="B154" s="160"/>
      <c r="C154" s="194" t="s">
        <v>314</v>
      </c>
      <c r="D154" s="194" t="s">
        <v>203</v>
      </c>
      <c r="E154" s="195" t="s">
        <v>315</v>
      </c>
      <c r="F154" s="196" t="s">
        <v>316</v>
      </c>
      <c r="G154" s="197" t="s">
        <v>268</v>
      </c>
      <c r="H154" s="198">
        <v>255</v>
      </c>
      <c r="I154" s="199"/>
      <c r="J154" s="200">
        <f>ROUND(I154*H154,2)</f>
        <v>0</v>
      </c>
      <c r="K154" s="201"/>
      <c r="L154" s="35"/>
      <c r="M154" s="202" t="s">
        <v>1</v>
      </c>
      <c r="N154" s="203" t="s">
        <v>41</v>
      </c>
      <c r="O154" s="78"/>
      <c r="P154" s="204">
        <f>O154*H154</f>
        <v>0</v>
      </c>
      <c r="Q154" s="204">
        <v>0</v>
      </c>
      <c r="R154" s="204">
        <f>Q154*H154</f>
        <v>0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218</v>
      </c>
      <c r="AT154" s="206" t="s">
        <v>203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218</v>
      </c>
      <c r="BM154" s="206" t="s">
        <v>317</v>
      </c>
    </row>
    <row r="155" s="2" customFormat="1" ht="16.5" customHeight="1">
      <c r="A155" s="34"/>
      <c r="B155" s="160"/>
      <c r="C155" s="219" t="s">
        <v>318</v>
      </c>
      <c r="D155" s="219" t="s">
        <v>237</v>
      </c>
      <c r="E155" s="220" t="s">
        <v>319</v>
      </c>
      <c r="F155" s="221" t="s">
        <v>320</v>
      </c>
      <c r="G155" s="222" t="s">
        <v>240</v>
      </c>
      <c r="H155" s="223">
        <v>46</v>
      </c>
      <c r="I155" s="224"/>
      <c r="J155" s="225">
        <f>ROUND(I155*H155,2)</f>
        <v>0</v>
      </c>
      <c r="K155" s="226"/>
      <c r="L155" s="227"/>
      <c r="M155" s="230" t="s">
        <v>1</v>
      </c>
      <c r="N155" s="231" t="s">
        <v>41</v>
      </c>
      <c r="O155" s="210"/>
      <c r="P155" s="211">
        <f>O155*H155</f>
        <v>0</v>
      </c>
      <c r="Q155" s="211">
        <v>0.0012600000000000001</v>
      </c>
      <c r="R155" s="211">
        <f>Q155*H155</f>
        <v>0.057960000000000005</v>
      </c>
      <c r="S155" s="211">
        <v>0</v>
      </c>
      <c r="T155" s="212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241</v>
      </c>
      <c r="AT155" s="206" t="s">
        <v>237</v>
      </c>
      <c r="AU155" s="206" t="s">
        <v>115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218</v>
      </c>
      <c r="BM155" s="206" t="s">
        <v>321</v>
      </c>
    </row>
    <row r="156" s="2" customFormat="1" ht="6.96" customHeight="1">
      <c r="A156" s="34"/>
      <c r="B156" s="61"/>
      <c r="C156" s="62"/>
      <c r="D156" s="62"/>
      <c r="E156" s="62"/>
      <c r="F156" s="62"/>
      <c r="G156" s="62"/>
      <c r="H156" s="62"/>
      <c r="I156" s="62"/>
      <c r="J156" s="62"/>
      <c r="K156" s="62"/>
      <c r="L156" s="35"/>
      <c r="M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</row>
  </sheetData>
  <autoFilter ref="C129:K155"/>
  <mergeCells count="14">
    <mergeCell ref="E7:H7"/>
    <mergeCell ref="E9:H9"/>
    <mergeCell ref="E18:H18"/>
    <mergeCell ref="E27:H27"/>
    <mergeCell ref="E85:H85"/>
    <mergeCell ref="E87:H87"/>
    <mergeCell ref="D104:F104"/>
    <mergeCell ref="D105:F105"/>
    <mergeCell ref="D106:F106"/>
    <mergeCell ref="D107:F107"/>
    <mergeCell ref="D108:F108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90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16.5" customHeight="1">
      <c r="A9" s="34"/>
      <c r="B9" s="35"/>
      <c r="C9" s="34"/>
      <c r="D9" s="34"/>
      <c r="E9" s="68" t="s">
        <v>322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1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J106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ROUND((SUM(BE106:BE113) + SUM(BE133:BE200)),  2)</f>
        <v>0</v>
      </c>
      <c r="G35" s="139"/>
      <c r="H35" s="139"/>
      <c r="I35" s="140">
        <v>0.23000000000000001</v>
      </c>
      <c r="J35" s="138">
        <f>ROUND(((SUM(BE106:BE113) + SUM(BE133:BE200))*I35),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ROUND((SUM(BF106:BF113) + SUM(BF133:BF200)),  2)</f>
        <v>0</v>
      </c>
      <c r="G36" s="34"/>
      <c r="H36" s="34"/>
      <c r="I36" s="142">
        <v>0.23000000000000001</v>
      </c>
      <c r="J36" s="141">
        <f>ROUND(((SUM(BF106:BF113) + SUM(BF133:BF200))*I36),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ROUND((SUM(BG106:BG113) + SUM(BG133:BG200)),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ROUND((SUM(BH106:BH113) + SUM(BH133:BH200)),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ROUND((SUM(BI106:BI113) + SUM(BI133:BI200)),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16.5" customHeight="1">
      <c r="A87" s="34"/>
      <c r="B87" s="35"/>
      <c r="C87" s="34"/>
      <c r="D87" s="34"/>
      <c r="E87" s="68" t="str">
        <f>E9</f>
        <v>SO101 - WATSONOVA ULICA – STAVEBNÉ ÚPRAVY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J133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177</v>
      </c>
      <c r="E97" s="156"/>
      <c r="F97" s="156"/>
      <c r="G97" s="156"/>
      <c r="H97" s="156"/>
      <c r="I97" s="156"/>
      <c r="J97" s="157">
        <f>J134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2" customFormat="1" ht="19.92" customHeight="1">
      <c r="A98" s="12"/>
      <c r="B98" s="213"/>
      <c r="C98" s="12"/>
      <c r="D98" s="214" t="s">
        <v>323</v>
      </c>
      <c r="E98" s="215"/>
      <c r="F98" s="215"/>
      <c r="G98" s="215"/>
      <c r="H98" s="215"/>
      <c r="I98" s="215"/>
      <c r="J98" s="216">
        <f>J135</f>
        <v>0</v>
      </c>
      <c r="K98" s="12"/>
      <c r="L98" s="213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idden="1" s="12" customFormat="1" ht="19.92" customHeight="1">
      <c r="A99" s="12"/>
      <c r="B99" s="213"/>
      <c r="C99" s="12"/>
      <c r="D99" s="214" t="s">
        <v>324</v>
      </c>
      <c r="E99" s="215"/>
      <c r="F99" s="215"/>
      <c r="G99" s="215"/>
      <c r="H99" s="215"/>
      <c r="I99" s="215"/>
      <c r="J99" s="216">
        <f>J159</f>
        <v>0</v>
      </c>
      <c r="K99" s="12"/>
      <c r="L99" s="213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idden="1" s="12" customFormat="1" ht="19.92" customHeight="1">
      <c r="A100" s="12"/>
      <c r="B100" s="213"/>
      <c r="C100" s="12"/>
      <c r="D100" s="214" t="s">
        <v>325</v>
      </c>
      <c r="E100" s="215"/>
      <c r="F100" s="215"/>
      <c r="G100" s="215"/>
      <c r="H100" s="215"/>
      <c r="I100" s="215"/>
      <c r="J100" s="216">
        <f>J165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326</v>
      </c>
      <c r="E101" s="215"/>
      <c r="F101" s="215"/>
      <c r="G101" s="215"/>
      <c r="H101" s="215"/>
      <c r="I101" s="215"/>
      <c r="J101" s="216">
        <f>J174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12" customFormat="1" ht="19.92" customHeight="1">
      <c r="A102" s="12"/>
      <c r="B102" s="213"/>
      <c r="C102" s="12"/>
      <c r="D102" s="214" t="s">
        <v>227</v>
      </c>
      <c r="E102" s="215"/>
      <c r="F102" s="215"/>
      <c r="G102" s="215"/>
      <c r="H102" s="215"/>
      <c r="I102" s="215"/>
      <c r="J102" s="216">
        <f>J181</f>
        <v>0</v>
      </c>
      <c r="K102" s="12"/>
      <c r="L102" s="213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hidden="1" s="12" customFormat="1" ht="19.92" customHeight="1">
      <c r="A103" s="12"/>
      <c r="B103" s="213"/>
      <c r="C103" s="12"/>
      <c r="D103" s="214" t="s">
        <v>327</v>
      </c>
      <c r="E103" s="215"/>
      <c r="F103" s="215"/>
      <c r="G103" s="215"/>
      <c r="H103" s="215"/>
      <c r="I103" s="215"/>
      <c r="J103" s="216">
        <f>J198</f>
        <v>0</v>
      </c>
      <c r="K103" s="12"/>
      <c r="L103" s="213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hidden="1" s="2" customFormat="1" ht="21.84" customHeight="1">
      <c r="A104" s="34"/>
      <c r="B104" s="35"/>
      <c r="C104" s="34"/>
      <c r="D104" s="34"/>
      <c r="E104" s="34"/>
      <c r="F104" s="34"/>
      <c r="G104" s="34"/>
      <c r="H104" s="34"/>
      <c r="I104" s="34"/>
      <c r="J104" s="34"/>
      <c r="K104" s="34"/>
      <c r="L104" s="56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5" hidden="1" s="2" customFormat="1" ht="6.96" customHeight="1">
      <c r="A105" s="34"/>
      <c r="B105" s="35"/>
      <c r="C105" s="34"/>
      <c r="D105" s="34"/>
      <c r="E105" s="34"/>
      <c r="F105" s="34"/>
      <c r="G105" s="34"/>
      <c r="H105" s="34"/>
      <c r="I105" s="34"/>
      <c r="J105" s="34"/>
      <c r="K105" s="34"/>
      <c r="L105" s="56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</row>
    <row r="106" hidden="1" s="2" customFormat="1" ht="29.28" customHeight="1">
      <c r="A106" s="34"/>
      <c r="B106" s="35"/>
      <c r="C106" s="153" t="s">
        <v>178</v>
      </c>
      <c r="D106" s="34"/>
      <c r="E106" s="34"/>
      <c r="F106" s="34"/>
      <c r="G106" s="34"/>
      <c r="H106" s="34"/>
      <c r="I106" s="34"/>
      <c r="J106" s="158">
        <f>ROUND(J107 + J108 + J109 + J110 + J111 + J112,2)</f>
        <v>0</v>
      </c>
      <c r="K106" s="34"/>
      <c r="L106" s="56"/>
      <c r="N106" s="159" t="s">
        <v>39</v>
      </c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</row>
    <row r="107" hidden="1" s="2" customFormat="1" ht="18" customHeight="1">
      <c r="A107" s="34"/>
      <c r="B107" s="160"/>
      <c r="C107" s="161"/>
      <c r="D107" s="162" t="s">
        <v>179</v>
      </c>
      <c r="E107" s="163"/>
      <c r="F107" s="163"/>
      <c r="G107" s="161"/>
      <c r="H107" s="161"/>
      <c r="I107" s="161"/>
      <c r="J107" s="164">
        <v>0</v>
      </c>
      <c r="K107" s="161"/>
      <c r="L107" s="165"/>
      <c r="M107" s="166"/>
      <c r="N107" s="167" t="s">
        <v>41</v>
      </c>
      <c r="O107" s="166"/>
      <c r="P107" s="166"/>
      <c r="Q107" s="166"/>
      <c r="R107" s="166"/>
      <c r="S107" s="161"/>
      <c r="T107" s="161"/>
      <c r="U107" s="161"/>
      <c r="V107" s="161"/>
      <c r="W107" s="161"/>
      <c r="X107" s="161"/>
      <c r="Y107" s="161"/>
      <c r="Z107" s="161"/>
      <c r="AA107" s="161"/>
      <c r="AB107" s="161"/>
      <c r="AC107" s="161"/>
      <c r="AD107" s="161"/>
      <c r="AE107" s="161"/>
      <c r="AF107" s="166"/>
      <c r="AG107" s="166"/>
      <c r="AH107" s="166"/>
      <c r="AI107" s="166"/>
      <c r="AJ107" s="166"/>
      <c r="AK107" s="166"/>
      <c r="AL107" s="166"/>
      <c r="AM107" s="166"/>
      <c r="AN107" s="166"/>
      <c r="AO107" s="166"/>
      <c r="AP107" s="166"/>
      <c r="AQ107" s="166"/>
      <c r="AR107" s="166"/>
      <c r="AS107" s="166"/>
      <c r="AT107" s="166"/>
      <c r="AU107" s="166"/>
      <c r="AV107" s="166"/>
      <c r="AW107" s="166"/>
      <c r="AX107" s="166"/>
      <c r="AY107" s="168" t="s">
        <v>180</v>
      </c>
      <c r="AZ107" s="166"/>
      <c r="BA107" s="166"/>
      <c r="BB107" s="166"/>
      <c r="BC107" s="166"/>
      <c r="BD107" s="166"/>
      <c r="BE107" s="169">
        <f>IF(N107="základná",J107,0)</f>
        <v>0</v>
      </c>
      <c r="BF107" s="169">
        <f>IF(N107="znížená",J107,0)</f>
        <v>0</v>
      </c>
      <c r="BG107" s="169">
        <f>IF(N107="zákl. prenesená",J107,0)</f>
        <v>0</v>
      </c>
      <c r="BH107" s="169">
        <f>IF(N107="zníž. prenesená",J107,0)</f>
        <v>0</v>
      </c>
      <c r="BI107" s="169">
        <f>IF(N107="nulová",J107,0)</f>
        <v>0</v>
      </c>
      <c r="BJ107" s="168" t="s">
        <v>115</v>
      </c>
      <c r="BK107" s="166"/>
      <c r="BL107" s="166"/>
      <c r="BM107" s="166"/>
    </row>
    <row r="108" hidden="1" s="2" customFormat="1" ht="18" customHeight="1">
      <c r="A108" s="34"/>
      <c r="B108" s="160"/>
      <c r="C108" s="161"/>
      <c r="D108" s="162" t="s">
        <v>182</v>
      </c>
      <c r="E108" s="163"/>
      <c r="F108" s="163"/>
      <c r="G108" s="161"/>
      <c r="H108" s="161"/>
      <c r="I108" s="161"/>
      <c r="J108" s="164">
        <v>0</v>
      </c>
      <c r="K108" s="161"/>
      <c r="L108" s="165"/>
      <c r="M108" s="166"/>
      <c r="N108" s="167" t="s">
        <v>41</v>
      </c>
      <c r="O108" s="166"/>
      <c r="P108" s="166"/>
      <c r="Q108" s="166"/>
      <c r="R108" s="166"/>
      <c r="S108" s="161"/>
      <c r="T108" s="161"/>
      <c r="U108" s="161"/>
      <c r="V108" s="161"/>
      <c r="W108" s="161"/>
      <c r="X108" s="161"/>
      <c r="Y108" s="161"/>
      <c r="Z108" s="161"/>
      <c r="AA108" s="161"/>
      <c r="AB108" s="161"/>
      <c r="AC108" s="161"/>
      <c r="AD108" s="161"/>
      <c r="AE108" s="161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166"/>
      <c r="AS108" s="166"/>
      <c r="AT108" s="166"/>
      <c r="AU108" s="166"/>
      <c r="AV108" s="166"/>
      <c r="AW108" s="166"/>
      <c r="AX108" s="166"/>
      <c r="AY108" s="168" t="s">
        <v>180</v>
      </c>
      <c r="AZ108" s="166"/>
      <c r="BA108" s="166"/>
      <c r="BB108" s="166"/>
      <c r="BC108" s="166"/>
      <c r="BD108" s="166"/>
      <c r="BE108" s="169">
        <f>IF(N108="základná",J108,0)</f>
        <v>0</v>
      </c>
      <c r="BF108" s="169">
        <f>IF(N108="znížená",J108,0)</f>
        <v>0</v>
      </c>
      <c r="BG108" s="169">
        <f>IF(N108="zákl. prenesená",J108,0)</f>
        <v>0</v>
      </c>
      <c r="BH108" s="169">
        <f>IF(N108="zníž. prenesená",J108,0)</f>
        <v>0</v>
      </c>
      <c r="BI108" s="169">
        <f>IF(N108="nulová",J108,0)</f>
        <v>0</v>
      </c>
      <c r="BJ108" s="168" t="s">
        <v>115</v>
      </c>
      <c r="BK108" s="166"/>
      <c r="BL108" s="166"/>
      <c r="BM108" s="166"/>
    </row>
    <row r="109" hidden="1" s="2" customFormat="1" ht="18" customHeight="1">
      <c r="A109" s="34"/>
      <c r="B109" s="160"/>
      <c r="C109" s="161"/>
      <c r="D109" s="162" t="s">
        <v>182</v>
      </c>
      <c r="E109" s="163"/>
      <c r="F109" s="163"/>
      <c r="G109" s="161"/>
      <c r="H109" s="161"/>
      <c r="I109" s="161"/>
      <c r="J109" s="164">
        <v>0</v>
      </c>
      <c r="K109" s="161"/>
      <c r="L109" s="165"/>
      <c r="M109" s="166"/>
      <c r="N109" s="167" t="s">
        <v>41</v>
      </c>
      <c r="O109" s="166"/>
      <c r="P109" s="166"/>
      <c r="Q109" s="166"/>
      <c r="R109" s="166"/>
      <c r="S109" s="161"/>
      <c r="T109" s="161"/>
      <c r="U109" s="161"/>
      <c r="V109" s="161"/>
      <c r="W109" s="161"/>
      <c r="X109" s="161"/>
      <c r="Y109" s="161"/>
      <c r="Z109" s="161"/>
      <c r="AA109" s="161"/>
      <c r="AB109" s="161"/>
      <c r="AC109" s="161"/>
      <c r="AD109" s="161"/>
      <c r="AE109" s="161"/>
      <c r="AF109" s="166"/>
      <c r="AG109" s="166"/>
      <c r="AH109" s="166"/>
      <c r="AI109" s="166"/>
      <c r="AJ109" s="166"/>
      <c r="AK109" s="166"/>
      <c r="AL109" s="166"/>
      <c r="AM109" s="166"/>
      <c r="AN109" s="166"/>
      <c r="AO109" s="166"/>
      <c r="AP109" s="166"/>
      <c r="AQ109" s="166"/>
      <c r="AR109" s="166"/>
      <c r="AS109" s="166"/>
      <c r="AT109" s="166"/>
      <c r="AU109" s="166"/>
      <c r="AV109" s="166"/>
      <c r="AW109" s="166"/>
      <c r="AX109" s="166"/>
      <c r="AY109" s="168" t="s">
        <v>180</v>
      </c>
      <c r="AZ109" s="166"/>
      <c r="BA109" s="166"/>
      <c r="BB109" s="166"/>
      <c r="BC109" s="166"/>
      <c r="BD109" s="166"/>
      <c r="BE109" s="169">
        <f>IF(N109="základná",J109,0)</f>
        <v>0</v>
      </c>
      <c r="BF109" s="169">
        <f>IF(N109="znížená",J109,0)</f>
        <v>0</v>
      </c>
      <c r="BG109" s="169">
        <f>IF(N109="zákl. prenesená",J109,0)</f>
        <v>0</v>
      </c>
      <c r="BH109" s="169">
        <f>IF(N109="zníž. prenesená",J109,0)</f>
        <v>0</v>
      </c>
      <c r="BI109" s="169">
        <f>IF(N109="nulová",J109,0)</f>
        <v>0</v>
      </c>
      <c r="BJ109" s="168" t="s">
        <v>115</v>
      </c>
      <c r="BK109" s="166"/>
      <c r="BL109" s="166"/>
      <c r="BM109" s="166"/>
    </row>
    <row r="110" hidden="1" s="2" customFormat="1" ht="18" customHeight="1">
      <c r="A110" s="34"/>
      <c r="B110" s="160"/>
      <c r="C110" s="161"/>
      <c r="D110" s="162" t="s">
        <v>183</v>
      </c>
      <c r="E110" s="163"/>
      <c r="F110" s="163"/>
      <c r="G110" s="161"/>
      <c r="H110" s="161"/>
      <c r="I110" s="161"/>
      <c r="J110" s="164">
        <v>0</v>
      </c>
      <c r="K110" s="161"/>
      <c r="L110" s="165"/>
      <c r="M110" s="166"/>
      <c r="N110" s="167" t="s">
        <v>41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180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115</v>
      </c>
      <c r="BK110" s="166"/>
      <c r="BL110" s="166"/>
      <c r="BM110" s="166"/>
    </row>
    <row r="111" hidden="1" s="2" customFormat="1" ht="18" customHeight="1">
      <c r="A111" s="34"/>
      <c r="B111" s="160"/>
      <c r="C111" s="161"/>
      <c r="D111" s="162" t="s">
        <v>328</v>
      </c>
      <c r="E111" s="163"/>
      <c r="F111" s="163"/>
      <c r="G111" s="161"/>
      <c r="H111" s="161"/>
      <c r="I111" s="161"/>
      <c r="J111" s="164">
        <v>0</v>
      </c>
      <c r="K111" s="161"/>
      <c r="L111" s="165"/>
      <c r="M111" s="166"/>
      <c r="N111" s="167" t="s">
        <v>41</v>
      </c>
      <c r="O111" s="166"/>
      <c r="P111" s="166"/>
      <c r="Q111" s="166"/>
      <c r="R111" s="166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8" t="s">
        <v>180</v>
      </c>
      <c r="AZ111" s="166"/>
      <c r="BA111" s="166"/>
      <c r="BB111" s="166"/>
      <c r="BC111" s="166"/>
      <c r="BD111" s="166"/>
      <c r="BE111" s="169">
        <f>IF(N111="základná",J111,0)</f>
        <v>0</v>
      </c>
      <c r="BF111" s="169">
        <f>IF(N111="znížená",J111,0)</f>
        <v>0</v>
      </c>
      <c r="BG111" s="169">
        <f>IF(N111="zákl. prenesená",J111,0)</f>
        <v>0</v>
      </c>
      <c r="BH111" s="169">
        <f>IF(N111="zníž. prenesená",J111,0)</f>
        <v>0</v>
      </c>
      <c r="BI111" s="169">
        <f>IF(N111="nulová",J111,0)</f>
        <v>0</v>
      </c>
      <c r="BJ111" s="168" t="s">
        <v>115</v>
      </c>
      <c r="BK111" s="166"/>
      <c r="BL111" s="166"/>
      <c r="BM111" s="166"/>
    </row>
    <row r="112" hidden="1" s="2" customFormat="1" ht="18" customHeight="1">
      <c r="A112" s="34"/>
      <c r="B112" s="160"/>
      <c r="C112" s="161"/>
      <c r="D112" s="163" t="s">
        <v>185</v>
      </c>
      <c r="E112" s="161"/>
      <c r="F112" s="161"/>
      <c r="G112" s="161"/>
      <c r="H112" s="161"/>
      <c r="I112" s="161"/>
      <c r="J112" s="164">
        <f>ROUND(J30*T112,2)</f>
        <v>0</v>
      </c>
      <c r="K112" s="161"/>
      <c r="L112" s="165"/>
      <c r="M112" s="166"/>
      <c r="N112" s="167" t="s">
        <v>41</v>
      </c>
      <c r="O112" s="166"/>
      <c r="P112" s="166"/>
      <c r="Q112" s="166"/>
      <c r="R112" s="166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8" t="s">
        <v>186</v>
      </c>
      <c r="AZ112" s="166"/>
      <c r="BA112" s="166"/>
      <c r="BB112" s="166"/>
      <c r="BC112" s="166"/>
      <c r="BD112" s="166"/>
      <c r="BE112" s="169">
        <f>IF(N112="základná",J112,0)</f>
        <v>0</v>
      </c>
      <c r="BF112" s="169">
        <f>IF(N112="znížená",J112,0)</f>
        <v>0</v>
      </c>
      <c r="BG112" s="169">
        <f>IF(N112="zákl. prenesená",J112,0)</f>
        <v>0</v>
      </c>
      <c r="BH112" s="169">
        <f>IF(N112="zníž. prenesená",J112,0)</f>
        <v>0</v>
      </c>
      <c r="BI112" s="169">
        <f>IF(N112="nulová",J112,0)</f>
        <v>0</v>
      </c>
      <c r="BJ112" s="168" t="s">
        <v>115</v>
      </c>
      <c r="BK112" s="166"/>
      <c r="BL112" s="166"/>
      <c r="BM112" s="166"/>
    </row>
    <row r="113" hidden="1" s="2" customFormat="1">
      <c r="A113" s="34"/>
      <c r="B113" s="35"/>
      <c r="C113" s="34"/>
      <c r="D113" s="34"/>
      <c r="E113" s="34"/>
      <c r="F113" s="34"/>
      <c r="G113" s="34"/>
      <c r="H113" s="34"/>
      <c r="I113" s="34"/>
      <c r="J113" s="34"/>
      <c r="K113" s="34"/>
      <c r="L113" s="56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hidden="1" s="2" customFormat="1" ht="29.28" customHeight="1">
      <c r="A114" s="34"/>
      <c r="B114" s="35"/>
      <c r="C114" s="170" t="s">
        <v>187</v>
      </c>
      <c r="D114" s="143"/>
      <c r="E114" s="143"/>
      <c r="F114" s="143"/>
      <c r="G114" s="143"/>
      <c r="H114" s="143"/>
      <c r="I114" s="143"/>
      <c r="J114" s="171">
        <f>ROUND(J96+J106,2)</f>
        <v>0</v>
      </c>
      <c r="K114" s="143"/>
      <c r="L114" s="56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hidden="1" s="2" customFormat="1" ht="6.96" customHeight="1">
      <c r="A115" s="34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hidden="1"/>
    <row r="117" hidden="1"/>
    <row r="118" hidden="1"/>
    <row r="119" s="2" customFormat="1" ht="6.96" customHeight="1">
      <c r="A119" s="34"/>
      <c r="B119" s="63"/>
      <c r="C119" s="64"/>
      <c r="D119" s="64"/>
      <c r="E119" s="64"/>
      <c r="F119" s="64"/>
      <c r="G119" s="64"/>
      <c r="H119" s="64"/>
      <c r="I119" s="64"/>
      <c r="J119" s="64"/>
      <c r="K119" s="6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="2" customFormat="1" ht="24.96" customHeight="1">
      <c r="A120" s="34"/>
      <c r="B120" s="35"/>
      <c r="C120" s="19" t="s">
        <v>188</v>
      </c>
      <c r="D120" s="34"/>
      <c r="E120" s="34"/>
      <c r="F120" s="34"/>
      <c r="G120" s="34"/>
      <c r="H120" s="34"/>
      <c r="I120" s="34"/>
      <c r="J120" s="34"/>
      <c r="K120" s="34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="2" customFormat="1" ht="6.96" customHeight="1">
      <c r="A121" s="34"/>
      <c r="B121" s="35"/>
      <c r="C121" s="34"/>
      <c r="D121" s="34"/>
      <c r="E121" s="34"/>
      <c r="F121" s="34"/>
      <c r="G121" s="34"/>
      <c r="H121" s="34"/>
      <c r="I121" s="34"/>
      <c r="J121" s="34"/>
      <c r="K121" s="34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="2" customFormat="1" ht="12" customHeight="1">
      <c r="A122" s="34"/>
      <c r="B122" s="35"/>
      <c r="C122" s="28" t="s">
        <v>15</v>
      </c>
      <c r="D122" s="34"/>
      <c r="E122" s="34"/>
      <c r="F122" s="34"/>
      <c r="G122" s="34"/>
      <c r="H122" s="34"/>
      <c r="I122" s="34"/>
      <c r="J122" s="34"/>
      <c r="K122" s="3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16.5" customHeight="1">
      <c r="A123" s="34"/>
      <c r="B123" s="35"/>
      <c r="C123" s="34"/>
      <c r="D123" s="34"/>
      <c r="E123" s="130" t="str">
        <f>E7</f>
        <v>Tlačiarne – úprava dopravnej infraštruktúry - Mesto Košice</v>
      </c>
      <c r="F123" s="28"/>
      <c r="G123" s="28"/>
      <c r="H123" s="28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12" customHeight="1">
      <c r="A124" s="34"/>
      <c r="B124" s="35"/>
      <c r="C124" s="28" t="s">
        <v>168</v>
      </c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6.5" customHeight="1">
      <c r="A125" s="34"/>
      <c r="B125" s="35"/>
      <c r="C125" s="34"/>
      <c r="D125" s="34"/>
      <c r="E125" s="68" t="str">
        <f>E9</f>
        <v>SO101 - WATSONOVA ULICA – STAVEBNÉ ÚPRAVY</v>
      </c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19</v>
      </c>
      <c r="D127" s="34"/>
      <c r="E127" s="34"/>
      <c r="F127" s="23" t="str">
        <f>F12</f>
        <v>ul. Letná, Košice</v>
      </c>
      <c r="G127" s="34"/>
      <c r="H127" s="34"/>
      <c r="I127" s="28" t="s">
        <v>21</v>
      </c>
      <c r="J127" s="70" t="str">
        <f>IF(J12="","",J12)</f>
        <v>9. 8. 2026</v>
      </c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6.96" customHeight="1">
      <c r="A128" s="34"/>
      <c r="B128" s="35"/>
      <c r="C128" s="34"/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25.65" customHeight="1">
      <c r="A129" s="34"/>
      <c r="B129" s="35"/>
      <c r="C129" s="28" t="s">
        <v>23</v>
      </c>
      <c r="D129" s="34"/>
      <c r="E129" s="34"/>
      <c r="F129" s="23" t="str">
        <f>E15</f>
        <v>Mesto Košice, Trieda SNP 48/A, 04011 Košice</v>
      </c>
      <c r="G129" s="34"/>
      <c r="H129" s="34"/>
      <c r="I129" s="28" t="s">
        <v>29</v>
      </c>
      <c r="J129" s="32" t="str">
        <f>E21</f>
        <v>d.g.A design graphic architecture s.r.o</v>
      </c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5.15" customHeight="1">
      <c r="A130" s="34"/>
      <c r="B130" s="35"/>
      <c r="C130" s="28" t="s">
        <v>27</v>
      </c>
      <c r="D130" s="34"/>
      <c r="E130" s="34"/>
      <c r="F130" s="23" t="str">
        <f>IF(E18="","",E18)</f>
        <v>Vyplň údaj</v>
      </c>
      <c r="G130" s="34"/>
      <c r="H130" s="34"/>
      <c r="I130" s="28" t="s">
        <v>32</v>
      </c>
      <c r="J130" s="32" t="str">
        <f>E24</f>
        <v xml:space="preserve"> 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10.32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10" customFormat="1" ht="29.28" customHeight="1">
      <c r="A132" s="172"/>
      <c r="B132" s="173"/>
      <c r="C132" s="174" t="s">
        <v>189</v>
      </c>
      <c r="D132" s="175" t="s">
        <v>60</v>
      </c>
      <c r="E132" s="175" t="s">
        <v>56</v>
      </c>
      <c r="F132" s="175" t="s">
        <v>57</v>
      </c>
      <c r="G132" s="175" t="s">
        <v>190</v>
      </c>
      <c r="H132" s="175" t="s">
        <v>191</v>
      </c>
      <c r="I132" s="175" t="s">
        <v>192</v>
      </c>
      <c r="J132" s="176" t="s">
        <v>174</v>
      </c>
      <c r="K132" s="177" t="s">
        <v>193</v>
      </c>
      <c r="L132" s="178"/>
      <c r="M132" s="87" t="s">
        <v>1</v>
      </c>
      <c r="N132" s="88" t="s">
        <v>39</v>
      </c>
      <c r="O132" s="88" t="s">
        <v>194</v>
      </c>
      <c r="P132" s="88" t="s">
        <v>195</v>
      </c>
      <c r="Q132" s="88" t="s">
        <v>196</v>
      </c>
      <c r="R132" s="88" t="s">
        <v>197</v>
      </c>
      <c r="S132" s="88" t="s">
        <v>198</v>
      </c>
      <c r="T132" s="89" t="s">
        <v>199</v>
      </c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</row>
    <row r="133" s="2" customFormat="1" ht="22.8" customHeight="1">
      <c r="A133" s="34"/>
      <c r="B133" s="35"/>
      <c r="C133" s="94" t="s">
        <v>170</v>
      </c>
      <c r="D133" s="34"/>
      <c r="E133" s="34"/>
      <c r="F133" s="34"/>
      <c r="G133" s="34"/>
      <c r="H133" s="34"/>
      <c r="I133" s="34"/>
      <c r="J133" s="179">
        <f>BK133</f>
        <v>0</v>
      </c>
      <c r="K133" s="34"/>
      <c r="L133" s="35"/>
      <c r="M133" s="90"/>
      <c r="N133" s="74"/>
      <c r="O133" s="91"/>
      <c r="P133" s="180">
        <f>P134</f>
        <v>0</v>
      </c>
      <c r="Q133" s="91"/>
      <c r="R133" s="180">
        <f>R134</f>
        <v>6147.2102087799994</v>
      </c>
      <c r="S133" s="91"/>
      <c r="T133" s="181">
        <f>T134</f>
        <v>2862.6889999999999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T133" s="15" t="s">
        <v>74</v>
      </c>
      <c r="AU133" s="15" t="s">
        <v>176</v>
      </c>
      <c r="BK133" s="182">
        <f>BK134</f>
        <v>0</v>
      </c>
    </row>
    <row r="134" s="11" customFormat="1" ht="25.92" customHeight="1">
      <c r="A134" s="11"/>
      <c r="B134" s="183"/>
      <c r="C134" s="11"/>
      <c r="D134" s="184" t="s">
        <v>74</v>
      </c>
      <c r="E134" s="185" t="s">
        <v>200</v>
      </c>
      <c r="F134" s="185" t="s">
        <v>201</v>
      </c>
      <c r="G134" s="11"/>
      <c r="H134" s="11"/>
      <c r="I134" s="186"/>
      <c r="J134" s="187">
        <f>BK134</f>
        <v>0</v>
      </c>
      <c r="K134" s="11"/>
      <c r="L134" s="183"/>
      <c r="M134" s="188"/>
      <c r="N134" s="189"/>
      <c r="O134" s="189"/>
      <c r="P134" s="190">
        <f>P135+P159+P165+P174+P181+P198</f>
        <v>0</v>
      </c>
      <c r="Q134" s="189"/>
      <c r="R134" s="190">
        <f>R135+R159+R165+R174+R181+R198</f>
        <v>6147.2102087799994</v>
      </c>
      <c r="S134" s="189"/>
      <c r="T134" s="191">
        <f>T135+T159+T165+T174+T181+T198</f>
        <v>2862.6889999999999</v>
      </c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R134" s="184" t="s">
        <v>83</v>
      </c>
      <c r="AT134" s="192" t="s">
        <v>74</v>
      </c>
      <c r="AU134" s="192" t="s">
        <v>75</v>
      </c>
      <c r="AY134" s="184" t="s">
        <v>202</v>
      </c>
      <c r="BK134" s="193">
        <f>BK135+BK159+BK165+BK174+BK181+BK198</f>
        <v>0</v>
      </c>
    </row>
    <row r="135" s="11" customFormat="1" ht="22.8" customHeight="1">
      <c r="A135" s="11"/>
      <c r="B135" s="183"/>
      <c r="C135" s="11"/>
      <c r="D135" s="184" t="s">
        <v>74</v>
      </c>
      <c r="E135" s="217" t="s">
        <v>83</v>
      </c>
      <c r="F135" s="217" t="s">
        <v>329</v>
      </c>
      <c r="G135" s="11"/>
      <c r="H135" s="11"/>
      <c r="I135" s="186"/>
      <c r="J135" s="218">
        <f>BK135</f>
        <v>0</v>
      </c>
      <c r="K135" s="11"/>
      <c r="L135" s="183"/>
      <c r="M135" s="188"/>
      <c r="N135" s="189"/>
      <c r="O135" s="189"/>
      <c r="P135" s="190">
        <f>SUM(P136:P158)</f>
        <v>0</v>
      </c>
      <c r="Q135" s="189"/>
      <c r="R135" s="190">
        <f>SUM(R136:R158)</f>
        <v>1.7506299999999999</v>
      </c>
      <c r="S135" s="189"/>
      <c r="T135" s="191">
        <f>SUM(T136:T158)</f>
        <v>2835.2799999999997</v>
      </c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R135" s="184" t="s">
        <v>83</v>
      </c>
      <c r="AT135" s="192" t="s">
        <v>74</v>
      </c>
      <c r="AU135" s="192" t="s">
        <v>83</v>
      </c>
      <c r="AY135" s="184" t="s">
        <v>202</v>
      </c>
      <c r="BK135" s="193">
        <f>SUM(BK136:BK158)</f>
        <v>0</v>
      </c>
    </row>
    <row r="136" s="2" customFormat="1" ht="24.15" customHeight="1">
      <c r="A136" s="34"/>
      <c r="B136" s="160"/>
      <c r="C136" s="194" t="s">
        <v>83</v>
      </c>
      <c r="D136" s="194" t="s">
        <v>203</v>
      </c>
      <c r="E136" s="195" t="s">
        <v>330</v>
      </c>
      <c r="F136" s="196" t="s">
        <v>331</v>
      </c>
      <c r="G136" s="197" t="s">
        <v>268</v>
      </c>
      <c r="H136" s="198">
        <v>35</v>
      </c>
      <c r="I136" s="199"/>
      <c r="J136" s="200">
        <f>ROUND(I136*H136,2)</f>
        <v>0</v>
      </c>
      <c r="K136" s="201"/>
      <c r="L136" s="35"/>
      <c r="M136" s="202" t="s">
        <v>1</v>
      </c>
      <c r="N136" s="203" t="s">
        <v>41</v>
      </c>
      <c r="O136" s="78"/>
      <c r="P136" s="204">
        <f>O136*H136</f>
        <v>0</v>
      </c>
      <c r="Q136" s="204">
        <v>0</v>
      </c>
      <c r="R136" s="204">
        <f>Q136*H136</f>
        <v>0</v>
      </c>
      <c r="S136" s="204">
        <v>0.26000000000000001</v>
      </c>
      <c r="T136" s="205">
        <f>S136*H136</f>
        <v>9.0999999999999996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206" t="s">
        <v>218</v>
      </c>
      <c r="AT136" s="206" t="s">
        <v>203</v>
      </c>
      <c r="AU136" s="206" t="s">
        <v>115</v>
      </c>
      <c r="AY136" s="15" t="s">
        <v>202</v>
      </c>
      <c r="BE136" s="207">
        <f>IF(N136="základná",J136,0)</f>
        <v>0</v>
      </c>
      <c r="BF136" s="207">
        <f>IF(N136="znížená",J136,0)</f>
        <v>0</v>
      </c>
      <c r="BG136" s="207">
        <f>IF(N136="zákl. prenesená",J136,0)</f>
        <v>0</v>
      </c>
      <c r="BH136" s="207">
        <f>IF(N136="zníž. prenesená",J136,0)</f>
        <v>0</v>
      </c>
      <c r="BI136" s="207">
        <f>IF(N136="nulová",J136,0)</f>
        <v>0</v>
      </c>
      <c r="BJ136" s="15" t="s">
        <v>115</v>
      </c>
      <c r="BK136" s="207">
        <f>ROUND(I136*H136,2)</f>
        <v>0</v>
      </c>
      <c r="BL136" s="15" t="s">
        <v>218</v>
      </c>
      <c r="BM136" s="206" t="s">
        <v>332</v>
      </c>
    </row>
    <row r="137" s="2" customFormat="1" ht="24.15" customHeight="1">
      <c r="A137" s="34"/>
      <c r="B137" s="160"/>
      <c r="C137" s="194" t="s">
        <v>115</v>
      </c>
      <c r="D137" s="194" t="s">
        <v>203</v>
      </c>
      <c r="E137" s="195" t="s">
        <v>333</v>
      </c>
      <c r="F137" s="196" t="s">
        <v>334</v>
      </c>
      <c r="G137" s="197" t="s">
        <v>268</v>
      </c>
      <c r="H137" s="198">
        <v>52</v>
      </c>
      <c r="I137" s="199"/>
      <c r="J137" s="200">
        <f>ROUND(I137*H137,2)</f>
        <v>0</v>
      </c>
      <c r="K137" s="201"/>
      <c r="L137" s="35"/>
      <c r="M137" s="202" t="s">
        <v>1</v>
      </c>
      <c r="N137" s="203" t="s">
        <v>41</v>
      </c>
      <c r="O137" s="78"/>
      <c r="P137" s="204">
        <f>O137*H137</f>
        <v>0</v>
      </c>
      <c r="Q137" s="204">
        <v>0</v>
      </c>
      <c r="R137" s="204">
        <f>Q137*H137</f>
        <v>0</v>
      </c>
      <c r="S137" s="204">
        <v>0.25</v>
      </c>
      <c r="T137" s="205">
        <f>S137*H137</f>
        <v>13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206" t="s">
        <v>218</v>
      </c>
      <c r="AT137" s="206" t="s">
        <v>203</v>
      </c>
      <c r="AU137" s="206" t="s">
        <v>115</v>
      </c>
      <c r="AY137" s="15" t="s">
        <v>202</v>
      </c>
      <c r="BE137" s="207">
        <f>IF(N137="základná",J137,0)</f>
        <v>0</v>
      </c>
      <c r="BF137" s="207">
        <f>IF(N137="znížená",J137,0)</f>
        <v>0</v>
      </c>
      <c r="BG137" s="207">
        <f>IF(N137="zákl. prenesená",J137,0)</f>
        <v>0</v>
      </c>
      <c r="BH137" s="207">
        <f>IF(N137="zníž. prenesená",J137,0)</f>
        <v>0</v>
      </c>
      <c r="BI137" s="207">
        <f>IF(N137="nulová",J137,0)</f>
        <v>0</v>
      </c>
      <c r="BJ137" s="15" t="s">
        <v>115</v>
      </c>
      <c r="BK137" s="207">
        <f>ROUND(I137*H137,2)</f>
        <v>0</v>
      </c>
      <c r="BL137" s="15" t="s">
        <v>218</v>
      </c>
      <c r="BM137" s="206" t="s">
        <v>335</v>
      </c>
    </row>
    <row r="138" s="2" customFormat="1" ht="37.8" customHeight="1">
      <c r="A138" s="34"/>
      <c r="B138" s="160"/>
      <c r="C138" s="194" t="s">
        <v>213</v>
      </c>
      <c r="D138" s="194" t="s">
        <v>203</v>
      </c>
      <c r="E138" s="195" t="s">
        <v>336</v>
      </c>
      <c r="F138" s="196" t="s">
        <v>337</v>
      </c>
      <c r="G138" s="197" t="s">
        <v>268</v>
      </c>
      <c r="H138" s="198">
        <v>3777</v>
      </c>
      <c r="I138" s="199"/>
      <c r="J138" s="200">
        <f>ROUND(I138*H138,2)</f>
        <v>0</v>
      </c>
      <c r="K138" s="201"/>
      <c r="L138" s="35"/>
      <c r="M138" s="202" t="s">
        <v>1</v>
      </c>
      <c r="N138" s="203" t="s">
        <v>41</v>
      </c>
      <c r="O138" s="78"/>
      <c r="P138" s="204">
        <f>O138*H138</f>
        <v>0</v>
      </c>
      <c r="Q138" s="204">
        <v>0.00019000000000000001</v>
      </c>
      <c r="R138" s="204">
        <f>Q138*H138</f>
        <v>0.71762999999999999</v>
      </c>
      <c r="S138" s="204">
        <v>0.25</v>
      </c>
      <c r="T138" s="205">
        <f>S138*H138</f>
        <v>944.25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R138" s="206" t="s">
        <v>218</v>
      </c>
      <c r="AT138" s="206" t="s">
        <v>203</v>
      </c>
      <c r="AU138" s="206" t="s">
        <v>115</v>
      </c>
      <c r="AY138" s="15" t="s">
        <v>202</v>
      </c>
      <c r="BE138" s="207">
        <f>IF(N138="základná",J138,0)</f>
        <v>0</v>
      </c>
      <c r="BF138" s="207">
        <f>IF(N138="znížená",J138,0)</f>
        <v>0</v>
      </c>
      <c r="BG138" s="207">
        <f>IF(N138="zákl. prenesená",J138,0)</f>
        <v>0</v>
      </c>
      <c r="BH138" s="207">
        <f>IF(N138="zníž. prenesená",J138,0)</f>
        <v>0</v>
      </c>
      <c r="BI138" s="207">
        <f>IF(N138="nulová",J138,0)</f>
        <v>0</v>
      </c>
      <c r="BJ138" s="15" t="s">
        <v>115</v>
      </c>
      <c r="BK138" s="207">
        <f>ROUND(I138*H138,2)</f>
        <v>0</v>
      </c>
      <c r="BL138" s="15" t="s">
        <v>218</v>
      </c>
      <c r="BM138" s="206" t="s">
        <v>338</v>
      </c>
    </row>
    <row r="139" s="2" customFormat="1" ht="37.8" customHeight="1">
      <c r="A139" s="34"/>
      <c r="B139" s="160"/>
      <c r="C139" s="194" t="s">
        <v>218</v>
      </c>
      <c r="D139" s="194" t="s">
        <v>203</v>
      </c>
      <c r="E139" s="195" t="s">
        <v>339</v>
      </c>
      <c r="F139" s="196" t="s">
        <v>340</v>
      </c>
      <c r="G139" s="197" t="s">
        <v>268</v>
      </c>
      <c r="H139" s="198">
        <v>52</v>
      </c>
      <c r="I139" s="199"/>
      <c r="J139" s="200">
        <f>ROUND(I139*H139,2)</f>
        <v>0</v>
      </c>
      <c r="K139" s="201"/>
      <c r="L139" s="35"/>
      <c r="M139" s="202" t="s">
        <v>1</v>
      </c>
      <c r="N139" s="203" t="s">
        <v>41</v>
      </c>
      <c r="O139" s="78"/>
      <c r="P139" s="204">
        <f>O139*H139</f>
        <v>0</v>
      </c>
      <c r="Q139" s="204">
        <v>0</v>
      </c>
      <c r="R139" s="204">
        <f>Q139*H139</f>
        <v>0</v>
      </c>
      <c r="S139" s="204">
        <v>0.23499999999999999</v>
      </c>
      <c r="T139" s="205">
        <f>S139*H139</f>
        <v>12.219999999999999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218</v>
      </c>
      <c r="AT139" s="206" t="s">
        <v>203</v>
      </c>
      <c r="AU139" s="206" t="s">
        <v>115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218</v>
      </c>
      <c r="BM139" s="206" t="s">
        <v>341</v>
      </c>
    </row>
    <row r="140" s="2" customFormat="1" ht="37.8" customHeight="1">
      <c r="A140" s="34"/>
      <c r="B140" s="160"/>
      <c r="C140" s="194" t="s">
        <v>252</v>
      </c>
      <c r="D140" s="194" t="s">
        <v>203</v>
      </c>
      <c r="E140" s="195" t="s">
        <v>342</v>
      </c>
      <c r="F140" s="196" t="s">
        <v>343</v>
      </c>
      <c r="G140" s="197" t="s">
        <v>268</v>
      </c>
      <c r="H140" s="198">
        <v>52</v>
      </c>
      <c r="I140" s="199"/>
      <c r="J140" s="200">
        <f>ROUND(I140*H140,2)</f>
        <v>0</v>
      </c>
      <c r="K140" s="201"/>
      <c r="L140" s="35"/>
      <c r="M140" s="202" t="s">
        <v>1</v>
      </c>
      <c r="N140" s="203" t="s">
        <v>41</v>
      </c>
      <c r="O140" s="78"/>
      <c r="P140" s="204">
        <f>O140*H140</f>
        <v>0</v>
      </c>
      <c r="Q140" s="204">
        <v>0</v>
      </c>
      <c r="R140" s="204">
        <f>Q140*H140</f>
        <v>0</v>
      </c>
      <c r="S140" s="204">
        <v>0.32500000000000001</v>
      </c>
      <c r="T140" s="205">
        <f>S140*H140</f>
        <v>16.900000000000002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218</v>
      </c>
      <c r="AT140" s="206" t="s">
        <v>203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218</v>
      </c>
      <c r="BM140" s="206" t="s">
        <v>344</v>
      </c>
    </row>
    <row r="141" s="2" customFormat="1" ht="44.25" customHeight="1">
      <c r="A141" s="34"/>
      <c r="B141" s="160"/>
      <c r="C141" s="194" t="s">
        <v>256</v>
      </c>
      <c r="D141" s="194" t="s">
        <v>203</v>
      </c>
      <c r="E141" s="195" t="s">
        <v>345</v>
      </c>
      <c r="F141" s="196" t="s">
        <v>346</v>
      </c>
      <c r="G141" s="197" t="s">
        <v>268</v>
      </c>
      <c r="H141" s="198">
        <v>428</v>
      </c>
      <c r="I141" s="199"/>
      <c r="J141" s="200">
        <f>ROUND(I141*H141,2)</f>
        <v>0</v>
      </c>
      <c r="K141" s="201"/>
      <c r="L141" s="35"/>
      <c r="M141" s="202" t="s">
        <v>1</v>
      </c>
      <c r="N141" s="203" t="s">
        <v>41</v>
      </c>
      <c r="O141" s="78"/>
      <c r="P141" s="204">
        <f>O141*H141</f>
        <v>0</v>
      </c>
      <c r="Q141" s="204">
        <v>0</v>
      </c>
      <c r="R141" s="204">
        <f>Q141*H141</f>
        <v>0</v>
      </c>
      <c r="S141" s="204">
        <v>0.23499999999999999</v>
      </c>
      <c r="T141" s="205">
        <f>S141*H141</f>
        <v>100.58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218</v>
      </c>
      <c r="AT141" s="206" t="s">
        <v>203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218</v>
      </c>
      <c r="BM141" s="206" t="s">
        <v>347</v>
      </c>
    </row>
    <row r="142" s="2" customFormat="1" ht="44.25" customHeight="1">
      <c r="A142" s="34"/>
      <c r="B142" s="160"/>
      <c r="C142" s="194" t="s">
        <v>262</v>
      </c>
      <c r="D142" s="194" t="s">
        <v>203</v>
      </c>
      <c r="E142" s="195" t="s">
        <v>348</v>
      </c>
      <c r="F142" s="196" t="s">
        <v>349</v>
      </c>
      <c r="G142" s="197" t="s">
        <v>268</v>
      </c>
      <c r="H142" s="198">
        <v>3777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0.40000000000000002</v>
      </c>
      <c r="T142" s="205">
        <f>S142*H142</f>
        <v>1510.8000000000002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218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218</v>
      </c>
      <c r="BM142" s="206" t="s">
        <v>350</v>
      </c>
    </row>
    <row r="143" s="2" customFormat="1" ht="37.8" customHeight="1">
      <c r="A143" s="34"/>
      <c r="B143" s="160"/>
      <c r="C143" s="194" t="s">
        <v>241</v>
      </c>
      <c r="D143" s="194" t="s">
        <v>203</v>
      </c>
      <c r="E143" s="195" t="s">
        <v>351</v>
      </c>
      <c r="F143" s="196" t="s">
        <v>352</v>
      </c>
      <c r="G143" s="197" t="s">
        <v>268</v>
      </c>
      <c r="H143" s="198">
        <v>428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</v>
      </c>
      <c r="R143" s="204">
        <f>Q143*H143</f>
        <v>0</v>
      </c>
      <c r="S143" s="204">
        <v>0.32500000000000001</v>
      </c>
      <c r="T143" s="205">
        <f>S143*H143</f>
        <v>139.09999999999999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218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218</v>
      </c>
      <c r="BM143" s="206" t="s">
        <v>353</v>
      </c>
    </row>
    <row r="144" s="2" customFormat="1" ht="33" customHeight="1">
      <c r="A144" s="34"/>
      <c r="B144" s="160"/>
      <c r="C144" s="194" t="s">
        <v>260</v>
      </c>
      <c r="D144" s="194" t="s">
        <v>203</v>
      </c>
      <c r="E144" s="195" t="s">
        <v>354</v>
      </c>
      <c r="F144" s="196" t="s">
        <v>355</v>
      </c>
      <c r="G144" s="197" t="s">
        <v>268</v>
      </c>
      <c r="H144" s="198">
        <v>428</v>
      </c>
      <c r="I144" s="199"/>
      <c r="J144" s="200">
        <f>ROUND(I144*H144,2)</f>
        <v>0</v>
      </c>
      <c r="K144" s="201"/>
      <c r="L144" s="35"/>
      <c r="M144" s="202" t="s">
        <v>1</v>
      </c>
      <c r="N144" s="203" t="s">
        <v>41</v>
      </c>
      <c r="O144" s="78"/>
      <c r="P144" s="204">
        <f>O144*H144</f>
        <v>0</v>
      </c>
      <c r="Q144" s="204">
        <v>0</v>
      </c>
      <c r="R144" s="204">
        <f>Q144*H144</f>
        <v>0</v>
      </c>
      <c r="S144" s="204">
        <v>0.11</v>
      </c>
      <c r="T144" s="205">
        <f>S144*H144</f>
        <v>47.079999999999998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218</v>
      </c>
      <c r="AT144" s="206" t="s">
        <v>203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218</v>
      </c>
      <c r="BM144" s="206" t="s">
        <v>356</v>
      </c>
    </row>
    <row r="145" s="2" customFormat="1" ht="24.15" customHeight="1">
      <c r="A145" s="34"/>
      <c r="B145" s="160"/>
      <c r="C145" s="194" t="s">
        <v>274</v>
      </c>
      <c r="D145" s="194" t="s">
        <v>203</v>
      </c>
      <c r="E145" s="195" t="s">
        <v>357</v>
      </c>
      <c r="F145" s="196" t="s">
        <v>358</v>
      </c>
      <c r="G145" s="197" t="s">
        <v>272</v>
      </c>
      <c r="H145" s="198">
        <v>650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0.065000000000000002</v>
      </c>
      <c r="T145" s="205">
        <f>S145*H145</f>
        <v>42.25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218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218</v>
      </c>
      <c r="BM145" s="206" t="s">
        <v>359</v>
      </c>
    </row>
    <row r="146" s="2" customFormat="1" ht="24.15" customHeight="1">
      <c r="A146" s="34"/>
      <c r="B146" s="160"/>
      <c r="C146" s="194" t="s">
        <v>278</v>
      </c>
      <c r="D146" s="194" t="s">
        <v>203</v>
      </c>
      <c r="E146" s="195" t="s">
        <v>360</v>
      </c>
      <c r="F146" s="196" t="s">
        <v>361</v>
      </c>
      <c r="G146" s="197" t="s">
        <v>362</v>
      </c>
      <c r="H146" s="198">
        <v>450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218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218</v>
      </c>
      <c r="BM146" s="206" t="s">
        <v>363</v>
      </c>
    </row>
    <row r="147" s="2" customFormat="1" ht="24.15" customHeight="1">
      <c r="A147" s="34"/>
      <c r="B147" s="160"/>
      <c r="C147" s="194" t="s">
        <v>282</v>
      </c>
      <c r="D147" s="194" t="s">
        <v>203</v>
      </c>
      <c r="E147" s="195" t="s">
        <v>364</v>
      </c>
      <c r="F147" s="196" t="s">
        <v>365</v>
      </c>
      <c r="G147" s="197" t="s">
        <v>362</v>
      </c>
      <c r="H147" s="198">
        <v>78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218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218</v>
      </c>
      <c r="BM147" s="206" t="s">
        <v>366</v>
      </c>
    </row>
    <row r="148" s="2" customFormat="1" ht="24.15" customHeight="1">
      <c r="A148" s="34"/>
      <c r="B148" s="160"/>
      <c r="C148" s="194" t="s">
        <v>286</v>
      </c>
      <c r="D148" s="194" t="s">
        <v>203</v>
      </c>
      <c r="E148" s="195" t="s">
        <v>367</v>
      </c>
      <c r="F148" s="196" t="s">
        <v>368</v>
      </c>
      <c r="G148" s="197" t="s">
        <v>362</v>
      </c>
      <c r="H148" s="198">
        <v>78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0</v>
      </c>
      <c r="R148" s="204">
        <f>Q148*H148</f>
        <v>0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218</v>
      </c>
      <c r="AT148" s="206" t="s">
        <v>203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218</v>
      </c>
      <c r="BM148" s="206" t="s">
        <v>369</v>
      </c>
    </row>
    <row r="149" s="2" customFormat="1" ht="21.75" customHeight="1">
      <c r="A149" s="34"/>
      <c r="B149" s="160"/>
      <c r="C149" s="194" t="s">
        <v>290</v>
      </c>
      <c r="D149" s="194" t="s">
        <v>203</v>
      </c>
      <c r="E149" s="195" t="s">
        <v>370</v>
      </c>
      <c r="F149" s="196" t="s">
        <v>371</v>
      </c>
      <c r="G149" s="197" t="s">
        <v>362</v>
      </c>
      <c r="H149" s="198">
        <v>252</v>
      </c>
      <c r="I149" s="199"/>
      <c r="J149" s="200">
        <f>ROUND(I149*H149,2)</f>
        <v>0</v>
      </c>
      <c r="K149" s="201"/>
      <c r="L149" s="35"/>
      <c r="M149" s="202" t="s">
        <v>1</v>
      </c>
      <c r="N149" s="203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218</v>
      </c>
      <c r="AT149" s="206" t="s">
        <v>203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218</v>
      </c>
      <c r="BM149" s="206" t="s">
        <v>372</v>
      </c>
    </row>
    <row r="150" s="2" customFormat="1" ht="37.8" customHeight="1">
      <c r="A150" s="34"/>
      <c r="B150" s="160"/>
      <c r="C150" s="194" t="s">
        <v>294</v>
      </c>
      <c r="D150" s="194" t="s">
        <v>203</v>
      </c>
      <c r="E150" s="195" t="s">
        <v>373</v>
      </c>
      <c r="F150" s="196" t="s">
        <v>374</v>
      </c>
      <c r="G150" s="197" t="s">
        <v>362</v>
      </c>
      <c r="H150" s="198">
        <v>252</v>
      </c>
      <c r="I150" s="199"/>
      <c r="J150" s="200">
        <f>ROUND(I150*H150,2)</f>
        <v>0</v>
      </c>
      <c r="K150" s="201"/>
      <c r="L150" s="35"/>
      <c r="M150" s="202" t="s">
        <v>1</v>
      </c>
      <c r="N150" s="203" t="s">
        <v>41</v>
      </c>
      <c r="O150" s="78"/>
      <c r="P150" s="204">
        <f>O150*H150</f>
        <v>0</v>
      </c>
      <c r="Q150" s="204">
        <v>0</v>
      </c>
      <c r="R150" s="204">
        <f>Q150*H150</f>
        <v>0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218</v>
      </c>
      <c r="AT150" s="206" t="s">
        <v>203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218</v>
      </c>
      <c r="BM150" s="206" t="s">
        <v>375</v>
      </c>
    </row>
    <row r="151" s="2" customFormat="1" ht="37.8" customHeight="1">
      <c r="A151" s="34"/>
      <c r="B151" s="160"/>
      <c r="C151" s="194" t="s">
        <v>298</v>
      </c>
      <c r="D151" s="194" t="s">
        <v>203</v>
      </c>
      <c r="E151" s="195" t="s">
        <v>376</v>
      </c>
      <c r="F151" s="196" t="s">
        <v>377</v>
      </c>
      <c r="G151" s="197" t="s">
        <v>362</v>
      </c>
      <c r="H151" s="198">
        <v>780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0</v>
      </c>
      <c r="R151" s="204">
        <f>Q151*H151</f>
        <v>0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218</v>
      </c>
      <c r="AT151" s="206" t="s">
        <v>203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218</v>
      </c>
      <c r="BM151" s="206" t="s">
        <v>378</v>
      </c>
    </row>
    <row r="152" s="2" customFormat="1" ht="44.25" customHeight="1">
      <c r="A152" s="34"/>
      <c r="B152" s="160"/>
      <c r="C152" s="194" t="s">
        <v>302</v>
      </c>
      <c r="D152" s="194" t="s">
        <v>203</v>
      </c>
      <c r="E152" s="195" t="s">
        <v>379</v>
      </c>
      <c r="F152" s="196" t="s">
        <v>380</v>
      </c>
      <c r="G152" s="197" t="s">
        <v>362</v>
      </c>
      <c r="H152" s="198">
        <v>13260</v>
      </c>
      <c r="I152" s="199"/>
      <c r="J152" s="200">
        <f>ROUND(I152*H152,2)</f>
        <v>0</v>
      </c>
      <c r="K152" s="201"/>
      <c r="L152" s="35"/>
      <c r="M152" s="202" t="s">
        <v>1</v>
      </c>
      <c r="N152" s="203" t="s">
        <v>41</v>
      </c>
      <c r="O152" s="78"/>
      <c r="P152" s="204">
        <f>O152*H152</f>
        <v>0</v>
      </c>
      <c r="Q152" s="204">
        <v>0</v>
      </c>
      <c r="R152" s="204">
        <f>Q152*H152</f>
        <v>0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218</v>
      </c>
      <c r="AT152" s="206" t="s">
        <v>203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218</v>
      </c>
      <c r="BM152" s="206" t="s">
        <v>381</v>
      </c>
    </row>
    <row r="153" s="2" customFormat="1" ht="24.15" customHeight="1">
      <c r="A153" s="34"/>
      <c r="B153" s="160"/>
      <c r="C153" s="194" t="s">
        <v>306</v>
      </c>
      <c r="D153" s="194" t="s">
        <v>203</v>
      </c>
      <c r="E153" s="195" t="s">
        <v>382</v>
      </c>
      <c r="F153" s="196" t="s">
        <v>383</v>
      </c>
      <c r="G153" s="197" t="s">
        <v>384</v>
      </c>
      <c r="H153" s="198">
        <v>594</v>
      </c>
      <c r="I153" s="199"/>
      <c r="J153" s="200">
        <f>ROUND(I153*H153,2)</f>
        <v>0</v>
      </c>
      <c r="K153" s="201"/>
      <c r="L153" s="35"/>
      <c r="M153" s="202" t="s">
        <v>1</v>
      </c>
      <c r="N153" s="203" t="s">
        <v>41</v>
      </c>
      <c r="O153" s="78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218</v>
      </c>
      <c r="AT153" s="206" t="s">
        <v>203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218</v>
      </c>
      <c r="BM153" s="206" t="s">
        <v>385</v>
      </c>
    </row>
    <row r="154" s="2" customFormat="1" ht="21.75" customHeight="1">
      <c r="A154" s="34"/>
      <c r="B154" s="160"/>
      <c r="C154" s="194" t="s">
        <v>310</v>
      </c>
      <c r="D154" s="194" t="s">
        <v>203</v>
      </c>
      <c r="E154" s="195" t="s">
        <v>386</v>
      </c>
      <c r="F154" s="196" t="s">
        <v>387</v>
      </c>
      <c r="G154" s="197" t="s">
        <v>268</v>
      </c>
      <c r="H154" s="198">
        <v>1033</v>
      </c>
      <c r="I154" s="199"/>
      <c r="J154" s="200">
        <f>ROUND(I154*H154,2)</f>
        <v>0</v>
      </c>
      <c r="K154" s="201"/>
      <c r="L154" s="35"/>
      <c r="M154" s="202" t="s">
        <v>1</v>
      </c>
      <c r="N154" s="203" t="s">
        <v>41</v>
      </c>
      <c r="O154" s="78"/>
      <c r="P154" s="204">
        <f>O154*H154</f>
        <v>0</v>
      </c>
      <c r="Q154" s="204">
        <v>0</v>
      </c>
      <c r="R154" s="204">
        <f>Q154*H154</f>
        <v>0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218</v>
      </c>
      <c r="AT154" s="206" t="s">
        <v>203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218</v>
      </c>
      <c r="BM154" s="206" t="s">
        <v>388</v>
      </c>
    </row>
    <row r="155" s="2" customFormat="1" ht="16.5" customHeight="1">
      <c r="A155" s="34"/>
      <c r="B155" s="160"/>
      <c r="C155" s="219" t="s">
        <v>314</v>
      </c>
      <c r="D155" s="219" t="s">
        <v>237</v>
      </c>
      <c r="E155" s="220" t="s">
        <v>389</v>
      </c>
      <c r="F155" s="221" t="s">
        <v>390</v>
      </c>
      <c r="G155" s="222" t="s">
        <v>391</v>
      </c>
      <c r="H155" s="223">
        <v>1033</v>
      </c>
      <c r="I155" s="224"/>
      <c r="J155" s="225">
        <f>ROUND(I155*H155,2)</f>
        <v>0</v>
      </c>
      <c r="K155" s="226"/>
      <c r="L155" s="227"/>
      <c r="M155" s="228" t="s">
        <v>1</v>
      </c>
      <c r="N155" s="229" t="s">
        <v>41</v>
      </c>
      <c r="O155" s="78"/>
      <c r="P155" s="204">
        <f>O155*H155</f>
        <v>0</v>
      </c>
      <c r="Q155" s="204">
        <v>0.001</v>
      </c>
      <c r="R155" s="204">
        <f>Q155*H155</f>
        <v>1.0329999999999999</v>
      </c>
      <c r="S155" s="204">
        <v>0</v>
      </c>
      <c r="T155" s="20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241</v>
      </c>
      <c r="AT155" s="206" t="s">
        <v>237</v>
      </c>
      <c r="AU155" s="206" t="s">
        <v>115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218</v>
      </c>
      <c r="BM155" s="206" t="s">
        <v>392</v>
      </c>
    </row>
    <row r="156" s="2" customFormat="1" ht="21.75" customHeight="1">
      <c r="A156" s="34"/>
      <c r="B156" s="160"/>
      <c r="C156" s="194" t="s">
        <v>318</v>
      </c>
      <c r="D156" s="194" t="s">
        <v>203</v>
      </c>
      <c r="E156" s="195" t="s">
        <v>393</v>
      </c>
      <c r="F156" s="196" t="s">
        <v>394</v>
      </c>
      <c r="G156" s="197" t="s">
        <v>268</v>
      </c>
      <c r="H156" s="198">
        <v>1033</v>
      </c>
      <c r="I156" s="199"/>
      <c r="J156" s="200">
        <f>ROUND(I156*H156,2)</f>
        <v>0</v>
      </c>
      <c r="K156" s="201"/>
      <c r="L156" s="35"/>
      <c r="M156" s="202" t="s">
        <v>1</v>
      </c>
      <c r="N156" s="203" t="s">
        <v>41</v>
      </c>
      <c r="O156" s="78"/>
      <c r="P156" s="204">
        <f>O156*H156</f>
        <v>0</v>
      </c>
      <c r="Q156" s="204">
        <v>0</v>
      </c>
      <c r="R156" s="204">
        <f>Q156*H156</f>
        <v>0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218</v>
      </c>
      <c r="AT156" s="206" t="s">
        <v>203</v>
      </c>
      <c r="AU156" s="206" t="s">
        <v>115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218</v>
      </c>
      <c r="BM156" s="206" t="s">
        <v>395</v>
      </c>
    </row>
    <row r="157" s="2" customFormat="1" ht="21.75" customHeight="1">
      <c r="A157" s="34"/>
      <c r="B157" s="160"/>
      <c r="C157" s="194" t="s">
        <v>233</v>
      </c>
      <c r="D157" s="194" t="s">
        <v>203</v>
      </c>
      <c r="E157" s="195" t="s">
        <v>396</v>
      </c>
      <c r="F157" s="196" t="s">
        <v>397</v>
      </c>
      <c r="G157" s="197" t="s">
        <v>268</v>
      </c>
      <c r="H157" s="198">
        <v>1320</v>
      </c>
      <c r="I157" s="199"/>
      <c r="J157" s="200">
        <f>ROUND(I157*H157,2)</f>
        <v>0</v>
      </c>
      <c r="K157" s="201"/>
      <c r="L157" s="35"/>
      <c r="M157" s="202" t="s">
        <v>1</v>
      </c>
      <c r="N157" s="203" t="s">
        <v>41</v>
      </c>
      <c r="O157" s="78"/>
      <c r="P157" s="204">
        <f>O157*H157</f>
        <v>0</v>
      </c>
      <c r="Q157" s="204">
        <v>0</v>
      </c>
      <c r="R157" s="204">
        <f>Q157*H157</f>
        <v>0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218</v>
      </c>
      <c r="AT157" s="206" t="s">
        <v>203</v>
      </c>
      <c r="AU157" s="206" t="s">
        <v>115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218</v>
      </c>
      <c r="BM157" s="206" t="s">
        <v>398</v>
      </c>
    </row>
    <row r="158" s="2" customFormat="1" ht="24.15" customHeight="1">
      <c r="A158" s="34"/>
      <c r="B158" s="160"/>
      <c r="C158" s="194" t="s">
        <v>7</v>
      </c>
      <c r="D158" s="194" t="s">
        <v>203</v>
      </c>
      <c r="E158" s="195" t="s">
        <v>399</v>
      </c>
      <c r="F158" s="196" t="s">
        <v>400</v>
      </c>
      <c r="G158" s="197" t="s">
        <v>268</v>
      </c>
      <c r="H158" s="198">
        <v>1033</v>
      </c>
      <c r="I158" s="199"/>
      <c r="J158" s="200">
        <f>ROUND(I158*H158,2)</f>
        <v>0</v>
      </c>
      <c r="K158" s="201"/>
      <c r="L158" s="35"/>
      <c r="M158" s="202" t="s">
        <v>1</v>
      </c>
      <c r="N158" s="203" t="s">
        <v>41</v>
      </c>
      <c r="O158" s="78"/>
      <c r="P158" s="204">
        <f>O158*H158</f>
        <v>0</v>
      </c>
      <c r="Q158" s="204">
        <v>0</v>
      </c>
      <c r="R158" s="204">
        <f>Q158*H158</f>
        <v>0</v>
      </c>
      <c r="S158" s="204">
        <v>0</v>
      </c>
      <c r="T158" s="205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6" t="s">
        <v>218</v>
      </c>
      <c r="AT158" s="206" t="s">
        <v>203</v>
      </c>
      <c r="AU158" s="206" t="s">
        <v>115</v>
      </c>
      <c r="AY158" s="15" t="s">
        <v>202</v>
      </c>
      <c r="BE158" s="207">
        <f>IF(N158="základná",J158,0)</f>
        <v>0</v>
      </c>
      <c r="BF158" s="207">
        <f>IF(N158="znížená",J158,0)</f>
        <v>0</v>
      </c>
      <c r="BG158" s="207">
        <f>IF(N158="zákl. prenesená",J158,0)</f>
        <v>0</v>
      </c>
      <c r="BH158" s="207">
        <f>IF(N158="zníž. prenesená",J158,0)</f>
        <v>0</v>
      </c>
      <c r="BI158" s="207">
        <f>IF(N158="nulová",J158,0)</f>
        <v>0</v>
      </c>
      <c r="BJ158" s="15" t="s">
        <v>115</v>
      </c>
      <c r="BK158" s="207">
        <f>ROUND(I158*H158,2)</f>
        <v>0</v>
      </c>
      <c r="BL158" s="15" t="s">
        <v>218</v>
      </c>
      <c r="BM158" s="206" t="s">
        <v>401</v>
      </c>
    </row>
    <row r="159" s="11" customFormat="1" ht="22.8" customHeight="1">
      <c r="A159" s="11"/>
      <c r="B159" s="183"/>
      <c r="C159" s="11"/>
      <c r="D159" s="184" t="s">
        <v>74</v>
      </c>
      <c r="E159" s="217" t="s">
        <v>115</v>
      </c>
      <c r="F159" s="217" t="s">
        <v>402</v>
      </c>
      <c r="G159" s="11"/>
      <c r="H159" s="11"/>
      <c r="I159" s="186"/>
      <c r="J159" s="218">
        <f>BK159</f>
        <v>0</v>
      </c>
      <c r="K159" s="11"/>
      <c r="L159" s="183"/>
      <c r="M159" s="188"/>
      <c r="N159" s="189"/>
      <c r="O159" s="189"/>
      <c r="P159" s="190">
        <f>SUM(P160:P164)</f>
        <v>0</v>
      </c>
      <c r="Q159" s="189"/>
      <c r="R159" s="190">
        <f>SUM(R160:R164)</f>
        <v>32.371948799999998</v>
      </c>
      <c r="S159" s="189"/>
      <c r="T159" s="191">
        <f>SUM(T160:T164)</f>
        <v>0</v>
      </c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R159" s="184" t="s">
        <v>83</v>
      </c>
      <c r="AT159" s="192" t="s">
        <v>74</v>
      </c>
      <c r="AU159" s="192" t="s">
        <v>83</v>
      </c>
      <c r="AY159" s="184" t="s">
        <v>202</v>
      </c>
      <c r="BK159" s="193">
        <f>SUM(BK160:BK164)</f>
        <v>0</v>
      </c>
    </row>
    <row r="160" s="2" customFormat="1" ht="33" customHeight="1">
      <c r="A160" s="34"/>
      <c r="B160" s="160"/>
      <c r="C160" s="194" t="s">
        <v>403</v>
      </c>
      <c r="D160" s="194" t="s">
        <v>203</v>
      </c>
      <c r="E160" s="195" t="s">
        <v>404</v>
      </c>
      <c r="F160" s="196" t="s">
        <v>405</v>
      </c>
      <c r="G160" s="197" t="s">
        <v>268</v>
      </c>
      <c r="H160" s="198">
        <v>336</v>
      </c>
      <c r="I160" s="199"/>
      <c r="J160" s="200">
        <f>ROUND(I160*H160,2)</f>
        <v>0</v>
      </c>
      <c r="K160" s="201"/>
      <c r="L160" s="35"/>
      <c r="M160" s="202" t="s">
        <v>1</v>
      </c>
      <c r="N160" s="203" t="s">
        <v>41</v>
      </c>
      <c r="O160" s="78"/>
      <c r="P160" s="204">
        <f>O160*H160</f>
        <v>0</v>
      </c>
      <c r="Q160" s="204">
        <v>0.00018000000000000001</v>
      </c>
      <c r="R160" s="204">
        <f>Q160*H160</f>
        <v>0.060480000000000006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218</v>
      </c>
      <c r="AT160" s="206" t="s">
        <v>203</v>
      </c>
      <c r="AU160" s="206" t="s">
        <v>115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218</v>
      </c>
      <c r="BM160" s="206" t="s">
        <v>406</v>
      </c>
    </row>
    <row r="161" s="2" customFormat="1" ht="24.15" customHeight="1">
      <c r="A161" s="34"/>
      <c r="B161" s="160"/>
      <c r="C161" s="219" t="s">
        <v>407</v>
      </c>
      <c r="D161" s="219" t="s">
        <v>237</v>
      </c>
      <c r="E161" s="220" t="s">
        <v>408</v>
      </c>
      <c r="F161" s="221" t="s">
        <v>409</v>
      </c>
      <c r="G161" s="222" t="s">
        <v>272</v>
      </c>
      <c r="H161" s="223">
        <v>342.72000000000003</v>
      </c>
      <c r="I161" s="224"/>
      <c r="J161" s="225">
        <f>ROUND(I161*H161,2)</f>
        <v>0</v>
      </c>
      <c r="K161" s="226"/>
      <c r="L161" s="227"/>
      <c r="M161" s="228" t="s">
        <v>1</v>
      </c>
      <c r="N161" s="229" t="s">
        <v>41</v>
      </c>
      <c r="O161" s="78"/>
      <c r="P161" s="204">
        <f>O161*H161</f>
        <v>0</v>
      </c>
      <c r="Q161" s="204">
        <v>0.0012899999999999999</v>
      </c>
      <c r="R161" s="204">
        <f>Q161*H161</f>
        <v>0.44210880000000002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241</v>
      </c>
      <c r="AT161" s="206" t="s">
        <v>237</v>
      </c>
      <c r="AU161" s="206" t="s">
        <v>115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218</v>
      </c>
      <c r="BM161" s="206" t="s">
        <v>410</v>
      </c>
    </row>
    <row r="162" s="2" customFormat="1" ht="24.15" customHeight="1">
      <c r="A162" s="34"/>
      <c r="B162" s="160"/>
      <c r="C162" s="194" t="s">
        <v>411</v>
      </c>
      <c r="D162" s="194" t="s">
        <v>203</v>
      </c>
      <c r="E162" s="195" t="s">
        <v>412</v>
      </c>
      <c r="F162" s="196" t="s">
        <v>413</v>
      </c>
      <c r="G162" s="197" t="s">
        <v>272</v>
      </c>
      <c r="H162" s="198">
        <v>336</v>
      </c>
      <c r="I162" s="199"/>
      <c r="J162" s="200">
        <f>ROUND(I162*H162,2)</f>
        <v>0</v>
      </c>
      <c r="K162" s="201"/>
      <c r="L162" s="35"/>
      <c r="M162" s="202" t="s">
        <v>1</v>
      </c>
      <c r="N162" s="203" t="s">
        <v>41</v>
      </c>
      <c r="O162" s="78"/>
      <c r="P162" s="204">
        <f>O162*H162</f>
        <v>0</v>
      </c>
      <c r="Q162" s="204">
        <v>0.031</v>
      </c>
      <c r="R162" s="204">
        <f>Q162*H162</f>
        <v>10.416</v>
      </c>
      <c r="S162" s="204">
        <v>0</v>
      </c>
      <c r="T162" s="205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6" t="s">
        <v>218</v>
      </c>
      <c r="AT162" s="206" t="s">
        <v>203</v>
      </c>
      <c r="AU162" s="206" t="s">
        <v>115</v>
      </c>
      <c r="AY162" s="15" t="s">
        <v>202</v>
      </c>
      <c r="BE162" s="207">
        <f>IF(N162="základná",J162,0)</f>
        <v>0</v>
      </c>
      <c r="BF162" s="207">
        <f>IF(N162="znížená",J162,0)</f>
        <v>0</v>
      </c>
      <c r="BG162" s="207">
        <f>IF(N162="zákl. prenesená",J162,0)</f>
        <v>0</v>
      </c>
      <c r="BH162" s="207">
        <f>IF(N162="zníž. prenesená",J162,0)</f>
        <v>0</v>
      </c>
      <c r="BI162" s="207">
        <f>IF(N162="nulová",J162,0)</f>
        <v>0</v>
      </c>
      <c r="BJ162" s="15" t="s">
        <v>115</v>
      </c>
      <c r="BK162" s="207">
        <f>ROUND(I162*H162,2)</f>
        <v>0</v>
      </c>
      <c r="BL162" s="15" t="s">
        <v>218</v>
      </c>
      <c r="BM162" s="206" t="s">
        <v>414</v>
      </c>
    </row>
    <row r="163" s="2" customFormat="1" ht="33" customHeight="1">
      <c r="A163" s="34"/>
      <c r="B163" s="160"/>
      <c r="C163" s="194" t="s">
        <v>415</v>
      </c>
      <c r="D163" s="194" t="s">
        <v>203</v>
      </c>
      <c r="E163" s="195" t="s">
        <v>416</v>
      </c>
      <c r="F163" s="196" t="s">
        <v>417</v>
      </c>
      <c r="G163" s="197" t="s">
        <v>268</v>
      </c>
      <c r="H163" s="198">
        <v>1320</v>
      </c>
      <c r="I163" s="199"/>
      <c r="J163" s="200">
        <f>ROUND(I163*H163,2)</f>
        <v>0</v>
      </c>
      <c r="K163" s="201"/>
      <c r="L163" s="35"/>
      <c r="M163" s="202" t="s">
        <v>1</v>
      </c>
      <c r="N163" s="203" t="s">
        <v>41</v>
      </c>
      <c r="O163" s="78"/>
      <c r="P163" s="204">
        <f>O163*H163</f>
        <v>0</v>
      </c>
      <c r="Q163" s="204">
        <v>0</v>
      </c>
      <c r="R163" s="204">
        <f>Q163*H163</f>
        <v>0</v>
      </c>
      <c r="S163" s="204">
        <v>0</v>
      </c>
      <c r="T163" s="20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6" t="s">
        <v>218</v>
      </c>
      <c r="AT163" s="206" t="s">
        <v>203</v>
      </c>
      <c r="AU163" s="206" t="s">
        <v>115</v>
      </c>
      <c r="AY163" s="15" t="s">
        <v>202</v>
      </c>
      <c r="BE163" s="207">
        <f>IF(N163="základná",J163,0)</f>
        <v>0</v>
      </c>
      <c r="BF163" s="207">
        <f>IF(N163="znížená",J163,0)</f>
        <v>0</v>
      </c>
      <c r="BG163" s="207">
        <f>IF(N163="zákl. prenesená",J163,0)</f>
        <v>0</v>
      </c>
      <c r="BH163" s="207">
        <f>IF(N163="zníž. prenesená",J163,0)</f>
        <v>0</v>
      </c>
      <c r="BI163" s="207">
        <f>IF(N163="nulová",J163,0)</f>
        <v>0</v>
      </c>
      <c r="BJ163" s="15" t="s">
        <v>115</v>
      </c>
      <c r="BK163" s="207">
        <f>ROUND(I163*H163,2)</f>
        <v>0</v>
      </c>
      <c r="BL163" s="15" t="s">
        <v>218</v>
      </c>
      <c r="BM163" s="206" t="s">
        <v>418</v>
      </c>
    </row>
    <row r="164" s="2" customFormat="1" ht="24.15" customHeight="1">
      <c r="A164" s="34"/>
      <c r="B164" s="160"/>
      <c r="C164" s="194" t="s">
        <v>419</v>
      </c>
      <c r="D164" s="194" t="s">
        <v>203</v>
      </c>
      <c r="E164" s="195" t="s">
        <v>420</v>
      </c>
      <c r="F164" s="196" t="s">
        <v>421</v>
      </c>
      <c r="G164" s="197" t="s">
        <v>268</v>
      </c>
      <c r="H164" s="198">
        <v>7554</v>
      </c>
      <c r="I164" s="199"/>
      <c r="J164" s="200">
        <f>ROUND(I164*H164,2)</f>
        <v>0</v>
      </c>
      <c r="K164" s="201"/>
      <c r="L164" s="35"/>
      <c r="M164" s="202" t="s">
        <v>1</v>
      </c>
      <c r="N164" s="203" t="s">
        <v>41</v>
      </c>
      <c r="O164" s="78"/>
      <c r="P164" s="204">
        <f>O164*H164</f>
        <v>0</v>
      </c>
      <c r="Q164" s="204">
        <v>0.0028400000000000001</v>
      </c>
      <c r="R164" s="204">
        <f>Q164*H164</f>
        <v>21.45336</v>
      </c>
      <c r="S164" s="204">
        <v>0</v>
      </c>
      <c r="T164" s="20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6" t="s">
        <v>218</v>
      </c>
      <c r="AT164" s="206" t="s">
        <v>203</v>
      </c>
      <c r="AU164" s="206" t="s">
        <v>115</v>
      </c>
      <c r="AY164" s="15" t="s">
        <v>202</v>
      </c>
      <c r="BE164" s="207">
        <f>IF(N164="základná",J164,0)</f>
        <v>0</v>
      </c>
      <c r="BF164" s="207">
        <f>IF(N164="znížená",J164,0)</f>
        <v>0</v>
      </c>
      <c r="BG164" s="207">
        <f>IF(N164="zákl. prenesená",J164,0)</f>
        <v>0</v>
      </c>
      <c r="BH164" s="207">
        <f>IF(N164="zníž. prenesená",J164,0)</f>
        <v>0</v>
      </c>
      <c r="BI164" s="207">
        <f>IF(N164="nulová",J164,0)</f>
        <v>0</v>
      </c>
      <c r="BJ164" s="15" t="s">
        <v>115</v>
      </c>
      <c r="BK164" s="207">
        <f>ROUND(I164*H164,2)</f>
        <v>0</v>
      </c>
      <c r="BL164" s="15" t="s">
        <v>218</v>
      </c>
      <c r="BM164" s="206" t="s">
        <v>422</v>
      </c>
    </row>
    <row r="165" s="11" customFormat="1" ht="22.8" customHeight="1">
      <c r="A165" s="11"/>
      <c r="B165" s="183"/>
      <c r="C165" s="11"/>
      <c r="D165" s="184" t="s">
        <v>74</v>
      </c>
      <c r="E165" s="217" t="s">
        <v>252</v>
      </c>
      <c r="F165" s="217" t="s">
        <v>423</v>
      </c>
      <c r="G165" s="11"/>
      <c r="H165" s="11"/>
      <c r="I165" s="186"/>
      <c r="J165" s="218">
        <f>BK165</f>
        <v>0</v>
      </c>
      <c r="K165" s="11"/>
      <c r="L165" s="183"/>
      <c r="M165" s="188"/>
      <c r="N165" s="189"/>
      <c r="O165" s="189"/>
      <c r="P165" s="190">
        <f>SUM(P166:P173)</f>
        <v>0</v>
      </c>
      <c r="Q165" s="189"/>
      <c r="R165" s="190">
        <f>SUM(R166:R173)</f>
        <v>5511.3587855999995</v>
      </c>
      <c r="S165" s="189"/>
      <c r="T165" s="191">
        <f>SUM(T166:T173)</f>
        <v>0</v>
      </c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R165" s="184" t="s">
        <v>83</v>
      </c>
      <c r="AT165" s="192" t="s">
        <v>74</v>
      </c>
      <c r="AU165" s="192" t="s">
        <v>83</v>
      </c>
      <c r="AY165" s="184" t="s">
        <v>202</v>
      </c>
      <c r="BK165" s="193">
        <f>SUM(BK166:BK173)</f>
        <v>0</v>
      </c>
    </row>
    <row r="166" s="2" customFormat="1" ht="24.15" customHeight="1">
      <c r="A166" s="34"/>
      <c r="B166" s="160"/>
      <c r="C166" s="194" t="s">
        <v>424</v>
      </c>
      <c r="D166" s="194" t="s">
        <v>203</v>
      </c>
      <c r="E166" s="195" t="s">
        <v>425</v>
      </c>
      <c r="F166" s="196" t="s">
        <v>426</v>
      </c>
      <c r="G166" s="197" t="s">
        <v>268</v>
      </c>
      <c r="H166" s="198">
        <v>3777</v>
      </c>
      <c r="I166" s="199"/>
      <c r="J166" s="200">
        <f>ROUND(I166*H166,2)</f>
        <v>0</v>
      </c>
      <c r="K166" s="201"/>
      <c r="L166" s="35"/>
      <c r="M166" s="202" t="s">
        <v>1</v>
      </c>
      <c r="N166" s="203" t="s">
        <v>41</v>
      </c>
      <c r="O166" s="78"/>
      <c r="P166" s="204">
        <f>O166*H166</f>
        <v>0</v>
      </c>
      <c r="Q166" s="204">
        <v>0.71643999999999997</v>
      </c>
      <c r="R166" s="204">
        <f>Q166*H166</f>
        <v>2705.99388</v>
      </c>
      <c r="S166" s="204">
        <v>0</v>
      </c>
      <c r="T166" s="20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6" t="s">
        <v>218</v>
      </c>
      <c r="AT166" s="206" t="s">
        <v>203</v>
      </c>
      <c r="AU166" s="206" t="s">
        <v>115</v>
      </c>
      <c r="AY166" s="15" t="s">
        <v>202</v>
      </c>
      <c r="BE166" s="207">
        <f>IF(N166="základná",J166,0)</f>
        <v>0</v>
      </c>
      <c r="BF166" s="207">
        <f>IF(N166="znížená",J166,0)</f>
        <v>0</v>
      </c>
      <c r="BG166" s="207">
        <f>IF(N166="zákl. prenesená",J166,0)</f>
        <v>0</v>
      </c>
      <c r="BH166" s="207">
        <f>IF(N166="zníž. prenesená",J166,0)</f>
        <v>0</v>
      </c>
      <c r="BI166" s="207">
        <f>IF(N166="nulová",J166,0)</f>
        <v>0</v>
      </c>
      <c r="BJ166" s="15" t="s">
        <v>115</v>
      </c>
      <c r="BK166" s="207">
        <f>ROUND(I166*H166,2)</f>
        <v>0</v>
      </c>
      <c r="BL166" s="15" t="s">
        <v>218</v>
      </c>
      <c r="BM166" s="206" t="s">
        <v>427</v>
      </c>
    </row>
    <row r="167" s="2" customFormat="1" ht="24.15" customHeight="1">
      <c r="A167" s="34"/>
      <c r="B167" s="160"/>
      <c r="C167" s="194" t="s">
        <v>428</v>
      </c>
      <c r="D167" s="194" t="s">
        <v>203</v>
      </c>
      <c r="E167" s="195" t="s">
        <v>429</v>
      </c>
      <c r="F167" s="196" t="s">
        <v>430</v>
      </c>
      <c r="G167" s="197" t="s">
        <v>268</v>
      </c>
      <c r="H167" s="198">
        <v>1320</v>
      </c>
      <c r="I167" s="199"/>
      <c r="J167" s="200">
        <f>ROUND(I167*H167,2)</f>
        <v>0</v>
      </c>
      <c r="K167" s="201"/>
      <c r="L167" s="35"/>
      <c r="M167" s="202" t="s">
        <v>1</v>
      </c>
      <c r="N167" s="203" t="s">
        <v>41</v>
      </c>
      <c r="O167" s="78"/>
      <c r="P167" s="204">
        <f>O167*H167</f>
        <v>0</v>
      </c>
      <c r="Q167" s="204">
        <v>0.57499999999999996</v>
      </c>
      <c r="R167" s="204">
        <f>Q167*H167</f>
        <v>758.99999999999989</v>
      </c>
      <c r="S167" s="204">
        <v>0</v>
      </c>
      <c r="T167" s="20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6" t="s">
        <v>218</v>
      </c>
      <c r="AT167" s="206" t="s">
        <v>203</v>
      </c>
      <c r="AU167" s="206" t="s">
        <v>115</v>
      </c>
      <c r="AY167" s="15" t="s">
        <v>202</v>
      </c>
      <c r="BE167" s="207">
        <f>IF(N167="základná",J167,0)</f>
        <v>0</v>
      </c>
      <c r="BF167" s="207">
        <f>IF(N167="znížená",J167,0)</f>
        <v>0</v>
      </c>
      <c r="BG167" s="207">
        <f>IF(N167="zákl. prenesená",J167,0)</f>
        <v>0</v>
      </c>
      <c r="BH167" s="207">
        <f>IF(N167="zníž. prenesená",J167,0)</f>
        <v>0</v>
      </c>
      <c r="BI167" s="207">
        <f>IF(N167="nulová",J167,0)</f>
        <v>0</v>
      </c>
      <c r="BJ167" s="15" t="s">
        <v>115</v>
      </c>
      <c r="BK167" s="207">
        <f>ROUND(I167*H167,2)</f>
        <v>0</v>
      </c>
      <c r="BL167" s="15" t="s">
        <v>218</v>
      </c>
      <c r="BM167" s="206" t="s">
        <v>431</v>
      </c>
    </row>
    <row r="168" s="2" customFormat="1" ht="37.8" customHeight="1">
      <c r="A168" s="34"/>
      <c r="B168" s="160"/>
      <c r="C168" s="194" t="s">
        <v>432</v>
      </c>
      <c r="D168" s="194" t="s">
        <v>203</v>
      </c>
      <c r="E168" s="195" t="s">
        <v>433</v>
      </c>
      <c r="F168" s="196" t="s">
        <v>434</v>
      </c>
      <c r="G168" s="197" t="s">
        <v>268</v>
      </c>
      <c r="H168" s="198">
        <v>1320</v>
      </c>
      <c r="I168" s="199"/>
      <c r="J168" s="200">
        <f>ROUND(I168*H168,2)</f>
        <v>0</v>
      </c>
      <c r="K168" s="201"/>
      <c r="L168" s="35"/>
      <c r="M168" s="202" t="s">
        <v>1</v>
      </c>
      <c r="N168" s="203" t="s">
        <v>41</v>
      </c>
      <c r="O168" s="78"/>
      <c r="P168" s="204">
        <f>O168*H168</f>
        <v>0</v>
      </c>
      <c r="Q168" s="204">
        <v>0.35913833000000001</v>
      </c>
      <c r="R168" s="204">
        <f>Q168*H168</f>
        <v>474.06259560000001</v>
      </c>
      <c r="S168" s="204">
        <v>0</v>
      </c>
      <c r="T168" s="205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6" t="s">
        <v>218</v>
      </c>
      <c r="AT168" s="206" t="s">
        <v>203</v>
      </c>
      <c r="AU168" s="206" t="s">
        <v>115</v>
      </c>
      <c r="AY168" s="15" t="s">
        <v>202</v>
      </c>
      <c r="BE168" s="207">
        <f>IF(N168="základná",J168,0)</f>
        <v>0</v>
      </c>
      <c r="BF168" s="207">
        <f>IF(N168="znížená",J168,0)</f>
        <v>0</v>
      </c>
      <c r="BG168" s="207">
        <f>IF(N168="zákl. prenesená",J168,0)</f>
        <v>0</v>
      </c>
      <c r="BH168" s="207">
        <f>IF(N168="zníž. prenesená",J168,0)</f>
        <v>0</v>
      </c>
      <c r="BI168" s="207">
        <f>IF(N168="nulová",J168,0)</f>
        <v>0</v>
      </c>
      <c r="BJ168" s="15" t="s">
        <v>115</v>
      </c>
      <c r="BK168" s="207">
        <f>ROUND(I168*H168,2)</f>
        <v>0</v>
      </c>
      <c r="BL168" s="15" t="s">
        <v>218</v>
      </c>
      <c r="BM168" s="206" t="s">
        <v>435</v>
      </c>
    </row>
    <row r="169" s="2" customFormat="1" ht="33" customHeight="1">
      <c r="A169" s="34"/>
      <c r="B169" s="160"/>
      <c r="C169" s="194" t="s">
        <v>436</v>
      </c>
      <c r="D169" s="194" t="s">
        <v>203</v>
      </c>
      <c r="E169" s="195" t="s">
        <v>437</v>
      </c>
      <c r="F169" s="196" t="s">
        <v>438</v>
      </c>
      <c r="G169" s="197" t="s">
        <v>268</v>
      </c>
      <c r="H169" s="198">
        <v>1320</v>
      </c>
      <c r="I169" s="199"/>
      <c r="J169" s="200">
        <f>ROUND(I169*H169,2)</f>
        <v>0</v>
      </c>
      <c r="K169" s="201"/>
      <c r="L169" s="35"/>
      <c r="M169" s="202" t="s">
        <v>1</v>
      </c>
      <c r="N169" s="203" t="s">
        <v>41</v>
      </c>
      <c r="O169" s="78"/>
      <c r="P169" s="204">
        <f>O169*H169</f>
        <v>0</v>
      </c>
      <c r="Q169" s="204">
        <v>0.0058100000000000001</v>
      </c>
      <c r="R169" s="204">
        <f>Q169*H169</f>
        <v>7.6692</v>
      </c>
      <c r="S169" s="204">
        <v>0</v>
      </c>
      <c r="T169" s="205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6" t="s">
        <v>218</v>
      </c>
      <c r="AT169" s="206" t="s">
        <v>203</v>
      </c>
      <c r="AU169" s="206" t="s">
        <v>115</v>
      </c>
      <c r="AY169" s="15" t="s">
        <v>202</v>
      </c>
      <c r="BE169" s="207">
        <f>IF(N169="základná",J169,0)</f>
        <v>0</v>
      </c>
      <c r="BF169" s="207">
        <f>IF(N169="znížená",J169,0)</f>
        <v>0</v>
      </c>
      <c r="BG169" s="207">
        <f>IF(N169="zákl. prenesená",J169,0)</f>
        <v>0</v>
      </c>
      <c r="BH169" s="207">
        <f>IF(N169="zníž. prenesená",J169,0)</f>
        <v>0</v>
      </c>
      <c r="BI169" s="207">
        <f>IF(N169="nulová",J169,0)</f>
        <v>0</v>
      </c>
      <c r="BJ169" s="15" t="s">
        <v>115</v>
      </c>
      <c r="BK169" s="207">
        <f>ROUND(I169*H169,2)</f>
        <v>0</v>
      </c>
      <c r="BL169" s="15" t="s">
        <v>218</v>
      </c>
      <c r="BM169" s="206" t="s">
        <v>439</v>
      </c>
    </row>
    <row r="170" s="2" customFormat="1" ht="33" customHeight="1">
      <c r="A170" s="34"/>
      <c r="B170" s="160"/>
      <c r="C170" s="194" t="s">
        <v>440</v>
      </c>
      <c r="D170" s="194" t="s">
        <v>203</v>
      </c>
      <c r="E170" s="195" t="s">
        <v>441</v>
      </c>
      <c r="F170" s="196" t="s">
        <v>442</v>
      </c>
      <c r="G170" s="197" t="s">
        <v>268</v>
      </c>
      <c r="H170" s="198">
        <v>6417</v>
      </c>
      <c r="I170" s="199"/>
      <c r="J170" s="200">
        <f>ROUND(I170*H170,2)</f>
        <v>0</v>
      </c>
      <c r="K170" s="201"/>
      <c r="L170" s="35"/>
      <c r="M170" s="202" t="s">
        <v>1</v>
      </c>
      <c r="N170" s="203" t="s">
        <v>41</v>
      </c>
      <c r="O170" s="78"/>
      <c r="P170" s="204">
        <f>O170*H170</f>
        <v>0</v>
      </c>
      <c r="Q170" s="204">
        <v>0.00051000000000000004</v>
      </c>
      <c r="R170" s="204">
        <f>Q170*H170</f>
        <v>3.2726700000000002</v>
      </c>
      <c r="S170" s="204">
        <v>0</v>
      </c>
      <c r="T170" s="20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6" t="s">
        <v>218</v>
      </c>
      <c r="AT170" s="206" t="s">
        <v>203</v>
      </c>
      <c r="AU170" s="206" t="s">
        <v>115</v>
      </c>
      <c r="AY170" s="15" t="s">
        <v>202</v>
      </c>
      <c r="BE170" s="207">
        <f>IF(N170="základná",J170,0)</f>
        <v>0</v>
      </c>
      <c r="BF170" s="207">
        <f>IF(N170="znížená",J170,0)</f>
        <v>0</v>
      </c>
      <c r="BG170" s="207">
        <f>IF(N170="zákl. prenesená",J170,0)</f>
        <v>0</v>
      </c>
      <c r="BH170" s="207">
        <f>IF(N170="zníž. prenesená",J170,0)</f>
        <v>0</v>
      </c>
      <c r="BI170" s="207">
        <f>IF(N170="nulová",J170,0)</f>
        <v>0</v>
      </c>
      <c r="BJ170" s="15" t="s">
        <v>115</v>
      </c>
      <c r="BK170" s="207">
        <f>ROUND(I170*H170,2)</f>
        <v>0</v>
      </c>
      <c r="BL170" s="15" t="s">
        <v>218</v>
      </c>
      <c r="BM170" s="206" t="s">
        <v>443</v>
      </c>
    </row>
    <row r="171" s="2" customFormat="1" ht="33" customHeight="1">
      <c r="A171" s="34"/>
      <c r="B171" s="160"/>
      <c r="C171" s="194" t="s">
        <v>444</v>
      </c>
      <c r="D171" s="194" t="s">
        <v>203</v>
      </c>
      <c r="E171" s="195" t="s">
        <v>445</v>
      </c>
      <c r="F171" s="196" t="s">
        <v>446</v>
      </c>
      <c r="G171" s="197" t="s">
        <v>268</v>
      </c>
      <c r="H171" s="198">
        <v>5097</v>
      </c>
      <c r="I171" s="199"/>
      <c r="J171" s="200">
        <f>ROUND(I171*H171,2)</f>
        <v>0</v>
      </c>
      <c r="K171" s="201"/>
      <c r="L171" s="35"/>
      <c r="M171" s="202" t="s">
        <v>1</v>
      </c>
      <c r="N171" s="203" t="s">
        <v>41</v>
      </c>
      <c r="O171" s="78"/>
      <c r="P171" s="204">
        <f>O171*H171</f>
        <v>0</v>
      </c>
      <c r="Q171" s="204">
        <v>0.10373</v>
      </c>
      <c r="R171" s="204">
        <f>Q171*H171</f>
        <v>528.71181000000001</v>
      </c>
      <c r="S171" s="204">
        <v>0</v>
      </c>
      <c r="T171" s="20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6" t="s">
        <v>218</v>
      </c>
      <c r="AT171" s="206" t="s">
        <v>203</v>
      </c>
      <c r="AU171" s="206" t="s">
        <v>115</v>
      </c>
      <c r="AY171" s="15" t="s">
        <v>202</v>
      </c>
      <c r="BE171" s="207">
        <f>IF(N171="základná",J171,0)</f>
        <v>0</v>
      </c>
      <c r="BF171" s="207">
        <f>IF(N171="znížená",J171,0)</f>
        <v>0</v>
      </c>
      <c r="BG171" s="207">
        <f>IF(N171="zákl. prenesená",J171,0)</f>
        <v>0</v>
      </c>
      <c r="BH171" s="207">
        <f>IF(N171="zníž. prenesená",J171,0)</f>
        <v>0</v>
      </c>
      <c r="BI171" s="207">
        <f>IF(N171="nulová",J171,0)</f>
        <v>0</v>
      </c>
      <c r="BJ171" s="15" t="s">
        <v>115</v>
      </c>
      <c r="BK171" s="207">
        <f>ROUND(I171*H171,2)</f>
        <v>0</v>
      </c>
      <c r="BL171" s="15" t="s">
        <v>218</v>
      </c>
      <c r="BM171" s="206" t="s">
        <v>447</v>
      </c>
    </row>
    <row r="172" s="2" customFormat="1" ht="37.8" customHeight="1">
      <c r="A172" s="34"/>
      <c r="B172" s="160"/>
      <c r="C172" s="194" t="s">
        <v>448</v>
      </c>
      <c r="D172" s="194" t="s">
        <v>203</v>
      </c>
      <c r="E172" s="195" t="s">
        <v>449</v>
      </c>
      <c r="F172" s="196" t="s">
        <v>450</v>
      </c>
      <c r="G172" s="197" t="s">
        <v>268</v>
      </c>
      <c r="H172" s="198">
        <v>5097</v>
      </c>
      <c r="I172" s="199"/>
      <c r="J172" s="200">
        <f>ROUND(I172*H172,2)</f>
        <v>0</v>
      </c>
      <c r="K172" s="201"/>
      <c r="L172" s="35"/>
      <c r="M172" s="202" t="s">
        <v>1</v>
      </c>
      <c r="N172" s="203" t="s">
        <v>41</v>
      </c>
      <c r="O172" s="78"/>
      <c r="P172" s="204">
        <f>O172*H172</f>
        <v>0</v>
      </c>
      <c r="Q172" s="204">
        <v>0.15559000000000001</v>
      </c>
      <c r="R172" s="204">
        <f>Q172*H172</f>
        <v>793.04223000000002</v>
      </c>
      <c r="S172" s="204">
        <v>0</v>
      </c>
      <c r="T172" s="20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6" t="s">
        <v>218</v>
      </c>
      <c r="AT172" s="206" t="s">
        <v>203</v>
      </c>
      <c r="AU172" s="206" t="s">
        <v>115</v>
      </c>
      <c r="AY172" s="15" t="s">
        <v>202</v>
      </c>
      <c r="BE172" s="207">
        <f>IF(N172="základná",J172,0)</f>
        <v>0</v>
      </c>
      <c r="BF172" s="207">
        <f>IF(N172="znížená",J172,0)</f>
        <v>0</v>
      </c>
      <c r="BG172" s="207">
        <f>IF(N172="zákl. prenesená",J172,0)</f>
        <v>0</v>
      </c>
      <c r="BH172" s="207">
        <f>IF(N172="zníž. prenesená",J172,0)</f>
        <v>0</v>
      </c>
      <c r="BI172" s="207">
        <f>IF(N172="nulová",J172,0)</f>
        <v>0</v>
      </c>
      <c r="BJ172" s="15" t="s">
        <v>115</v>
      </c>
      <c r="BK172" s="207">
        <f>ROUND(I172*H172,2)</f>
        <v>0</v>
      </c>
      <c r="BL172" s="15" t="s">
        <v>218</v>
      </c>
      <c r="BM172" s="206" t="s">
        <v>451</v>
      </c>
    </row>
    <row r="173" s="2" customFormat="1" ht="33" customHeight="1">
      <c r="A173" s="34"/>
      <c r="B173" s="160"/>
      <c r="C173" s="194" t="s">
        <v>452</v>
      </c>
      <c r="D173" s="194" t="s">
        <v>203</v>
      </c>
      <c r="E173" s="195" t="s">
        <v>453</v>
      </c>
      <c r="F173" s="196" t="s">
        <v>454</v>
      </c>
      <c r="G173" s="197" t="s">
        <v>268</v>
      </c>
      <c r="H173" s="198">
        <v>1320</v>
      </c>
      <c r="I173" s="199"/>
      <c r="J173" s="200">
        <f>ROUND(I173*H173,2)</f>
        <v>0</v>
      </c>
      <c r="K173" s="201"/>
      <c r="L173" s="35"/>
      <c r="M173" s="202" t="s">
        <v>1</v>
      </c>
      <c r="N173" s="203" t="s">
        <v>41</v>
      </c>
      <c r="O173" s="78"/>
      <c r="P173" s="204">
        <f>O173*H173</f>
        <v>0</v>
      </c>
      <c r="Q173" s="204">
        <v>0.18151999999999999</v>
      </c>
      <c r="R173" s="204">
        <f>Q173*H173</f>
        <v>239.60639999999998</v>
      </c>
      <c r="S173" s="204">
        <v>0</v>
      </c>
      <c r="T173" s="20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6" t="s">
        <v>218</v>
      </c>
      <c r="AT173" s="206" t="s">
        <v>203</v>
      </c>
      <c r="AU173" s="206" t="s">
        <v>115</v>
      </c>
      <c r="AY173" s="15" t="s">
        <v>202</v>
      </c>
      <c r="BE173" s="207">
        <f>IF(N173="základná",J173,0)</f>
        <v>0</v>
      </c>
      <c r="BF173" s="207">
        <f>IF(N173="znížená",J173,0)</f>
        <v>0</v>
      </c>
      <c r="BG173" s="207">
        <f>IF(N173="zákl. prenesená",J173,0)</f>
        <v>0</v>
      </c>
      <c r="BH173" s="207">
        <f>IF(N173="zníž. prenesená",J173,0)</f>
        <v>0</v>
      </c>
      <c r="BI173" s="207">
        <f>IF(N173="nulová",J173,0)</f>
        <v>0</v>
      </c>
      <c r="BJ173" s="15" t="s">
        <v>115</v>
      </c>
      <c r="BK173" s="207">
        <f>ROUND(I173*H173,2)</f>
        <v>0</v>
      </c>
      <c r="BL173" s="15" t="s">
        <v>218</v>
      </c>
      <c r="BM173" s="206" t="s">
        <v>455</v>
      </c>
    </row>
    <row r="174" s="11" customFormat="1" ht="22.8" customHeight="1">
      <c r="A174" s="11"/>
      <c r="B174" s="183"/>
      <c r="C174" s="11"/>
      <c r="D174" s="184" t="s">
        <v>74</v>
      </c>
      <c r="E174" s="217" t="s">
        <v>241</v>
      </c>
      <c r="F174" s="217" t="s">
        <v>456</v>
      </c>
      <c r="G174" s="11"/>
      <c r="H174" s="11"/>
      <c r="I174" s="186"/>
      <c r="J174" s="218">
        <f>BK174</f>
        <v>0</v>
      </c>
      <c r="K174" s="11"/>
      <c r="L174" s="183"/>
      <c r="M174" s="188"/>
      <c r="N174" s="189"/>
      <c r="O174" s="189"/>
      <c r="P174" s="190">
        <f>SUM(P175:P180)</f>
        <v>0</v>
      </c>
      <c r="Q174" s="189"/>
      <c r="R174" s="190">
        <f>SUM(R175:R180)</f>
        <v>0.54479999999999995</v>
      </c>
      <c r="S174" s="189"/>
      <c r="T174" s="191">
        <f>SUM(T175:T180)</f>
        <v>0</v>
      </c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R174" s="184" t="s">
        <v>83</v>
      </c>
      <c r="AT174" s="192" t="s">
        <v>74</v>
      </c>
      <c r="AU174" s="192" t="s">
        <v>83</v>
      </c>
      <c r="AY174" s="184" t="s">
        <v>202</v>
      </c>
      <c r="BK174" s="193">
        <f>SUM(BK175:BK180)</f>
        <v>0</v>
      </c>
    </row>
    <row r="175" s="2" customFormat="1" ht="21.75" customHeight="1">
      <c r="A175" s="34"/>
      <c r="B175" s="160"/>
      <c r="C175" s="194" t="s">
        <v>457</v>
      </c>
      <c r="D175" s="194" t="s">
        <v>203</v>
      </c>
      <c r="E175" s="195" t="s">
        <v>458</v>
      </c>
      <c r="F175" s="196" t="s">
        <v>459</v>
      </c>
      <c r="G175" s="197" t="s">
        <v>240</v>
      </c>
      <c r="H175" s="198">
        <v>16</v>
      </c>
      <c r="I175" s="199"/>
      <c r="J175" s="200">
        <f>ROUND(I175*H175,2)</f>
        <v>0</v>
      </c>
      <c r="K175" s="201"/>
      <c r="L175" s="35"/>
      <c r="M175" s="202" t="s">
        <v>1</v>
      </c>
      <c r="N175" s="203" t="s">
        <v>41</v>
      </c>
      <c r="O175" s="78"/>
      <c r="P175" s="204">
        <f>O175*H175</f>
        <v>0</v>
      </c>
      <c r="Q175" s="204">
        <v>2.0000000000000002E-05</v>
      </c>
      <c r="R175" s="204">
        <f>Q175*H175</f>
        <v>0.00032000000000000003</v>
      </c>
      <c r="S175" s="204">
        <v>0</v>
      </c>
      <c r="T175" s="205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6" t="s">
        <v>218</v>
      </c>
      <c r="AT175" s="206" t="s">
        <v>203</v>
      </c>
      <c r="AU175" s="206" t="s">
        <v>115</v>
      </c>
      <c r="AY175" s="15" t="s">
        <v>202</v>
      </c>
      <c r="BE175" s="207">
        <f>IF(N175="základná",J175,0)</f>
        <v>0</v>
      </c>
      <c r="BF175" s="207">
        <f>IF(N175="znížená",J175,0)</f>
        <v>0</v>
      </c>
      <c r="BG175" s="207">
        <f>IF(N175="zákl. prenesená",J175,0)</f>
        <v>0</v>
      </c>
      <c r="BH175" s="207">
        <f>IF(N175="zníž. prenesená",J175,0)</f>
        <v>0</v>
      </c>
      <c r="BI175" s="207">
        <f>IF(N175="nulová",J175,0)</f>
        <v>0</v>
      </c>
      <c r="BJ175" s="15" t="s">
        <v>115</v>
      </c>
      <c r="BK175" s="207">
        <f>ROUND(I175*H175,2)</f>
        <v>0</v>
      </c>
      <c r="BL175" s="15" t="s">
        <v>218</v>
      </c>
      <c r="BM175" s="206" t="s">
        <v>460</v>
      </c>
    </row>
    <row r="176" s="2" customFormat="1" ht="24.15" customHeight="1">
      <c r="A176" s="34"/>
      <c r="B176" s="160"/>
      <c r="C176" s="219" t="s">
        <v>461</v>
      </c>
      <c r="D176" s="219" t="s">
        <v>237</v>
      </c>
      <c r="E176" s="220" t="s">
        <v>462</v>
      </c>
      <c r="F176" s="221" t="s">
        <v>463</v>
      </c>
      <c r="G176" s="222" t="s">
        <v>240</v>
      </c>
      <c r="H176" s="223">
        <v>16</v>
      </c>
      <c r="I176" s="224"/>
      <c r="J176" s="225">
        <f>ROUND(I176*H176,2)</f>
        <v>0</v>
      </c>
      <c r="K176" s="226"/>
      <c r="L176" s="227"/>
      <c r="M176" s="228" t="s">
        <v>1</v>
      </c>
      <c r="N176" s="229" t="s">
        <v>41</v>
      </c>
      <c r="O176" s="78"/>
      <c r="P176" s="204">
        <f>O176*H176</f>
        <v>0</v>
      </c>
      <c r="Q176" s="204">
        <v>0.0092499999999999995</v>
      </c>
      <c r="R176" s="204">
        <f>Q176*H176</f>
        <v>0.14799999999999999</v>
      </c>
      <c r="S176" s="204">
        <v>0</v>
      </c>
      <c r="T176" s="205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6" t="s">
        <v>241</v>
      </c>
      <c r="AT176" s="206" t="s">
        <v>237</v>
      </c>
      <c r="AU176" s="206" t="s">
        <v>115</v>
      </c>
      <c r="AY176" s="15" t="s">
        <v>202</v>
      </c>
      <c r="BE176" s="207">
        <f>IF(N176="základná",J176,0)</f>
        <v>0</v>
      </c>
      <c r="BF176" s="207">
        <f>IF(N176="znížená",J176,0)</f>
        <v>0</v>
      </c>
      <c r="BG176" s="207">
        <f>IF(N176="zákl. prenesená",J176,0)</f>
        <v>0</v>
      </c>
      <c r="BH176" s="207">
        <f>IF(N176="zníž. prenesená",J176,0)</f>
        <v>0</v>
      </c>
      <c r="BI176" s="207">
        <f>IF(N176="nulová",J176,0)</f>
        <v>0</v>
      </c>
      <c r="BJ176" s="15" t="s">
        <v>115</v>
      </c>
      <c r="BK176" s="207">
        <f>ROUND(I176*H176,2)</f>
        <v>0</v>
      </c>
      <c r="BL176" s="15" t="s">
        <v>218</v>
      </c>
      <c r="BM176" s="206" t="s">
        <v>464</v>
      </c>
    </row>
    <row r="177" s="2" customFormat="1" ht="16.5" customHeight="1">
      <c r="A177" s="34"/>
      <c r="B177" s="160"/>
      <c r="C177" s="194" t="s">
        <v>465</v>
      </c>
      <c r="D177" s="194" t="s">
        <v>203</v>
      </c>
      <c r="E177" s="195" t="s">
        <v>466</v>
      </c>
      <c r="F177" s="196" t="s">
        <v>467</v>
      </c>
      <c r="G177" s="197" t="s">
        <v>240</v>
      </c>
      <c r="H177" s="198">
        <v>16</v>
      </c>
      <c r="I177" s="199"/>
      <c r="J177" s="200">
        <f>ROUND(I177*H177,2)</f>
        <v>0</v>
      </c>
      <c r="K177" s="201"/>
      <c r="L177" s="35"/>
      <c r="M177" s="202" t="s">
        <v>1</v>
      </c>
      <c r="N177" s="203" t="s">
        <v>41</v>
      </c>
      <c r="O177" s="78"/>
      <c r="P177" s="204">
        <f>O177*H177</f>
        <v>0</v>
      </c>
      <c r="Q177" s="204">
        <v>2.0000000000000002E-05</v>
      </c>
      <c r="R177" s="204">
        <f>Q177*H177</f>
        <v>0.00032000000000000003</v>
      </c>
      <c r="S177" s="204">
        <v>0</v>
      </c>
      <c r="T177" s="20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6" t="s">
        <v>218</v>
      </c>
      <c r="AT177" s="206" t="s">
        <v>203</v>
      </c>
      <c r="AU177" s="206" t="s">
        <v>115</v>
      </c>
      <c r="AY177" s="15" t="s">
        <v>202</v>
      </c>
      <c r="BE177" s="207">
        <f>IF(N177="základná",J177,0)</f>
        <v>0</v>
      </c>
      <c r="BF177" s="207">
        <f>IF(N177="znížená",J177,0)</f>
        <v>0</v>
      </c>
      <c r="BG177" s="207">
        <f>IF(N177="zákl. prenesená",J177,0)</f>
        <v>0</v>
      </c>
      <c r="BH177" s="207">
        <f>IF(N177="zníž. prenesená",J177,0)</f>
        <v>0</v>
      </c>
      <c r="BI177" s="207">
        <f>IF(N177="nulová",J177,0)</f>
        <v>0</v>
      </c>
      <c r="BJ177" s="15" t="s">
        <v>115</v>
      </c>
      <c r="BK177" s="207">
        <f>ROUND(I177*H177,2)</f>
        <v>0</v>
      </c>
      <c r="BL177" s="15" t="s">
        <v>218</v>
      </c>
      <c r="BM177" s="206" t="s">
        <v>468</v>
      </c>
    </row>
    <row r="178" s="2" customFormat="1" ht="24.15" customHeight="1">
      <c r="A178" s="34"/>
      <c r="B178" s="160"/>
      <c r="C178" s="219" t="s">
        <v>469</v>
      </c>
      <c r="D178" s="219" t="s">
        <v>237</v>
      </c>
      <c r="E178" s="220" t="s">
        <v>470</v>
      </c>
      <c r="F178" s="221" t="s">
        <v>471</v>
      </c>
      <c r="G178" s="222" t="s">
        <v>240</v>
      </c>
      <c r="H178" s="223">
        <v>16</v>
      </c>
      <c r="I178" s="224"/>
      <c r="J178" s="225">
        <f>ROUND(I178*H178,2)</f>
        <v>0</v>
      </c>
      <c r="K178" s="226"/>
      <c r="L178" s="227"/>
      <c r="M178" s="228" t="s">
        <v>1</v>
      </c>
      <c r="N178" s="229" t="s">
        <v>41</v>
      </c>
      <c r="O178" s="78"/>
      <c r="P178" s="204">
        <f>O178*H178</f>
        <v>0</v>
      </c>
      <c r="Q178" s="204">
        <v>0.00124</v>
      </c>
      <c r="R178" s="204">
        <f>Q178*H178</f>
        <v>0.01984</v>
      </c>
      <c r="S178" s="204">
        <v>0</v>
      </c>
      <c r="T178" s="205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6" t="s">
        <v>241</v>
      </c>
      <c r="AT178" s="206" t="s">
        <v>237</v>
      </c>
      <c r="AU178" s="206" t="s">
        <v>115</v>
      </c>
      <c r="AY178" s="15" t="s">
        <v>202</v>
      </c>
      <c r="BE178" s="207">
        <f>IF(N178="základná",J178,0)</f>
        <v>0</v>
      </c>
      <c r="BF178" s="207">
        <f>IF(N178="znížená",J178,0)</f>
        <v>0</v>
      </c>
      <c r="BG178" s="207">
        <f>IF(N178="zákl. prenesená",J178,0)</f>
        <v>0</v>
      </c>
      <c r="BH178" s="207">
        <f>IF(N178="zníž. prenesená",J178,0)</f>
        <v>0</v>
      </c>
      <c r="BI178" s="207">
        <f>IF(N178="nulová",J178,0)</f>
        <v>0</v>
      </c>
      <c r="BJ178" s="15" t="s">
        <v>115</v>
      </c>
      <c r="BK178" s="207">
        <f>ROUND(I178*H178,2)</f>
        <v>0</v>
      </c>
      <c r="BL178" s="15" t="s">
        <v>218</v>
      </c>
      <c r="BM178" s="206" t="s">
        <v>472</v>
      </c>
    </row>
    <row r="179" s="2" customFormat="1" ht="24.15" customHeight="1">
      <c r="A179" s="34"/>
      <c r="B179" s="160"/>
      <c r="C179" s="194" t="s">
        <v>473</v>
      </c>
      <c r="D179" s="194" t="s">
        <v>203</v>
      </c>
      <c r="E179" s="195" t="s">
        <v>474</v>
      </c>
      <c r="F179" s="196" t="s">
        <v>475</v>
      </c>
      <c r="G179" s="197" t="s">
        <v>240</v>
      </c>
      <c r="H179" s="198">
        <v>16</v>
      </c>
      <c r="I179" s="199"/>
      <c r="J179" s="200">
        <f>ROUND(I179*H179,2)</f>
        <v>0</v>
      </c>
      <c r="K179" s="201"/>
      <c r="L179" s="35"/>
      <c r="M179" s="202" t="s">
        <v>1</v>
      </c>
      <c r="N179" s="203" t="s">
        <v>41</v>
      </c>
      <c r="O179" s="78"/>
      <c r="P179" s="204">
        <f>O179*H179</f>
        <v>0</v>
      </c>
      <c r="Q179" s="204">
        <v>2.0000000000000002E-05</v>
      </c>
      <c r="R179" s="204">
        <f>Q179*H179</f>
        <v>0.00032000000000000003</v>
      </c>
      <c r="S179" s="204">
        <v>0</v>
      </c>
      <c r="T179" s="20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6" t="s">
        <v>218</v>
      </c>
      <c r="AT179" s="206" t="s">
        <v>203</v>
      </c>
      <c r="AU179" s="206" t="s">
        <v>115</v>
      </c>
      <c r="AY179" s="15" t="s">
        <v>202</v>
      </c>
      <c r="BE179" s="207">
        <f>IF(N179="základná",J179,0)</f>
        <v>0</v>
      </c>
      <c r="BF179" s="207">
        <f>IF(N179="znížená",J179,0)</f>
        <v>0</v>
      </c>
      <c r="BG179" s="207">
        <f>IF(N179="zákl. prenesená",J179,0)</f>
        <v>0</v>
      </c>
      <c r="BH179" s="207">
        <f>IF(N179="zníž. prenesená",J179,0)</f>
        <v>0</v>
      </c>
      <c r="BI179" s="207">
        <f>IF(N179="nulová",J179,0)</f>
        <v>0</v>
      </c>
      <c r="BJ179" s="15" t="s">
        <v>115</v>
      </c>
      <c r="BK179" s="207">
        <f>ROUND(I179*H179,2)</f>
        <v>0</v>
      </c>
      <c r="BL179" s="15" t="s">
        <v>218</v>
      </c>
      <c r="BM179" s="206" t="s">
        <v>476</v>
      </c>
    </row>
    <row r="180" s="2" customFormat="1" ht="16.5" customHeight="1">
      <c r="A180" s="34"/>
      <c r="B180" s="160"/>
      <c r="C180" s="219" t="s">
        <v>477</v>
      </c>
      <c r="D180" s="219" t="s">
        <v>237</v>
      </c>
      <c r="E180" s="220" t="s">
        <v>478</v>
      </c>
      <c r="F180" s="221" t="s">
        <v>479</v>
      </c>
      <c r="G180" s="222" t="s">
        <v>240</v>
      </c>
      <c r="H180" s="223">
        <v>16</v>
      </c>
      <c r="I180" s="224"/>
      <c r="J180" s="225">
        <f>ROUND(I180*H180,2)</f>
        <v>0</v>
      </c>
      <c r="K180" s="226"/>
      <c r="L180" s="227"/>
      <c r="M180" s="228" t="s">
        <v>1</v>
      </c>
      <c r="N180" s="229" t="s">
        <v>41</v>
      </c>
      <c r="O180" s="78"/>
      <c r="P180" s="204">
        <f>O180*H180</f>
        <v>0</v>
      </c>
      <c r="Q180" s="204">
        <v>0.0235</v>
      </c>
      <c r="R180" s="204">
        <f>Q180*H180</f>
        <v>0.376</v>
      </c>
      <c r="S180" s="204">
        <v>0</v>
      </c>
      <c r="T180" s="205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6" t="s">
        <v>241</v>
      </c>
      <c r="AT180" s="206" t="s">
        <v>237</v>
      </c>
      <c r="AU180" s="206" t="s">
        <v>115</v>
      </c>
      <c r="AY180" s="15" t="s">
        <v>202</v>
      </c>
      <c r="BE180" s="207">
        <f>IF(N180="základná",J180,0)</f>
        <v>0</v>
      </c>
      <c r="BF180" s="207">
        <f>IF(N180="znížená",J180,0)</f>
        <v>0</v>
      </c>
      <c r="BG180" s="207">
        <f>IF(N180="zákl. prenesená",J180,0)</f>
        <v>0</v>
      </c>
      <c r="BH180" s="207">
        <f>IF(N180="zníž. prenesená",J180,0)</f>
        <v>0</v>
      </c>
      <c r="BI180" s="207">
        <f>IF(N180="nulová",J180,0)</f>
        <v>0</v>
      </c>
      <c r="BJ180" s="15" t="s">
        <v>115</v>
      </c>
      <c r="BK180" s="207">
        <f>ROUND(I180*H180,2)</f>
        <v>0</v>
      </c>
      <c r="BL180" s="15" t="s">
        <v>218</v>
      </c>
      <c r="BM180" s="206" t="s">
        <v>480</v>
      </c>
    </row>
    <row r="181" s="11" customFormat="1" ht="22.8" customHeight="1">
      <c r="A181" s="11"/>
      <c r="B181" s="183"/>
      <c r="C181" s="11"/>
      <c r="D181" s="184" t="s">
        <v>74</v>
      </c>
      <c r="E181" s="217" t="s">
        <v>260</v>
      </c>
      <c r="F181" s="217" t="s">
        <v>261</v>
      </c>
      <c r="G181" s="11"/>
      <c r="H181" s="11"/>
      <c r="I181" s="186"/>
      <c r="J181" s="218">
        <f>BK181</f>
        <v>0</v>
      </c>
      <c r="K181" s="11"/>
      <c r="L181" s="183"/>
      <c r="M181" s="188"/>
      <c r="N181" s="189"/>
      <c r="O181" s="189"/>
      <c r="P181" s="190">
        <f>SUM(P182:P197)</f>
        <v>0</v>
      </c>
      <c r="Q181" s="189"/>
      <c r="R181" s="190">
        <f>SUM(R182:R197)</f>
        <v>601.18404438000005</v>
      </c>
      <c r="S181" s="189"/>
      <c r="T181" s="191">
        <f>SUM(T182:T197)</f>
        <v>27.409000000000002</v>
      </c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R181" s="184" t="s">
        <v>83</v>
      </c>
      <c r="AT181" s="192" t="s">
        <v>74</v>
      </c>
      <c r="AU181" s="192" t="s">
        <v>83</v>
      </c>
      <c r="AY181" s="184" t="s">
        <v>202</v>
      </c>
      <c r="BK181" s="193">
        <f>SUM(BK182:BK197)</f>
        <v>0</v>
      </c>
    </row>
    <row r="182" s="2" customFormat="1" ht="33" customHeight="1">
      <c r="A182" s="34"/>
      <c r="B182" s="160"/>
      <c r="C182" s="194" t="s">
        <v>481</v>
      </c>
      <c r="D182" s="194" t="s">
        <v>203</v>
      </c>
      <c r="E182" s="195" t="s">
        <v>482</v>
      </c>
      <c r="F182" s="196" t="s">
        <v>483</v>
      </c>
      <c r="G182" s="197" t="s">
        <v>272</v>
      </c>
      <c r="H182" s="198">
        <v>745</v>
      </c>
      <c r="I182" s="199"/>
      <c r="J182" s="200">
        <f>ROUND(I182*H182,2)</f>
        <v>0</v>
      </c>
      <c r="K182" s="201"/>
      <c r="L182" s="35"/>
      <c r="M182" s="202" t="s">
        <v>1</v>
      </c>
      <c r="N182" s="203" t="s">
        <v>41</v>
      </c>
      <c r="O182" s="78"/>
      <c r="P182" s="204">
        <f>O182*H182</f>
        <v>0</v>
      </c>
      <c r="Q182" s="204">
        <v>0.19843116</v>
      </c>
      <c r="R182" s="204">
        <f>Q182*H182</f>
        <v>147.83121420000001</v>
      </c>
      <c r="S182" s="204">
        <v>0</v>
      </c>
      <c r="T182" s="205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6" t="s">
        <v>218</v>
      </c>
      <c r="AT182" s="206" t="s">
        <v>203</v>
      </c>
      <c r="AU182" s="206" t="s">
        <v>115</v>
      </c>
      <c r="AY182" s="15" t="s">
        <v>202</v>
      </c>
      <c r="BE182" s="207">
        <f>IF(N182="základná",J182,0)</f>
        <v>0</v>
      </c>
      <c r="BF182" s="207">
        <f>IF(N182="znížená",J182,0)</f>
        <v>0</v>
      </c>
      <c r="BG182" s="207">
        <f>IF(N182="zákl. prenesená",J182,0)</f>
        <v>0</v>
      </c>
      <c r="BH182" s="207">
        <f>IF(N182="zníž. prenesená",J182,0)</f>
        <v>0</v>
      </c>
      <c r="BI182" s="207">
        <f>IF(N182="nulová",J182,0)</f>
        <v>0</v>
      </c>
      <c r="BJ182" s="15" t="s">
        <v>115</v>
      </c>
      <c r="BK182" s="207">
        <f>ROUND(I182*H182,2)</f>
        <v>0</v>
      </c>
      <c r="BL182" s="15" t="s">
        <v>218</v>
      </c>
      <c r="BM182" s="206" t="s">
        <v>484</v>
      </c>
    </row>
    <row r="183" s="2" customFormat="1" ht="16.5" customHeight="1">
      <c r="A183" s="34"/>
      <c r="B183" s="160"/>
      <c r="C183" s="219" t="s">
        <v>485</v>
      </c>
      <c r="D183" s="219" t="s">
        <v>237</v>
      </c>
      <c r="E183" s="220" t="s">
        <v>486</v>
      </c>
      <c r="F183" s="221" t="s">
        <v>487</v>
      </c>
      <c r="G183" s="222" t="s">
        <v>240</v>
      </c>
      <c r="H183" s="223">
        <v>752.45000000000005</v>
      </c>
      <c r="I183" s="224"/>
      <c r="J183" s="225">
        <f>ROUND(I183*H183,2)</f>
        <v>0</v>
      </c>
      <c r="K183" s="226"/>
      <c r="L183" s="227"/>
      <c r="M183" s="228" t="s">
        <v>1</v>
      </c>
      <c r="N183" s="229" t="s">
        <v>41</v>
      </c>
      <c r="O183" s="78"/>
      <c r="P183" s="204">
        <f>O183*H183</f>
        <v>0</v>
      </c>
      <c r="Q183" s="204">
        <v>0.085000000000000006</v>
      </c>
      <c r="R183" s="204">
        <f>Q183*H183</f>
        <v>63.958250000000007</v>
      </c>
      <c r="S183" s="204">
        <v>0</v>
      </c>
      <c r="T183" s="205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6" t="s">
        <v>241</v>
      </c>
      <c r="AT183" s="206" t="s">
        <v>237</v>
      </c>
      <c r="AU183" s="206" t="s">
        <v>115</v>
      </c>
      <c r="AY183" s="15" t="s">
        <v>202</v>
      </c>
      <c r="BE183" s="207">
        <f>IF(N183="základná",J183,0)</f>
        <v>0</v>
      </c>
      <c r="BF183" s="207">
        <f>IF(N183="znížená",J183,0)</f>
        <v>0</v>
      </c>
      <c r="BG183" s="207">
        <f>IF(N183="zákl. prenesená",J183,0)</f>
        <v>0</v>
      </c>
      <c r="BH183" s="207">
        <f>IF(N183="zníž. prenesená",J183,0)</f>
        <v>0</v>
      </c>
      <c r="BI183" s="207">
        <f>IF(N183="nulová",J183,0)</f>
        <v>0</v>
      </c>
      <c r="BJ183" s="15" t="s">
        <v>115</v>
      </c>
      <c r="BK183" s="207">
        <f>ROUND(I183*H183,2)</f>
        <v>0</v>
      </c>
      <c r="BL183" s="15" t="s">
        <v>218</v>
      </c>
      <c r="BM183" s="206" t="s">
        <v>488</v>
      </c>
    </row>
    <row r="184" s="2" customFormat="1" ht="37.8" customHeight="1">
      <c r="A184" s="34"/>
      <c r="B184" s="160"/>
      <c r="C184" s="194" t="s">
        <v>489</v>
      </c>
      <c r="D184" s="194" t="s">
        <v>203</v>
      </c>
      <c r="E184" s="195" t="s">
        <v>490</v>
      </c>
      <c r="F184" s="196" t="s">
        <v>491</v>
      </c>
      <c r="G184" s="197" t="s">
        <v>272</v>
      </c>
      <c r="H184" s="198">
        <v>740</v>
      </c>
      <c r="I184" s="199"/>
      <c r="J184" s="200">
        <f>ROUND(I184*H184,2)</f>
        <v>0</v>
      </c>
      <c r="K184" s="201"/>
      <c r="L184" s="35"/>
      <c r="M184" s="202" t="s">
        <v>1</v>
      </c>
      <c r="N184" s="203" t="s">
        <v>41</v>
      </c>
      <c r="O184" s="78"/>
      <c r="P184" s="204">
        <f>O184*H184</f>
        <v>0</v>
      </c>
      <c r="Q184" s="204">
        <v>0.099250000000000005</v>
      </c>
      <c r="R184" s="204">
        <f>Q184*H184</f>
        <v>73.445000000000007</v>
      </c>
      <c r="S184" s="204">
        <v>0</v>
      </c>
      <c r="T184" s="205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6" t="s">
        <v>218</v>
      </c>
      <c r="AT184" s="206" t="s">
        <v>203</v>
      </c>
      <c r="AU184" s="206" t="s">
        <v>115</v>
      </c>
      <c r="AY184" s="15" t="s">
        <v>202</v>
      </c>
      <c r="BE184" s="207">
        <f>IF(N184="základná",J184,0)</f>
        <v>0</v>
      </c>
      <c r="BF184" s="207">
        <f>IF(N184="znížená",J184,0)</f>
        <v>0</v>
      </c>
      <c r="BG184" s="207">
        <f>IF(N184="zákl. prenesená",J184,0)</f>
        <v>0</v>
      </c>
      <c r="BH184" s="207">
        <f>IF(N184="zníž. prenesená",J184,0)</f>
        <v>0</v>
      </c>
      <c r="BI184" s="207">
        <f>IF(N184="nulová",J184,0)</f>
        <v>0</v>
      </c>
      <c r="BJ184" s="15" t="s">
        <v>115</v>
      </c>
      <c r="BK184" s="207">
        <f>ROUND(I184*H184,2)</f>
        <v>0</v>
      </c>
      <c r="BL184" s="15" t="s">
        <v>218</v>
      </c>
      <c r="BM184" s="206" t="s">
        <v>492</v>
      </c>
    </row>
    <row r="185" s="2" customFormat="1" ht="21.75" customHeight="1">
      <c r="A185" s="34"/>
      <c r="B185" s="160"/>
      <c r="C185" s="219" t="s">
        <v>493</v>
      </c>
      <c r="D185" s="219" t="s">
        <v>237</v>
      </c>
      <c r="E185" s="220" t="s">
        <v>494</v>
      </c>
      <c r="F185" s="221" t="s">
        <v>495</v>
      </c>
      <c r="G185" s="222" t="s">
        <v>240</v>
      </c>
      <c r="H185" s="223">
        <v>747.39999999999998</v>
      </c>
      <c r="I185" s="224"/>
      <c r="J185" s="225">
        <f>ROUND(I185*H185,2)</f>
        <v>0</v>
      </c>
      <c r="K185" s="226"/>
      <c r="L185" s="227"/>
      <c r="M185" s="228" t="s">
        <v>1</v>
      </c>
      <c r="N185" s="229" t="s">
        <v>41</v>
      </c>
      <c r="O185" s="78"/>
      <c r="P185" s="204">
        <f>O185*H185</f>
        <v>0</v>
      </c>
      <c r="Q185" s="204">
        <v>0.0235</v>
      </c>
      <c r="R185" s="204">
        <f>Q185*H185</f>
        <v>17.5639</v>
      </c>
      <c r="S185" s="204">
        <v>0</v>
      </c>
      <c r="T185" s="205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6" t="s">
        <v>241</v>
      </c>
      <c r="AT185" s="206" t="s">
        <v>237</v>
      </c>
      <c r="AU185" s="206" t="s">
        <v>115</v>
      </c>
      <c r="AY185" s="15" t="s">
        <v>202</v>
      </c>
      <c r="BE185" s="207">
        <f>IF(N185="základná",J185,0)</f>
        <v>0</v>
      </c>
      <c r="BF185" s="207">
        <f>IF(N185="znížená",J185,0)</f>
        <v>0</v>
      </c>
      <c r="BG185" s="207">
        <f>IF(N185="zákl. prenesená",J185,0)</f>
        <v>0</v>
      </c>
      <c r="BH185" s="207">
        <f>IF(N185="zníž. prenesená",J185,0)</f>
        <v>0</v>
      </c>
      <c r="BI185" s="207">
        <f>IF(N185="nulová",J185,0)</f>
        <v>0</v>
      </c>
      <c r="BJ185" s="15" t="s">
        <v>115</v>
      </c>
      <c r="BK185" s="207">
        <f>ROUND(I185*H185,2)</f>
        <v>0</v>
      </c>
      <c r="BL185" s="15" t="s">
        <v>218</v>
      </c>
      <c r="BM185" s="206" t="s">
        <v>496</v>
      </c>
    </row>
    <row r="186" s="2" customFormat="1" ht="33" customHeight="1">
      <c r="A186" s="34"/>
      <c r="B186" s="160"/>
      <c r="C186" s="194" t="s">
        <v>497</v>
      </c>
      <c r="D186" s="194" t="s">
        <v>203</v>
      </c>
      <c r="E186" s="195" t="s">
        <v>498</v>
      </c>
      <c r="F186" s="196" t="s">
        <v>499</v>
      </c>
      <c r="G186" s="197" t="s">
        <v>362</v>
      </c>
      <c r="H186" s="198">
        <v>134</v>
      </c>
      <c r="I186" s="199"/>
      <c r="J186" s="200">
        <f>ROUND(I186*H186,2)</f>
        <v>0</v>
      </c>
      <c r="K186" s="201"/>
      <c r="L186" s="35"/>
      <c r="M186" s="202" t="s">
        <v>1</v>
      </c>
      <c r="N186" s="203" t="s">
        <v>41</v>
      </c>
      <c r="O186" s="78"/>
      <c r="P186" s="204">
        <f>O186*H186</f>
        <v>0</v>
      </c>
      <c r="Q186" s="204">
        <v>2.2151299999999998</v>
      </c>
      <c r="R186" s="204">
        <f>Q186*H186</f>
        <v>296.82741999999996</v>
      </c>
      <c r="S186" s="204">
        <v>0</v>
      </c>
      <c r="T186" s="205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6" t="s">
        <v>218</v>
      </c>
      <c r="AT186" s="206" t="s">
        <v>203</v>
      </c>
      <c r="AU186" s="206" t="s">
        <v>115</v>
      </c>
      <c r="AY186" s="15" t="s">
        <v>202</v>
      </c>
      <c r="BE186" s="207">
        <f>IF(N186="základná",J186,0)</f>
        <v>0</v>
      </c>
      <c r="BF186" s="207">
        <f>IF(N186="znížená",J186,0)</f>
        <v>0</v>
      </c>
      <c r="BG186" s="207">
        <f>IF(N186="zákl. prenesená",J186,0)</f>
        <v>0</v>
      </c>
      <c r="BH186" s="207">
        <f>IF(N186="zníž. prenesená",J186,0)</f>
        <v>0</v>
      </c>
      <c r="BI186" s="207">
        <f>IF(N186="nulová",J186,0)</f>
        <v>0</v>
      </c>
      <c r="BJ186" s="15" t="s">
        <v>115</v>
      </c>
      <c r="BK186" s="207">
        <f>ROUND(I186*H186,2)</f>
        <v>0</v>
      </c>
      <c r="BL186" s="15" t="s">
        <v>218</v>
      </c>
      <c r="BM186" s="206" t="s">
        <v>500</v>
      </c>
    </row>
    <row r="187" s="2" customFormat="1" ht="24.15" customHeight="1">
      <c r="A187" s="34"/>
      <c r="B187" s="160"/>
      <c r="C187" s="194" t="s">
        <v>501</v>
      </c>
      <c r="D187" s="194" t="s">
        <v>203</v>
      </c>
      <c r="E187" s="195" t="s">
        <v>502</v>
      </c>
      <c r="F187" s="196" t="s">
        <v>503</v>
      </c>
      <c r="G187" s="197" t="s">
        <v>240</v>
      </c>
      <c r="H187" s="198">
        <v>760</v>
      </c>
      <c r="I187" s="199"/>
      <c r="J187" s="200">
        <f>ROUND(I187*H187,2)</f>
        <v>0</v>
      </c>
      <c r="K187" s="201"/>
      <c r="L187" s="35"/>
      <c r="M187" s="202" t="s">
        <v>1</v>
      </c>
      <c r="N187" s="203" t="s">
        <v>41</v>
      </c>
      <c r="O187" s="78"/>
      <c r="P187" s="204">
        <f>O187*H187</f>
        <v>0</v>
      </c>
      <c r="Q187" s="204">
        <v>0.0020200000000000001</v>
      </c>
      <c r="R187" s="204">
        <f>Q187*H187</f>
        <v>1.5352000000000001</v>
      </c>
      <c r="S187" s="204">
        <v>0</v>
      </c>
      <c r="T187" s="205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6" t="s">
        <v>218</v>
      </c>
      <c r="AT187" s="206" t="s">
        <v>203</v>
      </c>
      <c r="AU187" s="206" t="s">
        <v>115</v>
      </c>
      <c r="AY187" s="15" t="s">
        <v>202</v>
      </c>
      <c r="BE187" s="207">
        <f>IF(N187="základná",J187,0)</f>
        <v>0</v>
      </c>
      <c r="BF187" s="207">
        <f>IF(N187="znížená",J187,0)</f>
        <v>0</v>
      </c>
      <c r="BG187" s="207">
        <f>IF(N187="zákl. prenesená",J187,0)</f>
        <v>0</v>
      </c>
      <c r="BH187" s="207">
        <f>IF(N187="zníž. prenesená",J187,0)</f>
        <v>0</v>
      </c>
      <c r="BI187" s="207">
        <f>IF(N187="nulová",J187,0)</f>
        <v>0</v>
      </c>
      <c r="BJ187" s="15" t="s">
        <v>115</v>
      </c>
      <c r="BK187" s="207">
        <f>ROUND(I187*H187,2)</f>
        <v>0</v>
      </c>
      <c r="BL187" s="15" t="s">
        <v>218</v>
      </c>
      <c r="BM187" s="206" t="s">
        <v>504</v>
      </c>
    </row>
    <row r="188" s="2" customFormat="1" ht="21.75" customHeight="1">
      <c r="A188" s="34"/>
      <c r="B188" s="160"/>
      <c r="C188" s="194" t="s">
        <v>505</v>
      </c>
      <c r="D188" s="194" t="s">
        <v>203</v>
      </c>
      <c r="E188" s="195" t="s">
        <v>506</v>
      </c>
      <c r="F188" s="196" t="s">
        <v>507</v>
      </c>
      <c r="G188" s="197" t="s">
        <v>240</v>
      </c>
      <c r="H188" s="198">
        <v>15</v>
      </c>
      <c r="I188" s="199"/>
      <c r="J188" s="200">
        <f>ROUND(I188*H188,2)</f>
        <v>0</v>
      </c>
      <c r="K188" s="201"/>
      <c r="L188" s="35"/>
      <c r="M188" s="202" t="s">
        <v>1</v>
      </c>
      <c r="N188" s="203" t="s">
        <v>41</v>
      </c>
      <c r="O188" s="78"/>
      <c r="P188" s="204">
        <f>O188*H188</f>
        <v>0</v>
      </c>
      <c r="Q188" s="204">
        <v>0</v>
      </c>
      <c r="R188" s="204">
        <f>Q188*H188</f>
        <v>0</v>
      </c>
      <c r="S188" s="204">
        <v>0</v>
      </c>
      <c r="T188" s="205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6" t="s">
        <v>218</v>
      </c>
      <c r="AT188" s="206" t="s">
        <v>203</v>
      </c>
      <c r="AU188" s="206" t="s">
        <v>115</v>
      </c>
      <c r="AY188" s="15" t="s">
        <v>202</v>
      </c>
      <c r="BE188" s="207">
        <f>IF(N188="základná",J188,0)</f>
        <v>0</v>
      </c>
      <c r="BF188" s="207">
        <f>IF(N188="znížená",J188,0)</f>
        <v>0</v>
      </c>
      <c r="BG188" s="207">
        <f>IF(N188="zákl. prenesená",J188,0)</f>
        <v>0</v>
      </c>
      <c r="BH188" s="207">
        <f>IF(N188="zníž. prenesená",J188,0)</f>
        <v>0</v>
      </c>
      <c r="BI188" s="207">
        <f>IF(N188="nulová",J188,0)</f>
        <v>0</v>
      </c>
      <c r="BJ188" s="15" t="s">
        <v>115</v>
      </c>
      <c r="BK188" s="207">
        <f>ROUND(I188*H188,2)</f>
        <v>0</v>
      </c>
      <c r="BL188" s="15" t="s">
        <v>218</v>
      </c>
      <c r="BM188" s="206" t="s">
        <v>508</v>
      </c>
    </row>
    <row r="189" s="2" customFormat="1" ht="24.15" customHeight="1">
      <c r="A189" s="34"/>
      <c r="B189" s="160"/>
      <c r="C189" s="194" t="s">
        <v>509</v>
      </c>
      <c r="D189" s="194" t="s">
        <v>203</v>
      </c>
      <c r="E189" s="195" t="s">
        <v>510</v>
      </c>
      <c r="F189" s="196" t="s">
        <v>511</v>
      </c>
      <c r="G189" s="197" t="s">
        <v>240</v>
      </c>
      <c r="H189" s="198">
        <v>11</v>
      </c>
      <c r="I189" s="199"/>
      <c r="J189" s="200">
        <f>ROUND(I189*H189,2)</f>
        <v>0</v>
      </c>
      <c r="K189" s="201"/>
      <c r="L189" s="35"/>
      <c r="M189" s="202" t="s">
        <v>1</v>
      </c>
      <c r="N189" s="203" t="s">
        <v>41</v>
      </c>
      <c r="O189" s="78"/>
      <c r="P189" s="204">
        <f>O189*H189</f>
        <v>0</v>
      </c>
      <c r="Q189" s="204">
        <v>0.0020963800000000001</v>
      </c>
      <c r="R189" s="204">
        <f>Q189*H189</f>
        <v>0.02306018</v>
      </c>
      <c r="S189" s="204">
        <v>2.4470000000000001</v>
      </c>
      <c r="T189" s="205">
        <f>S189*H189</f>
        <v>26.917000000000002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6" t="s">
        <v>218</v>
      </c>
      <c r="AT189" s="206" t="s">
        <v>203</v>
      </c>
      <c r="AU189" s="206" t="s">
        <v>115</v>
      </c>
      <c r="AY189" s="15" t="s">
        <v>202</v>
      </c>
      <c r="BE189" s="207">
        <f>IF(N189="základná",J189,0)</f>
        <v>0</v>
      </c>
      <c r="BF189" s="207">
        <f>IF(N189="znížená",J189,0)</f>
        <v>0</v>
      </c>
      <c r="BG189" s="207">
        <f>IF(N189="zákl. prenesená",J189,0)</f>
        <v>0</v>
      </c>
      <c r="BH189" s="207">
        <f>IF(N189="zníž. prenesená",J189,0)</f>
        <v>0</v>
      </c>
      <c r="BI189" s="207">
        <f>IF(N189="nulová",J189,0)</f>
        <v>0</v>
      </c>
      <c r="BJ189" s="15" t="s">
        <v>115</v>
      </c>
      <c r="BK189" s="207">
        <f>ROUND(I189*H189,2)</f>
        <v>0</v>
      </c>
      <c r="BL189" s="15" t="s">
        <v>218</v>
      </c>
      <c r="BM189" s="206" t="s">
        <v>512</v>
      </c>
    </row>
    <row r="190" s="2" customFormat="1" ht="16.5" customHeight="1">
      <c r="A190" s="34"/>
      <c r="B190" s="160"/>
      <c r="C190" s="194" t="s">
        <v>513</v>
      </c>
      <c r="D190" s="194" t="s">
        <v>203</v>
      </c>
      <c r="E190" s="195" t="s">
        <v>514</v>
      </c>
      <c r="F190" s="196" t="s">
        <v>515</v>
      </c>
      <c r="G190" s="197" t="s">
        <v>240</v>
      </c>
      <c r="H190" s="198">
        <v>6</v>
      </c>
      <c r="I190" s="199"/>
      <c r="J190" s="200">
        <f>ROUND(I190*H190,2)</f>
        <v>0</v>
      </c>
      <c r="K190" s="201"/>
      <c r="L190" s="35"/>
      <c r="M190" s="202" t="s">
        <v>1</v>
      </c>
      <c r="N190" s="203" t="s">
        <v>41</v>
      </c>
      <c r="O190" s="78"/>
      <c r="P190" s="204">
        <f>O190*H190</f>
        <v>0</v>
      </c>
      <c r="Q190" s="204">
        <v>0</v>
      </c>
      <c r="R190" s="204">
        <f>Q190*H190</f>
        <v>0</v>
      </c>
      <c r="S190" s="204">
        <v>0.082000000000000003</v>
      </c>
      <c r="T190" s="205">
        <f>S190*H190</f>
        <v>0.49199999999999999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6" t="s">
        <v>218</v>
      </c>
      <c r="AT190" s="206" t="s">
        <v>203</v>
      </c>
      <c r="AU190" s="206" t="s">
        <v>115</v>
      </c>
      <c r="AY190" s="15" t="s">
        <v>202</v>
      </c>
      <c r="BE190" s="207">
        <f>IF(N190="základná",J190,0)</f>
        <v>0</v>
      </c>
      <c r="BF190" s="207">
        <f>IF(N190="znížená",J190,0)</f>
        <v>0</v>
      </c>
      <c r="BG190" s="207">
        <f>IF(N190="zákl. prenesená",J190,0)</f>
        <v>0</v>
      </c>
      <c r="BH190" s="207">
        <f>IF(N190="zníž. prenesená",J190,0)</f>
        <v>0</v>
      </c>
      <c r="BI190" s="207">
        <f>IF(N190="nulová",J190,0)</f>
        <v>0</v>
      </c>
      <c r="BJ190" s="15" t="s">
        <v>115</v>
      </c>
      <c r="BK190" s="207">
        <f>ROUND(I190*H190,2)</f>
        <v>0</v>
      </c>
      <c r="BL190" s="15" t="s">
        <v>218</v>
      </c>
      <c r="BM190" s="206" t="s">
        <v>516</v>
      </c>
    </row>
    <row r="191" s="2" customFormat="1" ht="16.5" customHeight="1">
      <c r="A191" s="34"/>
      <c r="B191" s="160"/>
      <c r="C191" s="194" t="s">
        <v>517</v>
      </c>
      <c r="D191" s="194" t="s">
        <v>203</v>
      </c>
      <c r="E191" s="195" t="s">
        <v>518</v>
      </c>
      <c r="F191" s="196" t="s">
        <v>519</v>
      </c>
      <c r="G191" s="197" t="s">
        <v>240</v>
      </c>
      <c r="H191" s="198">
        <v>6</v>
      </c>
      <c r="I191" s="199"/>
      <c r="J191" s="200">
        <f>ROUND(I191*H191,2)</f>
        <v>0</v>
      </c>
      <c r="K191" s="201"/>
      <c r="L191" s="35"/>
      <c r="M191" s="202" t="s">
        <v>1</v>
      </c>
      <c r="N191" s="203" t="s">
        <v>41</v>
      </c>
      <c r="O191" s="78"/>
      <c r="P191" s="204">
        <f>O191*H191</f>
        <v>0</v>
      </c>
      <c r="Q191" s="204">
        <v>0</v>
      </c>
      <c r="R191" s="204">
        <f>Q191*H191</f>
        <v>0</v>
      </c>
      <c r="S191" s="204">
        <v>0</v>
      </c>
      <c r="T191" s="205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6" t="s">
        <v>218</v>
      </c>
      <c r="AT191" s="206" t="s">
        <v>203</v>
      </c>
      <c r="AU191" s="206" t="s">
        <v>115</v>
      </c>
      <c r="AY191" s="15" t="s">
        <v>202</v>
      </c>
      <c r="BE191" s="207">
        <f>IF(N191="základná",J191,0)</f>
        <v>0</v>
      </c>
      <c r="BF191" s="207">
        <f>IF(N191="znížená",J191,0)</f>
        <v>0</v>
      </c>
      <c r="BG191" s="207">
        <f>IF(N191="zákl. prenesená",J191,0)</f>
        <v>0</v>
      </c>
      <c r="BH191" s="207">
        <f>IF(N191="zníž. prenesená",J191,0)</f>
        <v>0</v>
      </c>
      <c r="BI191" s="207">
        <f>IF(N191="nulová",J191,0)</f>
        <v>0</v>
      </c>
      <c r="BJ191" s="15" t="s">
        <v>115</v>
      </c>
      <c r="BK191" s="207">
        <f>ROUND(I191*H191,2)</f>
        <v>0</v>
      </c>
      <c r="BL191" s="15" t="s">
        <v>218</v>
      </c>
      <c r="BM191" s="206" t="s">
        <v>520</v>
      </c>
    </row>
    <row r="192" s="2" customFormat="1" ht="24.15" customHeight="1">
      <c r="A192" s="34"/>
      <c r="B192" s="160"/>
      <c r="C192" s="194" t="s">
        <v>521</v>
      </c>
      <c r="D192" s="194" t="s">
        <v>203</v>
      </c>
      <c r="E192" s="195" t="s">
        <v>522</v>
      </c>
      <c r="F192" s="196" t="s">
        <v>523</v>
      </c>
      <c r="G192" s="197" t="s">
        <v>384</v>
      </c>
      <c r="H192" s="198">
        <v>2862.6889999999999</v>
      </c>
      <c r="I192" s="199"/>
      <c r="J192" s="200">
        <f>ROUND(I192*H192,2)</f>
        <v>0</v>
      </c>
      <c r="K192" s="201"/>
      <c r="L192" s="35"/>
      <c r="M192" s="202" t="s">
        <v>1</v>
      </c>
      <c r="N192" s="203" t="s">
        <v>41</v>
      </c>
      <c r="O192" s="78"/>
      <c r="P192" s="204">
        <f>O192*H192</f>
        <v>0</v>
      </c>
      <c r="Q192" s="204">
        <v>0</v>
      </c>
      <c r="R192" s="204">
        <f>Q192*H192</f>
        <v>0</v>
      </c>
      <c r="S192" s="204">
        <v>0</v>
      </c>
      <c r="T192" s="205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6" t="s">
        <v>218</v>
      </c>
      <c r="AT192" s="206" t="s">
        <v>203</v>
      </c>
      <c r="AU192" s="206" t="s">
        <v>115</v>
      </c>
      <c r="AY192" s="15" t="s">
        <v>202</v>
      </c>
      <c r="BE192" s="207">
        <f>IF(N192="základná",J192,0)</f>
        <v>0</v>
      </c>
      <c r="BF192" s="207">
        <f>IF(N192="znížená",J192,0)</f>
        <v>0</v>
      </c>
      <c r="BG192" s="207">
        <f>IF(N192="zákl. prenesená",J192,0)</f>
        <v>0</v>
      </c>
      <c r="BH192" s="207">
        <f>IF(N192="zníž. prenesená",J192,0)</f>
        <v>0</v>
      </c>
      <c r="BI192" s="207">
        <f>IF(N192="nulová",J192,0)</f>
        <v>0</v>
      </c>
      <c r="BJ192" s="15" t="s">
        <v>115</v>
      </c>
      <c r="BK192" s="207">
        <f>ROUND(I192*H192,2)</f>
        <v>0</v>
      </c>
      <c r="BL192" s="15" t="s">
        <v>218</v>
      </c>
      <c r="BM192" s="206" t="s">
        <v>524</v>
      </c>
    </row>
    <row r="193" s="2" customFormat="1" ht="24.15" customHeight="1">
      <c r="A193" s="34"/>
      <c r="B193" s="160"/>
      <c r="C193" s="194" t="s">
        <v>525</v>
      </c>
      <c r="D193" s="194" t="s">
        <v>203</v>
      </c>
      <c r="E193" s="195" t="s">
        <v>526</v>
      </c>
      <c r="F193" s="196" t="s">
        <v>527</v>
      </c>
      <c r="G193" s="197" t="s">
        <v>384</v>
      </c>
      <c r="H193" s="198">
        <v>54391.091</v>
      </c>
      <c r="I193" s="199"/>
      <c r="J193" s="200">
        <f>ROUND(I193*H193,2)</f>
        <v>0</v>
      </c>
      <c r="K193" s="201"/>
      <c r="L193" s="35"/>
      <c r="M193" s="202" t="s">
        <v>1</v>
      </c>
      <c r="N193" s="203" t="s">
        <v>41</v>
      </c>
      <c r="O193" s="78"/>
      <c r="P193" s="204">
        <f>O193*H193</f>
        <v>0</v>
      </c>
      <c r="Q193" s="204">
        <v>0</v>
      </c>
      <c r="R193" s="204">
        <f>Q193*H193</f>
        <v>0</v>
      </c>
      <c r="S193" s="204">
        <v>0</v>
      </c>
      <c r="T193" s="205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6" t="s">
        <v>218</v>
      </c>
      <c r="AT193" s="206" t="s">
        <v>203</v>
      </c>
      <c r="AU193" s="206" t="s">
        <v>115</v>
      </c>
      <c r="AY193" s="15" t="s">
        <v>202</v>
      </c>
      <c r="BE193" s="207">
        <f>IF(N193="základná",J193,0)</f>
        <v>0</v>
      </c>
      <c r="BF193" s="207">
        <f>IF(N193="znížená",J193,0)</f>
        <v>0</v>
      </c>
      <c r="BG193" s="207">
        <f>IF(N193="zákl. prenesená",J193,0)</f>
        <v>0</v>
      </c>
      <c r="BH193" s="207">
        <f>IF(N193="zníž. prenesená",J193,0)</f>
        <v>0</v>
      </c>
      <c r="BI193" s="207">
        <f>IF(N193="nulová",J193,0)</f>
        <v>0</v>
      </c>
      <c r="BJ193" s="15" t="s">
        <v>115</v>
      </c>
      <c r="BK193" s="207">
        <f>ROUND(I193*H193,2)</f>
        <v>0</v>
      </c>
      <c r="BL193" s="15" t="s">
        <v>218</v>
      </c>
      <c r="BM193" s="206" t="s">
        <v>528</v>
      </c>
    </row>
    <row r="194" s="2" customFormat="1" ht="24.15" customHeight="1">
      <c r="A194" s="34"/>
      <c r="B194" s="160"/>
      <c r="C194" s="194" t="s">
        <v>529</v>
      </c>
      <c r="D194" s="194" t="s">
        <v>203</v>
      </c>
      <c r="E194" s="195" t="s">
        <v>530</v>
      </c>
      <c r="F194" s="196" t="s">
        <v>531</v>
      </c>
      <c r="G194" s="197" t="s">
        <v>384</v>
      </c>
      <c r="H194" s="198">
        <v>2862.6889999999999</v>
      </c>
      <c r="I194" s="199"/>
      <c r="J194" s="200">
        <f>ROUND(I194*H194,2)</f>
        <v>0</v>
      </c>
      <c r="K194" s="201"/>
      <c r="L194" s="35"/>
      <c r="M194" s="202" t="s">
        <v>1</v>
      </c>
      <c r="N194" s="203" t="s">
        <v>41</v>
      </c>
      <c r="O194" s="78"/>
      <c r="P194" s="204">
        <f>O194*H194</f>
        <v>0</v>
      </c>
      <c r="Q194" s="204">
        <v>0</v>
      </c>
      <c r="R194" s="204">
        <f>Q194*H194</f>
        <v>0</v>
      </c>
      <c r="S194" s="204">
        <v>0</v>
      </c>
      <c r="T194" s="205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6" t="s">
        <v>218</v>
      </c>
      <c r="AT194" s="206" t="s">
        <v>203</v>
      </c>
      <c r="AU194" s="206" t="s">
        <v>115</v>
      </c>
      <c r="AY194" s="15" t="s">
        <v>202</v>
      </c>
      <c r="BE194" s="207">
        <f>IF(N194="základná",J194,0)</f>
        <v>0</v>
      </c>
      <c r="BF194" s="207">
        <f>IF(N194="znížená",J194,0)</f>
        <v>0</v>
      </c>
      <c r="BG194" s="207">
        <f>IF(N194="zákl. prenesená",J194,0)</f>
        <v>0</v>
      </c>
      <c r="BH194" s="207">
        <f>IF(N194="zníž. prenesená",J194,0)</f>
        <v>0</v>
      </c>
      <c r="BI194" s="207">
        <f>IF(N194="nulová",J194,0)</f>
        <v>0</v>
      </c>
      <c r="BJ194" s="15" t="s">
        <v>115</v>
      </c>
      <c r="BK194" s="207">
        <f>ROUND(I194*H194,2)</f>
        <v>0</v>
      </c>
      <c r="BL194" s="15" t="s">
        <v>218</v>
      </c>
      <c r="BM194" s="206" t="s">
        <v>532</v>
      </c>
    </row>
    <row r="195" s="2" customFormat="1" ht="24.15" customHeight="1">
      <c r="A195" s="34"/>
      <c r="B195" s="160"/>
      <c r="C195" s="194" t="s">
        <v>533</v>
      </c>
      <c r="D195" s="194" t="s">
        <v>203</v>
      </c>
      <c r="E195" s="195" t="s">
        <v>534</v>
      </c>
      <c r="F195" s="196" t="s">
        <v>535</v>
      </c>
      <c r="G195" s="197" t="s">
        <v>384</v>
      </c>
      <c r="H195" s="198">
        <v>281.839</v>
      </c>
      <c r="I195" s="199"/>
      <c r="J195" s="200">
        <f>ROUND(I195*H195,2)</f>
        <v>0</v>
      </c>
      <c r="K195" s="201"/>
      <c r="L195" s="35"/>
      <c r="M195" s="202" t="s">
        <v>1</v>
      </c>
      <c r="N195" s="203" t="s">
        <v>41</v>
      </c>
      <c r="O195" s="78"/>
      <c r="P195" s="204">
        <f>O195*H195</f>
        <v>0</v>
      </c>
      <c r="Q195" s="204">
        <v>0</v>
      </c>
      <c r="R195" s="204">
        <f>Q195*H195</f>
        <v>0</v>
      </c>
      <c r="S195" s="204">
        <v>0</v>
      </c>
      <c r="T195" s="205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6" t="s">
        <v>218</v>
      </c>
      <c r="AT195" s="206" t="s">
        <v>203</v>
      </c>
      <c r="AU195" s="206" t="s">
        <v>115</v>
      </c>
      <c r="AY195" s="15" t="s">
        <v>202</v>
      </c>
      <c r="BE195" s="207">
        <f>IF(N195="základná",J195,0)</f>
        <v>0</v>
      </c>
      <c r="BF195" s="207">
        <f>IF(N195="znížená",J195,0)</f>
        <v>0</v>
      </c>
      <c r="BG195" s="207">
        <f>IF(N195="zákl. prenesená",J195,0)</f>
        <v>0</v>
      </c>
      <c r="BH195" s="207">
        <f>IF(N195="zníž. prenesená",J195,0)</f>
        <v>0</v>
      </c>
      <c r="BI195" s="207">
        <f>IF(N195="nulová",J195,0)</f>
        <v>0</v>
      </c>
      <c r="BJ195" s="15" t="s">
        <v>115</v>
      </c>
      <c r="BK195" s="207">
        <f>ROUND(I195*H195,2)</f>
        <v>0</v>
      </c>
      <c r="BL195" s="15" t="s">
        <v>218</v>
      </c>
      <c r="BM195" s="206" t="s">
        <v>536</v>
      </c>
    </row>
    <row r="196" s="2" customFormat="1" ht="24.15" customHeight="1">
      <c r="A196" s="34"/>
      <c r="B196" s="160"/>
      <c r="C196" s="194" t="s">
        <v>537</v>
      </c>
      <c r="D196" s="194" t="s">
        <v>203</v>
      </c>
      <c r="E196" s="195" t="s">
        <v>538</v>
      </c>
      <c r="F196" s="196" t="s">
        <v>539</v>
      </c>
      <c r="G196" s="197" t="s">
        <v>384</v>
      </c>
      <c r="H196" s="198">
        <v>957.25</v>
      </c>
      <c r="I196" s="199"/>
      <c r="J196" s="200">
        <f>ROUND(I196*H196,2)</f>
        <v>0</v>
      </c>
      <c r="K196" s="201"/>
      <c r="L196" s="35"/>
      <c r="M196" s="202" t="s">
        <v>1</v>
      </c>
      <c r="N196" s="203" t="s">
        <v>41</v>
      </c>
      <c r="O196" s="78"/>
      <c r="P196" s="204">
        <f>O196*H196</f>
        <v>0</v>
      </c>
      <c r="Q196" s="204">
        <v>0</v>
      </c>
      <c r="R196" s="204">
        <f>Q196*H196</f>
        <v>0</v>
      </c>
      <c r="S196" s="204">
        <v>0</v>
      </c>
      <c r="T196" s="205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6" t="s">
        <v>218</v>
      </c>
      <c r="AT196" s="206" t="s">
        <v>203</v>
      </c>
      <c r="AU196" s="206" t="s">
        <v>115</v>
      </c>
      <c r="AY196" s="15" t="s">
        <v>202</v>
      </c>
      <c r="BE196" s="207">
        <f>IF(N196="základná",J196,0)</f>
        <v>0</v>
      </c>
      <c r="BF196" s="207">
        <f>IF(N196="znížená",J196,0)</f>
        <v>0</v>
      </c>
      <c r="BG196" s="207">
        <f>IF(N196="zákl. prenesená",J196,0)</f>
        <v>0</v>
      </c>
      <c r="BH196" s="207">
        <f>IF(N196="zníž. prenesená",J196,0)</f>
        <v>0</v>
      </c>
      <c r="BI196" s="207">
        <f>IF(N196="nulová",J196,0)</f>
        <v>0</v>
      </c>
      <c r="BJ196" s="15" t="s">
        <v>115</v>
      </c>
      <c r="BK196" s="207">
        <f>ROUND(I196*H196,2)</f>
        <v>0</v>
      </c>
      <c r="BL196" s="15" t="s">
        <v>218</v>
      </c>
      <c r="BM196" s="206" t="s">
        <v>540</v>
      </c>
    </row>
    <row r="197" s="2" customFormat="1" ht="24.15" customHeight="1">
      <c r="A197" s="34"/>
      <c r="B197" s="160"/>
      <c r="C197" s="194" t="s">
        <v>541</v>
      </c>
      <c r="D197" s="194" t="s">
        <v>203</v>
      </c>
      <c r="E197" s="195" t="s">
        <v>542</v>
      </c>
      <c r="F197" s="196" t="s">
        <v>543</v>
      </c>
      <c r="G197" s="197" t="s">
        <v>384</v>
      </c>
      <c r="H197" s="198">
        <v>1623.5999999999999</v>
      </c>
      <c r="I197" s="199"/>
      <c r="J197" s="200">
        <f>ROUND(I197*H197,2)</f>
        <v>0</v>
      </c>
      <c r="K197" s="201"/>
      <c r="L197" s="35"/>
      <c r="M197" s="202" t="s">
        <v>1</v>
      </c>
      <c r="N197" s="203" t="s">
        <v>41</v>
      </c>
      <c r="O197" s="78"/>
      <c r="P197" s="204">
        <f>O197*H197</f>
        <v>0</v>
      </c>
      <c r="Q197" s="204">
        <v>0</v>
      </c>
      <c r="R197" s="204">
        <f>Q197*H197</f>
        <v>0</v>
      </c>
      <c r="S197" s="204">
        <v>0</v>
      </c>
      <c r="T197" s="205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6" t="s">
        <v>218</v>
      </c>
      <c r="AT197" s="206" t="s">
        <v>203</v>
      </c>
      <c r="AU197" s="206" t="s">
        <v>115</v>
      </c>
      <c r="AY197" s="15" t="s">
        <v>202</v>
      </c>
      <c r="BE197" s="207">
        <f>IF(N197="základná",J197,0)</f>
        <v>0</v>
      </c>
      <c r="BF197" s="207">
        <f>IF(N197="znížená",J197,0)</f>
        <v>0</v>
      </c>
      <c r="BG197" s="207">
        <f>IF(N197="zákl. prenesená",J197,0)</f>
        <v>0</v>
      </c>
      <c r="BH197" s="207">
        <f>IF(N197="zníž. prenesená",J197,0)</f>
        <v>0</v>
      </c>
      <c r="BI197" s="207">
        <f>IF(N197="nulová",J197,0)</f>
        <v>0</v>
      </c>
      <c r="BJ197" s="15" t="s">
        <v>115</v>
      </c>
      <c r="BK197" s="207">
        <f>ROUND(I197*H197,2)</f>
        <v>0</v>
      </c>
      <c r="BL197" s="15" t="s">
        <v>218</v>
      </c>
      <c r="BM197" s="206" t="s">
        <v>544</v>
      </c>
    </row>
    <row r="198" s="11" customFormat="1" ht="22.8" customHeight="1">
      <c r="A198" s="11"/>
      <c r="B198" s="183"/>
      <c r="C198" s="11"/>
      <c r="D198" s="184" t="s">
        <v>74</v>
      </c>
      <c r="E198" s="217" t="s">
        <v>545</v>
      </c>
      <c r="F198" s="217" t="s">
        <v>546</v>
      </c>
      <c r="G198" s="11"/>
      <c r="H198" s="11"/>
      <c r="I198" s="186"/>
      <c r="J198" s="218">
        <f>BK198</f>
        <v>0</v>
      </c>
      <c r="K198" s="11"/>
      <c r="L198" s="183"/>
      <c r="M198" s="188"/>
      <c r="N198" s="189"/>
      <c r="O198" s="189"/>
      <c r="P198" s="190">
        <f>SUM(P199:P200)</f>
        <v>0</v>
      </c>
      <c r="Q198" s="189"/>
      <c r="R198" s="190">
        <f>SUM(R199:R200)</f>
        <v>0</v>
      </c>
      <c r="S198" s="189"/>
      <c r="T198" s="191">
        <f>SUM(T199:T200)</f>
        <v>0</v>
      </c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R198" s="184" t="s">
        <v>83</v>
      </c>
      <c r="AT198" s="192" t="s">
        <v>74</v>
      </c>
      <c r="AU198" s="192" t="s">
        <v>83</v>
      </c>
      <c r="AY198" s="184" t="s">
        <v>202</v>
      </c>
      <c r="BK198" s="193">
        <f>SUM(BK199:BK200)</f>
        <v>0</v>
      </c>
    </row>
    <row r="199" s="2" customFormat="1" ht="33" customHeight="1">
      <c r="A199" s="34"/>
      <c r="B199" s="160"/>
      <c r="C199" s="194" t="s">
        <v>547</v>
      </c>
      <c r="D199" s="194" t="s">
        <v>203</v>
      </c>
      <c r="E199" s="195" t="s">
        <v>548</v>
      </c>
      <c r="F199" s="196" t="s">
        <v>549</v>
      </c>
      <c r="G199" s="197" t="s">
        <v>384</v>
      </c>
      <c r="H199" s="198">
        <v>5239.5050000000001</v>
      </c>
      <c r="I199" s="199"/>
      <c r="J199" s="200">
        <f>ROUND(I199*H199,2)</f>
        <v>0</v>
      </c>
      <c r="K199" s="201"/>
      <c r="L199" s="35"/>
      <c r="M199" s="202" t="s">
        <v>1</v>
      </c>
      <c r="N199" s="203" t="s">
        <v>41</v>
      </c>
      <c r="O199" s="78"/>
      <c r="P199" s="204">
        <f>O199*H199</f>
        <v>0</v>
      </c>
      <c r="Q199" s="204">
        <v>0</v>
      </c>
      <c r="R199" s="204">
        <f>Q199*H199</f>
        <v>0</v>
      </c>
      <c r="S199" s="204">
        <v>0</v>
      </c>
      <c r="T199" s="205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6" t="s">
        <v>218</v>
      </c>
      <c r="AT199" s="206" t="s">
        <v>203</v>
      </c>
      <c r="AU199" s="206" t="s">
        <v>115</v>
      </c>
      <c r="AY199" s="15" t="s">
        <v>202</v>
      </c>
      <c r="BE199" s="207">
        <f>IF(N199="základná",J199,0)</f>
        <v>0</v>
      </c>
      <c r="BF199" s="207">
        <f>IF(N199="znížená",J199,0)</f>
        <v>0</v>
      </c>
      <c r="BG199" s="207">
        <f>IF(N199="zákl. prenesená",J199,0)</f>
        <v>0</v>
      </c>
      <c r="BH199" s="207">
        <f>IF(N199="zníž. prenesená",J199,0)</f>
        <v>0</v>
      </c>
      <c r="BI199" s="207">
        <f>IF(N199="nulová",J199,0)</f>
        <v>0</v>
      </c>
      <c r="BJ199" s="15" t="s">
        <v>115</v>
      </c>
      <c r="BK199" s="207">
        <f>ROUND(I199*H199,2)</f>
        <v>0</v>
      </c>
      <c r="BL199" s="15" t="s">
        <v>218</v>
      </c>
      <c r="BM199" s="206" t="s">
        <v>550</v>
      </c>
    </row>
    <row r="200" s="2" customFormat="1" ht="44.25" customHeight="1">
      <c r="A200" s="34"/>
      <c r="B200" s="160"/>
      <c r="C200" s="194" t="s">
        <v>551</v>
      </c>
      <c r="D200" s="194" t="s">
        <v>203</v>
      </c>
      <c r="E200" s="195" t="s">
        <v>552</v>
      </c>
      <c r="F200" s="196" t="s">
        <v>553</v>
      </c>
      <c r="G200" s="197" t="s">
        <v>384</v>
      </c>
      <c r="H200" s="198">
        <v>5238.7219999999998</v>
      </c>
      <c r="I200" s="199"/>
      <c r="J200" s="200">
        <f>ROUND(I200*H200,2)</f>
        <v>0</v>
      </c>
      <c r="K200" s="201"/>
      <c r="L200" s="35"/>
      <c r="M200" s="208" t="s">
        <v>1</v>
      </c>
      <c r="N200" s="209" t="s">
        <v>41</v>
      </c>
      <c r="O200" s="210"/>
      <c r="P200" s="211">
        <f>O200*H200</f>
        <v>0</v>
      </c>
      <c r="Q200" s="211">
        <v>0</v>
      </c>
      <c r="R200" s="211">
        <f>Q200*H200</f>
        <v>0</v>
      </c>
      <c r="S200" s="211">
        <v>0</v>
      </c>
      <c r="T200" s="212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6" t="s">
        <v>218</v>
      </c>
      <c r="AT200" s="206" t="s">
        <v>203</v>
      </c>
      <c r="AU200" s="206" t="s">
        <v>115</v>
      </c>
      <c r="AY200" s="15" t="s">
        <v>202</v>
      </c>
      <c r="BE200" s="207">
        <f>IF(N200="základná",J200,0)</f>
        <v>0</v>
      </c>
      <c r="BF200" s="207">
        <f>IF(N200="znížená",J200,0)</f>
        <v>0</v>
      </c>
      <c r="BG200" s="207">
        <f>IF(N200="zákl. prenesená",J200,0)</f>
        <v>0</v>
      </c>
      <c r="BH200" s="207">
        <f>IF(N200="zníž. prenesená",J200,0)</f>
        <v>0</v>
      </c>
      <c r="BI200" s="207">
        <f>IF(N200="nulová",J200,0)</f>
        <v>0</v>
      </c>
      <c r="BJ200" s="15" t="s">
        <v>115</v>
      </c>
      <c r="BK200" s="207">
        <f>ROUND(I200*H200,2)</f>
        <v>0</v>
      </c>
      <c r="BL200" s="15" t="s">
        <v>218</v>
      </c>
      <c r="BM200" s="206" t="s">
        <v>554</v>
      </c>
    </row>
    <row r="201" s="2" customFormat="1" ht="6.96" customHeight="1">
      <c r="A201" s="34"/>
      <c r="B201" s="61"/>
      <c r="C201" s="62"/>
      <c r="D201" s="62"/>
      <c r="E201" s="62"/>
      <c r="F201" s="62"/>
      <c r="G201" s="62"/>
      <c r="H201" s="62"/>
      <c r="I201" s="62"/>
      <c r="J201" s="62"/>
      <c r="K201" s="62"/>
      <c r="L201" s="35"/>
      <c r="M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</row>
  </sheetData>
  <autoFilter ref="C132:K200"/>
  <mergeCells count="14">
    <mergeCell ref="E7:H7"/>
    <mergeCell ref="E9:H9"/>
    <mergeCell ref="E18:H18"/>
    <mergeCell ref="E27:H27"/>
    <mergeCell ref="E85:H85"/>
    <mergeCell ref="E87:H87"/>
    <mergeCell ref="D107:F107"/>
    <mergeCell ref="D108:F108"/>
    <mergeCell ref="D109:F109"/>
    <mergeCell ref="D110:F110"/>
    <mergeCell ref="D111:F11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93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555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556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J109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ROUND((SUM(BE109:BE116) + SUM(BE136:BE193)),  2)</f>
        <v>0</v>
      </c>
      <c r="G35" s="139"/>
      <c r="H35" s="139"/>
      <c r="I35" s="140">
        <v>0.23000000000000001</v>
      </c>
      <c r="J35" s="138">
        <f>ROUND(((SUM(BE109:BE116) + SUM(BE136:BE193))*I35),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ROUND((SUM(BF109:BF116) + SUM(BF136:BF193)),  2)</f>
        <v>0</v>
      </c>
      <c r="G36" s="34"/>
      <c r="H36" s="34"/>
      <c r="I36" s="142">
        <v>0.23000000000000001</v>
      </c>
      <c r="J36" s="141">
        <f>ROUND(((SUM(BF109:BF116) + SUM(BF136:BF193))*I36),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ROUND((SUM(BG109:BG116) + SUM(BG136:BG193)),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ROUND((SUM(BH109:BH116) + SUM(BH136:BH193)),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ROUND((SUM(BI109:BI116) + SUM(BI136:BI193)),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30" customHeight="1">
      <c r="A87" s="34"/>
      <c r="B87" s="35"/>
      <c r="C87" s="34"/>
      <c r="D87" s="34"/>
      <c r="E87" s="68" t="str">
        <f>E9</f>
        <v>SO102 - LETNÁ ULICA – STAVEBNÉ ÚPRAVY NAPOJENIE NA WATSONOVU U.L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J136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177</v>
      </c>
      <c r="E97" s="156"/>
      <c r="F97" s="156"/>
      <c r="G97" s="156"/>
      <c r="H97" s="156"/>
      <c r="I97" s="156"/>
      <c r="J97" s="157">
        <f>J137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2" customFormat="1" ht="19.92" customHeight="1">
      <c r="A98" s="12"/>
      <c r="B98" s="213"/>
      <c r="C98" s="12"/>
      <c r="D98" s="214" t="s">
        <v>323</v>
      </c>
      <c r="E98" s="215"/>
      <c r="F98" s="215"/>
      <c r="G98" s="215"/>
      <c r="H98" s="215"/>
      <c r="I98" s="215"/>
      <c r="J98" s="216">
        <f>J138</f>
        <v>0</v>
      </c>
      <c r="K98" s="12"/>
      <c r="L98" s="213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idden="1" s="12" customFormat="1" ht="19.92" customHeight="1">
      <c r="A99" s="12"/>
      <c r="B99" s="213"/>
      <c r="C99" s="12"/>
      <c r="D99" s="214" t="s">
        <v>324</v>
      </c>
      <c r="E99" s="215"/>
      <c r="F99" s="215"/>
      <c r="G99" s="215"/>
      <c r="H99" s="215"/>
      <c r="I99" s="215"/>
      <c r="J99" s="216">
        <f>J155</f>
        <v>0</v>
      </c>
      <c r="K99" s="12"/>
      <c r="L99" s="213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idden="1" s="12" customFormat="1" ht="19.92" customHeight="1">
      <c r="A100" s="12"/>
      <c r="B100" s="213"/>
      <c r="C100" s="12"/>
      <c r="D100" s="214" t="s">
        <v>557</v>
      </c>
      <c r="E100" s="215"/>
      <c r="F100" s="215"/>
      <c r="G100" s="215"/>
      <c r="H100" s="215"/>
      <c r="I100" s="215"/>
      <c r="J100" s="216">
        <f>J158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325</v>
      </c>
      <c r="E101" s="215"/>
      <c r="F101" s="215"/>
      <c r="G101" s="215"/>
      <c r="H101" s="215"/>
      <c r="I101" s="215"/>
      <c r="J101" s="216">
        <f>J163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12" customFormat="1" ht="19.92" customHeight="1">
      <c r="A102" s="12"/>
      <c r="B102" s="213"/>
      <c r="C102" s="12"/>
      <c r="D102" s="214" t="s">
        <v>326</v>
      </c>
      <c r="E102" s="215"/>
      <c r="F102" s="215"/>
      <c r="G102" s="215"/>
      <c r="H102" s="215"/>
      <c r="I102" s="215"/>
      <c r="J102" s="216">
        <f>J172</f>
        <v>0</v>
      </c>
      <c r="K102" s="12"/>
      <c r="L102" s="213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hidden="1" s="12" customFormat="1" ht="19.92" customHeight="1">
      <c r="A103" s="12"/>
      <c r="B103" s="213"/>
      <c r="C103" s="12"/>
      <c r="D103" s="214" t="s">
        <v>227</v>
      </c>
      <c r="E103" s="215"/>
      <c r="F103" s="215"/>
      <c r="G103" s="215"/>
      <c r="H103" s="215"/>
      <c r="I103" s="215"/>
      <c r="J103" s="216">
        <f>J175</f>
        <v>0</v>
      </c>
      <c r="K103" s="12"/>
      <c r="L103" s="213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hidden="1" s="12" customFormat="1" ht="19.92" customHeight="1">
      <c r="A104" s="12"/>
      <c r="B104" s="213"/>
      <c r="C104" s="12"/>
      <c r="D104" s="214" t="s">
        <v>327</v>
      </c>
      <c r="E104" s="215"/>
      <c r="F104" s="215"/>
      <c r="G104" s="215"/>
      <c r="H104" s="215"/>
      <c r="I104" s="215"/>
      <c r="J104" s="216">
        <f>J188</f>
        <v>0</v>
      </c>
      <c r="K104" s="12"/>
      <c r="L104" s="213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hidden="1" s="9" customFormat="1" ht="24.96" customHeight="1">
      <c r="A105" s="9"/>
      <c r="B105" s="154"/>
      <c r="C105" s="9"/>
      <c r="D105" s="155" t="s">
        <v>558</v>
      </c>
      <c r="E105" s="156"/>
      <c r="F105" s="156"/>
      <c r="G105" s="156"/>
      <c r="H105" s="156"/>
      <c r="I105" s="156"/>
      <c r="J105" s="157">
        <f>J190</f>
        <v>0</v>
      </c>
      <c r="K105" s="9"/>
      <c r="L105" s="15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2" customFormat="1" ht="19.92" customHeight="1">
      <c r="A106" s="12"/>
      <c r="B106" s="213"/>
      <c r="C106" s="12"/>
      <c r="D106" s="214" t="s">
        <v>559</v>
      </c>
      <c r="E106" s="215"/>
      <c r="F106" s="215"/>
      <c r="G106" s="215"/>
      <c r="H106" s="215"/>
      <c r="I106" s="215"/>
      <c r="J106" s="216">
        <f>J191</f>
        <v>0</v>
      </c>
      <c r="K106" s="12"/>
      <c r="L106" s="213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hidden="1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hidden="1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 s="2" customFormat="1" ht="29.28" customHeight="1">
      <c r="A109" s="34"/>
      <c r="B109" s="35"/>
      <c r="C109" s="153" t="s">
        <v>178</v>
      </c>
      <c r="D109" s="34"/>
      <c r="E109" s="34"/>
      <c r="F109" s="34"/>
      <c r="G109" s="34"/>
      <c r="H109" s="34"/>
      <c r="I109" s="34"/>
      <c r="J109" s="158">
        <f>ROUND(J110 + J111 + J112 + J113 + J114 + J115,2)</f>
        <v>0</v>
      </c>
      <c r="K109" s="34"/>
      <c r="L109" s="56"/>
      <c r="N109" s="159" t="s">
        <v>39</v>
      </c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 s="2" customFormat="1" ht="18" customHeight="1">
      <c r="A110" s="34"/>
      <c r="B110" s="160"/>
      <c r="C110" s="161"/>
      <c r="D110" s="162" t="s">
        <v>228</v>
      </c>
      <c r="E110" s="163"/>
      <c r="F110" s="163"/>
      <c r="G110" s="161"/>
      <c r="H110" s="161"/>
      <c r="I110" s="161"/>
      <c r="J110" s="164">
        <v>0</v>
      </c>
      <c r="K110" s="161"/>
      <c r="L110" s="165"/>
      <c r="M110" s="166"/>
      <c r="N110" s="167" t="s">
        <v>41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180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115</v>
      </c>
      <c r="BK110" s="166"/>
      <c r="BL110" s="166"/>
      <c r="BM110" s="166"/>
    </row>
    <row r="111" hidden="1" s="2" customFormat="1" ht="18" customHeight="1">
      <c r="A111" s="34"/>
      <c r="B111" s="160"/>
      <c r="C111" s="161"/>
      <c r="D111" s="162" t="s">
        <v>229</v>
      </c>
      <c r="E111" s="163"/>
      <c r="F111" s="163"/>
      <c r="G111" s="161"/>
      <c r="H111" s="161"/>
      <c r="I111" s="161"/>
      <c r="J111" s="164">
        <v>0</v>
      </c>
      <c r="K111" s="161"/>
      <c r="L111" s="165"/>
      <c r="M111" s="166"/>
      <c r="N111" s="167" t="s">
        <v>41</v>
      </c>
      <c r="O111" s="166"/>
      <c r="P111" s="166"/>
      <c r="Q111" s="166"/>
      <c r="R111" s="166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8" t="s">
        <v>180</v>
      </c>
      <c r="AZ111" s="166"/>
      <c r="BA111" s="166"/>
      <c r="BB111" s="166"/>
      <c r="BC111" s="166"/>
      <c r="BD111" s="166"/>
      <c r="BE111" s="169">
        <f>IF(N111="základná",J111,0)</f>
        <v>0</v>
      </c>
      <c r="BF111" s="169">
        <f>IF(N111="znížená",J111,0)</f>
        <v>0</v>
      </c>
      <c r="BG111" s="169">
        <f>IF(N111="zákl. prenesená",J111,0)</f>
        <v>0</v>
      </c>
      <c r="BH111" s="169">
        <f>IF(N111="zníž. prenesená",J111,0)</f>
        <v>0</v>
      </c>
      <c r="BI111" s="169">
        <f>IF(N111="nulová",J111,0)</f>
        <v>0</v>
      </c>
      <c r="BJ111" s="168" t="s">
        <v>115</v>
      </c>
      <c r="BK111" s="166"/>
      <c r="BL111" s="166"/>
      <c r="BM111" s="166"/>
    </row>
    <row r="112" hidden="1" s="2" customFormat="1" ht="18" customHeight="1">
      <c r="A112" s="34"/>
      <c r="B112" s="160"/>
      <c r="C112" s="161"/>
      <c r="D112" s="162" t="s">
        <v>230</v>
      </c>
      <c r="E112" s="163"/>
      <c r="F112" s="163"/>
      <c r="G112" s="161"/>
      <c r="H112" s="161"/>
      <c r="I112" s="161"/>
      <c r="J112" s="164">
        <v>0</v>
      </c>
      <c r="K112" s="161"/>
      <c r="L112" s="165"/>
      <c r="M112" s="166"/>
      <c r="N112" s="167" t="s">
        <v>41</v>
      </c>
      <c r="O112" s="166"/>
      <c r="P112" s="166"/>
      <c r="Q112" s="166"/>
      <c r="R112" s="166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8" t="s">
        <v>180</v>
      </c>
      <c r="AZ112" s="166"/>
      <c r="BA112" s="166"/>
      <c r="BB112" s="166"/>
      <c r="BC112" s="166"/>
      <c r="BD112" s="166"/>
      <c r="BE112" s="169">
        <f>IF(N112="základná",J112,0)</f>
        <v>0</v>
      </c>
      <c r="BF112" s="169">
        <f>IF(N112="znížená",J112,0)</f>
        <v>0</v>
      </c>
      <c r="BG112" s="169">
        <f>IF(N112="zákl. prenesená",J112,0)</f>
        <v>0</v>
      </c>
      <c r="BH112" s="169">
        <f>IF(N112="zníž. prenesená",J112,0)</f>
        <v>0</v>
      </c>
      <c r="BI112" s="169">
        <f>IF(N112="nulová",J112,0)</f>
        <v>0</v>
      </c>
      <c r="BJ112" s="168" t="s">
        <v>115</v>
      </c>
      <c r="BK112" s="166"/>
      <c r="BL112" s="166"/>
      <c r="BM112" s="166"/>
    </row>
    <row r="113" hidden="1" s="2" customFormat="1" ht="18" customHeight="1">
      <c r="A113" s="34"/>
      <c r="B113" s="160"/>
      <c r="C113" s="161"/>
      <c r="D113" s="162" t="s">
        <v>231</v>
      </c>
      <c r="E113" s="163"/>
      <c r="F113" s="163"/>
      <c r="G113" s="161"/>
      <c r="H113" s="161"/>
      <c r="I113" s="161"/>
      <c r="J113" s="164">
        <v>0</v>
      </c>
      <c r="K113" s="161"/>
      <c r="L113" s="165"/>
      <c r="M113" s="166"/>
      <c r="N113" s="167" t="s">
        <v>41</v>
      </c>
      <c r="O113" s="166"/>
      <c r="P113" s="166"/>
      <c r="Q113" s="166"/>
      <c r="R113" s="166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6"/>
      <c r="AW113" s="166"/>
      <c r="AX113" s="166"/>
      <c r="AY113" s="168" t="s">
        <v>180</v>
      </c>
      <c r="AZ113" s="166"/>
      <c r="BA113" s="166"/>
      <c r="BB113" s="166"/>
      <c r="BC113" s="166"/>
      <c r="BD113" s="166"/>
      <c r="BE113" s="169">
        <f>IF(N113="základná",J113,0)</f>
        <v>0</v>
      </c>
      <c r="BF113" s="169">
        <f>IF(N113="znížená",J113,0)</f>
        <v>0</v>
      </c>
      <c r="BG113" s="169">
        <f>IF(N113="zákl. prenesená",J113,0)</f>
        <v>0</v>
      </c>
      <c r="BH113" s="169">
        <f>IF(N113="zníž. prenesená",J113,0)</f>
        <v>0</v>
      </c>
      <c r="BI113" s="169">
        <f>IF(N113="nulová",J113,0)</f>
        <v>0</v>
      </c>
      <c r="BJ113" s="168" t="s">
        <v>115</v>
      </c>
      <c r="BK113" s="166"/>
      <c r="BL113" s="166"/>
      <c r="BM113" s="166"/>
    </row>
    <row r="114" hidden="1" s="2" customFormat="1" ht="18" customHeight="1">
      <c r="A114" s="34"/>
      <c r="B114" s="160"/>
      <c r="C114" s="161"/>
      <c r="D114" s="162" t="s">
        <v>232</v>
      </c>
      <c r="E114" s="163"/>
      <c r="F114" s="163"/>
      <c r="G114" s="161"/>
      <c r="H114" s="161"/>
      <c r="I114" s="161"/>
      <c r="J114" s="164">
        <v>0</v>
      </c>
      <c r="K114" s="161"/>
      <c r="L114" s="165"/>
      <c r="M114" s="166"/>
      <c r="N114" s="167" t="s">
        <v>41</v>
      </c>
      <c r="O114" s="166"/>
      <c r="P114" s="166"/>
      <c r="Q114" s="166"/>
      <c r="R114" s="166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8" t="s">
        <v>180</v>
      </c>
      <c r="AZ114" s="166"/>
      <c r="BA114" s="166"/>
      <c r="BB114" s="166"/>
      <c r="BC114" s="166"/>
      <c r="BD114" s="166"/>
      <c r="BE114" s="169">
        <f>IF(N114="základná",J114,0)</f>
        <v>0</v>
      </c>
      <c r="BF114" s="169">
        <f>IF(N114="znížená",J114,0)</f>
        <v>0</v>
      </c>
      <c r="BG114" s="169">
        <f>IF(N114="zákl. prenesená",J114,0)</f>
        <v>0</v>
      </c>
      <c r="BH114" s="169">
        <f>IF(N114="zníž. prenesená",J114,0)</f>
        <v>0</v>
      </c>
      <c r="BI114" s="169">
        <f>IF(N114="nulová",J114,0)</f>
        <v>0</v>
      </c>
      <c r="BJ114" s="168" t="s">
        <v>115</v>
      </c>
      <c r="BK114" s="166"/>
      <c r="BL114" s="166"/>
      <c r="BM114" s="166"/>
    </row>
    <row r="115" hidden="1" s="2" customFormat="1" ht="18" customHeight="1">
      <c r="A115" s="34"/>
      <c r="B115" s="160"/>
      <c r="C115" s="161"/>
      <c r="D115" s="163" t="s">
        <v>185</v>
      </c>
      <c r="E115" s="161"/>
      <c r="F115" s="161"/>
      <c r="G115" s="161"/>
      <c r="H115" s="161"/>
      <c r="I115" s="161"/>
      <c r="J115" s="164">
        <f>ROUND(J30*T115,2)</f>
        <v>0</v>
      </c>
      <c r="K115" s="161"/>
      <c r="L115" s="165"/>
      <c r="M115" s="166"/>
      <c r="N115" s="167" t="s">
        <v>41</v>
      </c>
      <c r="O115" s="166"/>
      <c r="P115" s="166"/>
      <c r="Q115" s="166"/>
      <c r="R115" s="166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8" t="s">
        <v>186</v>
      </c>
      <c r="AZ115" s="166"/>
      <c r="BA115" s="166"/>
      <c r="BB115" s="166"/>
      <c r="BC115" s="166"/>
      <c r="BD115" s="166"/>
      <c r="BE115" s="169">
        <f>IF(N115="základná",J115,0)</f>
        <v>0</v>
      </c>
      <c r="BF115" s="169">
        <f>IF(N115="znížená",J115,0)</f>
        <v>0</v>
      </c>
      <c r="BG115" s="169">
        <f>IF(N115="zákl. prenesená",J115,0)</f>
        <v>0</v>
      </c>
      <c r="BH115" s="169">
        <f>IF(N115="zníž. prenesená",J115,0)</f>
        <v>0</v>
      </c>
      <c r="BI115" s="169">
        <f>IF(N115="nulová",J115,0)</f>
        <v>0</v>
      </c>
      <c r="BJ115" s="168" t="s">
        <v>115</v>
      </c>
      <c r="BK115" s="166"/>
      <c r="BL115" s="166"/>
      <c r="BM115" s="166"/>
    </row>
    <row r="116" hidden="1" s="2" customForma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hidden="1" s="2" customFormat="1" ht="29.28" customHeight="1">
      <c r="A117" s="34"/>
      <c r="B117" s="35"/>
      <c r="C117" s="170" t="s">
        <v>187</v>
      </c>
      <c r="D117" s="143"/>
      <c r="E117" s="143"/>
      <c r="F117" s="143"/>
      <c r="G117" s="143"/>
      <c r="H117" s="143"/>
      <c r="I117" s="143"/>
      <c r="J117" s="171">
        <f>ROUND(J96+J109,2)</f>
        <v>0</v>
      </c>
      <c r="K117" s="143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hidden="1" s="2" customFormat="1" ht="6.96" customHeight="1">
      <c r="A118" s="34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hidden="1"/>
    <row r="120" hidden="1"/>
    <row r="121" hidden="1"/>
    <row r="122" s="2" customFormat="1" ht="6.96" customHeight="1">
      <c r="A122" s="34"/>
      <c r="B122" s="63"/>
      <c r="C122" s="64"/>
      <c r="D122" s="64"/>
      <c r="E122" s="64"/>
      <c r="F122" s="64"/>
      <c r="G122" s="64"/>
      <c r="H122" s="64"/>
      <c r="I122" s="64"/>
      <c r="J122" s="64"/>
      <c r="K122" s="6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4.96" customHeight="1">
      <c r="A123" s="34"/>
      <c r="B123" s="35"/>
      <c r="C123" s="19" t="s">
        <v>188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15</v>
      </c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130" t="str">
        <f>E7</f>
        <v>Tlačiarne – úprava dopravnej infraštruktúry - Mesto Košice</v>
      </c>
      <c r="F126" s="28"/>
      <c r="G126" s="28"/>
      <c r="H126" s="28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168</v>
      </c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30" customHeight="1">
      <c r="A128" s="34"/>
      <c r="B128" s="35"/>
      <c r="C128" s="34"/>
      <c r="D128" s="34"/>
      <c r="E128" s="68" t="str">
        <f>E9</f>
        <v>SO102 - LETNÁ ULICA – STAVEBNÉ ÚPRAVY NAPOJENIE NA WATSONOVU U.L</v>
      </c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19</v>
      </c>
      <c r="D130" s="34"/>
      <c r="E130" s="34"/>
      <c r="F130" s="23" t="str">
        <f>F12</f>
        <v>ul. Letná, Košice</v>
      </c>
      <c r="G130" s="34"/>
      <c r="H130" s="34"/>
      <c r="I130" s="28" t="s">
        <v>21</v>
      </c>
      <c r="J130" s="70" t="str">
        <f>IF(J12="","",J12)</f>
        <v>9. 8. 2026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25.65" customHeight="1">
      <c r="A132" s="34"/>
      <c r="B132" s="35"/>
      <c r="C132" s="28" t="s">
        <v>23</v>
      </c>
      <c r="D132" s="34"/>
      <c r="E132" s="34"/>
      <c r="F132" s="23" t="str">
        <f>E15</f>
        <v>Mesto Košice, Trieda SNP 48/A, 04011 Košice</v>
      </c>
      <c r="G132" s="34"/>
      <c r="H132" s="34"/>
      <c r="I132" s="28" t="s">
        <v>29</v>
      </c>
      <c r="J132" s="32" t="str">
        <f>E21</f>
        <v>d.g.A design graphic architecture s.r.o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5.15" customHeight="1">
      <c r="A133" s="34"/>
      <c r="B133" s="35"/>
      <c r="C133" s="28" t="s">
        <v>27</v>
      </c>
      <c r="D133" s="34"/>
      <c r="E133" s="34"/>
      <c r="F133" s="23" t="str">
        <f>IF(E18="","",E18)</f>
        <v>Vyplň údaj</v>
      </c>
      <c r="G133" s="34"/>
      <c r="H133" s="34"/>
      <c r="I133" s="28" t="s">
        <v>32</v>
      </c>
      <c r="J133" s="32" t="str">
        <f>E24</f>
        <v xml:space="preserve"> 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0.32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10" customFormat="1" ht="29.28" customHeight="1">
      <c r="A135" s="172"/>
      <c r="B135" s="173"/>
      <c r="C135" s="174" t="s">
        <v>189</v>
      </c>
      <c r="D135" s="175" t="s">
        <v>60</v>
      </c>
      <c r="E135" s="175" t="s">
        <v>56</v>
      </c>
      <c r="F135" s="175" t="s">
        <v>57</v>
      </c>
      <c r="G135" s="175" t="s">
        <v>190</v>
      </c>
      <c r="H135" s="175" t="s">
        <v>191</v>
      </c>
      <c r="I135" s="175" t="s">
        <v>192</v>
      </c>
      <c r="J135" s="176" t="s">
        <v>174</v>
      </c>
      <c r="K135" s="177" t="s">
        <v>193</v>
      </c>
      <c r="L135" s="178"/>
      <c r="M135" s="87" t="s">
        <v>1</v>
      </c>
      <c r="N135" s="88" t="s">
        <v>39</v>
      </c>
      <c r="O135" s="88" t="s">
        <v>194</v>
      </c>
      <c r="P135" s="88" t="s">
        <v>195</v>
      </c>
      <c r="Q135" s="88" t="s">
        <v>196</v>
      </c>
      <c r="R135" s="88" t="s">
        <v>197</v>
      </c>
      <c r="S135" s="88" t="s">
        <v>198</v>
      </c>
      <c r="T135" s="89" t="s">
        <v>199</v>
      </c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</row>
    <row r="136" s="2" customFormat="1" ht="22.8" customHeight="1">
      <c r="A136" s="34"/>
      <c r="B136" s="35"/>
      <c r="C136" s="94" t="s">
        <v>170</v>
      </c>
      <c r="D136" s="34"/>
      <c r="E136" s="34"/>
      <c r="F136" s="34"/>
      <c r="G136" s="34"/>
      <c r="H136" s="34"/>
      <c r="I136" s="34"/>
      <c r="J136" s="179">
        <f>BK136</f>
        <v>0</v>
      </c>
      <c r="K136" s="34"/>
      <c r="L136" s="35"/>
      <c r="M136" s="90"/>
      <c r="N136" s="74"/>
      <c r="O136" s="91"/>
      <c r="P136" s="180">
        <f>P137+P190</f>
        <v>0</v>
      </c>
      <c r="Q136" s="91"/>
      <c r="R136" s="180">
        <f>R137+R190</f>
        <v>362.55198002000003</v>
      </c>
      <c r="S136" s="91"/>
      <c r="T136" s="181">
        <f>T137+T190</f>
        <v>473.04149999999998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5" t="s">
        <v>74</v>
      </c>
      <c r="AU136" s="15" t="s">
        <v>176</v>
      </c>
      <c r="BK136" s="182">
        <f>BK137+BK190</f>
        <v>0</v>
      </c>
    </row>
    <row r="137" s="11" customFormat="1" ht="25.92" customHeight="1">
      <c r="A137" s="11"/>
      <c r="B137" s="183"/>
      <c r="C137" s="11"/>
      <c r="D137" s="184" t="s">
        <v>74</v>
      </c>
      <c r="E137" s="185" t="s">
        <v>200</v>
      </c>
      <c r="F137" s="185" t="s">
        <v>201</v>
      </c>
      <c r="G137" s="11"/>
      <c r="H137" s="11"/>
      <c r="I137" s="186"/>
      <c r="J137" s="187">
        <f>BK137</f>
        <v>0</v>
      </c>
      <c r="K137" s="11"/>
      <c r="L137" s="183"/>
      <c r="M137" s="188"/>
      <c r="N137" s="189"/>
      <c r="O137" s="189"/>
      <c r="P137" s="190">
        <f>P138+P155+P158+P163+P172+P175+P188</f>
        <v>0</v>
      </c>
      <c r="Q137" s="189"/>
      <c r="R137" s="190">
        <f>R138+R155+R158+R163+R172+R175+R188</f>
        <v>362.55198002000003</v>
      </c>
      <c r="S137" s="189"/>
      <c r="T137" s="191">
        <f>T138+T155+T158+T163+T172+T175+T188</f>
        <v>473.04149999999998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R137" s="184" t="s">
        <v>83</v>
      </c>
      <c r="AT137" s="192" t="s">
        <v>74</v>
      </c>
      <c r="AU137" s="192" t="s">
        <v>75</v>
      </c>
      <c r="AY137" s="184" t="s">
        <v>202</v>
      </c>
      <c r="BK137" s="193">
        <f>BK138+BK155+BK158+BK163+BK172+BK175+BK188</f>
        <v>0</v>
      </c>
    </row>
    <row r="138" s="11" customFormat="1" ht="22.8" customHeight="1">
      <c r="A138" s="11"/>
      <c r="B138" s="183"/>
      <c r="C138" s="11"/>
      <c r="D138" s="184" t="s">
        <v>74</v>
      </c>
      <c r="E138" s="217" t="s">
        <v>83</v>
      </c>
      <c r="F138" s="217" t="s">
        <v>329</v>
      </c>
      <c r="G138" s="11"/>
      <c r="H138" s="11"/>
      <c r="I138" s="186"/>
      <c r="J138" s="218">
        <f>BK138</f>
        <v>0</v>
      </c>
      <c r="K138" s="11"/>
      <c r="L138" s="183"/>
      <c r="M138" s="188"/>
      <c r="N138" s="189"/>
      <c r="O138" s="189"/>
      <c r="P138" s="190">
        <f>SUM(P139:P154)</f>
        <v>0</v>
      </c>
      <c r="Q138" s="189"/>
      <c r="R138" s="190">
        <f>SUM(R139:R154)</f>
        <v>0.30245422</v>
      </c>
      <c r="S138" s="189"/>
      <c r="T138" s="191">
        <f>SUM(T139:T154)</f>
        <v>468.14749999999998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184" t="s">
        <v>83</v>
      </c>
      <c r="AT138" s="192" t="s">
        <v>74</v>
      </c>
      <c r="AU138" s="192" t="s">
        <v>83</v>
      </c>
      <c r="AY138" s="184" t="s">
        <v>202</v>
      </c>
      <c r="BK138" s="193">
        <f>SUM(BK139:BK154)</f>
        <v>0</v>
      </c>
    </row>
    <row r="139" s="2" customFormat="1" ht="24.15" customHeight="1">
      <c r="A139" s="34"/>
      <c r="B139" s="160"/>
      <c r="C139" s="194" t="s">
        <v>83</v>
      </c>
      <c r="D139" s="194" t="s">
        <v>203</v>
      </c>
      <c r="E139" s="195" t="s">
        <v>560</v>
      </c>
      <c r="F139" s="196" t="s">
        <v>561</v>
      </c>
      <c r="G139" s="197" t="s">
        <v>268</v>
      </c>
      <c r="H139" s="198">
        <v>284</v>
      </c>
      <c r="I139" s="199"/>
      <c r="J139" s="200">
        <f>ROUND(I139*H139,2)</f>
        <v>0</v>
      </c>
      <c r="K139" s="201"/>
      <c r="L139" s="35"/>
      <c r="M139" s="202" t="s">
        <v>1</v>
      </c>
      <c r="N139" s="203" t="s">
        <v>41</v>
      </c>
      <c r="O139" s="78"/>
      <c r="P139" s="204">
        <f>O139*H139</f>
        <v>0</v>
      </c>
      <c r="Q139" s="204">
        <v>0</v>
      </c>
      <c r="R139" s="204">
        <f>Q139*H139</f>
        <v>0</v>
      </c>
      <c r="S139" s="204">
        <v>0.316</v>
      </c>
      <c r="T139" s="205">
        <f>S139*H139</f>
        <v>89.744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218</v>
      </c>
      <c r="AT139" s="206" t="s">
        <v>203</v>
      </c>
      <c r="AU139" s="206" t="s">
        <v>115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218</v>
      </c>
      <c r="BM139" s="206" t="s">
        <v>562</v>
      </c>
    </row>
    <row r="140" s="2" customFormat="1" ht="24.15" customHeight="1">
      <c r="A140" s="34"/>
      <c r="B140" s="160"/>
      <c r="C140" s="194" t="s">
        <v>115</v>
      </c>
      <c r="D140" s="194" t="s">
        <v>203</v>
      </c>
      <c r="E140" s="195" t="s">
        <v>563</v>
      </c>
      <c r="F140" s="196" t="s">
        <v>564</v>
      </c>
      <c r="G140" s="197" t="s">
        <v>362</v>
      </c>
      <c r="H140" s="198">
        <v>78.599999999999994</v>
      </c>
      <c r="I140" s="199"/>
      <c r="J140" s="200">
        <f>ROUND(I140*H140,2)</f>
        <v>0</v>
      </c>
      <c r="K140" s="201"/>
      <c r="L140" s="35"/>
      <c r="M140" s="202" t="s">
        <v>1</v>
      </c>
      <c r="N140" s="203" t="s">
        <v>41</v>
      </c>
      <c r="O140" s="78"/>
      <c r="P140" s="204">
        <f>O140*H140</f>
        <v>0</v>
      </c>
      <c r="Q140" s="204">
        <v>0</v>
      </c>
      <c r="R140" s="204">
        <f>Q140*H140</f>
        <v>0</v>
      </c>
      <c r="S140" s="204">
        <v>1.3</v>
      </c>
      <c r="T140" s="205">
        <f>S140*H140</f>
        <v>102.17999999999999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218</v>
      </c>
      <c r="AT140" s="206" t="s">
        <v>203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218</v>
      </c>
      <c r="BM140" s="206" t="s">
        <v>565</v>
      </c>
    </row>
    <row r="141" s="2" customFormat="1" ht="37.8" customHeight="1">
      <c r="A141" s="34"/>
      <c r="B141" s="160"/>
      <c r="C141" s="194" t="s">
        <v>213</v>
      </c>
      <c r="D141" s="194" t="s">
        <v>203</v>
      </c>
      <c r="E141" s="195" t="s">
        <v>566</v>
      </c>
      <c r="F141" s="196" t="s">
        <v>567</v>
      </c>
      <c r="G141" s="197" t="s">
        <v>268</v>
      </c>
      <c r="H141" s="198">
        <v>759</v>
      </c>
      <c r="I141" s="199"/>
      <c r="J141" s="200">
        <f>ROUND(I141*H141,2)</f>
        <v>0</v>
      </c>
      <c r="K141" s="201"/>
      <c r="L141" s="35"/>
      <c r="M141" s="202" t="s">
        <v>1</v>
      </c>
      <c r="N141" s="203" t="s">
        <v>41</v>
      </c>
      <c r="O141" s="78"/>
      <c r="P141" s="204">
        <f>O141*H141</f>
        <v>0</v>
      </c>
      <c r="Q141" s="204">
        <v>0.00033157999999999999</v>
      </c>
      <c r="R141" s="204">
        <f>Q141*H141</f>
        <v>0.25166921999999997</v>
      </c>
      <c r="S141" s="204">
        <v>0.25</v>
      </c>
      <c r="T141" s="205">
        <f>S141*H141</f>
        <v>189.75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218</v>
      </c>
      <c r="AT141" s="206" t="s">
        <v>203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218</v>
      </c>
      <c r="BM141" s="206" t="s">
        <v>568</v>
      </c>
    </row>
    <row r="142" s="2" customFormat="1" ht="24.15" customHeight="1">
      <c r="A142" s="34"/>
      <c r="B142" s="160"/>
      <c r="C142" s="194" t="s">
        <v>218</v>
      </c>
      <c r="D142" s="194" t="s">
        <v>203</v>
      </c>
      <c r="E142" s="195" t="s">
        <v>569</v>
      </c>
      <c r="F142" s="196" t="s">
        <v>570</v>
      </c>
      <c r="G142" s="197" t="s">
        <v>272</v>
      </c>
      <c r="H142" s="198">
        <v>174.30000000000001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0.14499999999999999</v>
      </c>
      <c r="T142" s="205">
        <f>S142*H142</f>
        <v>25.273499999999999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218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218</v>
      </c>
      <c r="BM142" s="206" t="s">
        <v>571</v>
      </c>
    </row>
    <row r="143" s="2" customFormat="1" ht="24.15" customHeight="1">
      <c r="A143" s="34"/>
      <c r="B143" s="160"/>
      <c r="C143" s="194" t="s">
        <v>252</v>
      </c>
      <c r="D143" s="194" t="s">
        <v>203</v>
      </c>
      <c r="E143" s="195" t="s">
        <v>572</v>
      </c>
      <c r="F143" s="196" t="s">
        <v>573</v>
      </c>
      <c r="G143" s="197" t="s">
        <v>268</v>
      </c>
      <c r="H143" s="198">
        <v>284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</v>
      </c>
      <c r="R143" s="204">
        <f>Q143*H143</f>
        <v>0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218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218</v>
      </c>
      <c r="BM143" s="206" t="s">
        <v>574</v>
      </c>
    </row>
    <row r="144" s="2" customFormat="1" ht="24.15" customHeight="1">
      <c r="A144" s="34"/>
      <c r="B144" s="160"/>
      <c r="C144" s="194" t="s">
        <v>256</v>
      </c>
      <c r="D144" s="194" t="s">
        <v>203</v>
      </c>
      <c r="E144" s="195" t="s">
        <v>575</v>
      </c>
      <c r="F144" s="196" t="s">
        <v>576</v>
      </c>
      <c r="G144" s="197" t="s">
        <v>362</v>
      </c>
      <c r="H144" s="198">
        <v>34</v>
      </c>
      <c r="I144" s="199"/>
      <c r="J144" s="200">
        <f>ROUND(I144*H144,2)</f>
        <v>0</v>
      </c>
      <c r="K144" s="201"/>
      <c r="L144" s="35"/>
      <c r="M144" s="202" t="s">
        <v>1</v>
      </c>
      <c r="N144" s="203" t="s">
        <v>41</v>
      </c>
      <c r="O144" s="78"/>
      <c r="P144" s="204">
        <f>O144*H144</f>
        <v>0</v>
      </c>
      <c r="Q144" s="204">
        <v>0</v>
      </c>
      <c r="R144" s="204">
        <f>Q144*H144</f>
        <v>0</v>
      </c>
      <c r="S144" s="204">
        <v>1.8</v>
      </c>
      <c r="T144" s="205">
        <f>S144*H144</f>
        <v>61.200000000000003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218</v>
      </c>
      <c r="AT144" s="206" t="s">
        <v>203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218</v>
      </c>
      <c r="BM144" s="206" t="s">
        <v>577</v>
      </c>
    </row>
    <row r="145" s="2" customFormat="1" ht="16.5" customHeight="1">
      <c r="A145" s="34"/>
      <c r="B145" s="160"/>
      <c r="C145" s="194" t="s">
        <v>262</v>
      </c>
      <c r="D145" s="194" t="s">
        <v>203</v>
      </c>
      <c r="E145" s="195" t="s">
        <v>578</v>
      </c>
      <c r="F145" s="196" t="s">
        <v>579</v>
      </c>
      <c r="G145" s="197" t="s">
        <v>362</v>
      </c>
      <c r="H145" s="198">
        <v>34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218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218</v>
      </c>
      <c r="BM145" s="206" t="s">
        <v>580</v>
      </c>
    </row>
    <row r="146" s="2" customFormat="1" ht="24.15" customHeight="1">
      <c r="A146" s="34"/>
      <c r="B146" s="160"/>
      <c r="C146" s="194" t="s">
        <v>241</v>
      </c>
      <c r="D146" s="194" t="s">
        <v>203</v>
      </c>
      <c r="E146" s="195" t="s">
        <v>581</v>
      </c>
      <c r="F146" s="196" t="s">
        <v>582</v>
      </c>
      <c r="G146" s="197" t="s">
        <v>583</v>
      </c>
      <c r="H146" s="198">
        <v>34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218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218</v>
      </c>
      <c r="BM146" s="206" t="s">
        <v>584</v>
      </c>
    </row>
    <row r="147" s="2" customFormat="1" ht="24.15" customHeight="1">
      <c r="A147" s="34"/>
      <c r="B147" s="160"/>
      <c r="C147" s="194" t="s">
        <v>260</v>
      </c>
      <c r="D147" s="194" t="s">
        <v>203</v>
      </c>
      <c r="E147" s="195" t="s">
        <v>585</v>
      </c>
      <c r="F147" s="196" t="s">
        <v>586</v>
      </c>
      <c r="G147" s="197" t="s">
        <v>362</v>
      </c>
      <c r="H147" s="198">
        <v>34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218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218</v>
      </c>
      <c r="BM147" s="206" t="s">
        <v>587</v>
      </c>
    </row>
    <row r="148" s="2" customFormat="1" ht="16.5" customHeight="1">
      <c r="A148" s="34"/>
      <c r="B148" s="160"/>
      <c r="C148" s="194" t="s">
        <v>274</v>
      </c>
      <c r="D148" s="194" t="s">
        <v>203</v>
      </c>
      <c r="E148" s="195" t="s">
        <v>588</v>
      </c>
      <c r="F148" s="196" t="s">
        <v>589</v>
      </c>
      <c r="G148" s="197" t="s">
        <v>362</v>
      </c>
      <c r="H148" s="198">
        <v>34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0</v>
      </c>
      <c r="R148" s="204">
        <f>Q148*H148</f>
        <v>0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218</v>
      </c>
      <c r="AT148" s="206" t="s">
        <v>203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218</v>
      </c>
      <c r="BM148" s="206" t="s">
        <v>590</v>
      </c>
    </row>
    <row r="149" s="2" customFormat="1" ht="24.15" customHeight="1">
      <c r="A149" s="34"/>
      <c r="B149" s="160"/>
      <c r="C149" s="194" t="s">
        <v>278</v>
      </c>
      <c r="D149" s="194" t="s">
        <v>203</v>
      </c>
      <c r="E149" s="195" t="s">
        <v>382</v>
      </c>
      <c r="F149" s="196" t="s">
        <v>383</v>
      </c>
      <c r="G149" s="197" t="s">
        <v>384</v>
      </c>
      <c r="H149" s="198">
        <v>61.200000000000003</v>
      </c>
      <c r="I149" s="199"/>
      <c r="J149" s="200">
        <f>ROUND(I149*H149,2)</f>
        <v>0</v>
      </c>
      <c r="K149" s="201"/>
      <c r="L149" s="35"/>
      <c r="M149" s="202" t="s">
        <v>1</v>
      </c>
      <c r="N149" s="203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218</v>
      </c>
      <c r="AT149" s="206" t="s">
        <v>203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218</v>
      </c>
      <c r="BM149" s="206" t="s">
        <v>591</v>
      </c>
    </row>
    <row r="150" s="2" customFormat="1" ht="24.15" customHeight="1">
      <c r="A150" s="34"/>
      <c r="B150" s="160"/>
      <c r="C150" s="194" t="s">
        <v>282</v>
      </c>
      <c r="D150" s="194" t="s">
        <v>203</v>
      </c>
      <c r="E150" s="195" t="s">
        <v>592</v>
      </c>
      <c r="F150" s="196" t="s">
        <v>593</v>
      </c>
      <c r="G150" s="197" t="s">
        <v>268</v>
      </c>
      <c r="H150" s="198">
        <v>244</v>
      </c>
      <c r="I150" s="199"/>
      <c r="J150" s="200">
        <f>ROUND(I150*H150,2)</f>
        <v>0</v>
      </c>
      <c r="K150" s="201"/>
      <c r="L150" s="35"/>
      <c r="M150" s="202" t="s">
        <v>1</v>
      </c>
      <c r="N150" s="203" t="s">
        <v>41</v>
      </c>
      <c r="O150" s="78"/>
      <c r="P150" s="204">
        <f>O150*H150</f>
        <v>0</v>
      </c>
      <c r="Q150" s="204">
        <v>0</v>
      </c>
      <c r="R150" s="204">
        <f>Q150*H150</f>
        <v>0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218</v>
      </c>
      <c r="AT150" s="206" t="s">
        <v>203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218</v>
      </c>
      <c r="BM150" s="206" t="s">
        <v>594</v>
      </c>
    </row>
    <row r="151" s="2" customFormat="1" ht="16.5" customHeight="1">
      <c r="A151" s="34"/>
      <c r="B151" s="160"/>
      <c r="C151" s="219" t="s">
        <v>286</v>
      </c>
      <c r="D151" s="219" t="s">
        <v>237</v>
      </c>
      <c r="E151" s="220" t="s">
        <v>595</v>
      </c>
      <c r="F151" s="221" t="s">
        <v>596</v>
      </c>
      <c r="G151" s="222" t="s">
        <v>391</v>
      </c>
      <c r="H151" s="223">
        <v>50.784999999999997</v>
      </c>
      <c r="I151" s="224"/>
      <c r="J151" s="225">
        <f>ROUND(I151*H151,2)</f>
        <v>0</v>
      </c>
      <c r="K151" s="226"/>
      <c r="L151" s="227"/>
      <c r="M151" s="228" t="s">
        <v>1</v>
      </c>
      <c r="N151" s="229" t="s">
        <v>41</v>
      </c>
      <c r="O151" s="78"/>
      <c r="P151" s="204">
        <f>O151*H151</f>
        <v>0</v>
      </c>
      <c r="Q151" s="204">
        <v>0.001</v>
      </c>
      <c r="R151" s="204">
        <f>Q151*H151</f>
        <v>0.050784999999999997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241</v>
      </c>
      <c r="AT151" s="206" t="s">
        <v>237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218</v>
      </c>
      <c r="BM151" s="206" t="s">
        <v>597</v>
      </c>
    </row>
    <row r="152" s="2" customFormat="1" ht="24.15" customHeight="1">
      <c r="A152" s="34"/>
      <c r="B152" s="160"/>
      <c r="C152" s="194" t="s">
        <v>290</v>
      </c>
      <c r="D152" s="194" t="s">
        <v>203</v>
      </c>
      <c r="E152" s="195" t="s">
        <v>598</v>
      </c>
      <c r="F152" s="196" t="s">
        <v>599</v>
      </c>
      <c r="G152" s="197" t="s">
        <v>268</v>
      </c>
      <c r="H152" s="198">
        <v>244</v>
      </c>
      <c r="I152" s="199"/>
      <c r="J152" s="200">
        <f>ROUND(I152*H152,2)</f>
        <v>0</v>
      </c>
      <c r="K152" s="201"/>
      <c r="L152" s="35"/>
      <c r="M152" s="202" t="s">
        <v>1</v>
      </c>
      <c r="N152" s="203" t="s">
        <v>41</v>
      </c>
      <c r="O152" s="78"/>
      <c r="P152" s="204">
        <f>O152*H152</f>
        <v>0</v>
      </c>
      <c r="Q152" s="204">
        <v>0</v>
      </c>
      <c r="R152" s="204">
        <f>Q152*H152</f>
        <v>0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218</v>
      </c>
      <c r="AT152" s="206" t="s">
        <v>203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218</v>
      </c>
      <c r="BM152" s="206" t="s">
        <v>600</v>
      </c>
    </row>
    <row r="153" s="2" customFormat="1" ht="33" customHeight="1">
      <c r="A153" s="34"/>
      <c r="B153" s="160"/>
      <c r="C153" s="194" t="s">
        <v>294</v>
      </c>
      <c r="D153" s="194" t="s">
        <v>203</v>
      </c>
      <c r="E153" s="195" t="s">
        <v>601</v>
      </c>
      <c r="F153" s="196" t="s">
        <v>602</v>
      </c>
      <c r="G153" s="197" t="s">
        <v>268</v>
      </c>
      <c r="H153" s="198">
        <v>244</v>
      </c>
      <c r="I153" s="199"/>
      <c r="J153" s="200">
        <f>ROUND(I153*H153,2)</f>
        <v>0</v>
      </c>
      <c r="K153" s="201"/>
      <c r="L153" s="35"/>
      <c r="M153" s="202" t="s">
        <v>1</v>
      </c>
      <c r="N153" s="203" t="s">
        <v>41</v>
      </c>
      <c r="O153" s="78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218</v>
      </c>
      <c r="AT153" s="206" t="s">
        <v>203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218</v>
      </c>
      <c r="BM153" s="206" t="s">
        <v>603</v>
      </c>
    </row>
    <row r="154" s="2" customFormat="1" ht="24.15" customHeight="1">
      <c r="A154" s="34"/>
      <c r="B154" s="160"/>
      <c r="C154" s="194" t="s">
        <v>298</v>
      </c>
      <c r="D154" s="194" t="s">
        <v>203</v>
      </c>
      <c r="E154" s="195" t="s">
        <v>604</v>
      </c>
      <c r="F154" s="196" t="s">
        <v>605</v>
      </c>
      <c r="G154" s="197" t="s">
        <v>268</v>
      </c>
      <c r="H154" s="198">
        <v>244</v>
      </c>
      <c r="I154" s="199"/>
      <c r="J154" s="200">
        <f>ROUND(I154*H154,2)</f>
        <v>0</v>
      </c>
      <c r="K154" s="201"/>
      <c r="L154" s="35"/>
      <c r="M154" s="202" t="s">
        <v>1</v>
      </c>
      <c r="N154" s="203" t="s">
        <v>41</v>
      </c>
      <c r="O154" s="78"/>
      <c r="P154" s="204">
        <f>O154*H154</f>
        <v>0</v>
      </c>
      <c r="Q154" s="204">
        <v>0</v>
      </c>
      <c r="R154" s="204">
        <f>Q154*H154</f>
        <v>0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218</v>
      </c>
      <c r="AT154" s="206" t="s">
        <v>203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218</v>
      </c>
      <c r="BM154" s="206" t="s">
        <v>606</v>
      </c>
    </row>
    <row r="155" s="11" customFormat="1" ht="22.8" customHeight="1">
      <c r="A155" s="11"/>
      <c r="B155" s="183"/>
      <c r="C155" s="11"/>
      <c r="D155" s="184" t="s">
        <v>74</v>
      </c>
      <c r="E155" s="217" t="s">
        <v>115</v>
      </c>
      <c r="F155" s="217" t="s">
        <v>402</v>
      </c>
      <c r="G155" s="11"/>
      <c r="H155" s="11"/>
      <c r="I155" s="186"/>
      <c r="J155" s="218">
        <f>BK155</f>
        <v>0</v>
      </c>
      <c r="K155" s="11"/>
      <c r="L155" s="183"/>
      <c r="M155" s="188"/>
      <c r="N155" s="189"/>
      <c r="O155" s="189"/>
      <c r="P155" s="190">
        <f>SUM(P156:P157)</f>
        <v>0</v>
      </c>
      <c r="Q155" s="189"/>
      <c r="R155" s="190">
        <f>SUM(R156:R157)</f>
        <v>0.0012000000000000001</v>
      </c>
      <c r="S155" s="189"/>
      <c r="T155" s="191">
        <f>SUM(T156:T157)</f>
        <v>0</v>
      </c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R155" s="184" t="s">
        <v>83</v>
      </c>
      <c r="AT155" s="192" t="s">
        <v>74</v>
      </c>
      <c r="AU155" s="192" t="s">
        <v>83</v>
      </c>
      <c r="AY155" s="184" t="s">
        <v>202</v>
      </c>
      <c r="BK155" s="193">
        <f>SUM(BK156:BK157)</f>
        <v>0</v>
      </c>
    </row>
    <row r="156" s="2" customFormat="1" ht="33" customHeight="1">
      <c r="A156" s="34"/>
      <c r="B156" s="160"/>
      <c r="C156" s="194" t="s">
        <v>302</v>
      </c>
      <c r="D156" s="194" t="s">
        <v>203</v>
      </c>
      <c r="E156" s="195" t="s">
        <v>607</v>
      </c>
      <c r="F156" s="196" t="s">
        <v>608</v>
      </c>
      <c r="G156" s="197" t="s">
        <v>268</v>
      </c>
      <c r="H156" s="198">
        <v>86</v>
      </c>
      <c r="I156" s="199"/>
      <c r="J156" s="200">
        <f>ROUND(I156*H156,2)</f>
        <v>0</v>
      </c>
      <c r="K156" s="201"/>
      <c r="L156" s="35"/>
      <c r="M156" s="202" t="s">
        <v>1</v>
      </c>
      <c r="N156" s="203" t="s">
        <v>41</v>
      </c>
      <c r="O156" s="78"/>
      <c r="P156" s="204">
        <f>O156*H156</f>
        <v>0</v>
      </c>
      <c r="Q156" s="204">
        <v>0</v>
      </c>
      <c r="R156" s="204">
        <f>Q156*H156</f>
        <v>0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218</v>
      </c>
      <c r="AT156" s="206" t="s">
        <v>203</v>
      </c>
      <c r="AU156" s="206" t="s">
        <v>115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218</v>
      </c>
      <c r="BM156" s="206" t="s">
        <v>609</v>
      </c>
    </row>
    <row r="157" s="2" customFormat="1" ht="33" customHeight="1">
      <c r="A157" s="34"/>
      <c r="B157" s="160"/>
      <c r="C157" s="194" t="s">
        <v>306</v>
      </c>
      <c r="D157" s="194" t="s">
        <v>203</v>
      </c>
      <c r="E157" s="195" t="s">
        <v>610</v>
      </c>
      <c r="F157" s="196" t="s">
        <v>611</v>
      </c>
      <c r="G157" s="197" t="s">
        <v>268</v>
      </c>
      <c r="H157" s="198">
        <v>40</v>
      </c>
      <c r="I157" s="199"/>
      <c r="J157" s="200">
        <f>ROUND(I157*H157,2)</f>
        <v>0</v>
      </c>
      <c r="K157" s="201"/>
      <c r="L157" s="35"/>
      <c r="M157" s="202" t="s">
        <v>1</v>
      </c>
      <c r="N157" s="203" t="s">
        <v>41</v>
      </c>
      <c r="O157" s="78"/>
      <c r="P157" s="204">
        <f>O157*H157</f>
        <v>0</v>
      </c>
      <c r="Q157" s="204">
        <v>3.0000000000000001E-05</v>
      </c>
      <c r="R157" s="204">
        <f>Q157*H157</f>
        <v>0.0012000000000000001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218</v>
      </c>
      <c r="AT157" s="206" t="s">
        <v>203</v>
      </c>
      <c r="AU157" s="206" t="s">
        <v>115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218</v>
      </c>
      <c r="BM157" s="206" t="s">
        <v>612</v>
      </c>
    </row>
    <row r="158" s="11" customFormat="1" ht="22.8" customHeight="1">
      <c r="A158" s="11"/>
      <c r="B158" s="183"/>
      <c r="C158" s="11"/>
      <c r="D158" s="184" t="s">
        <v>74</v>
      </c>
      <c r="E158" s="217" t="s">
        <v>218</v>
      </c>
      <c r="F158" s="217" t="s">
        <v>613</v>
      </c>
      <c r="G158" s="11"/>
      <c r="H158" s="11"/>
      <c r="I158" s="186"/>
      <c r="J158" s="218">
        <f>BK158</f>
        <v>0</v>
      </c>
      <c r="K158" s="11"/>
      <c r="L158" s="183"/>
      <c r="M158" s="188"/>
      <c r="N158" s="189"/>
      <c r="O158" s="189"/>
      <c r="P158" s="190">
        <f>SUM(P159:P162)</f>
        <v>0</v>
      </c>
      <c r="Q158" s="189"/>
      <c r="R158" s="190">
        <f>SUM(R159:R162)</f>
        <v>20.541536000000001</v>
      </c>
      <c r="S158" s="189"/>
      <c r="T158" s="191">
        <f>SUM(T159:T162)</f>
        <v>0</v>
      </c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R158" s="184" t="s">
        <v>83</v>
      </c>
      <c r="AT158" s="192" t="s">
        <v>74</v>
      </c>
      <c r="AU158" s="192" t="s">
        <v>83</v>
      </c>
      <c r="AY158" s="184" t="s">
        <v>202</v>
      </c>
      <c r="BK158" s="193">
        <f>SUM(BK159:BK162)</f>
        <v>0</v>
      </c>
    </row>
    <row r="159" s="2" customFormat="1" ht="33" customHeight="1">
      <c r="A159" s="34"/>
      <c r="B159" s="160"/>
      <c r="C159" s="194" t="s">
        <v>310</v>
      </c>
      <c r="D159" s="194" t="s">
        <v>203</v>
      </c>
      <c r="E159" s="195" t="s">
        <v>614</v>
      </c>
      <c r="F159" s="196" t="s">
        <v>615</v>
      </c>
      <c r="G159" s="197" t="s">
        <v>268</v>
      </c>
      <c r="H159" s="198">
        <v>40</v>
      </c>
      <c r="I159" s="199"/>
      <c r="J159" s="200">
        <f>ROUND(I159*H159,2)</f>
        <v>0</v>
      </c>
      <c r="K159" s="201"/>
      <c r="L159" s="35"/>
      <c r="M159" s="202" t="s">
        <v>1</v>
      </c>
      <c r="N159" s="203" t="s">
        <v>41</v>
      </c>
      <c r="O159" s="78"/>
      <c r="P159" s="204">
        <f>O159*H159</f>
        <v>0</v>
      </c>
      <c r="Q159" s="204">
        <v>0.094539999999999999</v>
      </c>
      <c r="R159" s="204">
        <f>Q159*H159</f>
        <v>3.7816000000000001</v>
      </c>
      <c r="S159" s="204">
        <v>0</v>
      </c>
      <c r="T159" s="20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6" t="s">
        <v>218</v>
      </c>
      <c r="AT159" s="206" t="s">
        <v>203</v>
      </c>
      <c r="AU159" s="206" t="s">
        <v>115</v>
      </c>
      <c r="AY159" s="15" t="s">
        <v>202</v>
      </c>
      <c r="BE159" s="207">
        <f>IF(N159="základná",J159,0)</f>
        <v>0</v>
      </c>
      <c r="BF159" s="207">
        <f>IF(N159="znížená",J159,0)</f>
        <v>0</v>
      </c>
      <c r="BG159" s="207">
        <f>IF(N159="zákl. prenesená",J159,0)</f>
        <v>0</v>
      </c>
      <c r="BH159" s="207">
        <f>IF(N159="zníž. prenesená",J159,0)</f>
        <v>0</v>
      </c>
      <c r="BI159" s="207">
        <f>IF(N159="nulová",J159,0)</f>
        <v>0</v>
      </c>
      <c r="BJ159" s="15" t="s">
        <v>115</v>
      </c>
      <c r="BK159" s="207">
        <f>ROUND(I159*H159,2)</f>
        <v>0</v>
      </c>
      <c r="BL159" s="15" t="s">
        <v>218</v>
      </c>
      <c r="BM159" s="206" t="s">
        <v>616</v>
      </c>
    </row>
    <row r="160" s="2" customFormat="1" ht="24.15" customHeight="1">
      <c r="A160" s="34"/>
      <c r="B160" s="160"/>
      <c r="C160" s="219" t="s">
        <v>314</v>
      </c>
      <c r="D160" s="219" t="s">
        <v>237</v>
      </c>
      <c r="E160" s="220" t="s">
        <v>617</v>
      </c>
      <c r="F160" s="221" t="s">
        <v>618</v>
      </c>
      <c r="G160" s="222" t="s">
        <v>268</v>
      </c>
      <c r="H160" s="223">
        <v>40.799999999999997</v>
      </c>
      <c r="I160" s="224"/>
      <c r="J160" s="225">
        <f>ROUND(I160*H160,2)</f>
        <v>0</v>
      </c>
      <c r="K160" s="226"/>
      <c r="L160" s="227"/>
      <c r="M160" s="228" t="s">
        <v>1</v>
      </c>
      <c r="N160" s="229" t="s">
        <v>41</v>
      </c>
      <c r="O160" s="78"/>
      <c r="P160" s="204">
        <f>O160*H160</f>
        <v>0</v>
      </c>
      <c r="Q160" s="204">
        <v>0.22500000000000001</v>
      </c>
      <c r="R160" s="204">
        <f>Q160*H160</f>
        <v>9.1799999999999997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241</v>
      </c>
      <c r="AT160" s="206" t="s">
        <v>237</v>
      </c>
      <c r="AU160" s="206" t="s">
        <v>115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218</v>
      </c>
      <c r="BM160" s="206" t="s">
        <v>619</v>
      </c>
    </row>
    <row r="161" s="2" customFormat="1" ht="37.8" customHeight="1">
      <c r="A161" s="34"/>
      <c r="B161" s="160"/>
      <c r="C161" s="219" t="s">
        <v>318</v>
      </c>
      <c r="D161" s="219" t="s">
        <v>237</v>
      </c>
      <c r="E161" s="220" t="s">
        <v>620</v>
      </c>
      <c r="F161" s="221" t="s">
        <v>621</v>
      </c>
      <c r="G161" s="222" t="s">
        <v>268</v>
      </c>
      <c r="H161" s="223">
        <v>40.799999999999997</v>
      </c>
      <c r="I161" s="224"/>
      <c r="J161" s="225">
        <f>ROUND(I161*H161,2)</f>
        <v>0</v>
      </c>
      <c r="K161" s="226"/>
      <c r="L161" s="227"/>
      <c r="M161" s="228" t="s">
        <v>1</v>
      </c>
      <c r="N161" s="229" t="s">
        <v>41</v>
      </c>
      <c r="O161" s="78"/>
      <c r="P161" s="204">
        <f>O161*H161</f>
        <v>0</v>
      </c>
      <c r="Q161" s="204">
        <v>0.00042000000000000002</v>
      </c>
      <c r="R161" s="204">
        <f>Q161*H161</f>
        <v>0.017135999999999998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241</v>
      </c>
      <c r="AT161" s="206" t="s">
        <v>237</v>
      </c>
      <c r="AU161" s="206" t="s">
        <v>115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218</v>
      </c>
      <c r="BM161" s="206" t="s">
        <v>622</v>
      </c>
    </row>
    <row r="162" s="2" customFormat="1" ht="24.15" customHeight="1">
      <c r="A162" s="34"/>
      <c r="B162" s="160"/>
      <c r="C162" s="194" t="s">
        <v>233</v>
      </c>
      <c r="D162" s="194" t="s">
        <v>203</v>
      </c>
      <c r="E162" s="195" t="s">
        <v>623</v>
      </c>
      <c r="F162" s="196" t="s">
        <v>624</v>
      </c>
      <c r="G162" s="197" t="s">
        <v>268</v>
      </c>
      <c r="H162" s="198">
        <v>40</v>
      </c>
      <c r="I162" s="199"/>
      <c r="J162" s="200">
        <f>ROUND(I162*H162,2)</f>
        <v>0</v>
      </c>
      <c r="K162" s="201"/>
      <c r="L162" s="35"/>
      <c r="M162" s="202" t="s">
        <v>1</v>
      </c>
      <c r="N162" s="203" t="s">
        <v>41</v>
      </c>
      <c r="O162" s="78"/>
      <c r="P162" s="204">
        <f>O162*H162</f>
        <v>0</v>
      </c>
      <c r="Q162" s="204">
        <v>0.18906999999999999</v>
      </c>
      <c r="R162" s="204">
        <f>Q162*H162</f>
        <v>7.5627999999999993</v>
      </c>
      <c r="S162" s="204">
        <v>0</v>
      </c>
      <c r="T162" s="205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6" t="s">
        <v>218</v>
      </c>
      <c r="AT162" s="206" t="s">
        <v>203</v>
      </c>
      <c r="AU162" s="206" t="s">
        <v>115</v>
      </c>
      <c r="AY162" s="15" t="s">
        <v>202</v>
      </c>
      <c r="BE162" s="207">
        <f>IF(N162="základná",J162,0)</f>
        <v>0</v>
      </c>
      <c r="BF162" s="207">
        <f>IF(N162="znížená",J162,0)</f>
        <v>0</v>
      </c>
      <c r="BG162" s="207">
        <f>IF(N162="zákl. prenesená",J162,0)</f>
        <v>0</v>
      </c>
      <c r="BH162" s="207">
        <f>IF(N162="zníž. prenesená",J162,0)</f>
        <v>0</v>
      </c>
      <c r="BI162" s="207">
        <f>IF(N162="nulová",J162,0)</f>
        <v>0</v>
      </c>
      <c r="BJ162" s="15" t="s">
        <v>115</v>
      </c>
      <c r="BK162" s="207">
        <f>ROUND(I162*H162,2)</f>
        <v>0</v>
      </c>
      <c r="BL162" s="15" t="s">
        <v>218</v>
      </c>
      <c r="BM162" s="206" t="s">
        <v>625</v>
      </c>
    </row>
    <row r="163" s="11" customFormat="1" ht="22.8" customHeight="1">
      <c r="A163" s="11"/>
      <c r="B163" s="183"/>
      <c r="C163" s="11"/>
      <c r="D163" s="184" t="s">
        <v>74</v>
      </c>
      <c r="E163" s="217" t="s">
        <v>252</v>
      </c>
      <c r="F163" s="217" t="s">
        <v>423</v>
      </c>
      <c r="G163" s="11"/>
      <c r="H163" s="11"/>
      <c r="I163" s="186"/>
      <c r="J163" s="218">
        <f>BK163</f>
        <v>0</v>
      </c>
      <c r="K163" s="11"/>
      <c r="L163" s="183"/>
      <c r="M163" s="188"/>
      <c r="N163" s="189"/>
      <c r="O163" s="189"/>
      <c r="P163" s="190">
        <f>SUM(P164:P171)</f>
        <v>0</v>
      </c>
      <c r="Q163" s="189"/>
      <c r="R163" s="190">
        <f>SUM(R164:R171)</f>
        <v>282.064232</v>
      </c>
      <c r="S163" s="189"/>
      <c r="T163" s="191">
        <f>SUM(T164:T171)</f>
        <v>0</v>
      </c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R163" s="184" t="s">
        <v>83</v>
      </c>
      <c r="AT163" s="192" t="s">
        <v>74</v>
      </c>
      <c r="AU163" s="192" t="s">
        <v>83</v>
      </c>
      <c r="AY163" s="184" t="s">
        <v>202</v>
      </c>
      <c r="BK163" s="193">
        <f>SUM(BK164:BK171)</f>
        <v>0</v>
      </c>
    </row>
    <row r="164" s="2" customFormat="1" ht="33" customHeight="1">
      <c r="A164" s="34"/>
      <c r="B164" s="160"/>
      <c r="C164" s="194" t="s">
        <v>7</v>
      </c>
      <c r="D164" s="194" t="s">
        <v>203</v>
      </c>
      <c r="E164" s="195" t="s">
        <v>626</v>
      </c>
      <c r="F164" s="196" t="s">
        <v>627</v>
      </c>
      <c r="G164" s="197" t="s">
        <v>268</v>
      </c>
      <c r="H164" s="198">
        <v>44</v>
      </c>
      <c r="I164" s="199"/>
      <c r="J164" s="200">
        <f>ROUND(I164*H164,2)</f>
        <v>0</v>
      </c>
      <c r="K164" s="201"/>
      <c r="L164" s="35"/>
      <c r="M164" s="202" t="s">
        <v>1</v>
      </c>
      <c r="N164" s="203" t="s">
        <v>41</v>
      </c>
      <c r="O164" s="78"/>
      <c r="P164" s="204">
        <f>O164*H164</f>
        <v>0</v>
      </c>
      <c r="Q164" s="204">
        <v>0.53186</v>
      </c>
      <c r="R164" s="204">
        <f>Q164*H164</f>
        <v>23.40184</v>
      </c>
      <c r="S164" s="204">
        <v>0</v>
      </c>
      <c r="T164" s="20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6" t="s">
        <v>218</v>
      </c>
      <c r="AT164" s="206" t="s">
        <v>203</v>
      </c>
      <c r="AU164" s="206" t="s">
        <v>115</v>
      </c>
      <c r="AY164" s="15" t="s">
        <v>202</v>
      </c>
      <c r="BE164" s="207">
        <f>IF(N164="základná",J164,0)</f>
        <v>0</v>
      </c>
      <c r="BF164" s="207">
        <f>IF(N164="znížená",J164,0)</f>
        <v>0</v>
      </c>
      <c r="BG164" s="207">
        <f>IF(N164="zákl. prenesená",J164,0)</f>
        <v>0</v>
      </c>
      <c r="BH164" s="207">
        <f>IF(N164="zníž. prenesená",J164,0)</f>
        <v>0</v>
      </c>
      <c r="BI164" s="207">
        <f>IF(N164="nulová",J164,0)</f>
        <v>0</v>
      </c>
      <c r="BJ164" s="15" t="s">
        <v>115</v>
      </c>
      <c r="BK164" s="207">
        <f>ROUND(I164*H164,2)</f>
        <v>0</v>
      </c>
      <c r="BL164" s="15" t="s">
        <v>218</v>
      </c>
      <c r="BM164" s="206" t="s">
        <v>628</v>
      </c>
    </row>
    <row r="165" s="2" customFormat="1" ht="33" customHeight="1">
      <c r="A165" s="34"/>
      <c r="B165" s="160"/>
      <c r="C165" s="194" t="s">
        <v>403</v>
      </c>
      <c r="D165" s="194" t="s">
        <v>203</v>
      </c>
      <c r="E165" s="195" t="s">
        <v>629</v>
      </c>
      <c r="F165" s="196" t="s">
        <v>630</v>
      </c>
      <c r="G165" s="197" t="s">
        <v>268</v>
      </c>
      <c r="H165" s="198">
        <v>40</v>
      </c>
      <c r="I165" s="199"/>
      <c r="J165" s="200">
        <f>ROUND(I165*H165,2)</f>
        <v>0</v>
      </c>
      <c r="K165" s="201"/>
      <c r="L165" s="35"/>
      <c r="M165" s="202" t="s">
        <v>1</v>
      </c>
      <c r="N165" s="203" t="s">
        <v>41</v>
      </c>
      <c r="O165" s="78"/>
      <c r="P165" s="204">
        <f>O165*H165</f>
        <v>0</v>
      </c>
      <c r="Q165" s="204">
        <v>0.46000000000000002</v>
      </c>
      <c r="R165" s="204">
        <f>Q165*H165</f>
        <v>18.400000000000002</v>
      </c>
      <c r="S165" s="204">
        <v>0</v>
      </c>
      <c r="T165" s="20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6" t="s">
        <v>218</v>
      </c>
      <c r="AT165" s="206" t="s">
        <v>203</v>
      </c>
      <c r="AU165" s="206" t="s">
        <v>115</v>
      </c>
      <c r="AY165" s="15" t="s">
        <v>202</v>
      </c>
      <c r="BE165" s="207">
        <f>IF(N165="základná",J165,0)</f>
        <v>0</v>
      </c>
      <c r="BF165" s="207">
        <f>IF(N165="znížená",J165,0)</f>
        <v>0</v>
      </c>
      <c r="BG165" s="207">
        <f>IF(N165="zákl. prenesená",J165,0)</f>
        <v>0</v>
      </c>
      <c r="BH165" s="207">
        <f>IF(N165="zníž. prenesená",J165,0)</f>
        <v>0</v>
      </c>
      <c r="BI165" s="207">
        <f>IF(N165="nulová",J165,0)</f>
        <v>0</v>
      </c>
      <c r="BJ165" s="15" t="s">
        <v>115</v>
      </c>
      <c r="BK165" s="207">
        <f>ROUND(I165*H165,2)</f>
        <v>0</v>
      </c>
      <c r="BL165" s="15" t="s">
        <v>218</v>
      </c>
      <c r="BM165" s="206" t="s">
        <v>631</v>
      </c>
    </row>
    <row r="166" s="2" customFormat="1" ht="37.8" customHeight="1">
      <c r="A166" s="34"/>
      <c r="B166" s="160"/>
      <c r="C166" s="194" t="s">
        <v>407</v>
      </c>
      <c r="D166" s="194" t="s">
        <v>203</v>
      </c>
      <c r="E166" s="195" t="s">
        <v>433</v>
      </c>
      <c r="F166" s="196" t="s">
        <v>434</v>
      </c>
      <c r="G166" s="197" t="s">
        <v>268</v>
      </c>
      <c r="H166" s="198">
        <v>44</v>
      </c>
      <c r="I166" s="199"/>
      <c r="J166" s="200">
        <f>ROUND(I166*H166,2)</f>
        <v>0</v>
      </c>
      <c r="K166" s="201"/>
      <c r="L166" s="35"/>
      <c r="M166" s="202" t="s">
        <v>1</v>
      </c>
      <c r="N166" s="203" t="s">
        <v>41</v>
      </c>
      <c r="O166" s="78"/>
      <c r="P166" s="204">
        <f>O166*H166</f>
        <v>0</v>
      </c>
      <c r="Q166" s="204">
        <v>0.35914000000000001</v>
      </c>
      <c r="R166" s="204">
        <f>Q166*H166</f>
        <v>15.802160000000001</v>
      </c>
      <c r="S166" s="204">
        <v>0</v>
      </c>
      <c r="T166" s="20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6" t="s">
        <v>218</v>
      </c>
      <c r="AT166" s="206" t="s">
        <v>203</v>
      </c>
      <c r="AU166" s="206" t="s">
        <v>115</v>
      </c>
      <c r="AY166" s="15" t="s">
        <v>202</v>
      </c>
      <c r="BE166" s="207">
        <f>IF(N166="základná",J166,0)</f>
        <v>0</v>
      </c>
      <c r="BF166" s="207">
        <f>IF(N166="znížená",J166,0)</f>
        <v>0</v>
      </c>
      <c r="BG166" s="207">
        <f>IF(N166="zákl. prenesená",J166,0)</f>
        <v>0</v>
      </c>
      <c r="BH166" s="207">
        <f>IF(N166="zníž. prenesená",J166,0)</f>
        <v>0</v>
      </c>
      <c r="BI166" s="207">
        <f>IF(N166="nulová",J166,0)</f>
        <v>0</v>
      </c>
      <c r="BJ166" s="15" t="s">
        <v>115</v>
      </c>
      <c r="BK166" s="207">
        <f>ROUND(I166*H166,2)</f>
        <v>0</v>
      </c>
      <c r="BL166" s="15" t="s">
        <v>218</v>
      </c>
      <c r="BM166" s="206" t="s">
        <v>632</v>
      </c>
    </row>
    <row r="167" s="2" customFormat="1" ht="33" customHeight="1">
      <c r="A167" s="34"/>
      <c r="B167" s="160"/>
      <c r="C167" s="194" t="s">
        <v>411</v>
      </c>
      <c r="D167" s="194" t="s">
        <v>203</v>
      </c>
      <c r="E167" s="195" t="s">
        <v>633</v>
      </c>
      <c r="F167" s="196" t="s">
        <v>634</v>
      </c>
      <c r="G167" s="197" t="s">
        <v>268</v>
      </c>
      <c r="H167" s="198">
        <v>1950</v>
      </c>
      <c r="I167" s="199"/>
      <c r="J167" s="200">
        <f>ROUND(I167*H167,2)</f>
        <v>0</v>
      </c>
      <c r="K167" s="201"/>
      <c r="L167" s="35"/>
      <c r="M167" s="202" t="s">
        <v>1</v>
      </c>
      <c r="N167" s="203" t="s">
        <v>41</v>
      </c>
      <c r="O167" s="78"/>
      <c r="P167" s="204">
        <f>O167*H167</f>
        <v>0</v>
      </c>
      <c r="Q167" s="204">
        <v>0.00069999999999999999</v>
      </c>
      <c r="R167" s="204">
        <f>Q167*H167</f>
        <v>1.365</v>
      </c>
      <c r="S167" s="204">
        <v>0</v>
      </c>
      <c r="T167" s="20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6" t="s">
        <v>218</v>
      </c>
      <c r="AT167" s="206" t="s">
        <v>203</v>
      </c>
      <c r="AU167" s="206" t="s">
        <v>115</v>
      </c>
      <c r="AY167" s="15" t="s">
        <v>202</v>
      </c>
      <c r="BE167" s="207">
        <f>IF(N167="základná",J167,0)</f>
        <v>0</v>
      </c>
      <c r="BF167" s="207">
        <f>IF(N167="znížená",J167,0)</f>
        <v>0</v>
      </c>
      <c r="BG167" s="207">
        <f>IF(N167="zákl. prenesená",J167,0)</f>
        <v>0</v>
      </c>
      <c r="BH167" s="207">
        <f>IF(N167="zníž. prenesená",J167,0)</f>
        <v>0</v>
      </c>
      <c r="BI167" s="207">
        <f>IF(N167="nulová",J167,0)</f>
        <v>0</v>
      </c>
      <c r="BJ167" s="15" t="s">
        <v>115</v>
      </c>
      <c r="BK167" s="207">
        <f>ROUND(I167*H167,2)</f>
        <v>0</v>
      </c>
      <c r="BL167" s="15" t="s">
        <v>218</v>
      </c>
      <c r="BM167" s="206" t="s">
        <v>635</v>
      </c>
    </row>
    <row r="168" s="2" customFormat="1" ht="33" customHeight="1">
      <c r="A168" s="34"/>
      <c r="B168" s="160"/>
      <c r="C168" s="194" t="s">
        <v>415</v>
      </c>
      <c r="D168" s="194" t="s">
        <v>203</v>
      </c>
      <c r="E168" s="195" t="s">
        <v>445</v>
      </c>
      <c r="F168" s="196" t="s">
        <v>636</v>
      </c>
      <c r="G168" s="197" t="s">
        <v>268</v>
      </c>
      <c r="H168" s="198">
        <v>803</v>
      </c>
      <c r="I168" s="199"/>
      <c r="J168" s="200">
        <f>ROUND(I168*H168,2)</f>
        <v>0</v>
      </c>
      <c r="K168" s="201"/>
      <c r="L168" s="35"/>
      <c r="M168" s="202" t="s">
        <v>1</v>
      </c>
      <c r="N168" s="203" t="s">
        <v>41</v>
      </c>
      <c r="O168" s="78"/>
      <c r="P168" s="204">
        <f>O168*H168</f>
        <v>0</v>
      </c>
      <c r="Q168" s="204">
        <v>0.10373</v>
      </c>
      <c r="R168" s="204">
        <f>Q168*H168</f>
        <v>83.295190000000005</v>
      </c>
      <c r="S168" s="204">
        <v>0</v>
      </c>
      <c r="T168" s="205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6" t="s">
        <v>218</v>
      </c>
      <c r="AT168" s="206" t="s">
        <v>203</v>
      </c>
      <c r="AU168" s="206" t="s">
        <v>115</v>
      </c>
      <c r="AY168" s="15" t="s">
        <v>202</v>
      </c>
      <c r="BE168" s="207">
        <f>IF(N168="základná",J168,0)</f>
        <v>0</v>
      </c>
      <c r="BF168" s="207">
        <f>IF(N168="znížená",J168,0)</f>
        <v>0</v>
      </c>
      <c r="BG168" s="207">
        <f>IF(N168="zákl. prenesená",J168,0)</f>
        <v>0</v>
      </c>
      <c r="BH168" s="207">
        <f>IF(N168="zníž. prenesená",J168,0)</f>
        <v>0</v>
      </c>
      <c r="BI168" s="207">
        <f>IF(N168="nulová",J168,0)</f>
        <v>0</v>
      </c>
      <c r="BJ168" s="15" t="s">
        <v>115</v>
      </c>
      <c r="BK168" s="207">
        <f>ROUND(I168*H168,2)</f>
        <v>0</v>
      </c>
      <c r="BL168" s="15" t="s">
        <v>218</v>
      </c>
      <c r="BM168" s="206" t="s">
        <v>637</v>
      </c>
    </row>
    <row r="169" s="2" customFormat="1" ht="37.8" customHeight="1">
      <c r="A169" s="34"/>
      <c r="B169" s="160"/>
      <c r="C169" s="194" t="s">
        <v>419</v>
      </c>
      <c r="D169" s="194" t="s">
        <v>203</v>
      </c>
      <c r="E169" s="195" t="s">
        <v>449</v>
      </c>
      <c r="F169" s="196" t="s">
        <v>450</v>
      </c>
      <c r="G169" s="197" t="s">
        <v>268</v>
      </c>
      <c r="H169" s="198">
        <v>803</v>
      </c>
      <c r="I169" s="199"/>
      <c r="J169" s="200">
        <f>ROUND(I169*H169,2)</f>
        <v>0</v>
      </c>
      <c r="K169" s="201"/>
      <c r="L169" s="35"/>
      <c r="M169" s="202" t="s">
        <v>1</v>
      </c>
      <c r="N169" s="203" t="s">
        <v>41</v>
      </c>
      <c r="O169" s="78"/>
      <c r="P169" s="204">
        <f>O169*H169</f>
        <v>0</v>
      </c>
      <c r="Q169" s="204">
        <v>0.15559000000000001</v>
      </c>
      <c r="R169" s="204">
        <f>Q169*H169</f>
        <v>124.93877000000001</v>
      </c>
      <c r="S169" s="204">
        <v>0</v>
      </c>
      <c r="T169" s="205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6" t="s">
        <v>218</v>
      </c>
      <c r="AT169" s="206" t="s">
        <v>203</v>
      </c>
      <c r="AU169" s="206" t="s">
        <v>115</v>
      </c>
      <c r="AY169" s="15" t="s">
        <v>202</v>
      </c>
      <c r="BE169" s="207">
        <f>IF(N169="základná",J169,0)</f>
        <v>0</v>
      </c>
      <c r="BF169" s="207">
        <f>IF(N169="znížená",J169,0)</f>
        <v>0</v>
      </c>
      <c r="BG169" s="207">
        <f>IF(N169="zákl. prenesená",J169,0)</f>
        <v>0</v>
      </c>
      <c r="BH169" s="207">
        <f>IF(N169="zníž. prenesená",J169,0)</f>
        <v>0</v>
      </c>
      <c r="BI169" s="207">
        <f>IF(N169="nulová",J169,0)</f>
        <v>0</v>
      </c>
      <c r="BJ169" s="15" t="s">
        <v>115</v>
      </c>
      <c r="BK169" s="207">
        <f>ROUND(I169*H169,2)</f>
        <v>0</v>
      </c>
      <c r="BL169" s="15" t="s">
        <v>218</v>
      </c>
      <c r="BM169" s="206" t="s">
        <v>638</v>
      </c>
    </row>
    <row r="170" s="2" customFormat="1" ht="33" customHeight="1">
      <c r="A170" s="34"/>
      <c r="B170" s="160"/>
      <c r="C170" s="194" t="s">
        <v>424</v>
      </c>
      <c r="D170" s="194" t="s">
        <v>203</v>
      </c>
      <c r="E170" s="195" t="s">
        <v>453</v>
      </c>
      <c r="F170" s="196" t="s">
        <v>639</v>
      </c>
      <c r="G170" s="197" t="s">
        <v>268</v>
      </c>
      <c r="H170" s="198">
        <v>44</v>
      </c>
      <c r="I170" s="199"/>
      <c r="J170" s="200">
        <f>ROUND(I170*H170,2)</f>
        <v>0</v>
      </c>
      <c r="K170" s="201"/>
      <c r="L170" s="35"/>
      <c r="M170" s="202" t="s">
        <v>1</v>
      </c>
      <c r="N170" s="203" t="s">
        <v>41</v>
      </c>
      <c r="O170" s="78"/>
      <c r="P170" s="204">
        <f>O170*H170</f>
        <v>0</v>
      </c>
      <c r="Q170" s="204">
        <v>0.18151999999999999</v>
      </c>
      <c r="R170" s="204">
        <f>Q170*H170</f>
        <v>7.9868799999999993</v>
      </c>
      <c r="S170" s="204">
        <v>0</v>
      </c>
      <c r="T170" s="20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6" t="s">
        <v>218</v>
      </c>
      <c r="AT170" s="206" t="s">
        <v>203</v>
      </c>
      <c r="AU170" s="206" t="s">
        <v>115</v>
      </c>
      <c r="AY170" s="15" t="s">
        <v>202</v>
      </c>
      <c r="BE170" s="207">
        <f>IF(N170="základná",J170,0)</f>
        <v>0</v>
      </c>
      <c r="BF170" s="207">
        <f>IF(N170="znížená",J170,0)</f>
        <v>0</v>
      </c>
      <c r="BG170" s="207">
        <f>IF(N170="zákl. prenesená",J170,0)</f>
        <v>0</v>
      </c>
      <c r="BH170" s="207">
        <f>IF(N170="zníž. prenesená",J170,0)</f>
        <v>0</v>
      </c>
      <c r="BI170" s="207">
        <f>IF(N170="nulová",J170,0)</f>
        <v>0</v>
      </c>
      <c r="BJ170" s="15" t="s">
        <v>115</v>
      </c>
      <c r="BK170" s="207">
        <f>ROUND(I170*H170,2)</f>
        <v>0</v>
      </c>
      <c r="BL170" s="15" t="s">
        <v>218</v>
      </c>
      <c r="BM170" s="206" t="s">
        <v>640</v>
      </c>
    </row>
    <row r="171" s="2" customFormat="1" ht="24.15" customHeight="1">
      <c r="A171" s="34"/>
      <c r="B171" s="160"/>
      <c r="C171" s="194" t="s">
        <v>428</v>
      </c>
      <c r="D171" s="194" t="s">
        <v>203</v>
      </c>
      <c r="E171" s="195" t="s">
        <v>641</v>
      </c>
      <c r="F171" s="196" t="s">
        <v>642</v>
      </c>
      <c r="G171" s="197" t="s">
        <v>268</v>
      </c>
      <c r="H171" s="198">
        <v>40.799999999999997</v>
      </c>
      <c r="I171" s="199"/>
      <c r="J171" s="200">
        <f>ROUND(I171*H171,2)</f>
        <v>0</v>
      </c>
      <c r="K171" s="201"/>
      <c r="L171" s="35"/>
      <c r="M171" s="202" t="s">
        <v>1</v>
      </c>
      <c r="N171" s="203" t="s">
        <v>41</v>
      </c>
      <c r="O171" s="78"/>
      <c r="P171" s="204">
        <f>O171*H171</f>
        <v>0</v>
      </c>
      <c r="Q171" s="204">
        <v>0.16849</v>
      </c>
      <c r="R171" s="204">
        <f>Q171*H171</f>
        <v>6.8743919999999994</v>
      </c>
      <c r="S171" s="204">
        <v>0</v>
      </c>
      <c r="T171" s="20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6" t="s">
        <v>218</v>
      </c>
      <c r="AT171" s="206" t="s">
        <v>203</v>
      </c>
      <c r="AU171" s="206" t="s">
        <v>115</v>
      </c>
      <c r="AY171" s="15" t="s">
        <v>202</v>
      </c>
      <c r="BE171" s="207">
        <f>IF(N171="základná",J171,0)</f>
        <v>0</v>
      </c>
      <c r="BF171" s="207">
        <f>IF(N171="znížená",J171,0)</f>
        <v>0</v>
      </c>
      <c r="BG171" s="207">
        <f>IF(N171="zákl. prenesená",J171,0)</f>
        <v>0</v>
      </c>
      <c r="BH171" s="207">
        <f>IF(N171="zníž. prenesená",J171,0)</f>
        <v>0</v>
      </c>
      <c r="BI171" s="207">
        <f>IF(N171="nulová",J171,0)</f>
        <v>0</v>
      </c>
      <c r="BJ171" s="15" t="s">
        <v>115</v>
      </c>
      <c r="BK171" s="207">
        <f>ROUND(I171*H171,2)</f>
        <v>0</v>
      </c>
      <c r="BL171" s="15" t="s">
        <v>218</v>
      </c>
      <c r="BM171" s="206" t="s">
        <v>643</v>
      </c>
    </row>
    <row r="172" s="11" customFormat="1" ht="22.8" customHeight="1">
      <c r="A172" s="11"/>
      <c r="B172" s="183"/>
      <c r="C172" s="11"/>
      <c r="D172" s="184" t="s">
        <v>74</v>
      </c>
      <c r="E172" s="217" t="s">
        <v>241</v>
      </c>
      <c r="F172" s="217" t="s">
        <v>456</v>
      </c>
      <c r="G172" s="11"/>
      <c r="H172" s="11"/>
      <c r="I172" s="186"/>
      <c r="J172" s="218">
        <f>BK172</f>
        <v>0</v>
      </c>
      <c r="K172" s="11"/>
      <c r="L172" s="183"/>
      <c r="M172" s="188"/>
      <c r="N172" s="189"/>
      <c r="O172" s="189"/>
      <c r="P172" s="190">
        <f>SUM(P173:P174)</f>
        <v>0</v>
      </c>
      <c r="Q172" s="189"/>
      <c r="R172" s="190">
        <f>SUM(R173:R174)</f>
        <v>4.1189999999999998</v>
      </c>
      <c r="S172" s="189"/>
      <c r="T172" s="191">
        <f>SUM(T173:T174)</f>
        <v>0</v>
      </c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R172" s="184" t="s">
        <v>83</v>
      </c>
      <c r="AT172" s="192" t="s">
        <v>74</v>
      </c>
      <c r="AU172" s="192" t="s">
        <v>83</v>
      </c>
      <c r="AY172" s="184" t="s">
        <v>202</v>
      </c>
      <c r="BK172" s="193">
        <f>SUM(BK173:BK174)</f>
        <v>0</v>
      </c>
    </row>
    <row r="173" s="2" customFormat="1" ht="24.15" customHeight="1">
      <c r="A173" s="34"/>
      <c r="B173" s="160"/>
      <c r="C173" s="194" t="s">
        <v>432</v>
      </c>
      <c r="D173" s="194" t="s">
        <v>203</v>
      </c>
      <c r="E173" s="195" t="s">
        <v>644</v>
      </c>
      <c r="F173" s="196" t="s">
        <v>645</v>
      </c>
      <c r="G173" s="197" t="s">
        <v>240</v>
      </c>
      <c r="H173" s="198">
        <v>5</v>
      </c>
      <c r="I173" s="199"/>
      <c r="J173" s="200">
        <f>ROUND(I173*H173,2)</f>
        <v>0</v>
      </c>
      <c r="K173" s="201"/>
      <c r="L173" s="35"/>
      <c r="M173" s="202" t="s">
        <v>1</v>
      </c>
      <c r="N173" s="203" t="s">
        <v>41</v>
      </c>
      <c r="O173" s="78"/>
      <c r="P173" s="204">
        <f>O173*H173</f>
        <v>0</v>
      </c>
      <c r="Q173" s="204">
        <v>0.41325000000000001</v>
      </c>
      <c r="R173" s="204">
        <f>Q173*H173</f>
        <v>2.0662500000000001</v>
      </c>
      <c r="S173" s="204">
        <v>0</v>
      </c>
      <c r="T173" s="20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6" t="s">
        <v>218</v>
      </c>
      <c r="AT173" s="206" t="s">
        <v>203</v>
      </c>
      <c r="AU173" s="206" t="s">
        <v>115</v>
      </c>
      <c r="AY173" s="15" t="s">
        <v>202</v>
      </c>
      <c r="BE173" s="207">
        <f>IF(N173="základná",J173,0)</f>
        <v>0</v>
      </c>
      <c r="BF173" s="207">
        <f>IF(N173="znížená",J173,0)</f>
        <v>0</v>
      </c>
      <c r="BG173" s="207">
        <f>IF(N173="zákl. prenesená",J173,0)</f>
        <v>0</v>
      </c>
      <c r="BH173" s="207">
        <f>IF(N173="zníž. prenesená",J173,0)</f>
        <v>0</v>
      </c>
      <c r="BI173" s="207">
        <f>IF(N173="nulová",J173,0)</f>
        <v>0</v>
      </c>
      <c r="BJ173" s="15" t="s">
        <v>115</v>
      </c>
      <c r="BK173" s="207">
        <f>ROUND(I173*H173,2)</f>
        <v>0</v>
      </c>
      <c r="BL173" s="15" t="s">
        <v>218</v>
      </c>
      <c r="BM173" s="206" t="s">
        <v>646</v>
      </c>
    </row>
    <row r="174" s="2" customFormat="1" ht="24.15" customHeight="1">
      <c r="A174" s="34"/>
      <c r="B174" s="160"/>
      <c r="C174" s="194" t="s">
        <v>436</v>
      </c>
      <c r="D174" s="194" t="s">
        <v>203</v>
      </c>
      <c r="E174" s="195" t="s">
        <v>647</v>
      </c>
      <c r="F174" s="196" t="s">
        <v>648</v>
      </c>
      <c r="G174" s="197" t="s">
        <v>240</v>
      </c>
      <c r="H174" s="198">
        <v>5</v>
      </c>
      <c r="I174" s="199"/>
      <c r="J174" s="200">
        <f>ROUND(I174*H174,2)</f>
        <v>0</v>
      </c>
      <c r="K174" s="201"/>
      <c r="L174" s="35"/>
      <c r="M174" s="202" t="s">
        <v>1</v>
      </c>
      <c r="N174" s="203" t="s">
        <v>41</v>
      </c>
      <c r="O174" s="78"/>
      <c r="P174" s="204">
        <f>O174*H174</f>
        <v>0</v>
      </c>
      <c r="Q174" s="204">
        <v>0.41055000000000003</v>
      </c>
      <c r="R174" s="204">
        <f>Q174*H174</f>
        <v>2.0527500000000001</v>
      </c>
      <c r="S174" s="204">
        <v>0</v>
      </c>
      <c r="T174" s="205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6" t="s">
        <v>218</v>
      </c>
      <c r="AT174" s="206" t="s">
        <v>203</v>
      </c>
      <c r="AU174" s="206" t="s">
        <v>115</v>
      </c>
      <c r="AY174" s="15" t="s">
        <v>202</v>
      </c>
      <c r="BE174" s="207">
        <f>IF(N174="základná",J174,0)</f>
        <v>0</v>
      </c>
      <c r="BF174" s="207">
        <f>IF(N174="znížená",J174,0)</f>
        <v>0</v>
      </c>
      <c r="BG174" s="207">
        <f>IF(N174="zákl. prenesená",J174,0)</f>
        <v>0</v>
      </c>
      <c r="BH174" s="207">
        <f>IF(N174="zníž. prenesená",J174,0)</f>
        <v>0</v>
      </c>
      <c r="BI174" s="207">
        <f>IF(N174="nulová",J174,0)</f>
        <v>0</v>
      </c>
      <c r="BJ174" s="15" t="s">
        <v>115</v>
      </c>
      <c r="BK174" s="207">
        <f>ROUND(I174*H174,2)</f>
        <v>0</v>
      </c>
      <c r="BL174" s="15" t="s">
        <v>218</v>
      </c>
      <c r="BM174" s="206" t="s">
        <v>649</v>
      </c>
    </row>
    <row r="175" s="11" customFormat="1" ht="22.8" customHeight="1">
      <c r="A175" s="11"/>
      <c r="B175" s="183"/>
      <c r="C175" s="11"/>
      <c r="D175" s="184" t="s">
        <v>74</v>
      </c>
      <c r="E175" s="217" t="s">
        <v>260</v>
      </c>
      <c r="F175" s="217" t="s">
        <v>261</v>
      </c>
      <c r="G175" s="11"/>
      <c r="H175" s="11"/>
      <c r="I175" s="186"/>
      <c r="J175" s="218">
        <f>BK175</f>
        <v>0</v>
      </c>
      <c r="K175" s="11"/>
      <c r="L175" s="183"/>
      <c r="M175" s="188"/>
      <c r="N175" s="189"/>
      <c r="O175" s="189"/>
      <c r="P175" s="190">
        <f>SUM(P176:P187)</f>
        <v>0</v>
      </c>
      <c r="Q175" s="189"/>
      <c r="R175" s="190">
        <f>SUM(R176:R187)</f>
        <v>55.523557799999999</v>
      </c>
      <c r="S175" s="189"/>
      <c r="T175" s="191">
        <f>SUM(T176:T187)</f>
        <v>4.8940000000000001</v>
      </c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R175" s="184" t="s">
        <v>83</v>
      </c>
      <c r="AT175" s="192" t="s">
        <v>74</v>
      </c>
      <c r="AU175" s="192" t="s">
        <v>83</v>
      </c>
      <c r="AY175" s="184" t="s">
        <v>202</v>
      </c>
      <c r="BK175" s="193">
        <f>SUM(BK176:BK187)</f>
        <v>0</v>
      </c>
    </row>
    <row r="176" s="2" customFormat="1" ht="24.15" customHeight="1">
      <c r="A176" s="34"/>
      <c r="B176" s="160"/>
      <c r="C176" s="194" t="s">
        <v>440</v>
      </c>
      <c r="D176" s="194" t="s">
        <v>203</v>
      </c>
      <c r="E176" s="195" t="s">
        <v>650</v>
      </c>
      <c r="F176" s="196" t="s">
        <v>651</v>
      </c>
      <c r="G176" s="197" t="s">
        <v>272</v>
      </c>
      <c r="H176" s="198">
        <v>116</v>
      </c>
      <c r="I176" s="199"/>
      <c r="J176" s="200">
        <f>ROUND(I176*H176,2)</f>
        <v>0</v>
      </c>
      <c r="K176" s="201"/>
      <c r="L176" s="35"/>
      <c r="M176" s="202" t="s">
        <v>1</v>
      </c>
      <c r="N176" s="203" t="s">
        <v>41</v>
      </c>
      <c r="O176" s="78"/>
      <c r="P176" s="204">
        <f>O176*H176</f>
        <v>0</v>
      </c>
      <c r="Q176" s="204">
        <v>0</v>
      </c>
      <c r="R176" s="204">
        <f>Q176*H176</f>
        <v>0</v>
      </c>
      <c r="S176" s="204">
        <v>0</v>
      </c>
      <c r="T176" s="205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6" t="s">
        <v>218</v>
      </c>
      <c r="AT176" s="206" t="s">
        <v>203</v>
      </c>
      <c r="AU176" s="206" t="s">
        <v>115</v>
      </c>
      <c r="AY176" s="15" t="s">
        <v>202</v>
      </c>
      <c r="BE176" s="207">
        <f>IF(N176="základná",J176,0)</f>
        <v>0</v>
      </c>
      <c r="BF176" s="207">
        <f>IF(N176="znížená",J176,0)</f>
        <v>0</v>
      </c>
      <c r="BG176" s="207">
        <f>IF(N176="zákl. prenesená",J176,0)</f>
        <v>0</v>
      </c>
      <c r="BH176" s="207">
        <f>IF(N176="zníž. prenesená",J176,0)</f>
        <v>0</v>
      </c>
      <c r="BI176" s="207">
        <f>IF(N176="nulová",J176,0)</f>
        <v>0</v>
      </c>
      <c r="BJ176" s="15" t="s">
        <v>115</v>
      </c>
      <c r="BK176" s="207">
        <f>ROUND(I176*H176,2)</f>
        <v>0</v>
      </c>
      <c r="BL176" s="15" t="s">
        <v>218</v>
      </c>
      <c r="BM176" s="206" t="s">
        <v>652</v>
      </c>
    </row>
    <row r="177" s="2" customFormat="1" ht="16.5" customHeight="1">
      <c r="A177" s="34"/>
      <c r="B177" s="160"/>
      <c r="C177" s="219" t="s">
        <v>444</v>
      </c>
      <c r="D177" s="219" t="s">
        <v>237</v>
      </c>
      <c r="E177" s="220" t="s">
        <v>653</v>
      </c>
      <c r="F177" s="221" t="s">
        <v>654</v>
      </c>
      <c r="G177" s="222" t="s">
        <v>240</v>
      </c>
      <c r="H177" s="223">
        <v>117.16</v>
      </c>
      <c r="I177" s="224"/>
      <c r="J177" s="225">
        <f>ROUND(I177*H177,2)</f>
        <v>0</v>
      </c>
      <c r="K177" s="226"/>
      <c r="L177" s="227"/>
      <c r="M177" s="228" t="s">
        <v>1</v>
      </c>
      <c r="N177" s="229" t="s">
        <v>41</v>
      </c>
      <c r="O177" s="78"/>
      <c r="P177" s="204">
        <f>O177*H177</f>
        <v>0</v>
      </c>
      <c r="Q177" s="204">
        <v>0.097000000000000003</v>
      </c>
      <c r="R177" s="204">
        <f>Q177*H177</f>
        <v>11.364520000000001</v>
      </c>
      <c r="S177" s="204">
        <v>0</v>
      </c>
      <c r="T177" s="20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6" t="s">
        <v>241</v>
      </c>
      <c r="AT177" s="206" t="s">
        <v>237</v>
      </c>
      <c r="AU177" s="206" t="s">
        <v>115</v>
      </c>
      <c r="AY177" s="15" t="s">
        <v>202</v>
      </c>
      <c r="BE177" s="207">
        <f>IF(N177="základná",J177,0)</f>
        <v>0</v>
      </c>
      <c r="BF177" s="207">
        <f>IF(N177="znížená",J177,0)</f>
        <v>0</v>
      </c>
      <c r="BG177" s="207">
        <f>IF(N177="zákl. prenesená",J177,0)</f>
        <v>0</v>
      </c>
      <c r="BH177" s="207">
        <f>IF(N177="zníž. prenesená",J177,0)</f>
        <v>0</v>
      </c>
      <c r="BI177" s="207">
        <f>IF(N177="nulová",J177,0)</f>
        <v>0</v>
      </c>
      <c r="BJ177" s="15" t="s">
        <v>115</v>
      </c>
      <c r="BK177" s="207">
        <f>ROUND(I177*H177,2)</f>
        <v>0</v>
      </c>
      <c r="BL177" s="15" t="s">
        <v>218</v>
      </c>
      <c r="BM177" s="206" t="s">
        <v>655</v>
      </c>
    </row>
    <row r="178" s="2" customFormat="1" ht="16.5" customHeight="1">
      <c r="A178" s="34"/>
      <c r="B178" s="160"/>
      <c r="C178" s="219" t="s">
        <v>448</v>
      </c>
      <c r="D178" s="219" t="s">
        <v>237</v>
      </c>
      <c r="E178" s="220" t="s">
        <v>656</v>
      </c>
      <c r="F178" s="221" t="s">
        <v>657</v>
      </c>
      <c r="G178" s="222" t="s">
        <v>240</v>
      </c>
      <c r="H178" s="223">
        <v>103.02</v>
      </c>
      <c r="I178" s="224"/>
      <c r="J178" s="225">
        <f>ROUND(I178*H178,2)</f>
        <v>0</v>
      </c>
      <c r="K178" s="226"/>
      <c r="L178" s="227"/>
      <c r="M178" s="228" t="s">
        <v>1</v>
      </c>
      <c r="N178" s="229" t="s">
        <v>41</v>
      </c>
      <c r="O178" s="78"/>
      <c r="P178" s="204">
        <f>O178*H178</f>
        <v>0</v>
      </c>
      <c r="Q178" s="204">
        <v>0.049000000000000002</v>
      </c>
      <c r="R178" s="204">
        <f>Q178*H178</f>
        <v>5.0479799999999999</v>
      </c>
      <c r="S178" s="204">
        <v>0</v>
      </c>
      <c r="T178" s="205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6" t="s">
        <v>241</v>
      </c>
      <c r="AT178" s="206" t="s">
        <v>237</v>
      </c>
      <c r="AU178" s="206" t="s">
        <v>115</v>
      </c>
      <c r="AY178" s="15" t="s">
        <v>202</v>
      </c>
      <c r="BE178" s="207">
        <f>IF(N178="základná",J178,0)</f>
        <v>0</v>
      </c>
      <c r="BF178" s="207">
        <f>IF(N178="znížená",J178,0)</f>
        <v>0</v>
      </c>
      <c r="BG178" s="207">
        <f>IF(N178="zákl. prenesená",J178,0)</f>
        <v>0</v>
      </c>
      <c r="BH178" s="207">
        <f>IF(N178="zníž. prenesená",J178,0)</f>
        <v>0</v>
      </c>
      <c r="BI178" s="207">
        <f>IF(N178="nulová",J178,0)</f>
        <v>0</v>
      </c>
      <c r="BJ178" s="15" t="s">
        <v>115</v>
      </c>
      <c r="BK178" s="207">
        <f>ROUND(I178*H178,2)</f>
        <v>0</v>
      </c>
      <c r="BL178" s="15" t="s">
        <v>218</v>
      </c>
      <c r="BM178" s="206" t="s">
        <v>658</v>
      </c>
    </row>
    <row r="179" s="2" customFormat="1" ht="24.15" customHeight="1">
      <c r="A179" s="34"/>
      <c r="B179" s="160"/>
      <c r="C179" s="194" t="s">
        <v>452</v>
      </c>
      <c r="D179" s="194" t="s">
        <v>203</v>
      </c>
      <c r="E179" s="195" t="s">
        <v>659</v>
      </c>
      <c r="F179" s="196" t="s">
        <v>660</v>
      </c>
      <c r="G179" s="197" t="s">
        <v>272</v>
      </c>
      <c r="H179" s="198">
        <v>51.509999999999998</v>
      </c>
      <c r="I179" s="199"/>
      <c r="J179" s="200">
        <f>ROUND(I179*H179,2)</f>
        <v>0</v>
      </c>
      <c r="K179" s="201"/>
      <c r="L179" s="35"/>
      <c r="M179" s="202" t="s">
        <v>1</v>
      </c>
      <c r="N179" s="203" t="s">
        <v>41</v>
      </c>
      <c r="O179" s="78"/>
      <c r="P179" s="204">
        <f>O179*H179</f>
        <v>0</v>
      </c>
      <c r="Q179" s="204">
        <v>0.17638000000000001</v>
      </c>
      <c r="R179" s="204">
        <f>Q179*H179</f>
        <v>9.0853338000000008</v>
      </c>
      <c r="S179" s="204">
        <v>0</v>
      </c>
      <c r="T179" s="20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6" t="s">
        <v>218</v>
      </c>
      <c r="AT179" s="206" t="s">
        <v>203</v>
      </c>
      <c r="AU179" s="206" t="s">
        <v>115</v>
      </c>
      <c r="AY179" s="15" t="s">
        <v>202</v>
      </c>
      <c r="BE179" s="207">
        <f>IF(N179="základná",J179,0)</f>
        <v>0</v>
      </c>
      <c r="BF179" s="207">
        <f>IF(N179="znížená",J179,0)</f>
        <v>0</v>
      </c>
      <c r="BG179" s="207">
        <f>IF(N179="zákl. prenesená",J179,0)</f>
        <v>0</v>
      </c>
      <c r="BH179" s="207">
        <f>IF(N179="zníž. prenesená",J179,0)</f>
        <v>0</v>
      </c>
      <c r="BI179" s="207">
        <f>IF(N179="nulová",J179,0)</f>
        <v>0</v>
      </c>
      <c r="BJ179" s="15" t="s">
        <v>115</v>
      </c>
      <c r="BK179" s="207">
        <f>ROUND(I179*H179,2)</f>
        <v>0</v>
      </c>
      <c r="BL179" s="15" t="s">
        <v>218</v>
      </c>
      <c r="BM179" s="206" t="s">
        <v>661</v>
      </c>
    </row>
    <row r="180" s="2" customFormat="1" ht="24.15" customHeight="1">
      <c r="A180" s="34"/>
      <c r="B180" s="160"/>
      <c r="C180" s="194" t="s">
        <v>457</v>
      </c>
      <c r="D180" s="194" t="s">
        <v>203</v>
      </c>
      <c r="E180" s="195" t="s">
        <v>662</v>
      </c>
      <c r="F180" s="196" t="s">
        <v>663</v>
      </c>
      <c r="G180" s="197" t="s">
        <v>362</v>
      </c>
      <c r="H180" s="198">
        <v>11.94</v>
      </c>
      <c r="I180" s="199"/>
      <c r="J180" s="200">
        <f>ROUND(I180*H180,2)</f>
        <v>0</v>
      </c>
      <c r="K180" s="201"/>
      <c r="L180" s="35"/>
      <c r="M180" s="202" t="s">
        <v>1</v>
      </c>
      <c r="N180" s="203" t="s">
        <v>41</v>
      </c>
      <c r="O180" s="78"/>
      <c r="P180" s="204">
        <f>O180*H180</f>
        <v>0</v>
      </c>
      <c r="Q180" s="204">
        <v>2.2321</v>
      </c>
      <c r="R180" s="204">
        <f>Q180*H180</f>
        <v>26.651273999999997</v>
      </c>
      <c r="S180" s="204">
        <v>0</v>
      </c>
      <c r="T180" s="205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6" t="s">
        <v>218</v>
      </c>
      <c r="AT180" s="206" t="s">
        <v>203</v>
      </c>
      <c r="AU180" s="206" t="s">
        <v>115</v>
      </c>
      <c r="AY180" s="15" t="s">
        <v>202</v>
      </c>
      <c r="BE180" s="207">
        <f>IF(N180="základná",J180,0)</f>
        <v>0</v>
      </c>
      <c r="BF180" s="207">
        <f>IF(N180="znížená",J180,0)</f>
        <v>0</v>
      </c>
      <c r="BG180" s="207">
        <f>IF(N180="zákl. prenesená",J180,0)</f>
        <v>0</v>
      </c>
      <c r="BH180" s="207">
        <f>IF(N180="zníž. prenesená",J180,0)</f>
        <v>0</v>
      </c>
      <c r="BI180" s="207">
        <f>IF(N180="nulová",J180,0)</f>
        <v>0</v>
      </c>
      <c r="BJ180" s="15" t="s">
        <v>115</v>
      </c>
      <c r="BK180" s="207">
        <f>ROUND(I180*H180,2)</f>
        <v>0</v>
      </c>
      <c r="BL180" s="15" t="s">
        <v>218</v>
      </c>
      <c r="BM180" s="206" t="s">
        <v>664</v>
      </c>
    </row>
    <row r="181" s="2" customFormat="1" ht="24.15" customHeight="1">
      <c r="A181" s="34"/>
      <c r="B181" s="160"/>
      <c r="C181" s="194" t="s">
        <v>461</v>
      </c>
      <c r="D181" s="194" t="s">
        <v>203</v>
      </c>
      <c r="E181" s="195" t="s">
        <v>665</v>
      </c>
      <c r="F181" s="196" t="s">
        <v>666</v>
      </c>
      <c r="G181" s="197" t="s">
        <v>272</v>
      </c>
      <c r="H181" s="198">
        <v>135</v>
      </c>
      <c r="I181" s="199"/>
      <c r="J181" s="200">
        <f>ROUND(I181*H181,2)</f>
        <v>0</v>
      </c>
      <c r="K181" s="201"/>
      <c r="L181" s="35"/>
      <c r="M181" s="202" t="s">
        <v>1</v>
      </c>
      <c r="N181" s="203" t="s">
        <v>41</v>
      </c>
      <c r="O181" s="78"/>
      <c r="P181" s="204">
        <f>O181*H181</f>
        <v>0</v>
      </c>
      <c r="Q181" s="204">
        <v>6.9999999999999994E-05</v>
      </c>
      <c r="R181" s="204">
        <f>Q181*H181</f>
        <v>0.0094499999999999983</v>
      </c>
      <c r="S181" s="204">
        <v>0</v>
      </c>
      <c r="T181" s="205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6" t="s">
        <v>218</v>
      </c>
      <c r="AT181" s="206" t="s">
        <v>203</v>
      </c>
      <c r="AU181" s="206" t="s">
        <v>115</v>
      </c>
      <c r="AY181" s="15" t="s">
        <v>202</v>
      </c>
      <c r="BE181" s="207">
        <f>IF(N181="základná",J181,0)</f>
        <v>0</v>
      </c>
      <c r="BF181" s="207">
        <f>IF(N181="znížená",J181,0)</f>
        <v>0</v>
      </c>
      <c r="BG181" s="207">
        <f>IF(N181="zákl. prenesená",J181,0)</f>
        <v>0</v>
      </c>
      <c r="BH181" s="207">
        <f>IF(N181="zníž. prenesená",J181,0)</f>
        <v>0</v>
      </c>
      <c r="BI181" s="207">
        <f>IF(N181="nulová",J181,0)</f>
        <v>0</v>
      </c>
      <c r="BJ181" s="15" t="s">
        <v>115</v>
      </c>
      <c r="BK181" s="207">
        <f>ROUND(I181*H181,2)</f>
        <v>0</v>
      </c>
      <c r="BL181" s="15" t="s">
        <v>218</v>
      </c>
      <c r="BM181" s="206" t="s">
        <v>667</v>
      </c>
    </row>
    <row r="182" s="2" customFormat="1" ht="16.5" customHeight="1">
      <c r="A182" s="34"/>
      <c r="B182" s="160"/>
      <c r="C182" s="219" t="s">
        <v>465</v>
      </c>
      <c r="D182" s="219" t="s">
        <v>237</v>
      </c>
      <c r="E182" s="220" t="s">
        <v>668</v>
      </c>
      <c r="F182" s="221" t="s">
        <v>669</v>
      </c>
      <c r="G182" s="222" t="s">
        <v>384</v>
      </c>
      <c r="H182" s="223">
        <v>1.365</v>
      </c>
      <c r="I182" s="224"/>
      <c r="J182" s="225">
        <f>ROUND(I182*H182,2)</f>
        <v>0</v>
      </c>
      <c r="K182" s="226"/>
      <c r="L182" s="227"/>
      <c r="M182" s="228" t="s">
        <v>1</v>
      </c>
      <c r="N182" s="229" t="s">
        <v>41</v>
      </c>
      <c r="O182" s="78"/>
      <c r="P182" s="204">
        <f>O182*H182</f>
        <v>0</v>
      </c>
      <c r="Q182" s="204">
        <v>1</v>
      </c>
      <c r="R182" s="204">
        <f>Q182*H182</f>
        <v>1.365</v>
      </c>
      <c r="S182" s="204">
        <v>0</v>
      </c>
      <c r="T182" s="205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6" t="s">
        <v>241</v>
      </c>
      <c r="AT182" s="206" t="s">
        <v>237</v>
      </c>
      <c r="AU182" s="206" t="s">
        <v>115</v>
      </c>
      <c r="AY182" s="15" t="s">
        <v>202</v>
      </c>
      <c r="BE182" s="207">
        <f>IF(N182="základná",J182,0)</f>
        <v>0</v>
      </c>
      <c r="BF182" s="207">
        <f>IF(N182="znížená",J182,0)</f>
        <v>0</v>
      </c>
      <c r="BG182" s="207">
        <f>IF(N182="zákl. prenesená",J182,0)</f>
        <v>0</v>
      </c>
      <c r="BH182" s="207">
        <f>IF(N182="zníž. prenesená",J182,0)</f>
        <v>0</v>
      </c>
      <c r="BI182" s="207">
        <f>IF(N182="nulová",J182,0)</f>
        <v>0</v>
      </c>
      <c r="BJ182" s="15" t="s">
        <v>115</v>
      </c>
      <c r="BK182" s="207">
        <f>ROUND(I182*H182,2)</f>
        <v>0</v>
      </c>
      <c r="BL182" s="15" t="s">
        <v>218</v>
      </c>
      <c r="BM182" s="206" t="s">
        <v>670</v>
      </c>
    </row>
    <row r="183" s="2" customFormat="1" ht="37.8" customHeight="1">
      <c r="A183" s="34"/>
      <c r="B183" s="160"/>
      <c r="C183" s="194" t="s">
        <v>469</v>
      </c>
      <c r="D183" s="194" t="s">
        <v>203</v>
      </c>
      <c r="E183" s="195" t="s">
        <v>510</v>
      </c>
      <c r="F183" s="196" t="s">
        <v>671</v>
      </c>
      <c r="G183" s="197" t="s">
        <v>240</v>
      </c>
      <c r="H183" s="198">
        <v>2</v>
      </c>
      <c r="I183" s="199"/>
      <c r="J183" s="200">
        <f>ROUND(I183*H183,2)</f>
        <v>0</v>
      </c>
      <c r="K183" s="201"/>
      <c r="L183" s="35"/>
      <c r="M183" s="202" t="s">
        <v>1</v>
      </c>
      <c r="N183" s="203" t="s">
        <v>41</v>
      </c>
      <c r="O183" s="78"/>
      <c r="P183" s="204">
        <f>O183*H183</f>
        <v>0</v>
      </c>
      <c r="Q183" s="204">
        <v>1</v>
      </c>
      <c r="R183" s="204">
        <f>Q183*H183</f>
        <v>2</v>
      </c>
      <c r="S183" s="204">
        <v>2.4470000000000001</v>
      </c>
      <c r="T183" s="205">
        <f>S183*H183</f>
        <v>4.8940000000000001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6" t="s">
        <v>218</v>
      </c>
      <c r="AT183" s="206" t="s">
        <v>203</v>
      </c>
      <c r="AU183" s="206" t="s">
        <v>115</v>
      </c>
      <c r="AY183" s="15" t="s">
        <v>202</v>
      </c>
      <c r="BE183" s="207">
        <f>IF(N183="základná",J183,0)</f>
        <v>0</v>
      </c>
      <c r="BF183" s="207">
        <f>IF(N183="znížená",J183,0)</f>
        <v>0</v>
      </c>
      <c r="BG183" s="207">
        <f>IF(N183="zákl. prenesená",J183,0)</f>
        <v>0</v>
      </c>
      <c r="BH183" s="207">
        <f>IF(N183="zníž. prenesená",J183,0)</f>
        <v>0</v>
      </c>
      <c r="BI183" s="207">
        <f>IF(N183="nulová",J183,0)</f>
        <v>0</v>
      </c>
      <c r="BJ183" s="15" t="s">
        <v>115</v>
      </c>
      <c r="BK183" s="207">
        <f>ROUND(I183*H183,2)</f>
        <v>0</v>
      </c>
      <c r="BL183" s="15" t="s">
        <v>218</v>
      </c>
      <c r="BM183" s="206" t="s">
        <v>672</v>
      </c>
    </row>
    <row r="184" s="2" customFormat="1" ht="33" customHeight="1">
      <c r="A184" s="34"/>
      <c r="B184" s="160"/>
      <c r="C184" s="194" t="s">
        <v>473</v>
      </c>
      <c r="D184" s="194" t="s">
        <v>203</v>
      </c>
      <c r="E184" s="195" t="s">
        <v>673</v>
      </c>
      <c r="F184" s="196" t="s">
        <v>674</v>
      </c>
      <c r="G184" s="197" t="s">
        <v>384</v>
      </c>
      <c r="H184" s="198">
        <v>473.04199999999997</v>
      </c>
      <c r="I184" s="199"/>
      <c r="J184" s="200">
        <f>ROUND(I184*H184,2)</f>
        <v>0</v>
      </c>
      <c r="K184" s="201"/>
      <c r="L184" s="35"/>
      <c r="M184" s="202" t="s">
        <v>1</v>
      </c>
      <c r="N184" s="203" t="s">
        <v>41</v>
      </c>
      <c r="O184" s="78"/>
      <c r="P184" s="204">
        <f>O184*H184</f>
        <v>0</v>
      </c>
      <c r="Q184" s="204">
        <v>0</v>
      </c>
      <c r="R184" s="204">
        <f>Q184*H184</f>
        <v>0</v>
      </c>
      <c r="S184" s="204">
        <v>0</v>
      </c>
      <c r="T184" s="205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6" t="s">
        <v>218</v>
      </c>
      <c r="AT184" s="206" t="s">
        <v>203</v>
      </c>
      <c r="AU184" s="206" t="s">
        <v>115</v>
      </c>
      <c r="AY184" s="15" t="s">
        <v>202</v>
      </c>
      <c r="BE184" s="207">
        <f>IF(N184="základná",J184,0)</f>
        <v>0</v>
      </c>
      <c r="BF184" s="207">
        <f>IF(N184="znížená",J184,0)</f>
        <v>0</v>
      </c>
      <c r="BG184" s="207">
        <f>IF(N184="zákl. prenesená",J184,0)</f>
        <v>0</v>
      </c>
      <c r="BH184" s="207">
        <f>IF(N184="zníž. prenesená",J184,0)</f>
        <v>0</v>
      </c>
      <c r="BI184" s="207">
        <f>IF(N184="nulová",J184,0)</f>
        <v>0</v>
      </c>
      <c r="BJ184" s="15" t="s">
        <v>115</v>
      </c>
      <c r="BK184" s="207">
        <f>ROUND(I184*H184,2)</f>
        <v>0</v>
      </c>
      <c r="BL184" s="15" t="s">
        <v>218</v>
      </c>
      <c r="BM184" s="206" t="s">
        <v>675</v>
      </c>
    </row>
    <row r="185" s="2" customFormat="1" ht="24.15" customHeight="1">
      <c r="A185" s="34"/>
      <c r="B185" s="160"/>
      <c r="C185" s="194" t="s">
        <v>477</v>
      </c>
      <c r="D185" s="194" t="s">
        <v>203</v>
      </c>
      <c r="E185" s="195" t="s">
        <v>676</v>
      </c>
      <c r="F185" s="196" t="s">
        <v>677</v>
      </c>
      <c r="G185" s="197" t="s">
        <v>384</v>
      </c>
      <c r="H185" s="198">
        <v>2365.21</v>
      </c>
      <c r="I185" s="199"/>
      <c r="J185" s="200">
        <f>ROUND(I185*H185,2)</f>
        <v>0</v>
      </c>
      <c r="K185" s="201"/>
      <c r="L185" s="35"/>
      <c r="M185" s="202" t="s">
        <v>1</v>
      </c>
      <c r="N185" s="203" t="s">
        <v>41</v>
      </c>
      <c r="O185" s="78"/>
      <c r="P185" s="204">
        <f>O185*H185</f>
        <v>0</v>
      </c>
      <c r="Q185" s="204">
        <v>0</v>
      </c>
      <c r="R185" s="204">
        <f>Q185*H185</f>
        <v>0</v>
      </c>
      <c r="S185" s="204">
        <v>0</v>
      </c>
      <c r="T185" s="205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6" t="s">
        <v>218</v>
      </c>
      <c r="AT185" s="206" t="s">
        <v>203</v>
      </c>
      <c r="AU185" s="206" t="s">
        <v>115</v>
      </c>
      <c r="AY185" s="15" t="s">
        <v>202</v>
      </c>
      <c r="BE185" s="207">
        <f>IF(N185="základná",J185,0)</f>
        <v>0</v>
      </c>
      <c r="BF185" s="207">
        <f>IF(N185="znížená",J185,0)</f>
        <v>0</v>
      </c>
      <c r="BG185" s="207">
        <f>IF(N185="zákl. prenesená",J185,0)</f>
        <v>0</v>
      </c>
      <c r="BH185" s="207">
        <f>IF(N185="zníž. prenesená",J185,0)</f>
        <v>0</v>
      </c>
      <c r="BI185" s="207">
        <f>IF(N185="nulová",J185,0)</f>
        <v>0</v>
      </c>
      <c r="BJ185" s="15" t="s">
        <v>115</v>
      </c>
      <c r="BK185" s="207">
        <f>ROUND(I185*H185,2)</f>
        <v>0</v>
      </c>
      <c r="BL185" s="15" t="s">
        <v>218</v>
      </c>
      <c r="BM185" s="206" t="s">
        <v>678</v>
      </c>
    </row>
    <row r="186" s="2" customFormat="1" ht="24.15" customHeight="1">
      <c r="A186" s="34"/>
      <c r="B186" s="160"/>
      <c r="C186" s="194" t="s">
        <v>481</v>
      </c>
      <c r="D186" s="194" t="s">
        <v>203</v>
      </c>
      <c r="E186" s="195" t="s">
        <v>679</v>
      </c>
      <c r="F186" s="196" t="s">
        <v>680</v>
      </c>
      <c r="G186" s="197" t="s">
        <v>384</v>
      </c>
      <c r="H186" s="198">
        <v>473.04199999999997</v>
      </c>
      <c r="I186" s="199"/>
      <c r="J186" s="200">
        <f>ROUND(I186*H186,2)</f>
        <v>0</v>
      </c>
      <c r="K186" s="201"/>
      <c r="L186" s="35"/>
      <c r="M186" s="202" t="s">
        <v>1</v>
      </c>
      <c r="N186" s="203" t="s">
        <v>41</v>
      </c>
      <c r="O186" s="78"/>
      <c r="P186" s="204">
        <f>O186*H186</f>
        <v>0</v>
      </c>
      <c r="Q186" s="204">
        <v>0</v>
      </c>
      <c r="R186" s="204">
        <f>Q186*H186</f>
        <v>0</v>
      </c>
      <c r="S186" s="204">
        <v>0</v>
      </c>
      <c r="T186" s="205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6" t="s">
        <v>218</v>
      </c>
      <c r="AT186" s="206" t="s">
        <v>203</v>
      </c>
      <c r="AU186" s="206" t="s">
        <v>115</v>
      </c>
      <c r="AY186" s="15" t="s">
        <v>202</v>
      </c>
      <c r="BE186" s="207">
        <f>IF(N186="základná",J186,0)</f>
        <v>0</v>
      </c>
      <c r="BF186" s="207">
        <f>IF(N186="znížená",J186,0)</f>
        <v>0</v>
      </c>
      <c r="BG186" s="207">
        <f>IF(N186="zákl. prenesená",J186,0)</f>
        <v>0</v>
      </c>
      <c r="BH186" s="207">
        <f>IF(N186="zníž. prenesená",J186,0)</f>
        <v>0</v>
      </c>
      <c r="BI186" s="207">
        <f>IF(N186="nulová",J186,0)</f>
        <v>0</v>
      </c>
      <c r="BJ186" s="15" t="s">
        <v>115</v>
      </c>
      <c r="BK186" s="207">
        <f>ROUND(I186*H186,2)</f>
        <v>0</v>
      </c>
      <c r="BL186" s="15" t="s">
        <v>218</v>
      </c>
      <c r="BM186" s="206" t="s">
        <v>681</v>
      </c>
    </row>
    <row r="187" s="2" customFormat="1" ht="44.25" customHeight="1">
      <c r="A187" s="34"/>
      <c r="B187" s="160"/>
      <c r="C187" s="194" t="s">
        <v>485</v>
      </c>
      <c r="D187" s="194" t="s">
        <v>203</v>
      </c>
      <c r="E187" s="195" t="s">
        <v>552</v>
      </c>
      <c r="F187" s="196" t="s">
        <v>553</v>
      </c>
      <c r="G187" s="197" t="s">
        <v>384</v>
      </c>
      <c r="H187" s="198">
        <v>362.55200000000002</v>
      </c>
      <c r="I187" s="199"/>
      <c r="J187" s="200">
        <f>ROUND(I187*H187,2)</f>
        <v>0</v>
      </c>
      <c r="K187" s="201"/>
      <c r="L187" s="35"/>
      <c r="M187" s="202" t="s">
        <v>1</v>
      </c>
      <c r="N187" s="203" t="s">
        <v>41</v>
      </c>
      <c r="O187" s="78"/>
      <c r="P187" s="204">
        <f>O187*H187</f>
        <v>0</v>
      </c>
      <c r="Q187" s="204">
        <v>0</v>
      </c>
      <c r="R187" s="204">
        <f>Q187*H187</f>
        <v>0</v>
      </c>
      <c r="S187" s="204">
        <v>0</v>
      </c>
      <c r="T187" s="205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6" t="s">
        <v>218</v>
      </c>
      <c r="AT187" s="206" t="s">
        <v>203</v>
      </c>
      <c r="AU187" s="206" t="s">
        <v>115</v>
      </c>
      <c r="AY187" s="15" t="s">
        <v>202</v>
      </c>
      <c r="BE187" s="207">
        <f>IF(N187="základná",J187,0)</f>
        <v>0</v>
      </c>
      <c r="BF187" s="207">
        <f>IF(N187="znížená",J187,0)</f>
        <v>0</v>
      </c>
      <c r="BG187" s="207">
        <f>IF(N187="zákl. prenesená",J187,0)</f>
        <v>0</v>
      </c>
      <c r="BH187" s="207">
        <f>IF(N187="zníž. prenesená",J187,0)</f>
        <v>0</v>
      </c>
      <c r="BI187" s="207">
        <f>IF(N187="nulová",J187,0)</f>
        <v>0</v>
      </c>
      <c r="BJ187" s="15" t="s">
        <v>115</v>
      </c>
      <c r="BK187" s="207">
        <f>ROUND(I187*H187,2)</f>
        <v>0</v>
      </c>
      <c r="BL187" s="15" t="s">
        <v>218</v>
      </c>
      <c r="BM187" s="206" t="s">
        <v>682</v>
      </c>
    </row>
    <row r="188" s="11" customFormat="1" ht="22.8" customHeight="1">
      <c r="A188" s="11"/>
      <c r="B188" s="183"/>
      <c r="C188" s="11"/>
      <c r="D188" s="184" t="s">
        <v>74</v>
      </c>
      <c r="E188" s="217" t="s">
        <v>545</v>
      </c>
      <c r="F188" s="217" t="s">
        <v>546</v>
      </c>
      <c r="G188" s="11"/>
      <c r="H188" s="11"/>
      <c r="I188" s="186"/>
      <c r="J188" s="218">
        <f>BK188</f>
        <v>0</v>
      </c>
      <c r="K188" s="11"/>
      <c r="L188" s="183"/>
      <c r="M188" s="188"/>
      <c r="N188" s="189"/>
      <c r="O188" s="189"/>
      <c r="P188" s="190">
        <f>P189</f>
        <v>0</v>
      </c>
      <c r="Q188" s="189"/>
      <c r="R188" s="190">
        <f>R189</f>
        <v>0</v>
      </c>
      <c r="S188" s="189"/>
      <c r="T188" s="191">
        <f>T189</f>
        <v>0</v>
      </c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R188" s="184" t="s">
        <v>83</v>
      </c>
      <c r="AT188" s="192" t="s">
        <v>74</v>
      </c>
      <c r="AU188" s="192" t="s">
        <v>83</v>
      </c>
      <c r="AY188" s="184" t="s">
        <v>202</v>
      </c>
      <c r="BK188" s="193">
        <f>BK189</f>
        <v>0</v>
      </c>
    </row>
    <row r="189" s="2" customFormat="1" ht="24.15" customHeight="1">
      <c r="A189" s="34"/>
      <c r="B189" s="160"/>
      <c r="C189" s="194" t="s">
        <v>489</v>
      </c>
      <c r="D189" s="194" t="s">
        <v>203</v>
      </c>
      <c r="E189" s="195" t="s">
        <v>683</v>
      </c>
      <c r="F189" s="196" t="s">
        <v>684</v>
      </c>
      <c r="G189" s="197" t="s">
        <v>384</v>
      </c>
      <c r="H189" s="198">
        <v>362.55200000000002</v>
      </c>
      <c r="I189" s="199"/>
      <c r="J189" s="200">
        <f>ROUND(I189*H189,2)</f>
        <v>0</v>
      </c>
      <c r="K189" s="201"/>
      <c r="L189" s="35"/>
      <c r="M189" s="202" t="s">
        <v>1</v>
      </c>
      <c r="N189" s="203" t="s">
        <v>41</v>
      </c>
      <c r="O189" s="78"/>
      <c r="P189" s="204">
        <f>O189*H189</f>
        <v>0</v>
      </c>
      <c r="Q189" s="204">
        <v>0</v>
      </c>
      <c r="R189" s="204">
        <f>Q189*H189</f>
        <v>0</v>
      </c>
      <c r="S189" s="204">
        <v>0</v>
      </c>
      <c r="T189" s="205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6" t="s">
        <v>218</v>
      </c>
      <c r="AT189" s="206" t="s">
        <v>203</v>
      </c>
      <c r="AU189" s="206" t="s">
        <v>115</v>
      </c>
      <c r="AY189" s="15" t="s">
        <v>202</v>
      </c>
      <c r="BE189" s="207">
        <f>IF(N189="základná",J189,0)</f>
        <v>0</v>
      </c>
      <c r="BF189" s="207">
        <f>IF(N189="znížená",J189,0)</f>
        <v>0</v>
      </c>
      <c r="BG189" s="207">
        <f>IF(N189="zákl. prenesená",J189,0)</f>
        <v>0</v>
      </c>
      <c r="BH189" s="207">
        <f>IF(N189="zníž. prenesená",J189,0)</f>
        <v>0</v>
      </c>
      <c r="BI189" s="207">
        <f>IF(N189="nulová",J189,0)</f>
        <v>0</v>
      </c>
      <c r="BJ189" s="15" t="s">
        <v>115</v>
      </c>
      <c r="BK189" s="207">
        <f>ROUND(I189*H189,2)</f>
        <v>0</v>
      </c>
      <c r="BL189" s="15" t="s">
        <v>218</v>
      </c>
      <c r="BM189" s="206" t="s">
        <v>685</v>
      </c>
    </row>
    <row r="190" s="11" customFormat="1" ht="25.92" customHeight="1">
      <c r="A190" s="11"/>
      <c r="B190" s="183"/>
      <c r="C190" s="11"/>
      <c r="D190" s="184" t="s">
        <v>74</v>
      </c>
      <c r="E190" s="185" t="s">
        <v>232</v>
      </c>
      <c r="F190" s="185" t="s">
        <v>232</v>
      </c>
      <c r="G190" s="11"/>
      <c r="H190" s="11"/>
      <c r="I190" s="186"/>
      <c r="J190" s="187">
        <f>BK190</f>
        <v>0</v>
      </c>
      <c r="K190" s="11"/>
      <c r="L190" s="183"/>
      <c r="M190" s="188"/>
      <c r="N190" s="189"/>
      <c r="O190" s="189"/>
      <c r="P190" s="190">
        <f>P191</f>
        <v>0</v>
      </c>
      <c r="Q190" s="189"/>
      <c r="R190" s="190">
        <f>R191</f>
        <v>0</v>
      </c>
      <c r="S190" s="189"/>
      <c r="T190" s="191">
        <f>T191</f>
        <v>0</v>
      </c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R190" s="184" t="s">
        <v>218</v>
      </c>
      <c r="AT190" s="192" t="s">
        <v>74</v>
      </c>
      <c r="AU190" s="192" t="s">
        <v>75</v>
      </c>
      <c r="AY190" s="184" t="s">
        <v>202</v>
      </c>
      <c r="BK190" s="193">
        <f>BK191</f>
        <v>0</v>
      </c>
    </row>
    <row r="191" s="11" customFormat="1" ht="22.8" customHeight="1">
      <c r="A191" s="11"/>
      <c r="B191" s="183"/>
      <c r="C191" s="11"/>
      <c r="D191" s="184" t="s">
        <v>74</v>
      </c>
      <c r="E191" s="217" t="s">
        <v>180</v>
      </c>
      <c r="F191" s="217" t="s">
        <v>686</v>
      </c>
      <c r="G191" s="11"/>
      <c r="H191" s="11"/>
      <c r="I191" s="186"/>
      <c r="J191" s="218">
        <f>BK191</f>
        <v>0</v>
      </c>
      <c r="K191" s="11"/>
      <c r="L191" s="183"/>
      <c r="M191" s="188"/>
      <c r="N191" s="189"/>
      <c r="O191" s="189"/>
      <c r="P191" s="190">
        <f>SUM(P192:P193)</f>
        <v>0</v>
      </c>
      <c r="Q191" s="189"/>
      <c r="R191" s="190">
        <f>SUM(R192:R193)</f>
        <v>0</v>
      </c>
      <c r="S191" s="189"/>
      <c r="T191" s="191">
        <f>SUM(T192:T193)</f>
        <v>0</v>
      </c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R191" s="184" t="s">
        <v>218</v>
      </c>
      <c r="AT191" s="192" t="s">
        <v>74</v>
      </c>
      <c r="AU191" s="192" t="s">
        <v>83</v>
      </c>
      <c r="AY191" s="184" t="s">
        <v>202</v>
      </c>
      <c r="BK191" s="193">
        <f>SUM(BK192:BK193)</f>
        <v>0</v>
      </c>
    </row>
    <row r="192" s="2" customFormat="1" ht="16.5" customHeight="1">
      <c r="A192" s="34"/>
      <c r="B192" s="160"/>
      <c r="C192" s="194" t="s">
        <v>493</v>
      </c>
      <c r="D192" s="194" t="s">
        <v>203</v>
      </c>
      <c r="E192" s="195" t="s">
        <v>687</v>
      </c>
      <c r="F192" s="196" t="s">
        <v>688</v>
      </c>
      <c r="G192" s="197" t="s">
        <v>384</v>
      </c>
      <c r="H192" s="198">
        <v>473.04199999999997</v>
      </c>
      <c r="I192" s="199"/>
      <c r="J192" s="200">
        <f>ROUND(I192*H192,2)</f>
        <v>0</v>
      </c>
      <c r="K192" s="201"/>
      <c r="L192" s="35"/>
      <c r="M192" s="202" t="s">
        <v>1</v>
      </c>
      <c r="N192" s="203" t="s">
        <v>41</v>
      </c>
      <c r="O192" s="78"/>
      <c r="P192" s="204">
        <f>O192*H192</f>
        <v>0</v>
      </c>
      <c r="Q192" s="204">
        <v>0</v>
      </c>
      <c r="R192" s="204">
        <f>Q192*H192</f>
        <v>0</v>
      </c>
      <c r="S192" s="204">
        <v>0</v>
      </c>
      <c r="T192" s="205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6" t="s">
        <v>216</v>
      </c>
      <c r="AT192" s="206" t="s">
        <v>203</v>
      </c>
      <c r="AU192" s="206" t="s">
        <v>115</v>
      </c>
      <c r="AY192" s="15" t="s">
        <v>202</v>
      </c>
      <c r="BE192" s="207">
        <f>IF(N192="základná",J192,0)</f>
        <v>0</v>
      </c>
      <c r="BF192" s="207">
        <f>IF(N192="znížená",J192,0)</f>
        <v>0</v>
      </c>
      <c r="BG192" s="207">
        <f>IF(N192="zákl. prenesená",J192,0)</f>
        <v>0</v>
      </c>
      <c r="BH192" s="207">
        <f>IF(N192="zníž. prenesená",J192,0)</f>
        <v>0</v>
      </c>
      <c r="BI192" s="207">
        <f>IF(N192="nulová",J192,0)</f>
        <v>0</v>
      </c>
      <c r="BJ192" s="15" t="s">
        <v>115</v>
      </c>
      <c r="BK192" s="207">
        <f>ROUND(I192*H192,2)</f>
        <v>0</v>
      </c>
      <c r="BL192" s="15" t="s">
        <v>216</v>
      </c>
      <c r="BM192" s="206" t="s">
        <v>689</v>
      </c>
    </row>
    <row r="193" s="2" customFormat="1" ht="16.5" customHeight="1">
      <c r="A193" s="34"/>
      <c r="B193" s="160"/>
      <c r="C193" s="194" t="s">
        <v>497</v>
      </c>
      <c r="D193" s="194" t="s">
        <v>203</v>
      </c>
      <c r="E193" s="195" t="s">
        <v>690</v>
      </c>
      <c r="F193" s="196" t="s">
        <v>691</v>
      </c>
      <c r="G193" s="197" t="s">
        <v>206</v>
      </c>
      <c r="H193" s="198">
        <v>1</v>
      </c>
      <c r="I193" s="199"/>
      <c r="J193" s="200">
        <f>ROUND(I193*H193,2)</f>
        <v>0</v>
      </c>
      <c r="K193" s="201"/>
      <c r="L193" s="35"/>
      <c r="M193" s="208" t="s">
        <v>1</v>
      </c>
      <c r="N193" s="209" t="s">
        <v>41</v>
      </c>
      <c r="O193" s="210"/>
      <c r="P193" s="211">
        <f>O193*H193</f>
        <v>0</v>
      </c>
      <c r="Q193" s="211">
        <v>0</v>
      </c>
      <c r="R193" s="211">
        <f>Q193*H193</f>
        <v>0</v>
      </c>
      <c r="S193" s="211">
        <v>0</v>
      </c>
      <c r="T193" s="212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6" t="s">
        <v>216</v>
      </c>
      <c r="AT193" s="206" t="s">
        <v>203</v>
      </c>
      <c r="AU193" s="206" t="s">
        <v>115</v>
      </c>
      <c r="AY193" s="15" t="s">
        <v>202</v>
      </c>
      <c r="BE193" s="207">
        <f>IF(N193="základná",J193,0)</f>
        <v>0</v>
      </c>
      <c r="BF193" s="207">
        <f>IF(N193="znížená",J193,0)</f>
        <v>0</v>
      </c>
      <c r="BG193" s="207">
        <f>IF(N193="zákl. prenesená",J193,0)</f>
        <v>0</v>
      </c>
      <c r="BH193" s="207">
        <f>IF(N193="zníž. prenesená",J193,0)</f>
        <v>0</v>
      </c>
      <c r="BI193" s="207">
        <f>IF(N193="nulová",J193,0)</f>
        <v>0</v>
      </c>
      <c r="BJ193" s="15" t="s">
        <v>115</v>
      </c>
      <c r="BK193" s="207">
        <f>ROUND(I193*H193,2)</f>
        <v>0</v>
      </c>
      <c r="BL193" s="15" t="s">
        <v>216</v>
      </c>
      <c r="BM193" s="206" t="s">
        <v>692</v>
      </c>
    </row>
    <row r="194" s="2" customFormat="1" ht="6.96" customHeight="1">
      <c r="A194" s="34"/>
      <c r="B194" s="61"/>
      <c r="C194" s="62"/>
      <c r="D194" s="62"/>
      <c r="E194" s="62"/>
      <c r="F194" s="62"/>
      <c r="G194" s="62"/>
      <c r="H194" s="62"/>
      <c r="I194" s="62"/>
      <c r="J194" s="62"/>
      <c r="K194" s="62"/>
      <c r="L194" s="35"/>
      <c r="M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</row>
  </sheetData>
  <autoFilter ref="C135:K193"/>
  <mergeCells count="14">
    <mergeCell ref="E7:H7"/>
    <mergeCell ref="E9:H9"/>
    <mergeCell ref="E18:H18"/>
    <mergeCell ref="E27:H27"/>
    <mergeCell ref="E85:H85"/>
    <mergeCell ref="E87:H87"/>
    <mergeCell ref="D110:F110"/>
    <mergeCell ref="D111:F111"/>
    <mergeCell ref="D112:F112"/>
    <mergeCell ref="D113:F113"/>
    <mergeCell ref="D114:F114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96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693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556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J111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ROUND((SUM(BE111:BE118) + SUM(BE138:BE218)),  2)</f>
        <v>0</v>
      </c>
      <c r="G35" s="139"/>
      <c r="H35" s="139"/>
      <c r="I35" s="140">
        <v>0.23000000000000001</v>
      </c>
      <c r="J35" s="138">
        <f>ROUND(((SUM(BE111:BE118) + SUM(BE138:BE218))*I35),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ROUND((SUM(BF111:BF118) + SUM(BF138:BF218)),  2)</f>
        <v>0</v>
      </c>
      <c r="G36" s="34"/>
      <c r="H36" s="34"/>
      <c r="I36" s="142">
        <v>0.23000000000000001</v>
      </c>
      <c r="J36" s="141">
        <f>ROUND(((SUM(BF111:BF118) + SUM(BF138:BF218))*I36),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ROUND((SUM(BG111:BG118) + SUM(BG138:BG218)),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ROUND((SUM(BH111:BH118) + SUM(BH138:BH218)),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ROUND((SUM(BI111:BI118) + SUM(BI138:BI218)),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30" customHeight="1">
      <c r="A87" s="34"/>
      <c r="B87" s="35"/>
      <c r="C87" s="34"/>
      <c r="D87" s="34"/>
      <c r="E87" s="68" t="str">
        <f>E9</f>
        <v>SO103 - FESTIVALOVÉ NÁMESTIE ZÁPAD – STAVEBNÉ UPRAVY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J138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177</v>
      </c>
      <c r="E97" s="156"/>
      <c r="F97" s="156"/>
      <c r="G97" s="156"/>
      <c r="H97" s="156"/>
      <c r="I97" s="156"/>
      <c r="J97" s="157">
        <f>J139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2" customFormat="1" ht="19.92" customHeight="1">
      <c r="A98" s="12"/>
      <c r="B98" s="213"/>
      <c r="C98" s="12"/>
      <c r="D98" s="214" t="s">
        <v>323</v>
      </c>
      <c r="E98" s="215"/>
      <c r="F98" s="215"/>
      <c r="G98" s="215"/>
      <c r="H98" s="215"/>
      <c r="I98" s="215"/>
      <c r="J98" s="216">
        <f>J140</f>
        <v>0</v>
      </c>
      <c r="K98" s="12"/>
      <c r="L98" s="213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idden="1" s="12" customFormat="1" ht="19.92" customHeight="1">
      <c r="A99" s="12"/>
      <c r="B99" s="213"/>
      <c r="C99" s="12"/>
      <c r="D99" s="214" t="s">
        <v>324</v>
      </c>
      <c r="E99" s="215"/>
      <c r="F99" s="215"/>
      <c r="G99" s="215"/>
      <c r="H99" s="215"/>
      <c r="I99" s="215"/>
      <c r="J99" s="216">
        <f>J159</f>
        <v>0</v>
      </c>
      <c r="K99" s="12"/>
      <c r="L99" s="213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idden="1" s="12" customFormat="1" ht="19.92" customHeight="1">
      <c r="A100" s="12"/>
      <c r="B100" s="213"/>
      <c r="C100" s="12"/>
      <c r="D100" s="214" t="s">
        <v>557</v>
      </c>
      <c r="E100" s="215"/>
      <c r="F100" s="215"/>
      <c r="G100" s="215"/>
      <c r="H100" s="215"/>
      <c r="I100" s="215"/>
      <c r="J100" s="216">
        <f>J164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325</v>
      </c>
      <c r="E101" s="215"/>
      <c r="F101" s="215"/>
      <c r="G101" s="215"/>
      <c r="H101" s="215"/>
      <c r="I101" s="215"/>
      <c r="J101" s="216">
        <f>J168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12" customFormat="1" ht="19.92" customHeight="1">
      <c r="A102" s="12"/>
      <c r="B102" s="213"/>
      <c r="C102" s="12"/>
      <c r="D102" s="214" t="s">
        <v>326</v>
      </c>
      <c r="E102" s="215"/>
      <c r="F102" s="215"/>
      <c r="G102" s="215"/>
      <c r="H102" s="215"/>
      <c r="I102" s="215"/>
      <c r="J102" s="216">
        <f>J185</f>
        <v>0</v>
      </c>
      <c r="K102" s="12"/>
      <c r="L102" s="213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hidden="1" s="12" customFormat="1" ht="19.92" customHeight="1">
      <c r="A103" s="12"/>
      <c r="B103" s="213"/>
      <c r="C103" s="12"/>
      <c r="D103" s="214" t="s">
        <v>227</v>
      </c>
      <c r="E103" s="215"/>
      <c r="F103" s="215"/>
      <c r="G103" s="215"/>
      <c r="H103" s="215"/>
      <c r="I103" s="215"/>
      <c r="J103" s="216">
        <f>J188</f>
        <v>0</v>
      </c>
      <c r="K103" s="12"/>
      <c r="L103" s="213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hidden="1" s="12" customFormat="1" ht="19.92" customHeight="1">
      <c r="A104" s="12"/>
      <c r="B104" s="213"/>
      <c r="C104" s="12"/>
      <c r="D104" s="214" t="s">
        <v>327</v>
      </c>
      <c r="E104" s="215"/>
      <c r="F104" s="215"/>
      <c r="G104" s="215"/>
      <c r="H104" s="215"/>
      <c r="I104" s="215"/>
      <c r="J104" s="216">
        <f>J210</f>
        <v>0</v>
      </c>
      <c r="K104" s="12"/>
      <c r="L104" s="213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hidden="1" s="9" customFormat="1" ht="24.96" customHeight="1">
      <c r="A105" s="9"/>
      <c r="B105" s="154"/>
      <c r="C105" s="9"/>
      <c r="D105" s="155" t="s">
        <v>694</v>
      </c>
      <c r="E105" s="156"/>
      <c r="F105" s="156"/>
      <c r="G105" s="156"/>
      <c r="H105" s="156"/>
      <c r="I105" s="156"/>
      <c r="J105" s="157">
        <f>J212</f>
        <v>0</v>
      </c>
      <c r="K105" s="9"/>
      <c r="L105" s="15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2" customFormat="1" ht="19.92" customHeight="1">
      <c r="A106" s="12"/>
      <c r="B106" s="213"/>
      <c r="C106" s="12"/>
      <c r="D106" s="214" t="s">
        <v>695</v>
      </c>
      <c r="E106" s="215"/>
      <c r="F106" s="215"/>
      <c r="G106" s="215"/>
      <c r="H106" s="215"/>
      <c r="I106" s="215"/>
      <c r="J106" s="216">
        <f>J213</f>
        <v>0</v>
      </c>
      <c r="K106" s="12"/>
      <c r="L106" s="213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hidden="1" s="9" customFormat="1" ht="24.96" customHeight="1">
      <c r="A107" s="9"/>
      <c r="B107" s="154"/>
      <c r="C107" s="9"/>
      <c r="D107" s="155" t="s">
        <v>558</v>
      </c>
      <c r="E107" s="156"/>
      <c r="F107" s="156"/>
      <c r="G107" s="156"/>
      <c r="H107" s="156"/>
      <c r="I107" s="156"/>
      <c r="J107" s="157">
        <f>J215</f>
        <v>0</v>
      </c>
      <c r="K107" s="9"/>
      <c r="L107" s="15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2" customFormat="1" ht="19.92" customHeight="1">
      <c r="A108" s="12"/>
      <c r="B108" s="213"/>
      <c r="C108" s="12"/>
      <c r="D108" s="214" t="s">
        <v>559</v>
      </c>
      <c r="E108" s="215"/>
      <c r="F108" s="215"/>
      <c r="G108" s="215"/>
      <c r="H108" s="215"/>
      <c r="I108" s="215"/>
      <c r="J108" s="216">
        <f>J216</f>
        <v>0</v>
      </c>
      <c r="K108" s="12"/>
      <c r="L108" s="213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</row>
    <row r="109" hidden="1" s="2" customFormat="1" ht="21.84" customHeight="1">
      <c r="A109" s="34"/>
      <c r="B109" s="35"/>
      <c r="C109" s="34"/>
      <c r="D109" s="34"/>
      <c r="E109" s="34"/>
      <c r="F109" s="34"/>
      <c r="G109" s="34"/>
      <c r="H109" s="34"/>
      <c r="I109" s="34"/>
      <c r="J109" s="34"/>
      <c r="K109" s="34"/>
      <c r="L109" s="56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 s="2" customFormat="1" ht="6.96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hidden="1" s="2" customFormat="1" ht="29.28" customHeight="1">
      <c r="A111" s="34"/>
      <c r="B111" s="35"/>
      <c r="C111" s="153" t="s">
        <v>178</v>
      </c>
      <c r="D111" s="34"/>
      <c r="E111" s="34"/>
      <c r="F111" s="34"/>
      <c r="G111" s="34"/>
      <c r="H111" s="34"/>
      <c r="I111" s="34"/>
      <c r="J111" s="158">
        <f>ROUND(J112 + J113 + J114 + J115 + J116 + J117,2)</f>
        <v>0</v>
      </c>
      <c r="K111" s="34"/>
      <c r="L111" s="56"/>
      <c r="N111" s="159" t="s">
        <v>39</v>
      </c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hidden="1" s="2" customFormat="1" ht="18" customHeight="1">
      <c r="A112" s="34"/>
      <c r="B112" s="160"/>
      <c r="C112" s="161"/>
      <c r="D112" s="162" t="s">
        <v>228</v>
      </c>
      <c r="E112" s="163"/>
      <c r="F112" s="163"/>
      <c r="G112" s="161"/>
      <c r="H112" s="161"/>
      <c r="I112" s="161"/>
      <c r="J112" s="164">
        <v>0</v>
      </c>
      <c r="K112" s="161"/>
      <c r="L112" s="165"/>
      <c r="M112" s="166"/>
      <c r="N112" s="167" t="s">
        <v>41</v>
      </c>
      <c r="O112" s="166"/>
      <c r="P112" s="166"/>
      <c r="Q112" s="166"/>
      <c r="R112" s="166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8" t="s">
        <v>180</v>
      </c>
      <c r="AZ112" s="166"/>
      <c r="BA112" s="166"/>
      <c r="BB112" s="166"/>
      <c r="BC112" s="166"/>
      <c r="BD112" s="166"/>
      <c r="BE112" s="169">
        <f>IF(N112="základná",J112,0)</f>
        <v>0</v>
      </c>
      <c r="BF112" s="169">
        <f>IF(N112="znížená",J112,0)</f>
        <v>0</v>
      </c>
      <c r="BG112" s="169">
        <f>IF(N112="zákl. prenesená",J112,0)</f>
        <v>0</v>
      </c>
      <c r="BH112" s="169">
        <f>IF(N112="zníž. prenesená",J112,0)</f>
        <v>0</v>
      </c>
      <c r="BI112" s="169">
        <f>IF(N112="nulová",J112,0)</f>
        <v>0</v>
      </c>
      <c r="BJ112" s="168" t="s">
        <v>115</v>
      </c>
      <c r="BK112" s="166"/>
      <c r="BL112" s="166"/>
      <c r="BM112" s="166"/>
    </row>
    <row r="113" hidden="1" s="2" customFormat="1" ht="18" customHeight="1">
      <c r="A113" s="34"/>
      <c r="B113" s="160"/>
      <c r="C113" s="161"/>
      <c r="D113" s="162" t="s">
        <v>229</v>
      </c>
      <c r="E113" s="163"/>
      <c r="F113" s="163"/>
      <c r="G113" s="161"/>
      <c r="H113" s="161"/>
      <c r="I113" s="161"/>
      <c r="J113" s="164">
        <v>0</v>
      </c>
      <c r="K113" s="161"/>
      <c r="L113" s="165"/>
      <c r="M113" s="166"/>
      <c r="N113" s="167" t="s">
        <v>41</v>
      </c>
      <c r="O113" s="166"/>
      <c r="P113" s="166"/>
      <c r="Q113" s="166"/>
      <c r="R113" s="166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6"/>
      <c r="AW113" s="166"/>
      <c r="AX113" s="166"/>
      <c r="AY113" s="168" t="s">
        <v>180</v>
      </c>
      <c r="AZ113" s="166"/>
      <c r="BA113" s="166"/>
      <c r="BB113" s="166"/>
      <c r="BC113" s="166"/>
      <c r="BD113" s="166"/>
      <c r="BE113" s="169">
        <f>IF(N113="základná",J113,0)</f>
        <v>0</v>
      </c>
      <c r="BF113" s="169">
        <f>IF(N113="znížená",J113,0)</f>
        <v>0</v>
      </c>
      <c r="BG113" s="169">
        <f>IF(N113="zákl. prenesená",J113,0)</f>
        <v>0</v>
      </c>
      <c r="BH113" s="169">
        <f>IF(N113="zníž. prenesená",J113,0)</f>
        <v>0</v>
      </c>
      <c r="BI113" s="169">
        <f>IF(N113="nulová",J113,0)</f>
        <v>0</v>
      </c>
      <c r="BJ113" s="168" t="s">
        <v>115</v>
      </c>
      <c r="BK113" s="166"/>
      <c r="BL113" s="166"/>
      <c r="BM113" s="166"/>
    </row>
    <row r="114" hidden="1" s="2" customFormat="1" ht="18" customHeight="1">
      <c r="A114" s="34"/>
      <c r="B114" s="160"/>
      <c r="C114" s="161"/>
      <c r="D114" s="162" t="s">
        <v>230</v>
      </c>
      <c r="E114" s="163"/>
      <c r="F114" s="163"/>
      <c r="G114" s="161"/>
      <c r="H114" s="161"/>
      <c r="I114" s="161"/>
      <c r="J114" s="164">
        <v>0</v>
      </c>
      <c r="K114" s="161"/>
      <c r="L114" s="165"/>
      <c r="M114" s="166"/>
      <c r="N114" s="167" t="s">
        <v>41</v>
      </c>
      <c r="O114" s="166"/>
      <c r="P114" s="166"/>
      <c r="Q114" s="166"/>
      <c r="R114" s="166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8" t="s">
        <v>180</v>
      </c>
      <c r="AZ114" s="166"/>
      <c r="BA114" s="166"/>
      <c r="BB114" s="166"/>
      <c r="BC114" s="166"/>
      <c r="BD114" s="166"/>
      <c r="BE114" s="169">
        <f>IF(N114="základná",J114,0)</f>
        <v>0</v>
      </c>
      <c r="BF114" s="169">
        <f>IF(N114="znížená",J114,0)</f>
        <v>0</v>
      </c>
      <c r="BG114" s="169">
        <f>IF(N114="zákl. prenesená",J114,0)</f>
        <v>0</v>
      </c>
      <c r="BH114" s="169">
        <f>IF(N114="zníž. prenesená",J114,0)</f>
        <v>0</v>
      </c>
      <c r="BI114" s="169">
        <f>IF(N114="nulová",J114,0)</f>
        <v>0</v>
      </c>
      <c r="BJ114" s="168" t="s">
        <v>115</v>
      </c>
      <c r="BK114" s="166"/>
      <c r="BL114" s="166"/>
      <c r="BM114" s="166"/>
    </row>
    <row r="115" hidden="1" s="2" customFormat="1" ht="18" customHeight="1">
      <c r="A115" s="34"/>
      <c r="B115" s="160"/>
      <c r="C115" s="161"/>
      <c r="D115" s="162" t="s">
        <v>231</v>
      </c>
      <c r="E115" s="163"/>
      <c r="F115" s="163"/>
      <c r="G115" s="161"/>
      <c r="H115" s="161"/>
      <c r="I115" s="161"/>
      <c r="J115" s="164">
        <v>0</v>
      </c>
      <c r="K115" s="161"/>
      <c r="L115" s="165"/>
      <c r="M115" s="166"/>
      <c r="N115" s="167" t="s">
        <v>41</v>
      </c>
      <c r="O115" s="166"/>
      <c r="P115" s="166"/>
      <c r="Q115" s="166"/>
      <c r="R115" s="166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8" t="s">
        <v>180</v>
      </c>
      <c r="AZ115" s="166"/>
      <c r="BA115" s="166"/>
      <c r="BB115" s="166"/>
      <c r="BC115" s="166"/>
      <c r="BD115" s="166"/>
      <c r="BE115" s="169">
        <f>IF(N115="základná",J115,0)</f>
        <v>0</v>
      </c>
      <c r="BF115" s="169">
        <f>IF(N115="znížená",J115,0)</f>
        <v>0</v>
      </c>
      <c r="BG115" s="169">
        <f>IF(N115="zákl. prenesená",J115,0)</f>
        <v>0</v>
      </c>
      <c r="BH115" s="169">
        <f>IF(N115="zníž. prenesená",J115,0)</f>
        <v>0</v>
      </c>
      <c r="BI115" s="169">
        <f>IF(N115="nulová",J115,0)</f>
        <v>0</v>
      </c>
      <c r="BJ115" s="168" t="s">
        <v>115</v>
      </c>
      <c r="BK115" s="166"/>
      <c r="BL115" s="166"/>
      <c r="BM115" s="166"/>
    </row>
    <row r="116" hidden="1" s="2" customFormat="1" ht="18" customHeight="1">
      <c r="A116" s="34"/>
      <c r="B116" s="160"/>
      <c r="C116" s="161"/>
      <c r="D116" s="162" t="s">
        <v>232</v>
      </c>
      <c r="E116" s="163"/>
      <c r="F116" s="163"/>
      <c r="G116" s="161"/>
      <c r="H116" s="161"/>
      <c r="I116" s="161"/>
      <c r="J116" s="164">
        <v>0</v>
      </c>
      <c r="K116" s="161"/>
      <c r="L116" s="165"/>
      <c r="M116" s="166"/>
      <c r="N116" s="167" t="s">
        <v>41</v>
      </c>
      <c r="O116" s="166"/>
      <c r="P116" s="166"/>
      <c r="Q116" s="166"/>
      <c r="R116" s="166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6"/>
      <c r="AG116" s="166"/>
      <c r="AH116" s="166"/>
      <c r="AI116" s="166"/>
      <c r="AJ116" s="166"/>
      <c r="AK116" s="166"/>
      <c r="AL116" s="166"/>
      <c r="AM116" s="166"/>
      <c r="AN116" s="166"/>
      <c r="AO116" s="166"/>
      <c r="AP116" s="166"/>
      <c r="AQ116" s="166"/>
      <c r="AR116" s="166"/>
      <c r="AS116" s="166"/>
      <c r="AT116" s="166"/>
      <c r="AU116" s="166"/>
      <c r="AV116" s="166"/>
      <c r="AW116" s="166"/>
      <c r="AX116" s="166"/>
      <c r="AY116" s="168" t="s">
        <v>180</v>
      </c>
      <c r="AZ116" s="166"/>
      <c r="BA116" s="166"/>
      <c r="BB116" s="166"/>
      <c r="BC116" s="166"/>
      <c r="BD116" s="166"/>
      <c r="BE116" s="169">
        <f>IF(N116="základná",J116,0)</f>
        <v>0</v>
      </c>
      <c r="BF116" s="169">
        <f>IF(N116="znížená",J116,0)</f>
        <v>0</v>
      </c>
      <c r="BG116" s="169">
        <f>IF(N116="zákl. prenesená",J116,0)</f>
        <v>0</v>
      </c>
      <c r="BH116" s="169">
        <f>IF(N116="zníž. prenesená",J116,0)</f>
        <v>0</v>
      </c>
      <c r="BI116" s="169">
        <f>IF(N116="nulová",J116,0)</f>
        <v>0</v>
      </c>
      <c r="BJ116" s="168" t="s">
        <v>115</v>
      </c>
      <c r="BK116" s="166"/>
      <c r="BL116" s="166"/>
      <c r="BM116" s="166"/>
    </row>
    <row r="117" hidden="1" s="2" customFormat="1" ht="18" customHeight="1">
      <c r="A117" s="34"/>
      <c r="B117" s="160"/>
      <c r="C117" s="161"/>
      <c r="D117" s="163" t="s">
        <v>185</v>
      </c>
      <c r="E117" s="161"/>
      <c r="F117" s="161"/>
      <c r="G117" s="161"/>
      <c r="H117" s="161"/>
      <c r="I117" s="161"/>
      <c r="J117" s="164">
        <f>ROUND(J30*T117,2)</f>
        <v>0</v>
      </c>
      <c r="K117" s="161"/>
      <c r="L117" s="165"/>
      <c r="M117" s="166"/>
      <c r="N117" s="167" t="s">
        <v>41</v>
      </c>
      <c r="O117" s="166"/>
      <c r="P117" s="166"/>
      <c r="Q117" s="166"/>
      <c r="R117" s="166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6"/>
      <c r="AG117" s="166"/>
      <c r="AH117" s="166"/>
      <c r="AI117" s="166"/>
      <c r="AJ117" s="166"/>
      <c r="AK117" s="166"/>
      <c r="AL117" s="166"/>
      <c r="AM117" s="166"/>
      <c r="AN117" s="166"/>
      <c r="AO117" s="166"/>
      <c r="AP117" s="166"/>
      <c r="AQ117" s="166"/>
      <c r="AR117" s="166"/>
      <c r="AS117" s="166"/>
      <c r="AT117" s="166"/>
      <c r="AU117" s="166"/>
      <c r="AV117" s="166"/>
      <c r="AW117" s="166"/>
      <c r="AX117" s="166"/>
      <c r="AY117" s="168" t="s">
        <v>186</v>
      </c>
      <c r="AZ117" s="166"/>
      <c r="BA117" s="166"/>
      <c r="BB117" s="166"/>
      <c r="BC117" s="166"/>
      <c r="BD117" s="166"/>
      <c r="BE117" s="169">
        <f>IF(N117="základná",J117,0)</f>
        <v>0</v>
      </c>
      <c r="BF117" s="169">
        <f>IF(N117="znížená",J117,0)</f>
        <v>0</v>
      </c>
      <c r="BG117" s="169">
        <f>IF(N117="zákl. prenesená",J117,0)</f>
        <v>0</v>
      </c>
      <c r="BH117" s="169">
        <f>IF(N117="zníž. prenesená",J117,0)</f>
        <v>0</v>
      </c>
      <c r="BI117" s="169">
        <f>IF(N117="nulová",J117,0)</f>
        <v>0</v>
      </c>
      <c r="BJ117" s="168" t="s">
        <v>115</v>
      </c>
      <c r="BK117" s="166"/>
      <c r="BL117" s="166"/>
      <c r="BM117" s="166"/>
    </row>
    <row r="118" hidden="1" s="2" customFormat="1">
      <c r="A118" s="34"/>
      <c r="B118" s="35"/>
      <c r="C118" s="34"/>
      <c r="D118" s="34"/>
      <c r="E118" s="34"/>
      <c r="F118" s="34"/>
      <c r="G118" s="34"/>
      <c r="H118" s="34"/>
      <c r="I118" s="34"/>
      <c r="J118" s="34"/>
      <c r="K118" s="34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hidden="1" s="2" customFormat="1" ht="29.28" customHeight="1">
      <c r="A119" s="34"/>
      <c r="B119" s="35"/>
      <c r="C119" s="170" t="s">
        <v>187</v>
      </c>
      <c r="D119" s="143"/>
      <c r="E119" s="143"/>
      <c r="F119" s="143"/>
      <c r="G119" s="143"/>
      <c r="H119" s="143"/>
      <c r="I119" s="143"/>
      <c r="J119" s="171">
        <f>ROUND(J96+J111,2)</f>
        <v>0</v>
      </c>
      <c r="K119" s="143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hidden="1" s="2" customFormat="1" ht="6.96" customHeight="1">
      <c r="A120" s="34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hidden="1"/>
    <row r="122" hidden="1"/>
    <row r="123" hidden="1"/>
    <row r="124" s="2" customFormat="1" ht="6.96" customHeight="1">
      <c r="A124" s="34"/>
      <c r="B124" s="63"/>
      <c r="C124" s="64"/>
      <c r="D124" s="64"/>
      <c r="E124" s="64"/>
      <c r="F124" s="64"/>
      <c r="G124" s="64"/>
      <c r="H124" s="64"/>
      <c r="I124" s="64"/>
      <c r="J124" s="64"/>
      <c r="K124" s="6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24.96" customHeight="1">
      <c r="A125" s="34"/>
      <c r="B125" s="35"/>
      <c r="C125" s="19" t="s">
        <v>188</v>
      </c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6.96" customHeight="1">
      <c r="A126" s="34"/>
      <c r="B126" s="35"/>
      <c r="C126" s="34"/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15</v>
      </c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6.5" customHeight="1">
      <c r="A128" s="34"/>
      <c r="B128" s="35"/>
      <c r="C128" s="34"/>
      <c r="D128" s="34"/>
      <c r="E128" s="130" t="str">
        <f>E7</f>
        <v>Tlačiarne – úprava dopravnej infraštruktúry - Mesto Košice</v>
      </c>
      <c r="F128" s="28"/>
      <c r="G128" s="28"/>
      <c r="H128" s="28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2" customHeight="1">
      <c r="A129" s="34"/>
      <c r="B129" s="35"/>
      <c r="C129" s="28" t="s">
        <v>168</v>
      </c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30" customHeight="1">
      <c r="A130" s="34"/>
      <c r="B130" s="35"/>
      <c r="C130" s="34"/>
      <c r="D130" s="34"/>
      <c r="E130" s="68" t="str">
        <f>E9</f>
        <v>SO103 - FESTIVALOVÉ NÁMESTIE ZÁPAD – STAVEBNÉ UPRAVY</v>
      </c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12" customHeight="1">
      <c r="A132" s="34"/>
      <c r="B132" s="35"/>
      <c r="C132" s="28" t="s">
        <v>19</v>
      </c>
      <c r="D132" s="34"/>
      <c r="E132" s="34"/>
      <c r="F132" s="23" t="str">
        <f>F12</f>
        <v>ul. Letná, Košice</v>
      </c>
      <c r="G132" s="34"/>
      <c r="H132" s="34"/>
      <c r="I132" s="28" t="s">
        <v>21</v>
      </c>
      <c r="J132" s="70" t="str">
        <f>IF(J12="","",J12)</f>
        <v>9. 8. 2026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6.96" customHeight="1">
      <c r="A133" s="34"/>
      <c r="B133" s="35"/>
      <c r="C133" s="34"/>
      <c r="D133" s="34"/>
      <c r="E133" s="34"/>
      <c r="F133" s="34"/>
      <c r="G133" s="34"/>
      <c r="H133" s="34"/>
      <c r="I133" s="34"/>
      <c r="J133" s="34"/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25.65" customHeight="1">
      <c r="A134" s="34"/>
      <c r="B134" s="35"/>
      <c r="C134" s="28" t="s">
        <v>23</v>
      </c>
      <c r="D134" s="34"/>
      <c r="E134" s="34"/>
      <c r="F134" s="23" t="str">
        <f>E15</f>
        <v>Mesto Košice, Trieda SNP 48/A, 04011 Košice</v>
      </c>
      <c r="G134" s="34"/>
      <c r="H134" s="34"/>
      <c r="I134" s="28" t="s">
        <v>29</v>
      </c>
      <c r="J134" s="32" t="str">
        <f>E21</f>
        <v>d.g.A design graphic architecture s.r.o</v>
      </c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15.15" customHeight="1">
      <c r="A135" s="34"/>
      <c r="B135" s="35"/>
      <c r="C135" s="28" t="s">
        <v>27</v>
      </c>
      <c r="D135" s="34"/>
      <c r="E135" s="34"/>
      <c r="F135" s="23" t="str">
        <f>IF(E18="","",E18)</f>
        <v>Vyplň údaj</v>
      </c>
      <c r="G135" s="34"/>
      <c r="H135" s="34"/>
      <c r="I135" s="28" t="s">
        <v>32</v>
      </c>
      <c r="J135" s="32" t="str">
        <f>E24</f>
        <v xml:space="preserve"> </v>
      </c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0.32" customHeight="1">
      <c r="A136" s="34"/>
      <c r="B136" s="35"/>
      <c r="C136" s="34"/>
      <c r="D136" s="34"/>
      <c r="E136" s="34"/>
      <c r="F136" s="34"/>
      <c r="G136" s="34"/>
      <c r="H136" s="34"/>
      <c r="I136" s="34"/>
      <c r="J136" s="34"/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10" customFormat="1" ht="29.28" customHeight="1">
      <c r="A137" s="172"/>
      <c r="B137" s="173"/>
      <c r="C137" s="174" t="s">
        <v>189</v>
      </c>
      <c r="D137" s="175" t="s">
        <v>60</v>
      </c>
      <c r="E137" s="175" t="s">
        <v>56</v>
      </c>
      <c r="F137" s="175" t="s">
        <v>57</v>
      </c>
      <c r="G137" s="175" t="s">
        <v>190</v>
      </c>
      <c r="H137" s="175" t="s">
        <v>191</v>
      </c>
      <c r="I137" s="175" t="s">
        <v>192</v>
      </c>
      <c r="J137" s="176" t="s">
        <v>174</v>
      </c>
      <c r="K137" s="177" t="s">
        <v>193</v>
      </c>
      <c r="L137" s="178"/>
      <c r="M137" s="87" t="s">
        <v>1</v>
      </c>
      <c r="N137" s="88" t="s">
        <v>39</v>
      </c>
      <c r="O137" s="88" t="s">
        <v>194</v>
      </c>
      <c r="P137" s="88" t="s">
        <v>195</v>
      </c>
      <c r="Q137" s="88" t="s">
        <v>196</v>
      </c>
      <c r="R137" s="88" t="s">
        <v>197</v>
      </c>
      <c r="S137" s="88" t="s">
        <v>198</v>
      </c>
      <c r="T137" s="89" t="s">
        <v>199</v>
      </c>
      <c r="U137" s="172"/>
      <c r="V137" s="172"/>
      <c r="W137" s="172"/>
      <c r="X137" s="172"/>
      <c r="Y137" s="172"/>
      <c r="Z137" s="172"/>
      <c r="AA137" s="172"/>
      <c r="AB137" s="172"/>
      <c r="AC137" s="172"/>
      <c r="AD137" s="172"/>
      <c r="AE137" s="172"/>
    </row>
    <row r="138" s="2" customFormat="1" ht="22.8" customHeight="1">
      <c r="A138" s="34"/>
      <c r="B138" s="35"/>
      <c r="C138" s="94" t="s">
        <v>170</v>
      </c>
      <c r="D138" s="34"/>
      <c r="E138" s="34"/>
      <c r="F138" s="34"/>
      <c r="G138" s="34"/>
      <c r="H138" s="34"/>
      <c r="I138" s="34"/>
      <c r="J138" s="179">
        <f>BK138</f>
        <v>0</v>
      </c>
      <c r="K138" s="34"/>
      <c r="L138" s="35"/>
      <c r="M138" s="90"/>
      <c r="N138" s="74"/>
      <c r="O138" s="91"/>
      <c r="P138" s="180">
        <f>P139+P212+P215</f>
        <v>0</v>
      </c>
      <c r="Q138" s="91"/>
      <c r="R138" s="180">
        <f>R139+R212+R215</f>
        <v>1577.4251409999999</v>
      </c>
      <c r="S138" s="91"/>
      <c r="T138" s="181">
        <f>T139+T212+T215</f>
        <v>2145.6820000000002</v>
      </c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T138" s="15" t="s">
        <v>74</v>
      </c>
      <c r="AU138" s="15" t="s">
        <v>176</v>
      </c>
      <c r="BK138" s="182">
        <f>BK139+BK212+BK215</f>
        <v>0</v>
      </c>
    </row>
    <row r="139" s="11" customFormat="1" ht="25.92" customHeight="1">
      <c r="A139" s="11"/>
      <c r="B139" s="183"/>
      <c r="C139" s="11"/>
      <c r="D139" s="184" t="s">
        <v>74</v>
      </c>
      <c r="E139" s="185" t="s">
        <v>200</v>
      </c>
      <c r="F139" s="185" t="s">
        <v>201</v>
      </c>
      <c r="G139" s="11"/>
      <c r="H139" s="11"/>
      <c r="I139" s="186"/>
      <c r="J139" s="187">
        <f>BK139</f>
        <v>0</v>
      </c>
      <c r="K139" s="11"/>
      <c r="L139" s="183"/>
      <c r="M139" s="188"/>
      <c r="N139" s="189"/>
      <c r="O139" s="189"/>
      <c r="P139" s="190">
        <f>P140+P159+P164+P168+P185+P188+P210</f>
        <v>0</v>
      </c>
      <c r="Q139" s="189"/>
      <c r="R139" s="190">
        <f>R140+R159+R164+R168+R185+R188+R210</f>
        <v>1577.4251409999999</v>
      </c>
      <c r="S139" s="189"/>
      <c r="T139" s="191">
        <f>T140+T159+T164+T168+T185+T188+T210</f>
        <v>2145.6820000000002</v>
      </c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R139" s="184" t="s">
        <v>83</v>
      </c>
      <c r="AT139" s="192" t="s">
        <v>74</v>
      </c>
      <c r="AU139" s="192" t="s">
        <v>75</v>
      </c>
      <c r="AY139" s="184" t="s">
        <v>202</v>
      </c>
      <c r="BK139" s="193">
        <f>BK140+BK159+BK164+BK168+BK185+BK188+BK210</f>
        <v>0</v>
      </c>
    </row>
    <row r="140" s="11" customFormat="1" ht="22.8" customHeight="1">
      <c r="A140" s="11"/>
      <c r="B140" s="183"/>
      <c r="C140" s="11"/>
      <c r="D140" s="184" t="s">
        <v>74</v>
      </c>
      <c r="E140" s="217" t="s">
        <v>83</v>
      </c>
      <c r="F140" s="217" t="s">
        <v>329</v>
      </c>
      <c r="G140" s="11"/>
      <c r="H140" s="11"/>
      <c r="I140" s="186"/>
      <c r="J140" s="218">
        <f>BK140</f>
        <v>0</v>
      </c>
      <c r="K140" s="11"/>
      <c r="L140" s="183"/>
      <c r="M140" s="188"/>
      <c r="N140" s="189"/>
      <c r="O140" s="189"/>
      <c r="P140" s="190">
        <f>SUM(P141:P158)</f>
        <v>0</v>
      </c>
      <c r="Q140" s="189"/>
      <c r="R140" s="190">
        <f>SUM(R141:R158)</f>
        <v>0.37000400000000006</v>
      </c>
      <c r="S140" s="189"/>
      <c r="T140" s="191">
        <f>SUM(T141:T158)</f>
        <v>2131.7110000000002</v>
      </c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R140" s="184" t="s">
        <v>83</v>
      </c>
      <c r="AT140" s="192" t="s">
        <v>74</v>
      </c>
      <c r="AU140" s="192" t="s">
        <v>83</v>
      </c>
      <c r="AY140" s="184" t="s">
        <v>202</v>
      </c>
      <c r="BK140" s="193">
        <f>SUM(BK141:BK158)</f>
        <v>0</v>
      </c>
    </row>
    <row r="141" s="2" customFormat="1" ht="24.15" customHeight="1">
      <c r="A141" s="34"/>
      <c r="B141" s="160"/>
      <c r="C141" s="194" t="s">
        <v>83</v>
      </c>
      <c r="D141" s="194" t="s">
        <v>203</v>
      </c>
      <c r="E141" s="195" t="s">
        <v>330</v>
      </c>
      <c r="F141" s="196" t="s">
        <v>331</v>
      </c>
      <c r="G141" s="197" t="s">
        <v>268</v>
      </c>
      <c r="H141" s="198">
        <v>74</v>
      </c>
      <c r="I141" s="199"/>
      <c r="J141" s="200">
        <f>ROUND(I141*H141,2)</f>
        <v>0</v>
      </c>
      <c r="K141" s="201"/>
      <c r="L141" s="35"/>
      <c r="M141" s="202" t="s">
        <v>1</v>
      </c>
      <c r="N141" s="203" t="s">
        <v>41</v>
      </c>
      <c r="O141" s="78"/>
      <c r="P141" s="204">
        <f>O141*H141</f>
        <v>0</v>
      </c>
      <c r="Q141" s="204">
        <v>0</v>
      </c>
      <c r="R141" s="204">
        <f>Q141*H141</f>
        <v>0</v>
      </c>
      <c r="S141" s="204">
        <v>0.26000000000000001</v>
      </c>
      <c r="T141" s="205">
        <f>S141*H141</f>
        <v>19.240000000000002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218</v>
      </c>
      <c r="AT141" s="206" t="s">
        <v>203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218</v>
      </c>
      <c r="BM141" s="206" t="s">
        <v>696</v>
      </c>
    </row>
    <row r="142" s="2" customFormat="1" ht="24.15" customHeight="1">
      <c r="A142" s="34"/>
      <c r="B142" s="160"/>
      <c r="C142" s="194" t="s">
        <v>115</v>
      </c>
      <c r="D142" s="194" t="s">
        <v>203</v>
      </c>
      <c r="E142" s="195" t="s">
        <v>560</v>
      </c>
      <c r="F142" s="196" t="s">
        <v>561</v>
      </c>
      <c r="G142" s="197" t="s">
        <v>268</v>
      </c>
      <c r="H142" s="198">
        <v>942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0.316</v>
      </c>
      <c r="T142" s="205">
        <f>S142*H142</f>
        <v>297.67200000000003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218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218</v>
      </c>
      <c r="BM142" s="206" t="s">
        <v>562</v>
      </c>
    </row>
    <row r="143" s="2" customFormat="1" ht="24.15" customHeight="1">
      <c r="A143" s="34"/>
      <c r="B143" s="160"/>
      <c r="C143" s="194" t="s">
        <v>213</v>
      </c>
      <c r="D143" s="194" t="s">
        <v>203</v>
      </c>
      <c r="E143" s="195" t="s">
        <v>563</v>
      </c>
      <c r="F143" s="196" t="s">
        <v>564</v>
      </c>
      <c r="G143" s="197" t="s">
        <v>362</v>
      </c>
      <c r="H143" s="198">
        <v>489.10000000000002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</v>
      </c>
      <c r="R143" s="204">
        <f>Q143*H143</f>
        <v>0</v>
      </c>
      <c r="S143" s="204">
        <v>1.3</v>
      </c>
      <c r="T143" s="205">
        <f>S143*H143</f>
        <v>635.83000000000004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218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218</v>
      </c>
      <c r="BM143" s="206" t="s">
        <v>565</v>
      </c>
    </row>
    <row r="144" s="2" customFormat="1" ht="37.8" customHeight="1">
      <c r="A144" s="34"/>
      <c r="B144" s="160"/>
      <c r="C144" s="194" t="s">
        <v>218</v>
      </c>
      <c r="D144" s="194" t="s">
        <v>203</v>
      </c>
      <c r="E144" s="195" t="s">
        <v>697</v>
      </c>
      <c r="F144" s="196" t="s">
        <v>698</v>
      </c>
      <c r="G144" s="197" t="s">
        <v>268</v>
      </c>
      <c r="H144" s="198">
        <v>1190</v>
      </c>
      <c r="I144" s="199"/>
      <c r="J144" s="200">
        <f>ROUND(I144*H144,2)</f>
        <v>0</v>
      </c>
      <c r="K144" s="201"/>
      <c r="L144" s="35"/>
      <c r="M144" s="202" t="s">
        <v>1</v>
      </c>
      <c r="N144" s="203" t="s">
        <v>41</v>
      </c>
      <c r="O144" s="78"/>
      <c r="P144" s="204">
        <f>O144*H144</f>
        <v>0</v>
      </c>
      <c r="Q144" s="204">
        <v>0.00027</v>
      </c>
      <c r="R144" s="204">
        <f>Q144*H144</f>
        <v>0.32130000000000003</v>
      </c>
      <c r="S144" s="204">
        <v>0.25</v>
      </c>
      <c r="T144" s="205">
        <f>S144*H144</f>
        <v>297.5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218</v>
      </c>
      <c r="AT144" s="206" t="s">
        <v>203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218</v>
      </c>
      <c r="BM144" s="206" t="s">
        <v>699</v>
      </c>
    </row>
    <row r="145" s="2" customFormat="1" ht="24.15" customHeight="1">
      <c r="A145" s="34"/>
      <c r="B145" s="160"/>
      <c r="C145" s="194" t="s">
        <v>252</v>
      </c>
      <c r="D145" s="194" t="s">
        <v>203</v>
      </c>
      <c r="E145" s="195" t="s">
        <v>569</v>
      </c>
      <c r="F145" s="196" t="s">
        <v>570</v>
      </c>
      <c r="G145" s="197" t="s">
        <v>272</v>
      </c>
      <c r="H145" s="198">
        <v>405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0.14499999999999999</v>
      </c>
      <c r="T145" s="205">
        <f>S145*H145</f>
        <v>58.724999999999994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218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218</v>
      </c>
      <c r="BM145" s="206" t="s">
        <v>571</v>
      </c>
    </row>
    <row r="146" s="2" customFormat="1" ht="33" customHeight="1">
      <c r="A146" s="34"/>
      <c r="B146" s="160"/>
      <c r="C146" s="194" t="s">
        <v>256</v>
      </c>
      <c r="D146" s="194" t="s">
        <v>203</v>
      </c>
      <c r="E146" s="195" t="s">
        <v>700</v>
      </c>
      <c r="F146" s="196" t="s">
        <v>701</v>
      </c>
      <c r="G146" s="197" t="s">
        <v>362</v>
      </c>
      <c r="H146" s="198">
        <v>66.599999999999994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218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218</v>
      </c>
      <c r="BM146" s="206" t="s">
        <v>702</v>
      </c>
    </row>
    <row r="147" s="2" customFormat="1" ht="24.15" customHeight="1">
      <c r="A147" s="34"/>
      <c r="B147" s="160"/>
      <c r="C147" s="194" t="s">
        <v>262</v>
      </c>
      <c r="D147" s="194" t="s">
        <v>203</v>
      </c>
      <c r="E147" s="195" t="s">
        <v>572</v>
      </c>
      <c r="F147" s="196" t="s">
        <v>573</v>
      </c>
      <c r="G147" s="197" t="s">
        <v>268</v>
      </c>
      <c r="H147" s="198">
        <v>1085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218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218</v>
      </c>
      <c r="BM147" s="206" t="s">
        <v>574</v>
      </c>
    </row>
    <row r="148" s="2" customFormat="1" ht="24.15" customHeight="1">
      <c r="A148" s="34"/>
      <c r="B148" s="160"/>
      <c r="C148" s="194" t="s">
        <v>241</v>
      </c>
      <c r="D148" s="194" t="s">
        <v>203</v>
      </c>
      <c r="E148" s="195" t="s">
        <v>575</v>
      </c>
      <c r="F148" s="196" t="s">
        <v>703</v>
      </c>
      <c r="G148" s="197" t="s">
        <v>362</v>
      </c>
      <c r="H148" s="198">
        <v>452.07999999999998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0</v>
      </c>
      <c r="R148" s="204">
        <f>Q148*H148</f>
        <v>0</v>
      </c>
      <c r="S148" s="204">
        <v>1.8</v>
      </c>
      <c r="T148" s="205">
        <f>S148*H148</f>
        <v>813.74400000000003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218</v>
      </c>
      <c r="AT148" s="206" t="s">
        <v>203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218</v>
      </c>
      <c r="BM148" s="206" t="s">
        <v>577</v>
      </c>
    </row>
    <row r="149" s="2" customFormat="1" ht="16.5" customHeight="1">
      <c r="A149" s="34"/>
      <c r="B149" s="160"/>
      <c r="C149" s="194" t="s">
        <v>260</v>
      </c>
      <c r="D149" s="194" t="s">
        <v>203</v>
      </c>
      <c r="E149" s="195" t="s">
        <v>578</v>
      </c>
      <c r="F149" s="196" t="s">
        <v>579</v>
      </c>
      <c r="G149" s="197" t="s">
        <v>362</v>
      </c>
      <c r="H149" s="198">
        <v>452.07999999999998</v>
      </c>
      <c r="I149" s="199"/>
      <c r="J149" s="200">
        <f>ROUND(I149*H149,2)</f>
        <v>0</v>
      </c>
      <c r="K149" s="201"/>
      <c r="L149" s="35"/>
      <c r="M149" s="202" t="s">
        <v>1</v>
      </c>
      <c r="N149" s="203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218</v>
      </c>
      <c r="AT149" s="206" t="s">
        <v>203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218</v>
      </c>
      <c r="BM149" s="206" t="s">
        <v>580</v>
      </c>
    </row>
    <row r="150" s="2" customFormat="1" ht="37.8" customHeight="1">
      <c r="A150" s="34"/>
      <c r="B150" s="160"/>
      <c r="C150" s="194" t="s">
        <v>274</v>
      </c>
      <c r="D150" s="194" t="s">
        <v>203</v>
      </c>
      <c r="E150" s="195" t="s">
        <v>704</v>
      </c>
      <c r="F150" s="196" t="s">
        <v>705</v>
      </c>
      <c r="G150" s="197" t="s">
        <v>362</v>
      </c>
      <c r="H150" s="198">
        <v>5</v>
      </c>
      <c r="I150" s="199"/>
      <c r="J150" s="200">
        <f>ROUND(I150*H150,2)</f>
        <v>0</v>
      </c>
      <c r="K150" s="201"/>
      <c r="L150" s="35"/>
      <c r="M150" s="202" t="s">
        <v>1</v>
      </c>
      <c r="N150" s="203" t="s">
        <v>41</v>
      </c>
      <c r="O150" s="78"/>
      <c r="P150" s="204">
        <f>O150*H150</f>
        <v>0</v>
      </c>
      <c r="Q150" s="204">
        <v>0</v>
      </c>
      <c r="R150" s="204">
        <f>Q150*H150</f>
        <v>0</v>
      </c>
      <c r="S150" s="204">
        <v>1.8</v>
      </c>
      <c r="T150" s="205">
        <f>S150*H150</f>
        <v>9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218</v>
      </c>
      <c r="AT150" s="206" t="s">
        <v>203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218</v>
      </c>
      <c r="BM150" s="206" t="s">
        <v>706</v>
      </c>
    </row>
    <row r="151" s="2" customFormat="1" ht="24.15" customHeight="1">
      <c r="A151" s="34"/>
      <c r="B151" s="160"/>
      <c r="C151" s="194" t="s">
        <v>278</v>
      </c>
      <c r="D151" s="194" t="s">
        <v>203</v>
      </c>
      <c r="E151" s="195" t="s">
        <v>581</v>
      </c>
      <c r="F151" s="196" t="s">
        <v>582</v>
      </c>
      <c r="G151" s="197" t="s">
        <v>583</v>
      </c>
      <c r="H151" s="198">
        <v>452.07999999999998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0</v>
      </c>
      <c r="R151" s="204">
        <f>Q151*H151</f>
        <v>0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218</v>
      </c>
      <c r="AT151" s="206" t="s">
        <v>203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218</v>
      </c>
      <c r="BM151" s="206" t="s">
        <v>584</v>
      </c>
    </row>
    <row r="152" s="2" customFormat="1" ht="24.15" customHeight="1">
      <c r="A152" s="34"/>
      <c r="B152" s="160"/>
      <c r="C152" s="194" t="s">
        <v>282</v>
      </c>
      <c r="D152" s="194" t="s">
        <v>203</v>
      </c>
      <c r="E152" s="195" t="s">
        <v>585</v>
      </c>
      <c r="F152" s="196" t="s">
        <v>586</v>
      </c>
      <c r="G152" s="197" t="s">
        <v>362</v>
      </c>
      <c r="H152" s="198">
        <v>452.07999999999998</v>
      </c>
      <c r="I152" s="199"/>
      <c r="J152" s="200">
        <f>ROUND(I152*H152,2)</f>
        <v>0</v>
      </c>
      <c r="K152" s="201"/>
      <c r="L152" s="35"/>
      <c r="M152" s="202" t="s">
        <v>1</v>
      </c>
      <c r="N152" s="203" t="s">
        <v>41</v>
      </c>
      <c r="O152" s="78"/>
      <c r="P152" s="204">
        <f>O152*H152</f>
        <v>0</v>
      </c>
      <c r="Q152" s="204">
        <v>0</v>
      </c>
      <c r="R152" s="204">
        <f>Q152*H152</f>
        <v>0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218</v>
      </c>
      <c r="AT152" s="206" t="s">
        <v>203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218</v>
      </c>
      <c r="BM152" s="206" t="s">
        <v>587</v>
      </c>
    </row>
    <row r="153" s="2" customFormat="1" ht="21.75" customHeight="1">
      <c r="A153" s="34"/>
      <c r="B153" s="160"/>
      <c r="C153" s="194" t="s">
        <v>286</v>
      </c>
      <c r="D153" s="194" t="s">
        <v>203</v>
      </c>
      <c r="E153" s="195" t="s">
        <v>707</v>
      </c>
      <c r="F153" s="196" t="s">
        <v>708</v>
      </c>
      <c r="G153" s="197" t="s">
        <v>362</v>
      </c>
      <c r="H153" s="198">
        <v>452.07999999999998</v>
      </c>
      <c r="I153" s="199"/>
      <c r="J153" s="200">
        <f>ROUND(I153*H153,2)</f>
        <v>0</v>
      </c>
      <c r="K153" s="201"/>
      <c r="L153" s="35"/>
      <c r="M153" s="202" t="s">
        <v>1</v>
      </c>
      <c r="N153" s="203" t="s">
        <v>41</v>
      </c>
      <c r="O153" s="78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218</v>
      </c>
      <c r="AT153" s="206" t="s">
        <v>203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218</v>
      </c>
      <c r="BM153" s="206" t="s">
        <v>709</v>
      </c>
    </row>
    <row r="154" s="2" customFormat="1" ht="24.15" customHeight="1">
      <c r="A154" s="34"/>
      <c r="B154" s="160"/>
      <c r="C154" s="194" t="s">
        <v>290</v>
      </c>
      <c r="D154" s="194" t="s">
        <v>203</v>
      </c>
      <c r="E154" s="195" t="s">
        <v>592</v>
      </c>
      <c r="F154" s="196" t="s">
        <v>593</v>
      </c>
      <c r="G154" s="197" t="s">
        <v>268</v>
      </c>
      <c r="H154" s="198">
        <v>234</v>
      </c>
      <c r="I154" s="199"/>
      <c r="J154" s="200">
        <f>ROUND(I154*H154,2)</f>
        <v>0</v>
      </c>
      <c r="K154" s="201"/>
      <c r="L154" s="35"/>
      <c r="M154" s="202" t="s">
        <v>1</v>
      </c>
      <c r="N154" s="203" t="s">
        <v>41</v>
      </c>
      <c r="O154" s="78"/>
      <c r="P154" s="204">
        <f>O154*H154</f>
        <v>0</v>
      </c>
      <c r="Q154" s="204">
        <v>0</v>
      </c>
      <c r="R154" s="204">
        <f>Q154*H154</f>
        <v>0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218</v>
      </c>
      <c r="AT154" s="206" t="s">
        <v>203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218</v>
      </c>
      <c r="BM154" s="206" t="s">
        <v>594</v>
      </c>
    </row>
    <row r="155" s="2" customFormat="1" ht="16.5" customHeight="1">
      <c r="A155" s="34"/>
      <c r="B155" s="160"/>
      <c r="C155" s="219" t="s">
        <v>294</v>
      </c>
      <c r="D155" s="219" t="s">
        <v>237</v>
      </c>
      <c r="E155" s="220" t="s">
        <v>595</v>
      </c>
      <c r="F155" s="221" t="s">
        <v>596</v>
      </c>
      <c r="G155" s="222" t="s">
        <v>391</v>
      </c>
      <c r="H155" s="223">
        <v>48.704000000000001</v>
      </c>
      <c r="I155" s="224"/>
      <c r="J155" s="225">
        <f>ROUND(I155*H155,2)</f>
        <v>0</v>
      </c>
      <c r="K155" s="226"/>
      <c r="L155" s="227"/>
      <c r="M155" s="228" t="s">
        <v>1</v>
      </c>
      <c r="N155" s="229" t="s">
        <v>41</v>
      </c>
      <c r="O155" s="78"/>
      <c r="P155" s="204">
        <f>O155*H155</f>
        <v>0</v>
      </c>
      <c r="Q155" s="204">
        <v>0.001</v>
      </c>
      <c r="R155" s="204">
        <f>Q155*H155</f>
        <v>0.048704000000000004</v>
      </c>
      <c r="S155" s="204">
        <v>0</v>
      </c>
      <c r="T155" s="20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241</v>
      </c>
      <c r="AT155" s="206" t="s">
        <v>237</v>
      </c>
      <c r="AU155" s="206" t="s">
        <v>115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218</v>
      </c>
      <c r="BM155" s="206" t="s">
        <v>597</v>
      </c>
    </row>
    <row r="156" s="2" customFormat="1" ht="24.15" customHeight="1">
      <c r="A156" s="34"/>
      <c r="B156" s="160"/>
      <c r="C156" s="194" t="s">
        <v>298</v>
      </c>
      <c r="D156" s="194" t="s">
        <v>203</v>
      </c>
      <c r="E156" s="195" t="s">
        <v>598</v>
      </c>
      <c r="F156" s="196" t="s">
        <v>599</v>
      </c>
      <c r="G156" s="197" t="s">
        <v>268</v>
      </c>
      <c r="H156" s="198">
        <v>234</v>
      </c>
      <c r="I156" s="199"/>
      <c r="J156" s="200">
        <f>ROUND(I156*H156,2)</f>
        <v>0</v>
      </c>
      <c r="K156" s="201"/>
      <c r="L156" s="35"/>
      <c r="M156" s="202" t="s">
        <v>1</v>
      </c>
      <c r="N156" s="203" t="s">
        <v>41</v>
      </c>
      <c r="O156" s="78"/>
      <c r="P156" s="204">
        <f>O156*H156</f>
        <v>0</v>
      </c>
      <c r="Q156" s="204">
        <v>0</v>
      </c>
      <c r="R156" s="204">
        <f>Q156*H156</f>
        <v>0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218</v>
      </c>
      <c r="AT156" s="206" t="s">
        <v>203</v>
      </c>
      <c r="AU156" s="206" t="s">
        <v>115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218</v>
      </c>
      <c r="BM156" s="206" t="s">
        <v>600</v>
      </c>
    </row>
    <row r="157" s="2" customFormat="1" ht="33" customHeight="1">
      <c r="A157" s="34"/>
      <c r="B157" s="160"/>
      <c r="C157" s="194" t="s">
        <v>302</v>
      </c>
      <c r="D157" s="194" t="s">
        <v>203</v>
      </c>
      <c r="E157" s="195" t="s">
        <v>601</v>
      </c>
      <c r="F157" s="196" t="s">
        <v>602</v>
      </c>
      <c r="G157" s="197" t="s">
        <v>268</v>
      </c>
      <c r="H157" s="198">
        <v>234</v>
      </c>
      <c r="I157" s="199"/>
      <c r="J157" s="200">
        <f>ROUND(I157*H157,2)</f>
        <v>0</v>
      </c>
      <c r="K157" s="201"/>
      <c r="L157" s="35"/>
      <c r="M157" s="202" t="s">
        <v>1</v>
      </c>
      <c r="N157" s="203" t="s">
        <v>41</v>
      </c>
      <c r="O157" s="78"/>
      <c r="P157" s="204">
        <f>O157*H157</f>
        <v>0</v>
      </c>
      <c r="Q157" s="204">
        <v>0</v>
      </c>
      <c r="R157" s="204">
        <f>Q157*H157</f>
        <v>0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218</v>
      </c>
      <c r="AT157" s="206" t="s">
        <v>203</v>
      </c>
      <c r="AU157" s="206" t="s">
        <v>115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218</v>
      </c>
      <c r="BM157" s="206" t="s">
        <v>603</v>
      </c>
    </row>
    <row r="158" s="2" customFormat="1" ht="24.15" customHeight="1">
      <c r="A158" s="34"/>
      <c r="B158" s="160"/>
      <c r="C158" s="194" t="s">
        <v>306</v>
      </c>
      <c r="D158" s="194" t="s">
        <v>203</v>
      </c>
      <c r="E158" s="195" t="s">
        <v>604</v>
      </c>
      <c r="F158" s="196" t="s">
        <v>605</v>
      </c>
      <c r="G158" s="197" t="s">
        <v>268</v>
      </c>
      <c r="H158" s="198">
        <v>234</v>
      </c>
      <c r="I158" s="199"/>
      <c r="J158" s="200">
        <f>ROUND(I158*H158,2)</f>
        <v>0</v>
      </c>
      <c r="K158" s="201"/>
      <c r="L158" s="35"/>
      <c r="M158" s="202" t="s">
        <v>1</v>
      </c>
      <c r="N158" s="203" t="s">
        <v>41</v>
      </c>
      <c r="O158" s="78"/>
      <c r="P158" s="204">
        <f>O158*H158</f>
        <v>0</v>
      </c>
      <c r="Q158" s="204">
        <v>0</v>
      </c>
      <c r="R158" s="204">
        <f>Q158*H158</f>
        <v>0</v>
      </c>
      <c r="S158" s="204">
        <v>0</v>
      </c>
      <c r="T158" s="205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6" t="s">
        <v>218</v>
      </c>
      <c r="AT158" s="206" t="s">
        <v>203</v>
      </c>
      <c r="AU158" s="206" t="s">
        <v>115</v>
      </c>
      <c r="AY158" s="15" t="s">
        <v>202</v>
      </c>
      <c r="BE158" s="207">
        <f>IF(N158="základná",J158,0)</f>
        <v>0</v>
      </c>
      <c r="BF158" s="207">
        <f>IF(N158="znížená",J158,0)</f>
        <v>0</v>
      </c>
      <c r="BG158" s="207">
        <f>IF(N158="zákl. prenesená",J158,0)</f>
        <v>0</v>
      </c>
      <c r="BH158" s="207">
        <f>IF(N158="zníž. prenesená",J158,0)</f>
        <v>0</v>
      </c>
      <c r="BI158" s="207">
        <f>IF(N158="nulová",J158,0)</f>
        <v>0</v>
      </c>
      <c r="BJ158" s="15" t="s">
        <v>115</v>
      </c>
      <c r="BK158" s="207">
        <f>ROUND(I158*H158,2)</f>
        <v>0</v>
      </c>
      <c r="BL158" s="15" t="s">
        <v>218</v>
      </c>
      <c r="BM158" s="206" t="s">
        <v>606</v>
      </c>
    </row>
    <row r="159" s="11" customFormat="1" ht="22.8" customHeight="1">
      <c r="A159" s="11"/>
      <c r="B159" s="183"/>
      <c r="C159" s="11"/>
      <c r="D159" s="184" t="s">
        <v>74</v>
      </c>
      <c r="E159" s="217" t="s">
        <v>115</v>
      </c>
      <c r="F159" s="217" t="s">
        <v>402</v>
      </c>
      <c r="G159" s="11"/>
      <c r="H159" s="11"/>
      <c r="I159" s="186"/>
      <c r="J159" s="218">
        <f>BK159</f>
        <v>0</v>
      </c>
      <c r="K159" s="11"/>
      <c r="L159" s="183"/>
      <c r="M159" s="188"/>
      <c r="N159" s="189"/>
      <c r="O159" s="189"/>
      <c r="P159" s="190">
        <f>SUM(P160:P163)</f>
        <v>0</v>
      </c>
      <c r="Q159" s="189"/>
      <c r="R159" s="190">
        <f>SUM(R160:R163)</f>
        <v>5.83866</v>
      </c>
      <c r="S159" s="189"/>
      <c r="T159" s="191">
        <f>SUM(T160:T163)</f>
        <v>0</v>
      </c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R159" s="184" t="s">
        <v>83</v>
      </c>
      <c r="AT159" s="192" t="s">
        <v>74</v>
      </c>
      <c r="AU159" s="192" t="s">
        <v>83</v>
      </c>
      <c r="AY159" s="184" t="s">
        <v>202</v>
      </c>
      <c r="BK159" s="193">
        <f>SUM(BK160:BK163)</f>
        <v>0</v>
      </c>
    </row>
    <row r="160" s="2" customFormat="1" ht="33" customHeight="1">
      <c r="A160" s="34"/>
      <c r="B160" s="160"/>
      <c r="C160" s="194" t="s">
        <v>310</v>
      </c>
      <c r="D160" s="194" t="s">
        <v>203</v>
      </c>
      <c r="E160" s="195" t="s">
        <v>607</v>
      </c>
      <c r="F160" s="196" t="s">
        <v>608</v>
      </c>
      <c r="G160" s="197" t="s">
        <v>268</v>
      </c>
      <c r="H160" s="198">
        <v>1035</v>
      </c>
      <c r="I160" s="199"/>
      <c r="J160" s="200">
        <f>ROUND(I160*H160,2)</f>
        <v>0</v>
      </c>
      <c r="K160" s="201"/>
      <c r="L160" s="35"/>
      <c r="M160" s="202" t="s">
        <v>1</v>
      </c>
      <c r="N160" s="203" t="s">
        <v>41</v>
      </c>
      <c r="O160" s="78"/>
      <c r="P160" s="204">
        <f>O160*H160</f>
        <v>0</v>
      </c>
      <c r="Q160" s="204">
        <v>0</v>
      </c>
      <c r="R160" s="204">
        <f>Q160*H160</f>
        <v>0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218</v>
      </c>
      <c r="AT160" s="206" t="s">
        <v>203</v>
      </c>
      <c r="AU160" s="206" t="s">
        <v>115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218</v>
      </c>
      <c r="BM160" s="206" t="s">
        <v>609</v>
      </c>
    </row>
    <row r="161" s="2" customFormat="1" ht="37.8" customHeight="1">
      <c r="A161" s="34"/>
      <c r="B161" s="160"/>
      <c r="C161" s="194" t="s">
        <v>314</v>
      </c>
      <c r="D161" s="194" t="s">
        <v>203</v>
      </c>
      <c r="E161" s="195" t="s">
        <v>710</v>
      </c>
      <c r="F161" s="196" t="s">
        <v>711</v>
      </c>
      <c r="G161" s="197" t="s">
        <v>362</v>
      </c>
      <c r="H161" s="198">
        <v>2</v>
      </c>
      <c r="I161" s="199"/>
      <c r="J161" s="200">
        <f>ROUND(I161*H161,2)</f>
        <v>0</v>
      </c>
      <c r="K161" s="201"/>
      <c r="L161" s="35"/>
      <c r="M161" s="202" t="s">
        <v>1</v>
      </c>
      <c r="N161" s="203" t="s">
        <v>41</v>
      </c>
      <c r="O161" s="78"/>
      <c r="P161" s="204">
        <f>O161*H161</f>
        <v>0</v>
      </c>
      <c r="Q161" s="204">
        <v>2.4270700000000001</v>
      </c>
      <c r="R161" s="204">
        <f>Q161*H161</f>
        <v>4.8541400000000001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218</v>
      </c>
      <c r="AT161" s="206" t="s">
        <v>203</v>
      </c>
      <c r="AU161" s="206" t="s">
        <v>115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218</v>
      </c>
      <c r="BM161" s="206" t="s">
        <v>712</v>
      </c>
    </row>
    <row r="162" s="2" customFormat="1" ht="33" customHeight="1">
      <c r="A162" s="34"/>
      <c r="B162" s="160"/>
      <c r="C162" s="194" t="s">
        <v>318</v>
      </c>
      <c r="D162" s="194" t="s">
        <v>203</v>
      </c>
      <c r="E162" s="195" t="s">
        <v>610</v>
      </c>
      <c r="F162" s="196" t="s">
        <v>611</v>
      </c>
      <c r="G162" s="197" t="s">
        <v>268</v>
      </c>
      <c r="H162" s="198">
        <v>604</v>
      </c>
      <c r="I162" s="199"/>
      <c r="J162" s="200">
        <f>ROUND(I162*H162,2)</f>
        <v>0</v>
      </c>
      <c r="K162" s="201"/>
      <c r="L162" s="35"/>
      <c r="M162" s="202" t="s">
        <v>1</v>
      </c>
      <c r="N162" s="203" t="s">
        <v>41</v>
      </c>
      <c r="O162" s="78"/>
      <c r="P162" s="204">
        <f>O162*H162</f>
        <v>0</v>
      </c>
      <c r="Q162" s="204">
        <v>3.0000000000000001E-05</v>
      </c>
      <c r="R162" s="204">
        <f>Q162*H162</f>
        <v>0.018120000000000001</v>
      </c>
      <c r="S162" s="204">
        <v>0</v>
      </c>
      <c r="T162" s="205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6" t="s">
        <v>218</v>
      </c>
      <c r="AT162" s="206" t="s">
        <v>203</v>
      </c>
      <c r="AU162" s="206" t="s">
        <v>115</v>
      </c>
      <c r="AY162" s="15" t="s">
        <v>202</v>
      </c>
      <c r="BE162" s="207">
        <f>IF(N162="základná",J162,0)</f>
        <v>0</v>
      </c>
      <c r="BF162" s="207">
        <f>IF(N162="znížená",J162,0)</f>
        <v>0</v>
      </c>
      <c r="BG162" s="207">
        <f>IF(N162="zákl. prenesená",J162,0)</f>
        <v>0</v>
      </c>
      <c r="BH162" s="207">
        <f>IF(N162="zníž. prenesená",J162,0)</f>
        <v>0</v>
      </c>
      <c r="BI162" s="207">
        <f>IF(N162="nulová",J162,0)</f>
        <v>0</v>
      </c>
      <c r="BJ162" s="15" t="s">
        <v>115</v>
      </c>
      <c r="BK162" s="207">
        <f>ROUND(I162*H162,2)</f>
        <v>0</v>
      </c>
      <c r="BL162" s="15" t="s">
        <v>218</v>
      </c>
      <c r="BM162" s="206" t="s">
        <v>713</v>
      </c>
    </row>
    <row r="163" s="2" customFormat="1" ht="24.15" customHeight="1">
      <c r="A163" s="34"/>
      <c r="B163" s="160"/>
      <c r="C163" s="219" t="s">
        <v>233</v>
      </c>
      <c r="D163" s="219" t="s">
        <v>237</v>
      </c>
      <c r="E163" s="220" t="s">
        <v>714</v>
      </c>
      <c r="F163" s="221" t="s">
        <v>715</v>
      </c>
      <c r="G163" s="222" t="s">
        <v>268</v>
      </c>
      <c r="H163" s="223">
        <v>604</v>
      </c>
      <c r="I163" s="224"/>
      <c r="J163" s="225">
        <f>ROUND(I163*H163,2)</f>
        <v>0</v>
      </c>
      <c r="K163" s="226"/>
      <c r="L163" s="227"/>
      <c r="M163" s="228" t="s">
        <v>1</v>
      </c>
      <c r="N163" s="229" t="s">
        <v>41</v>
      </c>
      <c r="O163" s="78"/>
      <c r="P163" s="204">
        <f>O163*H163</f>
        <v>0</v>
      </c>
      <c r="Q163" s="204">
        <v>0.0016000000000000001</v>
      </c>
      <c r="R163" s="204">
        <f>Q163*H163</f>
        <v>0.96640000000000004</v>
      </c>
      <c r="S163" s="204">
        <v>0</v>
      </c>
      <c r="T163" s="20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6" t="s">
        <v>241</v>
      </c>
      <c r="AT163" s="206" t="s">
        <v>237</v>
      </c>
      <c r="AU163" s="206" t="s">
        <v>115</v>
      </c>
      <c r="AY163" s="15" t="s">
        <v>202</v>
      </c>
      <c r="BE163" s="207">
        <f>IF(N163="základná",J163,0)</f>
        <v>0</v>
      </c>
      <c r="BF163" s="207">
        <f>IF(N163="znížená",J163,0)</f>
        <v>0</v>
      </c>
      <c r="BG163" s="207">
        <f>IF(N163="zákl. prenesená",J163,0)</f>
        <v>0</v>
      </c>
      <c r="BH163" s="207">
        <f>IF(N163="zníž. prenesená",J163,0)</f>
        <v>0</v>
      </c>
      <c r="BI163" s="207">
        <f>IF(N163="nulová",J163,0)</f>
        <v>0</v>
      </c>
      <c r="BJ163" s="15" t="s">
        <v>115</v>
      </c>
      <c r="BK163" s="207">
        <f>ROUND(I163*H163,2)</f>
        <v>0</v>
      </c>
      <c r="BL163" s="15" t="s">
        <v>218</v>
      </c>
      <c r="BM163" s="206" t="s">
        <v>716</v>
      </c>
    </row>
    <row r="164" s="11" customFormat="1" ht="22.8" customHeight="1">
      <c r="A164" s="11"/>
      <c r="B164" s="183"/>
      <c r="C164" s="11"/>
      <c r="D164" s="184" t="s">
        <v>74</v>
      </c>
      <c r="E164" s="217" t="s">
        <v>218</v>
      </c>
      <c r="F164" s="217" t="s">
        <v>613</v>
      </c>
      <c r="G164" s="11"/>
      <c r="H164" s="11"/>
      <c r="I164" s="186"/>
      <c r="J164" s="218">
        <f>BK164</f>
        <v>0</v>
      </c>
      <c r="K164" s="11"/>
      <c r="L164" s="183"/>
      <c r="M164" s="188"/>
      <c r="N164" s="189"/>
      <c r="O164" s="189"/>
      <c r="P164" s="190">
        <f>SUM(P165:P167)</f>
        <v>0</v>
      </c>
      <c r="Q164" s="189"/>
      <c r="R164" s="190">
        <f>SUM(R165:R167)</f>
        <v>106.87788000000001</v>
      </c>
      <c r="S164" s="189"/>
      <c r="T164" s="191">
        <f>SUM(T165:T167)</f>
        <v>0</v>
      </c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R164" s="184" t="s">
        <v>83</v>
      </c>
      <c r="AT164" s="192" t="s">
        <v>74</v>
      </c>
      <c r="AU164" s="192" t="s">
        <v>83</v>
      </c>
      <c r="AY164" s="184" t="s">
        <v>202</v>
      </c>
      <c r="BK164" s="193">
        <f>SUM(BK165:BK167)</f>
        <v>0</v>
      </c>
    </row>
    <row r="165" s="2" customFormat="1" ht="33" customHeight="1">
      <c r="A165" s="34"/>
      <c r="B165" s="160"/>
      <c r="C165" s="194" t="s">
        <v>7</v>
      </c>
      <c r="D165" s="194" t="s">
        <v>203</v>
      </c>
      <c r="E165" s="195" t="s">
        <v>614</v>
      </c>
      <c r="F165" s="196" t="s">
        <v>615</v>
      </c>
      <c r="G165" s="197" t="s">
        <v>268</v>
      </c>
      <c r="H165" s="198">
        <v>522</v>
      </c>
      <c r="I165" s="199"/>
      <c r="J165" s="200">
        <f>ROUND(I165*H165,2)</f>
        <v>0</v>
      </c>
      <c r="K165" s="201"/>
      <c r="L165" s="35"/>
      <c r="M165" s="202" t="s">
        <v>1</v>
      </c>
      <c r="N165" s="203" t="s">
        <v>41</v>
      </c>
      <c r="O165" s="78"/>
      <c r="P165" s="204">
        <f>O165*H165</f>
        <v>0</v>
      </c>
      <c r="Q165" s="204">
        <v>0.094539999999999999</v>
      </c>
      <c r="R165" s="204">
        <f>Q165*H165</f>
        <v>49.349879999999999</v>
      </c>
      <c r="S165" s="204">
        <v>0</v>
      </c>
      <c r="T165" s="20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6" t="s">
        <v>218</v>
      </c>
      <c r="AT165" s="206" t="s">
        <v>203</v>
      </c>
      <c r="AU165" s="206" t="s">
        <v>115</v>
      </c>
      <c r="AY165" s="15" t="s">
        <v>202</v>
      </c>
      <c r="BE165" s="207">
        <f>IF(N165="základná",J165,0)</f>
        <v>0</v>
      </c>
      <c r="BF165" s="207">
        <f>IF(N165="znížená",J165,0)</f>
        <v>0</v>
      </c>
      <c r="BG165" s="207">
        <f>IF(N165="zákl. prenesená",J165,0)</f>
        <v>0</v>
      </c>
      <c r="BH165" s="207">
        <f>IF(N165="zníž. prenesená",J165,0)</f>
        <v>0</v>
      </c>
      <c r="BI165" s="207">
        <f>IF(N165="nulová",J165,0)</f>
        <v>0</v>
      </c>
      <c r="BJ165" s="15" t="s">
        <v>115</v>
      </c>
      <c r="BK165" s="207">
        <f>ROUND(I165*H165,2)</f>
        <v>0</v>
      </c>
      <c r="BL165" s="15" t="s">
        <v>218</v>
      </c>
      <c r="BM165" s="206" t="s">
        <v>717</v>
      </c>
    </row>
    <row r="166" s="2" customFormat="1" ht="24.15" customHeight="1">
      <c r="A166" s="34"/>
      <c r="B166" s="160"/>
      <c r="C166" s="219" t="s">
        <v>403</v>
      </c>
      <c r="D166" s="219" t="s">
        <v>237</v>
      </c>
      <c r="E166" s="220" t="s">
        <v>718</v>
      </c>
      <c r="F166" s="221" t="s">
        <v>719</v>
      </c>
      <c r="G166" s="222" t="s">
        <v>268</v>
      </c>
      <c r="H166" s="223">
        <v>479.39999999999998</v>
      </c>
      <c r="I166" s="224"/>
      <c r="J166" s="225">
        <f>ROUND(I166*H166,2)</f>
        <v>0</v>
      </c>
      <c r="K166" s="226"/>
      <c r="L166" s="227"/>
      <c r="M166" s="228" t="s">
        <v>1</v>
      </c>
      <c r="N166" s="229" t="s">
        <v>41</v>
      </c>
      <c r="O166" s="78"/>
      <c r="P166" s="204">
        <f>O166*H166</f>
        <v>0</v>
      </c>
      <c r="Q166" s="204">
        <v>0.12</v>
      </c>
      <c r="R166" s="204">
        <f>Q166*H166</f>
        <v>57.527999999999999</v>
      </c>
      <c r="S166" s="204">
        <v>0</v>
      </c>
      <c r="T166" s="20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6" t="s">
        <v>241</v>
      </c>
      <c r="AT166" s="206" t="s">
        <v>237</v>
      </c>
      <c r="AU166" s="206" t="s">
        <v>115</v>
      </c>
      <c r="AY166" s="15" t="s">
        <v>202</v>
      </c>
      <c r="BE166" s="207">
        <f>IF(N166="základná",J166,0)</f>
        <v>0</v>
      </c>
      <c r="BF166" s="207">
        <f>IF(N166="znížená",J166,0)</f>
        <v>0</v>
      </c>
      <c r="BG166" s="207">
        <f>IF(N166="zákl. prenesená",J166,0)</f>
        <v>0</v>
      </c>
      <c r="BH166" s="207">
        <f>IF(N166="zníž. prenesená",J166,0)</f>
        <v>0</v>
      </c>
      <c r="BI166" s="207">
        <f>IF(N166="nulová",J166,0)</f>
        <v>0</v>
      </c>
      <c r="BJ166" s="15" t="s">
        <v>115</v>
      </c>
      <c r="BK166" s="207">
        <f>ROUND(I166*H166,2)</f>
        <v>0</v>
      </c>
      <c r="BL166" s="15" t="s">
        <v>218</v>
      </c>
      <c r="BM166" s="206" t="s">
        <v>720</v>
      </c>
    </row>
    <row r="167" s="2" customFormat="1">
      <c r="A167" s="34"/>
      <c r="B167" s="35"/>
      <c r="C167" s="34"/>
      <c r="D167" s="232" t="s">
        <v>721</v>
      </c>
      <c r="E167" s="34"/>
      <c r="F167" s="233" t="s">
        <v>722</v>
      </c>
      <c r="G167" s="34"/>
      <c r="H167" s="34"/>
      <c r="I167" s="161"/>
      <c r="J167" s="34"/>
      <c r="K167" s="34"/>
      <c r="L167" s="35"/>
      <c r="M167" s="234"/>
      <c r="N167" s="235"/>
      <c r="O167" s="78"/>
      <c r="P167" s="78"/>
      <c r="Q167" s="78"/>
      <c r="R167" s="78"/>
      <c r="S167" s="78"/>
      <c r="T167" s="79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T167" s="15" t="s">
        <v>721</v>
      </c>
      <c r="AU167" s="15" t="s">
        <v>115</v>
      </c>
    </row>
    <row r="168" s="11" customFormat="1" ht="22.8" customHeight="1">
      <c r="A168" s="11"/>
      <c r="B168" s="183"/>
      <c r="C168" s="11"/>
      <c r="D168" s="184" t="s">
        <v>74</v>
      </c>
      <c r="E168" s="217" t="s">
        <v>252</v>
      </c>
      <c r="F168" s="217" t="s">
        <v>423</v>
      </c>
      <c r="G168" s="11"/>
      <c r="H168" s="11"/>
      <c r="I168" s="186"/>
      <c r="J168" s="218">
        <f>BK168</f>
        <v>0</v>
      </c>
      <c r="K168" s="11"/>
      <c r="L168" s="183"/>
      <c r="M168" s="188"/>
      <c r="N168" s="189"/>
      <c r="O168" s="189"/>
      <c r="P168" s="190">
        <f>SUM(P169:P184)</f>
        <v>0</v>
      </c>
      <c r="Q168" s="189"/>
      <c r="R168" s="190">
        <f>SUM(R169:R184)</f>
        <v>1334.6759999999999</v>
      </c>
      <c r="S168" s="189"/>
      <c r="T168" s="191">
        <f>SUM(T169:T184)</f>
        <v>0</v>
      </c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R168" s="184" t="s">
        <v>83</v>
      </c>
      <c r="AT168" s="192" t="s">
        <v>74</v>
      </c>
      <c r="AU168" s="192" t="s">
        <v>83</v>
      </c>
      <c r="AY168" s="184" t="s">
        <v>202</v>
      </c>
      <c r="BK168" s="193">
        <f>SUM(BK169:BK184)</f>
        <v>0</v>
      </c>
    </row>
    <row r="169" s="2" customFormat="1" ht="33" customHeight="1">
      <c r="A169" s="34"/>
      <c r="B169" s="160"/>
      <c r="C169" s="194" t="s">
        <v>407</v>
      </c>
      <c r="D169" s="194" t="s">
        <v>203</v>
      </c>
      <c r="E169" s="195" t="s">
        <v>626</v>
      </c>
      <c r="F169" s="196" t="s">
        <v>627</v>
      </c>
      <c r="G169" s="197" t="s">
        <v>268</v>
      </c>
      <c r="H169" s="198">
        <v>195</v>
      </c>
      <c r="I169" s="199"/>
      <c r="J169" s="200">
        <f>ROUND(I169*H169,2)</f>
        <v>0</v>
      </c>
      <c r="K169" s="201"/>
      <c r="L169" s="35"/>
      <c r="M169" s="202" t="s">
        <v>1</v>
      </c>
      <c r="N169" s="203" t="s">
        <v>41</v>
      </c>
      <c r="O169" s="78"/>
      <c r="P169" s="204">
        <f>O169*H169</f>
        <v>0</v>
      </c>
      <c r="Q169" s="204">
        <v>0.53186</v>
      </c>
      <c r="R169" s="204">
        <f>Q169*H169</f>
        <v>103.7127</v>
      </c>
      <c r="S169" s="204">
        <v>0</v>
      </c>
      <c r="T169" s="205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6" t="s">
        <v>218</v>
      </c>
      <c r="AT169" s="206" t="s">
        <v>203</v>
      </c>
      <c r="AU169" s="206" t="s">
        <v>115</v>
      </c>
      <c r="AY169" s="15" t="s">
        <v>202</v>
      </c>
      <c r="BE169" s="207">
        <f>IF(N169="základná",J169,0)</f>
        <v>0</v>
      </c>
      <c r="BF169" s="207">
        <f>IF(N169="znížená",J169,0)</f>
        <v>0</v>
      </c>
      <c r="BG169" s="207">
        <f>IF(N169="zákl. prenesená",J169,0)</f>
        <v>0</v>
      </c>
      <c r="BH169" s="207">
        <f>IF(N169="zníž. prenesená",J169,0)</f>
        <v>0</v>
      </c>
      <c r="BI169" s="207">
        <f>IF(N169="nulová",J169,0)</f>
        <v>0</v>
      </c>
      <c r="BJ169" s="15" t="s">
        <v>115</v>
      </c>
      <c r="BK169" s="207">
        <f>ROUND(I169*H169,2)</f>
        <v>0</v>
      </c>
      <c r="BL169" s="15" t="s">
        <v>218</v>
      </c>
      <c r="BM169" s="206" t="s">
        <v>628</v>
      </c>
    </row>
    <row r="170" s="2" customFormat="1" ht="33" customHeight="1">
      <c r="A170" s="34"/>
      <c r="B170" s="160"/>
      <c r="C170" s="194" t="s">
        <v>411</v>
      </c>
      <c r="D170" s="194" t="s">
        <v>203</v>
      </c>
      <c r="E170" s="195" t="s">
        <v>723</v>
      </c>
      <c r="F170" s="196" t="s">
        <v>724</v>
      </c>
      <c r="G170" s="197" t="s">
        <v>268</v>
      </c>
      <c r="H170" s="198">
        <v>522</v>
      </c>
      <c r="I170" s="199"/>
      <c r="J170" s="200">
        <f>ROUND(I170*H170,2)</f>
        <v>0</v>
      </c>
      <c r="K170" s="201"/>
      <c r="L170" s="35"/>
      <c r="M170" s="202" t="s">
        <v>1</v>
      </c>
      <c r="N170" s="203" t="s">
        <v>41</v>
      </c>
      <c r="O170" s="78"/>
      <c r="P170" s="204">
        <f>O170*H170</f>
        <v>0</v>
      </c>
      <c r="Q170" s="204">
        <v>0.23000000000000001</v>
      </c>
      <c r="R170" s="204">
        <f>Q170*H170</f>
        <v>120.06</v>
      </c>
      <c r="S170" s="204">
        <v>0</v>
      </c>
      <c r="T170" s="20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6" t="s">
        <v>218</v>
      </c>
      <c r="AT170" s="206" t="s">
        <v>203</v>
      </c>
      <c r="AU170" s="206" t="s">
        <v>115</v>
      </c>
      <c r="AY170" s="15" t="s">
        <v>202</v>
      </c>
      <c r="BE170" s="207">
        <f>IF(N170="základná",J170,0)</f>
        <v>0</v>
      </c>
      <c r="BF170" s="207">
        <f>IF(N170="znížená",J170,0)</f>
        <v>0</v>
      </c>
      <c r="BG170" s="207">
        <f>IF(N170="zákl. prenesená",J170,0)</f>
        <v>0</v>
      </c>
      <c r="BH170" s="207">
        <f>IF(N170="zníž. prenesená",J170,0)</f>
        <v>0</v>
      </c>
      <c r="BI170" s="207">
        <f>IF(N170="nulová",J170,0)</f>
        <v>0</v>
      </c>
      <c r="BJ170" s="15" t="s">
        <v>115</v>
      </c>
      <c r="BK170" s="207">
        <f>ROUND(I170*H170,2)</f>
        <v>0</v>
      </c>
      <c r="BL170" s="15" t="s">
        <v>218</v>
      </c>
      <c r="BM170" s="206" t="s">
        <v>725</v>
      </c>
    </row>
    <row r="171" s="2" customFormat="1" ht="33" customHeight="1">
      <c r="A171" s="34"/>
      <c r="B171" s="160"/>
      <c r="C171" s="194" t="s">
        <v>415</v>
      </c>
      <c r="D171" s="194" t="s">
        <v>203</v>
      </c>
      <c r="E171" s="195" t="s">
        <v>629</v>
      </c>
      <c r="F171" s="196" t="s">
        <v>630</v>
      </c>
      <c r="G171" s="197" t="s">
        <v>268</v>
      </c>
      <c r="H171" s="198">
        <v>727</v>
      </c>
      <c r="I171" s="199"/>
      <c r="J171" s="200">
        <f>ROUND(I171*H171,2)</f>
        <v>0</v>
      </c>
      <c r="K171" s="201"/>
      <c r="L171" s="35"/>
      <c r="M171" s="202" t="s">
        <v>1</v>
      </c>
      <c r="N171" s="203" t="s">
        <v>41</v>
      </c>
      <c r="O171" s="78"/>
      <c r="P171" s="204">
        <f>O171*H171</f>
        <v>0</v>
      </c>
      <c r="Q171" s="204">
        <v>0.46000000000000002</v>
      </c>
      <c r="R171" s="204">
        <f>Q171*H171</f>
        <v>334.42000000000002</v>
      </c>
      <c r="S171" s="204">
        <v>0</v>
      </c>
      <c r="T171" s="20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6" t="s">
        <v>218</v>
      </c>
      <c r="AT171" s="206" t="s">
        <v>203</v>
      </c>
      <c r="AU171" s="206" t="s">
        <v>115</v>
      </c>
      <c r="AY171" s="15" t="s">
        <v>202</v>
      </c>
      <c r="BE171" s="207">
        <f>IF(N171="základná",J171,0)</f>
        <v>0</v>
      </c>
      <c r="BF171" s="207">
        <f>IF(N171="znížená",J171,0)</f>
        <v>0</v>
      </c>
      <c r="BG171" s="207">
        <f>IF(N171="zákl. prenesená",J171,0)</f>
        <v>0</v>
      </c>
      <c r="BH171" s="207">
        <f>IF(N171="zníž. prenesená",J171,0)</f>
        <v>0</v>
      </c>
      <c r="BI171" s="207">
        <f>IF(N171="nulová",J171,0)</f>
        <v>0</v>
      </c>
      <c r="BJ171" s="15" t="s">
        <v>115</v>
      </c>
      <c r="BK171" s="207">
        <f>ROUND(I171*H171,2)</f>
        <v>0</v>
      </c>
      <c r="BL171" s="15" t="s">
        <v>218</v>
      </c>
      <c r="BM171" s="206" t="s">
        <v>726</v>
      </c>
    </row>
    <row r="172" s="2" customFormat="1" ht="24.15" customHeight="1">
      <c r="A172" s="34"/>
      <c r="B172" s="160"/>
      <c r="C172" s="194" t="s">
        <v>419</v>
      </c>
      <c r="D172" s="194" t="s">
        <v>203</v>
      </c>
      <c r="E172" s="195" t="s">
        <v>429</v>
      </c>
      <c r="F172" s="196" t="s">
        <v>727</v>
      </c>
      <c r="G172" s="197" t="s">
        <v>268</v>
      </c>
      <c r="H172" s="198">
        <v>82</v>
      </c>
      <c r="I172" s="199"/>
      <c r="J172" s="200">
        <f>ROUND(I172*H172,2)</f>
        <v>0</v>
      </c>
      <c r="K172" s="201"/>
      <c r="L172" s="35"/>
      <c r="M172" s="202" t="s">
        <v>1</v>
      </c>
      <c r="N172" s="203" t="s">
        <v>41</v>
      </c>
      <c r="O172" s="78"/>
      <c r="P172" s="204">
        <f>O172*H172</f>
        <v>0</v>
      </c>
      <c r="Q172" s="204">
        <v>0.81000000000000005</v>
      </c>
      <c r="R172" s="204">
        <f>Q172*H172</f>
        <v>66.420000000000002</v>
      </c>
      <c r="S172" s="204">
        <v>0</v>
      </c>
      <c r="T172" s="20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6" t="s">
        <v>218</v>
      </c>
      <c r="AT172" s="206" t="s">
        <v>203</v>
      </c>
      <c r="AU172" s="206" t="s">
        <v>115</v>
      </c>
      <c r="AY172" s="15" t="s">
        <v>202</v>
      </c>
      <c r="BE172" s="207">
        <f>IF(N172="základná",J172,0)</f>
        <v>0</v>
      </c>
      <c r="BF172" s="207">
        <f>IF(N172="znížená",J172,0)</f>
        <v>0</v>
      </c>
      <c r="BG172" s="207">
        <f>IF(N172="zákl. prenesená",J172,0)</f>
        <v>0</v>
      </c>
      <c r="BH172" s="207">
        <f>IF(N172="zníž. prenesená",J172,0)</f>
        <v>0</v>
      </c>
      <c r="BI172" s="207">
        <f>IF(N172="nulová",J172,0)</f>
        <v>0</v>
      </c>
      <c r="BJ172" s="15" t="s">
        <v>115</v>
      </c>
      <c r="BK172" s="207">
        <f>ROUND(I172*H172,2)</f>
        <v>0</v>
      </c>
      <c r="BL172" s="15" t="s">
        <v>218</v>
      </c>
      <c r="BM172" s="206" t="s">
        <v>728</v>
      </c>
    </row>
    <row r="173" s="2" customFormat="1" ht="33" customHeight="1">
      <c r="A173" s="34"/>
      <c r="B173" s="160"/>
      <c r="C173" s="194" t="s">
        <v>424</v>
      </c>
      <c r="D173" s="194" t="s">
        <v>203</v>
      </c>
      <c r="E173" s="195" t="s">
        <v>729</v>
      </c>
      <c r="F173" s="196" t="s">
        <v>730</v>
      </c>
      <c r="G173" s="197" t="s">
        <v>268</v>
      </c>
      <c r="H173" s="198">
        <v>82</v>
      </c>
      <c r="I173" s="199"/>
      <c r="J173" s="200">
        <f>ROUND(I173*H173,2)</f>
        <v>0</v>
      </c>
      <c r="K173" s="201"/>
      <c r="L173" s="35"/>
      <c r="M173" s="202" t="s">
        <v>1</v>
      </c>
      <c r="N173" s="203" t="s">
        <v>41</v>
      </c>
      <c r="O173" s="78"/>
      <c r="P173" s="204">
        <f>O173*H173</f>
        <v>0</v>
      </c>
      <c r="Q173" s="204">
        <v>0.15826000000000001</v>
      </c>
      <c r="R173" s="204">
        <f>Q173*H173</f>
        <v>12.977320000000001</v>
      </c>
      <c r="S173" s="204">
        <v>0</v>
      </c>
      <c r="T173" s="20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6" t="s">
        <v>218</v>
      </c>
      <c r="AT173" s="206" t="s">
        <v>203</v>
      </c>
      <c r="AU173" s="206" t="s">
        <v>115</v>
      </c>
      <c r="AY173" s="15" t="s">
        <v>202</v>
      </c>
      <c r="BE173" s="207">
        <f>IF(N173="základná",J173,0)</f>
        <v>0</v>
      </c>
      <c r="BF173" s="207">
        <f>IF(N173="znížená",J173,0)</f>
        <v>0</v>
      </c>
      <c r="BG173" s="207">
        <f>IF(N173="zákl. prenesená",J173,0)</f>
        <v>0</v>
      </c>
      <c r="BH173" s="207">
        <f>IF(N173="zníž. prenesená",J173,0)</f>
        <v>0</v>
      </c>
      <c r="BI173" s="207">
        <f>IF(N173="nulová",J173,0)</f>
        <v>0</v>
      </c>
      <c r="BJ173" s="15" t="s">
        <v>115</v>
      </c>
      <c r="BK173" s="207">
        <f>ROUND(I173*H173,2)</f>
        <v>0</v>
      </c>
      <c r="BL173" s="15" t="s">
        <v>218</v>
      </c>
      <c r="BM173" s="206" t="s">
        <v>731</v>
      </c>
    </row>
    <row r="174" s="2" customFormat="1" ht="37.8" customHeight="1">
      <c r="A174" s="34"/>
      <c r="B174" s="160"/>
      <c r="C174" s="194" t="s">
        <v>428</v>
      </c>
      <c r="D174" s="194" t="s">
        <v>203</v>
      </c>
      <c r="E174" s="195" t="s">
        <v>433</v>
      </c>
      <c r="F174" s="196" t="s">
        <v>434</v>
      </c>
      <c r="G174" s="197" t="s">
        <v>268</v>
      </c>
      <c r="H174" s="198">
        <v>400</v>
      </c>
      <c r="I174" s="199"/>
      <c r="J174" s="200">
        <f>ROUND(I174*H174,2)</f>
        <v>0</v>
      </c>
      <c r="K174" s="201"/>
      <c r="L174" s="35"/>
      <c r="M174" s="202" t="s">
        <v>1</v>
      </c>
      <c r="N174" s="203" t="s">
        <v>41</v>
      </c>
      <c r="O174" s="78"/>
      <c r="P174" s="204">
        <f>O174*H174</f>
        <v>0</v>
      </c>
      <c r="Q174" s="204">
        <v>0.35914000000000001</v>
      </c>
      <c r="R174" s="204">
        <f>Q174*H174</f>
        <v>143.65600000000001</v>
      </c>
      <c r="S174" s="204">
        <v>0</v>
      </c>
      <c r="T174" s="205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6" t="s">
        <v>218</v>
      </c>
      <c r="AT174" s="206" t="s">
        <v>203</v>
      </c>
      <c r="AU174" s="206" t="s">
        <v>115</v>
      </c>
      <c r="AY174" s="15" t="s">
        <v>202</v>
      </c>
      <c r="BE174" s="207">
        <f>IF(N174="základná",J174,0)</f>
        <v>0</v>
      </c>
      <c r="BF174" s="207">
        <f>IF(N174="znížená",J174,0)</f>
        <v>0</v>
      </c>
      <c r="BG174" s="207">
        <f>IF(N174="zákl. prenesená",J174,0)</f>
        <v>0</v>
      </c>
      <c r="BH174" s="207">
        <f>IF(N174="zníž. prenesená",J174,0)</f>
        <v>0</v>
      </c>
      <c r="BI174" s="207">
        <f>IF(N174="nulová",J174,0)</f>
        <v>0</v>
      </c>
      <c r="BJ174" s="15" t="s">
        <v>115</v>
      </c>
      <c r="BK174" s="207">
        <f>ROUND(I174*H174,2)</f>
        <v>0</v>
      </c>
      <c r="BL174" s="15" t="s">
        <v>218</v>
      </c>
      <c r="BM174" s="206" t="s">
        <v>632</v>
      </c>
    </row>
    <row r="175" s="2" customFormat="1" ht="37.8" customHeight="1">
      <c r="A175" s="34"/>
      <c r="B175" s="160"/>
      <c r="C175" s="194" t="s">
        <v>432</v>
      </c>
      <c r="D175" s="194" t="s">
        <v>203</v>
      </c>
      <c r="E175" s="195" t="s">
        <v>732</v>
      </c>
      <c r="F175" s="196" t="s">
        <v>733</v>
      </c>
      <c r="G175" s="197" t="s">
        <v>268</v>
      </c>
      <c r="H175" s="198">
        <v>82</v>
      </c>
      <c r="I175" s="199"/>
      <c r="J175" s="200">
        <f>ROUND(I175*H175,2)</f>
        <v>0</v>
      </c>
      <c r="K175" s="201"/>
      <c r="L175" s="35"/>
      <c r="M175" s="202" t="s">
        <v>1</v>
      </c>
      <c r="N175" s="203" t="s">
        <v>41</v>
      </c>
      <c r="O175" s="78"/>
      <c r="P175" s="204">
        <f>O175*H175</f>
        <v>0</v>
      </c>
      <c r="Q175" s="204">
        <v>0.43097000000000002</v>
      </c>
      <c r="R175" s="204">
        <f>Q175*H175</f>
        <v>35.33954</v>
      </c>
      <c r="S175" s="204">
        <v>0</v>
      </c>
      <c r="T175" s="205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6" t="s">
        <v>218</v>
      </c>
      <c r="AT175" s="206" t="s">
        <v>203</v>
      </c>
      <c r="AU175" s="206" t="s">
        <v>115</v>
      </c>
      <c r="AY175" s="15" t="s">
        <v>202</v>
      </c>
      <c r="BE175" s="207">
        <f>IF(N175="základná",J175,0)</f>
        <v>0</v>
      </c>
      <c r="BF175" s="207">
        <f>IF(N175="znížená",J175,0)</f>
        <v>0</v>
      </c>
      <c r="BG175" s="207">
        <f>IF(N175="zákl. prenesená",J175,0)</f>
        <v>0</v>
      </c>
      <c r="BH175" s="207">
        <f>IF(N175="zníž. prenesená",J175,0)</f>
        <v>0</v>
      </c>
      <c r="BI175" s="207">
        <f>IF(N175="nulová",J175,0)</f>
        <v>0</v>
      </c>
      <c r="BJ175" s="15" t="s">
        <v>115</v>
      </c>
      <c r="BK175" s="207">
        <f>ROUND(I175*H175,2)</f>
        <v>0</v>
      </c>
      <c r="BL175" s="15" t="s">
        <v>218</v>
      </c>
      <c r="BM175" s="206" t="s">
        <v>734</v>
      </c>
    </row>
    <row r="176" s="2" customFormat="1" ht="24.15" customHeight="1">
      <c r="A176" s="34"/>
      <c r="B176" s="160"/>
      <c r="C176" s="194" t="s">
        <v>436</v>
      </c>
      <c r="D176" s="194" t="s">
        <v>203</v>
      </c>
      <c r="E176" s="195" t="s">
        <v>735</v>
      </c>
      <c r="F176" s="196" t="s">
        <v>736</v>
      </c>
      <c r="G176" s="197" t="s">
        <v>268</v>
      </c>
      <c r="H176" s="198">
        <v>205</v>
      </c>
      <c r="I176" s="199"/>
      <c r="J176" s="200">
        <f>ROUND(I176*H176,2)</f>
        <v>0</v>
      </c>
      <c r="K176" s="201"/>
      <c r="L176" s="35"/>
      <c r="M176" s="202" t="s">
        <v>1</v>
      </c>
      <c r="N176" s="203" t="s">
        <v>41</v>
      </c>
      <c r="O176" s="78"/>
      <c r="P176" s="204">
        <f>O176*H176</f>
        <v>0</v>
      </c>
      <c r="Q176" s="204">
        <v>0.12966</v>
      </c>
      <c r="R176" s="204">
        <f>Q176*H176</f>
        <v>26.580300000000001</v>
      </c>
      <c r="S176" s="204">
        <v>0</v>
      </c>
      <c r="T176" s="205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6" t="s">
        <v>218</v>
      </c>
      <c r="AT176" s="206" t="s">
        <v>203</v>
      </c>
      <c r="AU176" s="206" t="s">
        <v>115</v>
      </c>
      <c r="AY176" s="15" t="s">
        <v>202</v>
      </c>
      <c r="BE176" s="207">
        <f>IF(N176="základná",J176,0)</f>
        <v>0</v>
      </c>
      <c r="BF176" s="207">
        <f>IF(N176="znížená",J176,0)</f>
        <v>0</v>
      </c>
      <c r="BG176" s="207">
        <f>IF(N176="zákl. prenesená",J176,0)</f>
        <v>0</v>
      </c>
      <c r="BH176" s="207">
        <f>IF(N176="zníž. prenesená",J176,0)</f>
        <v>0</v>
      </c>
      <c r="BI176" s="207">
        <f>IF(N176="nulová",J176,0)</f>
        <v>0</v>
      </c>
      <c r="BJ176" s="15" t="s">
        <v>115</v>
      </c>
      <c r="BK176" s="207">
        <f>ROUND(I176*H176,2)</f>
        <v>0</v>
      </c>
      <c r="BL176" s="15" t="s">
        <v>218</v>
      </c>
      <c r="BM176" s="206" t="s">
        <v>737</v>
      </c>
    </row>
    <row r="177" s="2" customFormat="1" ht="33" customHeight="1">
      <c r="A177" s="34"/>
      <c r="B177" s="160"/>
      <c r="C177" s="194" t="s">
        <v>440</v>
      </c>
      <c r="D177" s="194" t="s">
        <v>203</v>
      </c>
      <c r="E177" s="195" t="s">
        <v>437</v>
      </c>
      <c r="F177" s="196" t="s">
        <v>738</v>
      </c>
      <c r="G177" s="197" t="s">
        <v>268</v>
      </c>
      <c r="H177" s="198">
        <v>400</v>
      </c>
      <c r="I177" s="199"/>
      <c r="J177" s="200">
        <f>ROUND(I177*H177,2)</f>
        <v>0</v>
      </c>
      <c r="K177" s="201"/>
      <c r="L177" s="35"/>
      <c r="M177" s="202" t="s">
        <v>1</v>
      </c>
      <c r="N177" s="203" t="s">
        <v>41</v>
      </c>
      <c r="O177" s="78"/>
      <c r="P177" s="204">
        <f>O177*H177</f>
        <v>0</v>
      </c>
      <c r="Q177" s="204">
        <v>0.00080000000000000004</v>
      </c>
      <c r="R177" s="204">
        <f>Q177*H177</f>
        <v>0.32000000000000001</v>
      </c>
      <c r="S177" s="204">
        <v>0</v>
      </c>
      <c r="T177" s="20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6" t="s">
        <v>218</v>
      </c>
      <c r="AT177" s="206" t="s">
        <v>203</v>
      </c>
      <c r="AU177" s="206" t="s">
        <v>115</v>
      </c>
      <c r="AY177" s="15" t="s">
        <v>202</v>
      </c>
      <c r="BE177" s="207">
        <f>IF(N177="základná",J177,0)</f>
        <v>0</v>
      </c>
      <c r="BF177" s="207">
        <f>IF(N177="znížená",J177,0)</f>
        <v>0</v>
      </c>
      <c r="BG177" s="207">
        <f>IF(N177="zákl. prenesená",J177,0)</f>
        <v>0</v>
      </c>
      <c r="BH177" s="207">
        <f>IF(N177="zníž. prenesená",J177,0)</f>
        <v>0</v>
      </c>
      <c r="BI177" s="207">
        <f>IF(N177="nulová",J177,0)</f>
        <v>0</v>
      </c>
      <c r="BJ177" s="15" t="s">
        <v>115</v>
      </c>
      <c r="BK177" s="207">
        <f>ROUND(I177*H177,2)</f>
        <v>0</v>
      </c>
      <c r="BL177" s="15" t="s">
        <v>218</v>
      </c>
      <c r="BM177" s="206" t="s">
        <v>739</v>
      </c>
    </row>
    <row r="178" s="2" customFormat="1" ht="33" customHeight="1">
      <c r="A178" s="34"/>
      <c r="B178" s="160"/>
      <c r="C178" s="194" t="s">
        <v>444</v>
      </c>
      <c r="D178" s="194" t="s">
        <v>203</v>
      </c>
      <c r="E178" s="195" t="s">
        <v>633</v>
      </c>
      <c r="F178" s="196" t="s">
        <v>634</v>
      </c>
      <c r="G178" s="197" t="s">
        <v>268</v>
      </c>
      <c r="H178" s="198">
        <v>2508</v>
      </c>
      <c r="I178" s="199"/>
      <c r="J178" s="200">
        <f>ROUND(I178*H178,2)</f>
        <v>0</v>
      </c>
      <c r="K178" s="201"/>
      <c r="L178" s="35"/>
      <c r="M178" s="202" t="s">
        <v>1</v>
      </c>
      <c r="N178" s="203" t="s">
        <v>41</v>
      </c>
      <c r="O178" s="78"/>
      <c r="P178" s="204">
        <f>O178*H178</f>
        <v>0</v>
      </c>
      <c r="Q178" s="204">
        <v>0.00069999999999999999</v>
      </c>
      <c r="R178" s="204">
        <f>Q178*H178</f>
        <v>1.7556000000000001</v>
      </c>
      <c r="S178" s="204">
        <v>0</v>
      </c>
      <c r="T178" s="205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6" t="s">
        <v>218</v>
      </c>
      <c r="AT178" s="206" t="s">
        <v>203</v>
      </c>
      <c r="AU178" s="206" t="s">
        <v>115</v>
      </c>
      <c r="AY178" s="15" t="s">
        <v>202</v>
      </c>
      <c r="BE178" s="207">
        <f>IF(N178="základná",J178,0)</f>
        <v>0</v>
      </c>
      <c r="BF178" s="207">
        <f>IF(N178="znížená",J178,0)</f>
        <v>0</v>
      </c>
      <c r="BG178" s="207">
        <f>IF(N178="zákl. prenesená",J178,0)</f>
        <v>0</v>
      </c>
      <c r="BH178" s="207">
        <f>IF(N178="zníž. prenesená",J178,0)</f>
        <v>0</v>
      </c>
      <c r="BI178" s="207">
        <f>IF(N178="nulová",J178,0)</f>
        <v>0</v>
      </c>
      <c r="BJ178" s="15" t="s">
        <v>115</v>
      </c>
      <c r="BK178" s="207">
        <f>ROUND(I178*H178,2)</f>
        <v>0</v>
      </c>
      <c r="BL178" s="15" t="s">
        <v>218</v>
      </c>
      <c r="BM178" s="206" t="s">
        <v>635</v>
      </c>
    </row>
    <row r="179" s="2" customFormat="1" ht="33" customHeight="1">
      <c r="A179" s="34"/>
      <c r="B179" s="160"/>
      <c r="C179" s="194" t="s">
        <v>448</v>
      </c>
      <c r="D179" s="194" t="s">
        <v>203</v>
      </c>
      <c r="E179" s="195" t="s">
        <v>445</v>
      </c>
      <c r="F179" s="196" t="s">
        <v>636</v>
      </c>
      <c r="G179" s="197" t="s">
        <v>268</v>
      </c>
      <c r="H179" s="198">
        <v>1213</v>
      </c>
      <c r="I179" s="199"/>
      <c r="J179" s="200">
        <f>ROUND(I179*H179,2)</f>
        <v>0</v>
      </c>
      <c r="K179" s="201"/>
      <c r="L179" s="35"/>
      <c r="M179" s="202" t="s">
        <v>1</v>
      </c>
      <c r="N179" s="203" t="s">
        <v>41</v>
      </c>
      <c r="O179" s="78"/>
      <c r="P179" s="204">
        <f>O179*H179</f>
        <v>0</v>
      </c>
      <c r="Q179" s="204">
        <v>0.10373</v>
      </c>
      <c r="R179" s="204">
        <f>Q179*H179</f>
        <v>125.82449</v>
      </c>
      <c r="S179" s="204">
        <v>0</v>
      </c>
      <c r="T179" s="20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6" t="s">
        <v>218</v>
      </c>
      <c r="AT179" s="206" t="s">
        <v>203</v>
      </c>
      <c r="AU179" s="206" t="s">
        <v>115</v>
      </c>
      <c r="AY179" s="15" t="s">
        <v>202</v>
      </c>
      <c r="BE179" s="207">
        <f>IF(N179="základná",J179,0)</f>
        <v>0</v>
      </c>
      <c r="BF179" s="207">
        <f>IF(N179="znížená",J179,0)</f>
        <v>0</v>
      </c>
      <c r="BG179" s="207">
        <f>IF(N179="zákl. prenesená",J179,0)</f>
        <v>0</v>
      </c>
      <c r="BH179" s="207">
        <f>IF(N179="zníž. prenesená",J179,0)</f>
        <v>0</v>
      </c>
      <c r="BI179" s="207">
        <f>IF(N179="nulová",J179,0)</f>
        <v>0</v>
      </c>
      <c r="BJ179" s="15" t="s">
        <v>115</v>
      </c>
      <c r="BK179" s="207">
        <f>ROUND(I179*H179,2)</f>
        <v>0</v>
      </c>
      <c r="BL179" s="15" t="s">
        <v>218</v>
      </c>
      <c r="BM179" s="206" t="s">
        <v>637</v>
      </c>
    </row>
    <row r="180" s="2" customFormat="1" ht="37.8" customHeight="1">
      <c r="A180" s="34"/>
      <c r="B180" s="160"/>
      <c r="C180" s="194" t="s">
        <v>452</v>
      </c>
      <c r="D180" s="194" t="s">
        <v>203</v>
      </c>
      <c r="E180" s="195" t="s">
        <v>449</v>
      </c>
      <c r="F180" s="196" t="s">
        <v>450</v>
      </c>
      <c r="G180" s="197" t="s">
        <v>268</v>
      </c>
      <c r="H180" s="198">
        <v>1213</v>
      </c>
      <c r="I180" s="199"/>
      <c r="J180" s="200">
        <f>ROUND(I180*H180,2)</f>
        <v>0</v>
      </c>
      <c r="K180" s="201"/>
      <c r="L180" s="35"/>
      <c r="M180" s="202" t="s">
        <v>1</v>
      </c>
      <c r="N180" s="203" t="s">
        <v>41</v>
      </c>
      <c r="O180" s="78"/>
      <c r="P180" s="204">
        <f>O180*H180</f>
        <v>0</v>
      </c>
      <c r="Q180" s="204">
        <v>0.15559000000000001</v>
      </c>
      <c r="R180" s="204">
        <f>Q180*H180</f>
        <v>188.73067</v>
      </c>
      <c r="S180" s="204">
        <v>0</v>
      </c>
      <c r="T180" s="205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6" t="s">
        <v>218</v>
      </c>
      <c r="AT180" s="206" t="s">
        <v>203</v>
      </c>
      <c r="AU180" s="206" t="s">
        <v>115</v>
      </c>
      <c r="AY180" s="15" t="s">
        <v>202</v>
      </c>
      <c r="BE180" s="207">
        <f>IF(N180="základná",J180,0)</f>
        <v>0</v>
      </c>
      <c r="BF180" s="207">
        <f>IF(N180="znížená",J180,0)</f>
        <v>0</v>
      </c>
      <c r="BG180" s="207">
        <f>IF(N180="zákl. prenesená",J180,0)</f>
        <v>0</v>
      </c>
      <c r="BH180" s="207">
        <f>IF(N180="zníž. prenesená",J180,0)</f>
        <v>0</v>
      </c>
      <c r="BI180" s="207">
        <f>IF(N180="nulová",J180,0)</f>
        <v>0</v>
      </c>
      <c r="BJ180" s="15" t="s">
        <v>115</v>
      </c>
      <c r="BK180" s="207">
        <f>ROUND(I180*H180,2)</f>
        <v>0</v>
      </c>
      <c r="BL180" s="15" t="s">
        <v>218</v>
      </c>
      <c r="BM180" s="206" t="s">
        <v>638</v>
      </c>
    </row>
    <row r="181" s="2" customFormat="1" ht="33" customHeight="1">
      <c r="A181" s="34"/>
      <c r="B181" s="160"/>
      <c r="C181" s="194" t="s">
        <v>457</v>
      </c>
      <c r="D181" s="194" t="s">
        <v>203</v>
      </c>
      <c r="E181" s="195" t="s">
        <v>453</v>
      </c>
      <c r="F181" s="196" t="s">
        <v>639</v>
      </c>
      <c r="G181" s="197" t="s">
        <v>268</v>
      </c>
      <c r="H181" s="198">
        <v>195</v>
      </c>
      <c r="I181" s="199"/>
      <c r="J181" s="200">
        <f>ROUND(I181*H181,2)</f>
        <v>0</v>
      </c>
      <c r="K181" s="201"/>
      <c r="L181" s="35"/>
      <c r="M181" s="202" t="s">
        <v>1</v>
      </c>
      <c r="N181" s="203" t="s">
        <v>41</v>
      </c>
      <c r="O181" s="78"/>
      <c r="P181" s="204">
        <f>O181*H181</f>
        <v>0</v>
      </c>
      <c r="Q181" s="204">
        <v>0.18151999999999999</v>
      </c>
      <c r="R181" s="204">
        <f>Q181*H181</f>
        <v>35.3964</v>
      </c>
      <c r="S181" s="204">
        <v>0</v>
      </c>
      <c r="T181" s="205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6" t="s">
        <v>218</v>
      </c>
      <c r="AT181" s="206" t="s">
        <v>203</v>
      </c>
      <c r="AU181" s="206" t="s">
        <v>115</v>
      </c>
      <c r="AY181" s="15" t="s">
        <v>202</v>
      </c>
      <c r="BE181" s="207">
        <f>IF(N181="základná",J181,0)</f>
        <v>0</v>
      </c>
      <c r="BF181" s="207">
        <f>IF(N181="znížená",J181,0)</f>
        <v>0</v>
      </c>
      <c r="BG181" s="207">
        <f>IF(N181="zákl. prenesená",J181,0)</f>
        <v>0</v>
      </c>
      <c r="BH181" s="207">
        <f>IF(N181="zníž. prenesená",J181,0)</f>
        <v>0</v>
      </c>
      <c r="BI181" s="207">
        <f>IF(N181="nulová",J181,0)</f>
        <v>0</v>
      </c>
      <c r="BJ181" s="15" t="s">
        <v>115</v>
      </c>
      <c r="BK181" s="207">
        <f>ROUND(I181*H181,2)</f>
        <v>0</v>
      </c>
      <c r="BL181" s="15" t="s">
        <v>218</v>
      </c>
      <c r="BM181" s="206" t="s">
        <v>640</v>
      </c>
    </row>
    <row r="182" s="2" customFormat="1" ht="24.15" customHeight="1">
      <c r="A182" s="34"/>
      <c r="B182" s="160"/>
      <c r="C182" s="194" t="s">
        <v>461</v>
      </c>
      <c r="D182" s="194" t="s">
        <v>203</v>
      </c>
      <c r="E182" s="195" t="s">
        <v>740</v>
      </c>
      <c r="F182" s="196" t="s">
        <v>741</v>
      </c>
      <c r="G182" s="197" t="s">
        <v>268</v>
      </c>
      <c r="H182" s="198">
        <v>82</v>
      </c>
      <c r="I182" s="199"/>
      <c r="J182" s="200">
        <f>ROUND(I182*H182,2)</f>
        <v>0</v>
      </c>
      <c r="K182" s="201"/>
      <c r="L182" s="35"/>
      <c r="M182" s="202" t="s">
        <v>1</v>
      </c>
      <c r="N182" s="203" t="s">
        <v>41</v>
      </c>
      <c r="O182" s="78"/>
      <c r="P182" s="204">
        <f>O182*H182</f>
        <v>0</v>
      </c>
      <c r="Q182" s="204">
        <v>0.51200000000000001</v>
      </c>
      <c r="R182" s="204">
        <f>Q182*H182</f>
        <v>41.984000000000002</v>
      </c>
      <c r="S182" s="204">
        <v>0</v>
      </c>
      <c r="T182" s="205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6" t="s">
        <v>218</v>
      </c>
      <c r="AT182" s="206" t="s">
        <v>203</v>
      </c>
      <c r="AU182" s="206" t="s">
        <v>115</v>
      </c>
      <c r="AY182" s="15" t="s">
        <v>202</v>
      </c>
      <c r="BE182" s="207">
        <f>IF(N182="základná",J182,0)</f>
        <v>0</v>
      </c>
      <c r="BF182" s="207">
        <f>IF(N182="znížená",J182,0)</f>
        <v>0</v>
      </c>
      <c r="BG182" s="207">
        <f>IF(N182="zákl. prenesená",J182,0)</f>
        <v>0</v>
      </c>
      <c r="BH182" s="207">
        <f>IF(N182="zníž. prenesená",J182,0)</f>
        <v>0</v>
      </c>
      <c r="BI182" s="207">
        <f>IF(N182="nulová",J182,0)</f>
        <v>0</v>
      </c>
      <c r="BJ182" s="15" t="s">
        <v>115</v>
      </c>
      <c r="BK182" s="207">
        <f>ROUND(I182*H182,2)</f>
        <v>0</v>
      </c>
      <c r="BL182" s="15" t="s">
        <v>218</v>
      </c>
      <c r="BM182" s="206" t="s">
        <v>742</v>
      </c>
    </row>
    <row r="183" s="2" customFormat="1" ht="24.15" customHeight="1">
      <c r="A183" s="34"/>
      <c r="B183" s="160"/>
      <c r="C183" s="194" t="s">
        <v>465</v>
      </c>
      <c r="D183" s="194" t="s">
        <v>203</v>
      </c>
      <c r="E183" s="195" t="s">
        <v>641</v>
      </c>
      <c r="F183" s="196" t="s">
        <v>642</v>
      </c>
      <c r="G183" s="197" t="s">
        <v>268</v>
      </c>
      <c r="H183" s="198">
        <v>522</v>
      </c>
      <c r="I183" s="199"/>
      <c r="J183" s="200">
        <f>ROUND(I183*H183,2)</f>
        <v>0</v>
      </c>
      <c r="K183" s="201"/>
      <c r="L183" s="35"/>
      <c r="M183" s="202" t="s">
        <v>1</v>
      </c>
      <c r="N183" s="203" t="s">
        <v>41</v>
      </c>
      <c r="O183" s="78"/>
      <c r="P183" s="204">
        <f>O183*H183</f>
        <v>0</v>
      </c>
      <c r="Q183" s="204">
        <v>0.16849</v>
      </c>
      <c r="R183" s="204">
        <f>Q183*H183</f>
        <v>87.951779999999999</v>
      </c>
      <c r="S183" s="204">
        <v>0</v>
      </c>
      <c r="T183" s="205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6" t="s">
        <v>218</v>
      </c>
      <c r="AT183" s="206" t="s">
        <v>203</v>
      </c>
      <c r="AU183" s="206" t="s">
        <v>115</v>
      </c>
      <c r="AY183" s="15" t="s">
        <v>202</v>
      </c>
      <c r="BE183" s="207">
        <f>IF(N183="základná",J183,0)</f>
        <v>0</v>
      </c>
      <c r="BF183" s="207">
        <f>IF(N183="znížená",J183,0)</f>
        <v>0</v>
      </c>
      <c r="BG183" s="207">
        <f>IF(N183="zákl. prenesená",J183,0)</f>
        <v>0</v>
      </c>
      <c r="BH183" s="207">
        <f>IF(N183="zníž. prenesená",J183,0)</f>
        <v>0</v>
      </c>
      <c r="BI183" s="207">
        <f>IF(N183="nulová",J183,0)</f>
        <v>0</v>
      </c>
      <c r="BJ183" s="15" t="s">
        <v>115</v>
      </c>
      <c r="BK183" s="207">
        <f>ROUND(I183*H183,2)</f>
        <v>0</v>
      </c>
      <c r="BL183" s="15" t="s">
        <v>218</v>
      </c>
      <c r="BM183" s="206" t="s">
        <v>743</v>
      </c>
    </row>
    <row r="184" s="2" customFormat="1" ht="24.15" customHeight="1">
      <c r="A184" s="34"/>
      <c r="B184" s="160"/>
      <c r="C184" s="219" t="s">
        <v>469</v>
      </c>
      <c r="D184" s="219" t="s">
        <v>237</v>
      </c>
      <c r="E184" s="220" t="s">
        <v>744</v>
      </c>
      <c r="F184" s="221" t="s">
        <v>745</v>
      </c>
      <c r="G184" s="222" t="s">
        <v>268</v>
      </c>
      <c r="H184" s="223">
        <v>53.039999999999999</v>
      </c>
      <c r="I184" s="224"/>
      <c r="J184" s="225">
        <f>ROUND(I184*H184,2)</f>
        <v>0</v>
      </c>
      <c r="K184" s="226"/>
      <c r="L184" s="227"/>
      <c r="M184" s="228" t="s">
        <v>1</v>
      </c>
      <c r="N184" s="229" t="s">
        <v>41</v>
      </c>
      <c r="O184" s="78"/>
      <c r="P184" s="204">
        <f>O184*H184</f>
        <v>0</v>
      </c>
      <c r="Q184" s="204">
        <v>0.17999999999999999</v>
      </c>
      <c r="R184" s="204">
        <f>Q184*H184</f>
        <v>9.5472000000000001</v>
      </c>
      <c r="S184" s="204">
        <v>0</v>
      </c>
      <c r="T184" s="205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6" t="s">
        <v>241</v>
      </c>
      <c r="AT184" s="206" t="s">
        <v>237</v>
      </c>
      <c r="AU184" s="206" t="s">
        <v>115</v>
      </c>
      <c r="AY184" s="15" t="s">
        <v>202</v>
      </c>
      <c r="BE184" s="207">
        <f>IF(N184="základná",J184,0)</f>
        <v>0</v>
      </c>
      <c r="BF184" s="207">
        <f>IF(N184="znížená",J184,0)</f>
        <v>0</v>
      </c>
      <c r="BG184" s="207">
        <f>IF(N184="zákl. prenesená",J184,0)</f>
        <v>0</v>
      </c>
      <c r="BH184" s="207">
        <f>IF(N184="zníž. prenesená",J184,0)</f>
        <v>0</v>
      </c>
      <c r="BI184" s="207">
        <f>IF(N184="nulová",J184,0)</f>
        <v>0</v>
      </c>
      <c r="BJ184" s="15" t="s">
        <v>115</v>
      </c>
      <c r="BK184" s="207">
        <f>ROUND(I184*H184,2)</f>
        <v>0</v>
      </c>
      <c r="BL184" s="15" t="s">
        <v>218</v>
      </c>
      <c r="BM184" s="206" t="s">
        <v>746</v>
      </c>
    </row>
    <row r="185" s="11" customFormat="1" ht="22.8" customHeight="1">
      <c r="A185" s="11"/>
      <c r="B185" s="183"/>
      <c r="C185" s="11"/>
      <c r="D185" s="184" t="s">
        <v>74</v>
      </c>
      <c r="E185" s="217" t="s">
        <v>241</v>
      </c>
      <c r="F185" s="217" t="s">
        <v>456</v>
      </c>
      <c r="G185" s="11"/>
      <c r="H185" s="11"/>
      <c r="I185" s="186"/>
      <c r="J185" s="218">
        <f>BK185</f>
        <v>0</v>
      </c>
      <c r="K185" s="11"/>
      <c r="L185" s="183"/>
      <c r="M185" s="188"/>
      <c r="N185" s="189"/>
      <c r="O185" s="189"/>
      <c r="P185" s="190">
        <f>SUM(P186:P187)</f>
        <v>0</v>
      </c>
      <c r="Q185" s="189"/>
      <c r="R185" s="190">
        <f>SUM(R186:R187)</f>
        <v>4.9428000000000001</v>
      </c>
      <c r="S185" s="189"/>
      <c r="T185" s="191">
        <f>SUM(T186:T187)</f>
        <v>0</v>
      </c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R185" s="184" t="s">
        <v>83</v>
      </c>
      <c r="AT185" s="192" t="s">
        <v>74</v>
      </c>
      <c r="AU185" s="192" t="s">
        <v>83</v>
      </c>
      <c r="AY185" s="184" t="s">
        <v>202</v>
      </c>
      <c r="BK185" s="193">
        <f>SUM(BK186:BK187)</f>
        <v>0</v>
      </c>
    </row>
    <row r="186" s="2" customFormat="1" ht="24.15" customHeight="1">
      <c r="A186" s="34"/>
      <c r="B186" s="160"/>
      <c r="C186" s="194" t="s">
        <v>473</v>
      </c>
      <c r="D186" s="194" t="s">
        <v>203</v>
      </c>
      <c r="E186" s="195" t="s">
        <v>644</v>
      </c>
      <c r="F186" s="196" t="s">
        <v>645</v>
      </c>
      <c r="G186" s="197" t="s">
        <v>240</v>
      </c>
      <c r="H186" s="198">
        <v>6</v>
      </c>
      <c r="I186" s="199"/>
      <c r="J186" s="200">
        <f>ROUND(I186*H186,2)</f>
        <v>0</v>
      </c>
      <c r="K186" s="201"/>
      <c r="L186" s="35"/>
      <c r="M186" s="202" t="s">
        <v>1</v>
      </c>
      <c r="N186" s="203" t="s">
        <v>41</v>
      </c>
      <c r="O186" s="78"/>
      <c r="P186" s="204">
        <f>O186*H186</f>
        <v>0</v>
      </c>
      <c r="Q186" s="204">
        <v>0.41325000000000001</v>
      </c>
      <c r="R186" s="204">
        <f>Q186*H186</f>
        <v>2.4794999999999998</v>
      </c>
      <c r="S186" s="204">
        <v>0</v>
      </c>
      <c r="T186" s="205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6" t="s">
        <v>218</v>
      </c>
      <c r="AT186" s="206" t="s">
        <v>203</v>
      </c>
      <c r="AU186" s="206" t="s">
        <v>115</v>
      </c>
      <c r="AY186" s="15" t="s">
        <v>202</v>
      </c>
      <c r="BE186" s="207">
        <f>IF(N186="základná",J186,0)</f>
        <v>0</v>
      </c>
      <c r="BF186" s="207">
        <f>IF(N186="znížená",J186,0)</f>
        <v>0</v>
      </c>
      <c r="BG186" s="207">
        <f>IF(N186="zákl. prenesená",J186,0)</f>
        <v>0</v>
      </c>
      <c r="BH186" s="207">
        <f>IF(N186="zníž. prenesená",J186,0)</f>
        <v>0</v>
      </c>
      <c r="BI186" s="207">
        <f>IF(N186="nulová",J186,0)</f>
        <v>0</v>
      </c>
      <c r="BJ186" s="15" t="s">
        <v>115</v>
      </c>
      <c r="BK186" s="207">
        <f>ROUND(I186*H186,2)</f>
        <v>0</v>
      </c>
      <c r="BL186" s="15" t="s">
        <v>218</v>
      </c>
      <c r="BM186" s="206" t="s">
        <v>646</v>
      </c>
    </row>
    <row r="187" s="2" customFormat="1" ht="24.15" customHeight="1">
      <c r="A187" s="34"/>
      <c r="B187" s="160"/>
      <c r="C187" s="194" t="s">
        <v>477</v>
      </c>
      <c r="D187" s="194" t="s">
        <v>203</v>
      </c>
      <c r="E187" s="195" t="s">
        <v>647</v>
      </c>
      <c r="F187" s="196" t="s">
        <v>648</v>
      </c>
      <c r="G187" s="197" t="s">
        <v>240</v>
      </c>
      <c r="H187" s="198">
        <v>6</v>
      </c>
      <c r="I187" s="199"/>
      <c r="J187" s="200">
        <f>ROUND(I187*H187,2)</f>
        <v>0</v>
      </c>
      <c r="K187" s="201"/>
      <c r="L187" s="35"/>
      <c r="M187" s="202" t="s">
        <v>1</v>
      </c>
      <c r="N187" s="203" t="s">
        <v>41</v>
      </c>
      <c r="O187" s="78"/>
      <c r="P187" s="204">
        <f>O187*H187</f>
        <v>0</v>
      </c>
      <c r="Q187" s="204">
        <v>0.41055000000000003</v>
      </c>
      <c r="R187" s="204">
        <f>Q187*H187</f>
        <v>2.4633000000000003</v>
      </c>
      <c r="S187" s="204">
        <v>0</v>
      </c>
      <c r="T187" s="205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6" t="s">
        <v>218</v>
      </c>
      <c r="AT187" s="206" t="s">
        <v>203</v>
      </c>
      <c r="AU187" s="206" t="s">
        <v>115</v>
      </c>
      <c r="AY187" s="15" t="s">
        <v>202</v>
      </c>
      <c r="BE187" s="207">
        <f>IF(N187="základná",J187,0)</f>
        <v>0</v>
      </c>
      <c r="BF187" s="207">
        <f>IF(N187="znížená",J187,0)</f>
        <v>0</v>
      </c>
      <c r="BG187" s="207">
        <f>IF(N187="zákl. prenesená",J187,0)</f>
        <v>0</v>
      </c>
      <c r="BH187" s="207">
        <f>IF(N187="zníž. prenesená",J187,0)</f>
        <v>0</v>
      </c>
      <c r="BI187" s="207">
        <f>IF(N187="nulová",J187,0)</f>
        <v>0</v>
      </c>
      <c r="BJ187" s="15" t="s">
        <v>115</v>
      </c>
      <c r="BK187" s="207">
        <f>ROUND(I187*H187,2)</f>
        <v>0</v>
      </c>
      <c r="BL187" s="15" t="s">
        <v>218</v>
      </c>
      <c r="BM187" s="206" t="s">
        <v>649</v>
      </c>
    </row>
    <row r="188" s="11" customFormat="1" ht="22.8" customHeight="1">
      <c r="A188" s="11"/>
      <c r="B188" s="183"/>
      <c r="C188" s="11"/>
      <c r="D188" s="184" t="s">
        <v>74</v>
      </c>
      <c r="E188" s="217" t="s">
        <v>260</v>
      </c>
      <c r="F188" s="217" t="s">
        <v>261</v>
      </c>
      <c r="G188" s="11"/>
      <c r="H188" s="11"/>
      <c r="I188" s="186"/>
      <c r="J188" s="218">
        <f>BK188</f>
        <v>0</v>
      </c>
      <c r="K188" s="11"/>
      <c r="L188" s="183"/>
      <c r="M188" s="188"/>
      <c r="N188" s="189"/>
      <c r="O188" s="189"/>
      <c r="P188" s="190">
        <f>SUM(P189:P209)</f>
        <v>0</v>
      </c>
      <c r="Q188" s="189"/>
      <c r="R188" s="190">
        <f>SUM(R189:R209)</f>
        <v>124.719797</v>
      </c>
      <c r="S188" s="189"/>
      <c r="T188" s="191">
        <f>SUM(T189:T209)</f>
        <v>13.971</v>
      </c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R188" s="184" t="s">
        <v>83</v>
      </c>
      <c r="AT188" s="192" t="s">
        <v>74</v>
      </c>
      <c r="AU188" s="192" t="s">
        <v>83</v>
      </c>
      <c r="AY188" s="184" t="s">
        <v>202</v>
      </c>
      <c r="BK188" s="193">
        <f>SUM(BK189:BK209)</f>
        <v>0</v>
      </c>
    </row>
    <row r="189" s="2" customFormat="1" ht="24.15" customHeight="1">
      <c r="A189" s="34"/>
      <c r="B189" s="160"/>
      <c r="C189" s="194" t="s">
        <v>481</v>
      </c>
      <c r="D189" s="194" t="s">
        <v>203</v>
      </c>
      <c r="E189" s="195" t="s">
        <v>650</v>
      </c>
      <c r="F189" s="196" t="s">
        <v>651</v>
      </c>
      <c r="G189" s="197" t="s">
        <v>272</v>
      </c>
      <c r="H189" s="198">
        <v>152</v>
      </c>
      <c r="I189" s="199"/>
      <c r="J189" s="200">
        <f>ROUND(I189*H189,2)</f>
        <v>0</v>
      </c>
      <c r="K189" s="201"/>
      <c r="L189" s="35"/>
      <c r="M189" s="202" t="s">
        <v>1</v>
      </c>
      <c r="N189" s="203" t="s">
        <v>41</v>
      </c>
      <c r="O189" s="78"/>
      <c r="P189" s="204">
        <f>O189*H189</f>
        <v>0</v>
      </c>
      <c r="Q189" s="204">
        <v>0</v>
      </c>
      <c r="R189" s="204">
        <f>Q189*H189</f>
        <v>0</v>
      </c>
      <c r="S189" s="204">
        <v>0</v>
      </c>
      <c r="T189" s="205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6" t="s">
        <v>218</v>
      </c>
      <c r="AT189" s="206" t="s">
        <v>203</v>
      </c>
      <c r="AU189" s="206" t="s">
        <v>115</v>
      </c>
      <c r="AY189" s="15" t="s">
        <v>202</v>
      </c>
      <c r="BE189" s="207">
        <f>IF(N189="základná",J189,0)</f>
        <v>0</v>
      </c>
      <c r="BF189" s="207">
        <f>IF(N189="znížená",J189,0)</f>
        <v>0</v>
      </c>
      <c r="BG189" s="207">
        <f>IF(N189="zákl. prenesená",J189,0)</f>
        <v>0</v>
      </c>
      <c r="BH189" s="207">
        <f>IF(N189="zníž. prenesená",J189,0)</f>
        <v>0</v>
      </c>
      <c r="BI189" s="207">
        <f>IF(N189="nulová",J189,0)</f>
        <v>0</v>
      </c>
      <c r="BJ189" s="15" t="s">
        <v>115</v>
      </c>
      <c r="BK189" s="207">
        <f>ROUND(I189*H189,2)</f>
        <v>0</v>
      </c>
      <c r="BL189" s="15" t="s">
        <v>218</v>
      </c>
      <c r="BM189" s="206" t="s">
        <v>652</v>
      </c>
    </row>
    <row r="190" s="2" customFormat="1" ht="16.5" customHeight="1">
      <c r="A190" s="34"/>
      <c r="B190" s="160"/>
      <c r="C190" s="219" t="s">
        <v>485</v>
      </c>
      <c r="D190" s="219" t="s">
        <v>237</v>
      </c>
      <c r="E190" s="220" t="s">
        <v>653</v>
      </c>
      <c r="F190" s="221" t="s">
        <v>654</v>
      </c>
      <c r="G190" s="222" t="s">
        <v>240</v>
      </c>
      <c r="H190" s="223">
        <v>153.52000000000001</v>
      </c>
      <c r="I190" s="224"/>
      <c r="J190" s="225">
        <f>ROUND(I190*H190,2)</f>
        <v>0</v>
      </c>
      <c r="K190" s="226"/>
      <c r="L190" s="227"/>
      <c r="M190" s="228" t="s">
        <v>1</v>
      </c>
      <c r="N190" s="229" t="s">
        <v>41</v>
      </c>
      <c r="O190" s="78"/>
      <c r="P190" s="204">
        <f>O190*H190</f>
        <v>0</v>
      </c>
      <c r="Q190" s="204">
        <v>0.097000000000000003</v>
      </c>
      <c r="R190" s="204">
        <f>Q190*H190</f>
        <v>14.891440000000001</v>
      </c>
      <c r="S190" s="204">
        <v>0</v>
      </c>
      <c r="T190" s="205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6" t="s">
        <v>241</v>
      </c>
      <c r="AT190" s="206" t="s">
        <v>237</v>
      </c>
      <c r="AU190" s="206" t="s">
        <v>115</v>
      </c>
      <c r="AY190" s="15" t="s">
        <v>202</v>
      </c>
      <c r="BE190" s="207">
        <f>IF(N190="základná",J190,0)</f>
        <v>0</v>
      </c>
      <c r="BF190" s="207">
        <f>IF(N190="znížená",J190,0)</f>
        <v>0</v>
      </c>
      <c r="BG190" s="207">
        <f>IF(N190="zákl. prenesená",J190,0)</f>
        <v>0</v>
      </c>
      <c r="BH190" s="207">
        <f>IF(N190="zníž. prenesená",J190,0)</f>
        <v>0</v>
      </c>
      <c r="BI190" s="207">
        <f>IF(N190="nulová",J190,0)</f>
        <v>0</v>
      </c>
      <c r="BJ190" s="15" t="s">
        <v>115</v>
      </c>
      <c r="BK190" s="207">
        <f>ROUND(I190*H190,2)</f>
        <v>0</v>
      </c>
      <c r="BL190" s="15" t="s">
        <v>218</v>
      </c>
      <c r="BM190" s="206" t="s">
        <v>655</v>
      </c>
    </row>
    <row r="191" s="2" customFormat="1" ht="37.8" customHeight="1">
      <c r="A191" s="34"/>
      <c r="B191" s="160"/>
      <c r="C191" s="194" t="s">
        <v>489</v>
      </c>
      <c r="D191" s="194" t="s">
        <v>203</v>
      </c>
      <c r="E191" s="195" t="s">
        <v>490</v>
      </c>
      <c r="F191" s="196" t="s">
        <v>491</v>
      </c>
      <c r="G191" s="197" t="s">
        <v>272</v>
      </c>
      <c r="H191" s="198">
        <v>115</v>
      </c>
      <c r="I191" s="199"/>
      <c r="J191" s="200">
        <f>ROUND(I191*H191,2)</f>
        <v>0</v>
      </c>
      <c r="K191" s="201"/>
      <c r="L191" s="35"/>
      <c r="M191" s="202" t="s">
        <v>1</v>
      </c>
      <c r="N191" s="203" t="s">
        <v>41</v>
      </c>
      <c r="O191" s="78"/>
      <c r="P191" s="204">
        <f>O191*H191</f>
        <v>0</v>
      </c>
      <c r="Q191" s="204">
        <v>0.099250000000000005</v>
      </c>
      <c r="R191" s="204">
        <f>Q191*H191</f>
        <v>11.41375</v>
      </c>
      <c r="S191" s="204">
        <v>0</v>
      </c>
      <c r="T191" s="205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6" t="s">
        <v>218</v>
      </c>
      <c r="AT191" s="206" t="s">
        <v>203</v>
      </c>
      <c r="AU191" s="206" t="s">
        <v>115</v>
      </c>
      <c r="AY191" s="15" t="s">
        <v>202</v>
      </c>
      <c r="BE191" s="207">
        <f>IF(N191="základná",J191,0)</f>
        <v>0</v>
      </c>
      <c r="BF191" s="207">
        <f>IF(N191="znížená",J191,0)</f>
        <v>0</v>
      </c>
      <c r="BG191" s="207">
        <f>IF(N191="zákl. prenesená",J191,0)</f>
        <v>0</v>
      </c>
      <c r="BH191" s="207">
        <f>IF(N191="zníž. prenesená",J191,0)</f>
        <v>0</v>
      </c>
      <c r="BI191" s="207">
        <f>IF(N191="nulová",J191,0)</f>
        <v>0</v>
      </c>
      <c r="BJ191" s="15" t="s">
        <v>115</v>
      </c>
      <c r="BK191" s="207">
        <f>ROUND(I191*H191,2)</f>
        <v>0</v>
      </c>
      <c r="BL191" s="15" t="s">
        <v>218</v>
      </c>
      <c r="BM191" s="206" t="s">
        <v>747</v>
      </c>
    </row>
    <row r="192" s="2" customFormat="1" ht="24.15" customHeight="1">
      <c r="A192" s="34"/>
      <c r="B192" s="160"/>
      <c r="C192" s="194" t="s">
        <v>493</v>
      </c>
      <c r="D192" s="194" t="s">
        <v>203</v>
      </c>
      <c r="E192" s="195" t="s">
        <v>748</v>
      </c>
      <c r="F192" s="196" t="s">
        <v>749</v>
      </c>
      <c r="G192" s="197" t="s">
        <v>272</v>
      </c>
      <c r="H192" s="198">
        <v>39</v>
      </c>
      <c r="I192" s="199"/>
      <c r="J192" s="200">
        <f>ROUND(I192*H192,2)</f>
        <v>0</v>
      </c>
      <c r="K192" s="201"/>
      <c r="L192" s="35"/>
      <c r="M192" s="202" t="s">
        <v>1</v>
      </c>
      <c r="N192" s="203" t="s">
        <v>41</v>
      </c>
      <c r="O192" s="78"/>
      <c r="P192" s="204">
        <f>O192*H192</f>
        <v>0</v>
      </c>
      <c r="Q192" s="204">
        <v>0.25852999999999998</v>
      </c>
      <c r="R192" s="204">
        <f>Q192*H192</f>
        <v>10.082669999999999</v>
      </c>
      <c r="S192" s="204">
        <v>0</v>
      </c>
      <c r="T192" s="205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6" t="s">
        <v>218</v>
      </c>
      <c r="AT192" s="206" t="s">
        <v>203</v>
      </c>
      <c r="AU192" s="206" t="s">
        <v>115</v>
      </c>
      <c r="AY192" s="15" t="s">
        <v>202</v>
      </c>
      <c r="BE192" s="207">
        <f>IF(N192="základná",J192,0)</f>
        <v>0</v>
      </c>
      <c r="BF192" s="207">
        <f>IF(N192="znížená",J192,0)</f>
        <v>0</v>
      </c>
      <c r="BG192" s="207">
        <f>IF(N192="zákl. prenesená",J192,0)</f>
        <v>0</v>
      </c>
      <c r="BH192" s="207">
        <f>IF(N192="zníž. prenesená",J192,0)</f>
        <v>0</v>
      </c>
      <c r="BI192" s="207">
        <f>IF(N192="nulová",J192,0)</f>
        <v>0</v>
      </c>
      <c r="BJ192" s="15" t="s">
        <v>115</v>
      </c>
      <c r="BK192" s="207">
        <f>ROUND(I192*H192,2)</f>
        <v>0</v>
      </c>
      <c r="BL192" s="15" t="s">
        <v>218</v>
      </c>
      <c r="BM192" s="206" t="s">
        <v>750</v>
      </c>
    </row>
    <row r="193" s="2" customFormat="1" ht="21.75" customHeight="1">
      <c r="A193" s="34"/>
      <c r="B193" s="160"/>
      <c r="C193" s="219" t="s">
        <v>497</v>
      </c>
      <c r="D193" s="219" t="s">
        <v>237</v>
      </c>
      <c r="E193" s="220" t="s">
        <v>751</v>
      </c>
      <c r="F193" s="221" t="s">
        <v>752</v>
      </c>
      <c r="G193" s="222" t="s">
        <v>272</v>
      </c>
      <c r="H193" s="223">
        <v>39</v>
      </c>
      <c r="I193" s="224"/>
      <c r="J193" s="225">
        <f>ROUND(I193*H193,2)</f>
        <v>0</v>
      </c>
      <c r="K193" s="226"/>
      <c r="L193" s="227"/>
      <c r="M193" s="228" t="s">
        <v>1</v>
      </c>
      <c r="N193" s="229" t="s">
        <v>41</v>
      </c>
      <c r="O193" s="78"/>
      <c r="P193" s="204">
        <f>O193*H193</f>
        <v>0</v>
      </c>
      <c r="Q193" s="204">
        <v>0.14999999999999999</v>
      </c>
      <c r="R193" s="204">
        <f>Q193*H193</f>
        <v>5.8499999999999996</v>
      </c>
      <c r="S193" s="204">
        <v>0</v>
      </c>
      <c r="T193" s="205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6" t="s">
        <v>241</v>
      </c>
      <c r="AT193" s="206" t="s">
        <v>237</v>
      </c>
      <c r="AU193" s="206" t="s">
        <v>115</v>
      </c>
      <c r="AY193" s="15" t="s">
        <v>202</v>
      </c>
      <c r="BE193" s="207">
        <f>IF(N193="základná",J193,0)</f>
        <v>0</v>
      </c>
      <c r="BF193" s="207">
        <f>IF(N193="znížená",J193,0)</f>
        <v>0</v>
      </c>
      <c r="BG193" s="207">
        <f>IF(N193="zákl. prenesená",J193,0)</f>
        <v>0</v>
      </c>
      <c r="BH193" s="207">
        <f>IF(N193="zníž. prenesená",J193,0)</f>
        <v>0</v>
      </c>
      <c r="BI193" s="207">
        <f>IF(N193="nulová",J193,0)</f>
        <v>0</v>
      </c>
      <c r="BJ193" s="15" t="s">
        <v>115</v>
      </c>
      <c r="BK193" s="207">
        <f>ROUND(I193*H193,2)</f>
        <v>0</v>
      </c>
      <c r="BL193" s="15" t="s">
        <v>218</v>
      </c>
      <c r="BM193" s="206" t="s">
        <v>753</v>
      </c>
    </row>
    <row r="194" s="2" customFormat="1" ht="24.15" customHeight="1">
      <c r="A194" s="34"/>
      <c r="B194" s="160"/>
      <c r="C194" s="194" t="s">
        <v>501</v>
      </c>
      <c r="D194" s="194" t="s">
        <v>203</v>
      </c>
      <c r="E194" s="195" t="s">
        <v>754</v>
      </c>
      <c r="F194" s="196" t="s">
        <v>755</v>
      </c>
      <c r="G194" s="197" t="s">
        <v>272</v>
      </c>
      <c r="H194" s="198">
        <v>78</v>
      </c>
      <c r="I194" s="199"/>
      <c r="J194" s="200">
        <f>ROUND(I194*H194,2)</f>
        <v>0</v>
      </c>
      <c r="K194" s="201"/>
      <c r="L194" s="35"/>
      <c r="M194" s="202" t="s">
        <v>1</v>
      </c>
      <c r="N194" s="203" t="s">
        <v>41</v>
      </c>
      <c r="O194" s="78"/>
      <c r="P194" s="204">
        <f>O194*H194</f>
        <v>0</v>
      </c>
      <c r="Q194" s="204">
        <v>0.13553000000000001</v>
      </c>
      <c r="R194" s="204">
        <f>Q194*H194</f>
        <v>10.571340000000001</v>
      </c>
      <c r="S194" s="204">
        <v>0</v>
      </c>
      <c r="T194" s="205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6" t="s">
        <v>218</v>
      </c>
      <c r="AT194" s="206" t="s">
        <v>203</v>
      </c>
      <c r="AU194" s="206" t="s">
        <v>115</v>
      </c>
      <c r="AY194" s="15" t="s">
        <v>202</v>
      </c>
      <c r="BE194" s="207">
        <f>IF(N194="základná",J194,0)</f>
        <v>0</v>
      </c>
      <c r="BF194" s="207">
        <f>IF(N194="znížená",J194,0)</f>
        <v>0</v>
      </c>
      <c r="BG194" s="207">
        <f>IF(N194="zákl. prenesená",J194,0)</f>
        <v>0</v>
      </c>
      <c r="BH194" s="207">
        <f>IF(N194="zníž. prenesená",J194,0)</f>
        <v>0</v>
      </c>
      <c r="BI194" s="207">
        <f>IF(N194="nulová",J194,0)</f>
        <v>0</v>
      </c>
      <c r="BJ194" s="15" t="s">
        <v>115</v>
      </c>
      <c r="BK194" s="207">
        <f>ROUND(I194*H194,2)</f>
        <v>0</v>
      </c>
      <c r="BL194" s="15" t="s">
        <v>218</v>
      </c>
      <c r="BM194" s="206" t="s">
        <v>756</v>
      </c>
    </row>
    <row r="195" s="2" customFormat="1" ht="24.15" customHeight="1">
      <c r="A195" s="34"/>
      <c r="B195" s="160"/>
      <c r="C195" s="194" t="s">
        <v>505</v>
      </c>
      <c r="D195" s="194" t="s">
        <v>203</v>
      </c>
      <c r="E195" s="195" t="s">
        <v>757</v>
      </c>
      <c r="F195" s="196" t="s">
        <v>758</v>
      </c>
      <c r="G195" s="197" t="s">
        <v>362</v>
      </c>
      <c r="H195" s="198">
        <v>2.7000000000000002</v>
      </c>
      <c r="I195" s="199"/>
      <c r="J195" s="200">
        <f>ROUND(I195*H195,2)</f>
        <v>0</v>
      </c>
      <c r="K195" s="201"/>
      <c r="L195" s="35"/>
      <c r="M195" s="202" t="s">
        <v>1</v>
      </c>
      <c r="N195" s="203" t="s">
        <v>41</v>
      </c>
      <c r="O195" s="78"/>
      <c r="P195" s="204">
        <f>O195*H195</f>
        <v>0</v>
      </c>
      <c r="Q195" s="204">
        <v>1.8</v>
      </c>
      <c r="R195" s="204">
        <f>Q195*H195</f>
        <v>4.8600000000000003</v>
      </c>
      <c r="S195" s="204">
        <v>0</v>
      </c>
      <c r="T195" s="205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6" t="s">
        <v>218</v>
      </c>
      <c r="AT195" s="206" t="s">
        <v>203</v>
      </c>
      <c r="AU195" s="206" t="s">
        <v>115</v>
      </c>
      <c r="AY195" s="15" t="s">
        <v>202</v>
      </c>
      <c r="BE195" s="207">
        <f>IF(N195="základná",J195,0)</f>
        <v>0</v>
      </c>
      <c r="BF195" s="207">
        <f>IF(N195="znížená",J195,0)</f>
        <v>0</v>
      </c>
      <c r="BG195" s="207">
        <f>IF(N195="zákl. prenesená",J195,0)</f>
        <v>0</v>
      </c>
      <c r="BH195" s="207">
        <f>IF(N195="zníž. prenesená",J195,0)</f>
        <v>0</v>
      </c>
      <c r="BI195" s="207">
        <f>IF(N195="nulová",J195,0)</f>
        <v>0</v>
      </c>
      <c r="BJ195" s="15" t="s">
        <v>115</v>
      </c>
      <c r="BK195" s="207">
        <f>ROUND(I195*H195,2)</f>
        <v>0</v>
      </c>
      <c r="BL195" s="15" t="s">
        <v>218</v>
      </c>
      <c r="BM195" s="206" t="s">
        <v>759</v>
      </c>
    </row>
    <row r="196" s="2" customFormat="1" ht="24.15" customHeight="1">
      <c r="A196" s="34"/>
      <c r="B196" s="160"/>
      <c r="C196" s="194" t="s">
        <v>509</v>
      </c>
      <c r="D196" s="194" t="s">
        <v>203</v>
      </c>
      <c r="E196" s="195" t="s">
        <v>662</v>
      </c>
      <c r="F196" s="196" t="s">
        <v>663</v>
      </c>
      <c r="G196" s="197" t="s">
        <v>362</v>
      </c>
      <c r="H196" s="198">
        <v>18.870000000000001</v>
      </c>
      <c r="I196" s="199"/>
      <c r="J196" s="200">
        <f>ROUND(I196*H196,2)</f>
        <v>0</v>
      </c>
      <c r="K196" s="201"/>
      <c r="L196" s="35"/>
      <c r="M196" s="202" t="s">
        <v>1</v>
      </c>
      <c r="N196" s="203" t="s">
        <v>41</v>
      </c>
      <c r="O196" s="78"/>
      <c r="P196" s="204">
        <f>O196*H196</f>
        <v>0</v>
      </c>
      <c r="Q196" s="204">
        <v>2.2321</v>
      </c>
      <c r="R196" s="204">
        <f>Q196*H196</f>
        <v>42.119727000000005</v>
      </c>
      <c r="S196" s="204">
        <v>0</v>
      </c>
      <c r="T196" s="205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6" t="s">
        <v>218</v>
      </c>
      <c r="AT196" s="206" t="s">
        <v>203</v>
      </c>
      <c r="AU196" s="206" t="s">
        <v>115</v>
      </c>
      <c r="AY196" s="15" t="s">
        <v>202</v>
      </c>
      <c r="BE196" s="207">
        <f>IF(N196="základná",J196,0)</f>
        <v>0</v>
      </c>
      <c r="BF196" s="207">
        <f>IF(N196="znížená",J196,0)</f>
        <v>0</v>
      </c>
      <c r="BG196" s="207">
        <f>IF(N196="zákl. prenesená",J196,0)</f>
        <v>0</v>
      </c>
      <c r="BH196" s="207">
        <f>IF(N196="zníž. prenesená",J196,0)</f>
        <v>0</v>
      </c>
      <c r="BI196" s="207">
        <f>IF(N196="nulová",J196,0)</f>
        <v>0</v>
      </c>
      <c r="BJ196" s="15" t="s">
        <v>115</v>
      </c>
      <c r="BK196" s="207">
        <f>ROUND(I196*H196,2)</f>
        <v>0</v>
      </c>
      <c r="BL196" s="15" t="s">
        <v>218</v>
      </c>
      <c r="BM196" s="206" t="s">
        <v>664</v>
      </c>
    </row>
    <row r="197" s="2" customFormat="1" ht="37.8" customHeight="1">
      <c r="A197" s="34"/>
      <c r="B197" s="160"/>
      <c r="C197" s="194" t="s">
        <v>513</v>
      </c>
      <c r="D197" s="194" t="s">
        <v>203</v>
      </c>
      <c r="E197" s="195" t="s">
        <v>760</v>
      </c>
      <c r="F197" s="196" t="s">
        <v>761</v>
      </c>
      <c r="G197" s="197" t="s">
        <v>268</v>
      </c>
      <c r="H197" s="198">
        <v>82</v>
      </c>
      <c r="I197" s="199"/>
      <c r="J197" s="200">
        <f>ROUND(I197*H197,2)</f>
        <v>0</v>
      </c>
      <c r="K197" s="201"/>
      <c r="L197" s="35"/>
      <c r="M197" s="202" t="s">
        <v>1</v>
      </c>
      <c r="N197" s="203" t="s">
        <v>41</v>
      </c>
      <c r="O197" s="78"/>
      <c r="P197" s="204">
        <f>O197*H197</f>
        <v>0</v>
      </c>
      <c r="Q197" s="204">
        <v>0.0015</v>
      </c>
      <c r="R197" s="204">
        <f>Q197*H197</f>
        <v>0.123</v>
      </c>
      <c r="S197" s="204">
        <v>0</v>
      </c>
      <c r="T197" s="205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6" t="s">
        <v>218</v>
      </c>
      <c r="AT197" s="206" t="s">
        <v>203</v>
      </c>
      <c r="AU197" s="206" t="s">
        <v>115</v>
      </c>
      <c r="AY197" s="15" t="s">
        <v>202</v>
      </c>
      <c r="BE197" s="207">
        <f>IF(N197="základná",J197,0)</f>
        <v>0</v>
      </c>
      <c r="BF197" s="207">
        <f>IF(N197="znížená",J197,0)</f>
        <v>0</v>
      </c>
      <c r="BG197" s="207">
        <f>IF(N197="zákl. prenesená",J197,0)</f>
        <v>0</v>
      </c>
      <c r="BH197" s="207">
        <f>IF(N197="zníž. prenesená",J197,0)</f>
        <v>0</v>
      </c>
      <c r="BI197" s="207">
        <f>IF(N197="nulová",J197,0)</f>
        <v>0</v>
      </c>
      <c r="BJ197" s="15" t="s">
        <v>115</v>
      </c>
      <c r="BK197" s="207">
        <f>ROUND(I197*H197,2)</f>
        <v>0</v>
      </c>
      <c r="BL197" s="15" t="s">
        <v>218</v>
      </c>
      <c r="BM197" s="206" t="s">
        <v>762</v>
      </c>
    </row>
    <row r="198" s="2" customFormat="1" ht="24.15" customHeight="1">
      <c r="A198" s="34"/>
      <c r="B198" s="160"/>
      <c r="C198" s="219" t="s">
        <v>517</v>
      </c>
      <c r="D198" s="219" t="s">
        <v>237</v>
      </c>
      <c r="E198" s="220" t="s">
        <v>763</v>
      </c>
      <c r="F198" s="221" t="s">
        <v>764</v>
      </c>
      <c r="G198" s="222" t="s">
        <v>268</v>
      </c>
      <c r="H198" s="223">
        <v>82</v>
      </c>
      <c r="I198" s="224"/>
      <c r="J198" s="225">
        <f>ROUND(I198*H198,2)</f>
        <v>0</v>
      </c>
      <c r="K198" s="226"/>
      <c r="L198" s="227"/>
      <c r="M198" s="228" t="s">
        <v>1</v>
      </c>
      <c r="N198" s="229" t="s">
        <v>41</v>
      </c>
      <c r="O198" s="78"/>
      <c r="P198" s="204">
        <f>O198*H198</f>
        <v>0</v>
      </c>
      <c r="Q198" s="204">
        <v>0.00020000000000000001</v>
      </c>
      <c r="R198" s="204">
        <f>Q198*H198</f>
        <v>0.016400000000000001</v>
      </c>
      <c r="S198" s="204">
        <v>0</v>
      </c>
      <c r="T198" s="205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6" t="s">
        <v>241</v>
      </c>
      <c r="AT198" s="206" t="s">
        <v>237</v>
      </c>
      <c r="AU198" s="206" t="s">
        <v>115</v>
      </c>
      <c r="AY198" s="15" t="s">
        <v>202</v>
      </c>
      <c r="BE198" s="207">
        <f>IF(N198="základná",J198,0)</f>
        <v>0</v>
      </c>
      <c r="BF198" s="207">
        <f>IF(N198="znížená",J198,0)</f>
        <v>0</v>
      </c>
      <c r="BG198" s="207">
        <f>IF(N198="zákl. prenesená",J198,0)</f>
        <v>0</v>
      </c>
      <c r="BH198" s="207">
        <f>IF(N198="zníž. prenesená",J198,0)</f>
        <v>0</v>
      </c>
      <c r="BI198" s="207">
        <f>IF(N198="nulová",J198,0)</f>
        <v>0</v>
      </c>
      <c r="BJ198" s="15" t="s">
        <v>115</v>
      </c>
      <c r="BK198" s="207">
        <f>ROUND(I198*H198,2)</f>
        <v>0</v>
      </c>
      <c r="BL198" s="15" t="s">
        <v>218</v>
      </c>
      <c r="BM198" s="206" t="s">
        <v>765</v>
      </c>
    </row>
    <row r="199" s="2" customFormat="1" ht="24.15" customHeight="1">
      <c r="A199" s="34"/>
      <c r="B199" s="160"/>
      <c r="C199" s="194" t="s">
        <v>521</v>
      </c>
      <c r="D199" s="194" t="s">
        <v>203</v>
      </c>
      <c r="E199" s="195" t="s">
        <v>665</v>
      </c>
      <c r="F199" s="196" t="s">
        <v>666</v>
      </c>
      <c r="G199" s="197" t="s">
        <v>272</v>
      </c>
      <c r="H199" s="198">
        <v>211</v>
      </c>
      <c r="I199" s="199"/>
      <c r="J199" s="200">
        <f>ROUND(I199*H199,2)</f>
        <v>0</v>
      </c>
      <c r="K199" s="201"/>
      <c r="L199" s="35"/>
      <c r="M199" s="202" t="s">
        <v>1</v>
      </c>
      <c r="N199" s="203" t="s">
        <v>41</v>
      </c>
      <c r="O199" s="78"/>
      <c r="P199" s="204">
        <f>O199*H199</f>
        <v>0</v>
      </c>
      <c r="Q199" s="204">
        <v>6.9999999999999994E-05</v>
      </c>
      <c r="R199" s="204">
        <f>Q199*H199</f>
        <v>0.014769999999999998</v>
      </c>
      <c r="S199" s="204">
        <v>0</v>
      </c>
      <c r="T199" s="205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6" t="s">
        <v>218</v>
      </c>
      <c r="AT199" s="206" t="s">
        <v>203</v>
      </c>
      <c r="AU199" s="206" t="s">
        <v>115</v>
      </c>
      <c r="AY199" s="15" t="s">
        <v>202</v>
      </c>
      <c r="BE199" s="207">
        <f>IF(N199="základná",J199,0)</f>
        <v>0</v>
      </c>
      <c r="BF199" s="207">
        <f>IF(N199="znížená",J199,0)</f>
        <v>0</v>
      </c>
      <c r="BG199" s="207">
        <f>IF(N199="zákl. prenesená",J199,0)</f>
        <v>0</v>
      </c>
      <c r="BH199" s="207">
        <f>IF(N199="zníž. prenesená",J199,0)</f>
        <v>0</v>
      </c>
      <c r="BI199" s="207">
        <f>IF(N199="nulová",J199,0)</f>
        <v>0</v>
      </c>
      <c r="BJ199" s="15" t="s">
        <v>115</v>
      </c>
      <c r="BK199" s="207">
        <f>ROUND(I199*H199,2)</f>
        <v>0</v>
      </c>
      <c r="BL199" s="15" t="s">
        <v>218</v>
      </c>
      <c r="BM199" s="206" t="s">
        <v>667</v>
      </c>
    </row>
    <row r="200" s="2" customFormat="1" ht="16.5" customHeight="1">
      <c r="A200" s="34"/>
      <c r="B200" s="160"/>
      <c r="C200" s="219" t="s">
        <v>525</v>
      </c>
      <c r="D200" s="219" t="s">
        <v>237</v>
      </c>
      <c r="E200" s="220" t="s">
        <v>668</v>
      </c>
      <c r="F200" s="221" t="s">
        <v>669</v>
      </c>
      <c r="G200" s="222" t="s">
        <v>384</v>
      </c>
      <c r="H200" s="223">
        <v>2.0760000000000001</v>
      </c>
      <c r="I200" s="224"/>
      <c r="J200" s="225">
        <f>ROUND(I200*H200,2)</f>
        <v>0</v>
      </c>
      <c r="K200" s="226"/>
      <c r="L200" s="227"/>
      <c r="M200" s="228" t="s">
        <v>1</v>
      </c>
      <c r="N200" s="229" t="s">
        <v>41</v>
      </c>
      <c r="O200" s="78"/>
      <c r="P200" s="204">
        <f>O200*H200</f>
        <v>0</v>
      </c>
      <c r="Q200" s="204">
        <v>1</v>
      </c>
      <c r="R200" s="204">
        <f>Q200*H200</f>
        <v>2.0760000000000001</v>
      </c>
      <c r="S200" s="204">
        <v>0</v>
      </c>
      <c r="T200" s="205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6" t="s">
        <v>241</v>
      </c>
      <c r="AT200" s="206" t="s">
        <v>237</v>
      </c>
      <c r="AU200" s="206" t="s">
        <v>115</v>
      </c>
      <c r="AY200" s="15" t="s">
        <v>202</v>
      </c>
      <c r="BE200" s="207">
        <f>IF(N200="základná",J200,0)</f>
        <v>0</v>
      </c>
      <c r="BF200" s="207">
        <f>IF(N200="znížená",J200,0)</f>
        <v>0</v>
      </c>
      <c r="BG200" s="207">
        <f>IF(N200="zákl. prenesená",J200,0)</f>
        <v>0</v>
      </c>
      <c r="BH200" s="207">
        <f>IF(N200="zníž. prenesená",J200,0)</f>
        <v>0</v>
      </c>
      <c r="BI200" s="207">
        <f>IF(N200="nulová",J200,0)</f>
        <v>0</v>
      </c>
      <c r="BJ200" s="15" t="s">
        <v>115</v>
      </c>
      <c r="BK200" s="207">
        <f>ROUND(I200*H200,2)</f>
        <v>0</v>
      </c>
      <c r="BL200" s="15" t="s">
        <v>218</v>
      </c>
      <c r="BM200" s="206" t="s">
        <v>670</v>
      </c>
    </row>
    <row r="201" s="2" customFormat="1" ht="37.8" customHeight="1">
      <c r="A201" s="34"/>
      <c r="B201" s="160"/>
      <c r="C201" s="194" t="s">
        <v>529</v>
      </c>
      <c r="D201" s="194" t="s">
        <v>203</v>
      </c>
      <c r="E201" s="195" t="s">
        <v>510</v>
      </c>
      <c r="F201" s="196" t="s">
        <v>671</v>
      </c>
      <c r="G201" s="197" t="s">
        <v>240</v>
      </c>
      <c r="H201" s="198">
        <v>5</v>
      </c>
      <c r="I201" s="199"/>
      <c r="J201" s="200">
        <f>ROUND(I201*H201,2)</f>
        <v>0</v>
      </c>
      <c r="K201" s="201"/>
      <c r="L201" s="35"/>
      <c r="M201" s="202" t="s">
        <v>1</v>
      </c>
      <c r="N201" s="203" t="s">
        <v>41</v>
      </c>
      <c r="O201" s="78"/>
      <c r="P201" s="204">
        <f>O201*H201</f>
        <v>0</v>
      </c>
      <c r="Q201" s="204">
        <v>1</v>
      </c>
      <c r="R201" s="204">
        <f>Q201*H201</f>
        <v>5</v>
      </c>
      <c r="S201" s="204">
        <v>2.4470000000000001</v>
      </c>
      <c r="T201" s="205">
        <f>S201*H201</f>
        <v>12.234999999999999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6" t="s">
        <v>218</v>
      </c>
      <c r="AT201" s="206" t="s">
        <v>203</v>
      </c>
      <c r="AU201" s="206" t="s">
        <v>115</v>
      </c>
      <c r="AY201" s="15" t="s">
        <v>202</v>
      </c>
      <c r="BE201" s="207">
        <f>IF(N201="základná",J201,0)</f>
        <v>0</v>
      </c>
      <c r="BF201" s="207">
        <f>IF(N201="znížená",J201,0)</f>
        <v>0</v>
      </c>
      <c r="BG201" s="207">
        <f>IF(N201="zákl. prenesená",J201,0)</f>
        <v>0</v>
      </c>
      <c r="BH201" s="207">
        <f>IF(N201="zníž. prenesená",J201,0)</f>
        <v>0</v>
      </c>
      <c r="BI201" s="207">
        <f>IF(N201="nulová",J201,0)</f>
        <v>0</v>
      </c>
      <c r="BJ201" s="15" t="s">
        <v>115</v>
      </c>
      <c r="BK201" s="207">
        <f>ROUND(I201*H201,2)</f>
        <v>0</v>
      </c>
      <c r="BL201" s="15" t="s">
        <v>218</v>
      </c>
      <c r="BM201" s="206" t="s">
        <v>672</v>
      </c>
    </row>
    <row r="202" s="2" customFormat="1" ht="33" customHeight="1">
      <c r="A202" s="34"/>
      <c r="B202" s="160"/>
      <c r="C202" s="194" t="s">
        <v>533</v>
      </c>
      <c r="D202" s="194" t="s">
        <v>203</v>
      </c>
      <c r="E202" s="195" t="s">
        <v>766</v>
      </c>
      <c r="F202" s="196" t="s">
        <v>767</v>
      </c>
      <c r="G202" s="197" t="s">
        <v>240</v>
      </c>
      <c r="H202" s="198">
        <v>1</v>
      </c>
      <c r="I202" s="199"/>
      <c r="J202" s="200">
        <f>ROUND(I202*H202,2)</f>
        <v>0</v>
      </c>
      <c r="K202" s="201"/>
      <c r="L202" s="35"/>
      <c r="M202" s="202" t="s">
        <v>1</v>
      </c>
      <c r="N202" s="203" t="s">
        <v>41</v>
      </c>
      <c r="O202" s="78"/>
      <c r="P202" s="204">
        <f>O202*H202</f>
        <v>0</v>
      </c>
      <c r="Q202" s="204">
        <v>0</v>
      </c>
      <c r="R202" s="204">
        <f>Q202*H202</f>
        <v>0</v>
      </c>
      <c r="S202" s="204">
        <v>0.441</v>
      </c>
      <c r="T202" s="205">
        <f>S202*H202</f>
        <v>0.441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6" t="s">
        <v>218</v>
      </c>
      <c r="AT202" s="206" t="s">
        <v>203</v>
      </c>
      <c r="AU202" s="206" t="s">
        <v>115</v>
      </c>
      <c r="AY202" s="15" t="s">
        <v>202</v>
      </c>
      <c r="BE202" s="207">
        <f>IF(N202="základná",J202,0)</f>
        <v>0</v>
      </c>
      <c r="BF202" s="207">
        <f>IF(N202="znížená",J202,0)</f>
        <v>0</v>
      </c>
      <c r="BG202" s="207">
        <f>IF(N202="zákl. prenesená",J202,0)</f>
        <v>0</v>
      </c>
      <c r="BH202" s="207">
        <f>IF(N202="zníž. prenesená",J202,0)</f>
        <v>0</v>
      </c>
      <c r="BI202" s="207">
        <f>IF(N202="nulová",J202,0)</f>
        <v>0</v>
      </c>
      <c r="BJ202" s="15" t="s">
        <v>115</v>
      </c>
      <c r="BK202" s="207">
        <f>ROUND(I202*H202,2)</f>
        <v>0</v>
      </c>
      <c r="BL202" s="15" t="s">
        <v>218</v>
      </c>
      <c r="BM202" s="206" t="s">
        <v>768</v>
      </c>
    </row>
    <row r="203" s="2" customFormat="1" ht="24.15" customHeight="1">
      <c r="A203" s="34"/>
      <c r="B203" s="160"/>
      <c r="C203" s="194" t="s">
        <v>537</v>
      </c>
      <c r="D203" s="194" t="s">
        <v>203</v>
      </c>
      <c r="E203" s="195" t="s">
        <v>769</v>
      </c>
      <c r="F203" s="196" t="s">
        <v>770</v>
      </c>
      <c r="G203" s="197" t="s">
        <v>240</v>
      </c>
      <c r="H203" s="198">
        <v>37</v>
      </c>
      <c r="I203" s="199"/>
      <c r="J203" s="200">
        <f>ROUND(I203*H203,2)</f>
        <v>0</v>
      </c>
      <c r="K203" s="201"/>
      <c r="L203" s="35"/>
      <c r="M203" s="202" t="s">
        <v>1</v>
      </c>
      <c r="N203" s="203" t="s">
        <v>41</v>
      </c>
      <c r="O203" s="78"/>
      <c r="P203" s="204">
        <f>O203*H203</f>
        <v>0</v>
      </c>
      <c r="Q203" s="204">
        <v>0</v>
      </c>
      <c r="R203" s="204">
        <f>Q203*H203</f>
        <v>0</v>
      </c>
      <c r="S203" s="204">
        <v>0.035000000000000003</v>
      </c>
      <c r="T203" s="205">
        <f>S203*H203</f>
        <v>1.2950000000000002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6" t="s">
        <v>218</v>
      </c>
      <c r="AT203" s="206" t="s">
        <v>203</v>
      </c>
      <c r="AU203" s="206" t="s">
        <v>115</v>
      </c>
      <c r="AY203" s="15" t="s">
        <v>202</v>
      </c>
      <c r="BE203" s="207">
        <f>IF(N203="základná",J203,0)</f>
        <v>0</v>
      </c>
      <c r="BF203" s="207">
        <f>IF(N203="znížená",J203,0)</f>
        <v>0</v>
      </c>
      <c r="BG203" s="207">
        <f>IF(N203="zákl. prenesená",J203,0)</f>
        <v>0</v>
      </c>
      <c r="BH203" s="207">
        <f>IF(N203="zníž. prenesená",J203,0)</f>
        <v>0</v>
      </c>
      <c r="BI203" s="207">
        <f>IF(N203="nulová",J203,0)</f>
        <v>0</v>
      </c>
      <c r="BJ203" s="15" t="s">
        <v>115</v>
      </c>
      <c r="BK203" s="207">
        <f>ROUND(I203*H203,2)</f>
        <v>0</v>
      </c>
      <c r="BL203" s="15" t="s">
        <v>218</v>
      </c>
      <c r="BM203" s="206" t="s">
        <v>771</v>
      </c>
    </row>
    <row r="204" s="2" customFormat="1" ht="33" customHeight="1">
      <c r="A204" s="34"/>
      <c r="B204" s="160"/>
      <c r="C204" s="194" t="s">
        <v>541</v>
      </c>
      <c r="D204" s="194" t="s">
        <v>203</v>
      </c>
      <c r="E204" s="195" t="s">
        <v>673</v>
      </c>
      <c r="F204" s="196" t="s">
        <v>674</v>
      </c>
      <c r="G204" s="197" t="s">
        <v>384</v>
      </c>
      <c r="H204" s="198">
        <v>2145.6819999999998</v>
      </c>
      <c r="I204" s="199"/>
      <c r="J204" s="200">
        <f>ROUND(I204*H204,2)</f>
        <v>0</v>
      </c>
      <c r="K204" s="201"/>
      <c r="L204" s="35"/>
      <c r="M204" s="202" t="s">
        <v>1</v>
      </c>
      <c r="N204" s="203" t="s">
        <v>41</v>
      </c>
      <c r="O204" s="78"/>
      <c r="P204" s="204">
        <f>O204*H204</f>
        <v>0</v>
      </c>
      <c r="Q204" s="204">
        <v>0</v>
      </c>
      <c r="R204" s="204">
        <f>Q204*H204</f>
        <v>0</v>
      </c>
      <c r="S204" s="204">
        <v>0</v>
      </c>
      <c r="T204" s="205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6" t="s">
        <v>218</v>
      </c>
      <c r="AT204" s="206" t="s">
        <v>203</v>
      </c>
      <c r="AU204" s="206" t="s">
        <v>115</v>
      </c>
      <c r="AY204" s="15" t="s">
        <v>202</v>
      </c>
      <c r="BE204" s="207">
        <f>IF(N204="základná",J204,0)</f>
        <v>0</v>
      </c>
      <c r="BF204" s="207">
        <f>IF(N204="znížená",J204,0)</f>
        <v>0</v>
      </c>
      <c r="BG204" s="207">
        <f>IF(N204="zákl. prenesená",J204,0)</f>
        <v>0</v>
      </c>
      <c r="BH204" s="207">
        <f>IF(N204="zníž. prenesená",J204,0)</f>
        <v>0</v>
      </c>
      <c r="BI204" s="207">
        <f>IF(N204="nulová",J204,0)</f>
        <v>0</v>
      </c>
      <c r="BJ204" s="15" t="s">
        <v>115</v>
      </c>
      <c r="BK204" s="207">
        <f>ROUND(I204*H204,2)</f>
        <v>0</v>
      </c>
      <c r="BL204" s="15" t="s">
        <v>218</v>
      </c>
      <c r="BM204" s="206" t="s">
        <v>675</v>
      </c>
    </row>
    <row r="205" s="2" customFormat="1" ht="24.15" customHeight="1">
      <c r="A205" s="34"/>
      <c r="B205" s="160"/>
      <c r="C205" s="194" t="s">
        <v>547</v>
      </c>
      <c r="D205" s="194" t="s">
        <v>203</v>
      </c>
      <c r="E205" s="195" t="s">
        <v>676</v>
      </c>
      <c r="F205" s="196" t="s">
        <v>677</v>
      </c>
      <c r="G205" s="197" t="s">
        <v>384</v>
      </c>
      <c r="H205" s="198">
        <v>10728.41</v>
      </c>
      <c r="I205" s="199"/>
      <c r="J205" s="200">
        <f>ROUND(I205*H205,2)</f>
        <v>0</v>
      </c>
      <c r="K205" s="201"/>
      <c r="L205" s="35"/>
      <c r="M205" s="202" t="s">
        <v>1</v>
      </c>
      <c r="N205" s="203" t="s">
        <v>41</v>
      </c>
      <c r="O205" s="78"/>
      <c r="P205" s="204">
        <f>O205*H205</f>
        <v>0</v>
      </c>
      <c r="Q205" s="204">
        <v>0</v>
      </c>
      <c r="R205" s="204">
        <f>Q205*H205</f>
        <v>0</v>
      </c>
      <c r="S205" s="204">
        <v>0</v>
      </c>
      <c r="T205" s="205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6" t="s">
        <v>218</v>
      </c>
      <c r="AT205" s="206" t="s">
        <v>203</v>
      </c>
      <c r="AU205" s="206" t="s">
        <v>115</v>
      </c>
      <c r="AY205" s="15" t="s">
        <v>202</v>
      </c>
      <c r="BE205" s="207">
        <f>IF(N205="základná",J205,0)</f>
        <v>0</v>
      </c>
      <c r="BF205" s="207">
        <f>IF(N205="znížená",J205,0)</f>
        <v>0</v>
      </c>
      <c r="BG205" s="207">
        <f>IF(N205="zákl. prenesená",J205,0)</f>
        <v>0</v>
      </c>
      <c r="BH205" s="207">
        <f>IF(N205="zníž. prenesená",J205,0)</f>
        <v>0</v>
      </c>
      <c r="BI205" s="207">
        <f>IF(N205="nulová",J205,0)</f>
        <v>0</v>
      </c>
      <c r="BJ205" s="15" t="s">
        <v>115</v>
      </c>
      <c r="BK205" s="207">
        <f>ROUND(I205*H205,2)</f>
        <v>0</v>
      </c>
      <c r="BL205" s="15" t="s">
        <v>218</v>
      </c>
      <c r="BM205" s="206" t="s">
        <v>678</v>
      </c>
    </row>
    <row r="206" s="2" customFormat="1" ht="24.15" customHeight="1">
      <c r="A206" s="34"/>
      <c r="B206" s="160"/>
      <c r="C206" s="194" t="s">
        <v>551</v>
      </c>
      <c r="D206" s="194" t="s">
        <v>203</v>
      </c>
      <c r="E206" s="195" t="s">
        <v>679</v>
      </c>
      <c r="F206" s="196" t="s">
        <v>680</v>
      </c>
      <c r="G206" s="197" t="s">
        <v>384</v>
      </c>
      <c r="H206" s="198">
        <v>2145.6819999999998</v>
      </c>
      <c r="I206" s="199"/>
      <c r="J206" s="200">
        <f>ROUND(I206*H206,2)</f>
        <v>0</v>
      </c>
      <c r="K206" s="201"/>
      <c r="L206" s="35"/>
      <c r="M206" s="202" t="s">
        <v>1</v>
      </c>
      <c r="N206" s="203" t="s">
        <v>41</v>
      </c>
      <c r="O206" s="78"/>
      <c r="P206" s="204">
        <f>O206*H206</f>
        <v>0</v>
      </c>
      <c r="Q206" s="204">
        <v>0</v>
      </c>
      <c r="R206" s="204">
        <f>Q206*H206</f>
        <v>0</v>
      </c>
      <c r="S206" s="204">
        <v>0</v>
      </c>
      <c r="T206" s="205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6" t="s">
        <v>218</v>
      </c>
      <c r="AT206" s="206" t="s">
        <v>203</v>
      </c>
      <c r="AU206" s="206" t="s">
        <v>115</v>
      </c>
      <c r="AY206" s="15" t="s">
        <v>202</v>
      </c>
      <c r="BE206" s="207">
        <f>IF(N206="základná",J206,0)</f>
        <v>0</v>
      </c>
      <c r="BF206" s="207">
        <f>IF(N206="znížená",J206,0)</f>
        <v>0</v>
      </c>
      <c r="BG206" s="207">
        <f>IF(N206="zákl. prenesená",J206,0)</f>
        <v>0</v>
      </c>
      <c r="BH206" s="207">
        <f>IF(N206="zníž. prenesená",J206,0)</f>
        <v>0</v>
      </c>
      <c r="BI206" s="207">
        <f>IF(N206="nulová",J206,0)</f>
        <v>0</v>
      </c>
      <c r="BJ206" s="15" t="s">
        <v>115</v>
      </c>
      <c r="BK206" s="207">
        <f>ROUND(I206*H206,2)</f>
        <v>0</v>
      </c>
      <c r="BL206" s="15" t="s">
        <v>218</v>
      </c>
      <c r="BM206" s="206" t="s">
        <v>681</v>
      </c>
    </row>
    <row r="207" s="2" customFormat="1" ht="44.25" customHeight="1">
      <c r="A207" s="34"/>
      <c r="B207" s="160"/>
      <c r="C207" s="194" t="s">
        <v>772</v>
      </c>
      <c r="D207" s="194" t="s">
        <v>203</v>
      </c>
      <c r="E207" s="195" t="s">
        <v>552</v>
      </c>
      <c r="F207" s="196" t="s">
        <v>553</v>
      </c>
      <c r="G207" s="197" t="s">
        <v>384</v>
      </c>
      <c r="H207" s="198">
        <v>1577.425</v>
      </c>
      <c r="I207" s="199"/>
      <c r="J207" s="200">
        <f>ROUND(I207*H207,2)</f>
        <v>0</v>
      </c>
      <c r="K207" s="201"/>
      <c r="L207" s="35"/>
      <c r="M207" s="202" t="s">
        <v>1</v>
      </c>
      <c r="N207" s="203" t="s">
        <v>41</v>
      </c>
      <c r="O207" s="78"/>
      <c r="P207" s="204">
        <f>O207*H207</f>
        <v>0</v>
      </c>
      <c r="Q207" s="204">
        <v>0</v>
      </c>
      <c r="R207" s="204">
        <f>Q207*H207</f>
        <v>0</v>
      </c>
      <c r="S207" s="204">
        <v>0</v>
      </c>
      <c r="T207" s="205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206" t="s">
        <v>218</v>
      </c>
      <c r="AT207" s="206" t="s">
        <v>203</v>
      </c>
      <c r="AU207" s="206" t="s">
        <v>115</v>
      </c>
      <c r="AY207" s="15" t="s">
        <v>202</v>
      </c>
      <c r="BE207" s="207">
        <f>IF(N207="základná",J207,0)</f>
        <v>0</v>
      </c>
      <c r="BF207" s="207">
        <f>IF(N207="znížená",J207,0)</f>
        <v>0</v>
      </c>
      <c r="BG207" s="207">
        <f>IF(N207="zákl. prenesená",J207,0)</f>
        <v>0</v>
      </c>
      <c r="BH207" s="207">
        <f>IF(N207="zníž. prenesená",J207,0)</f>
        <v>0</v>
      </c>
      <c r="BI207" s="207">
        <f>IF(N207="nulová",J207,0)</f>
        <v>0</v>
      </c>
      <c r="BJ207" s="15" t="s">
        <v>115</v>
      </c>
      <c r="BK207" s="207">
        <f>ROUND(I207*H207,2)</f>
        <v>0</v>
      </c>
      <c r="BL207" s="15" t="s">
        <v>218</v>
      </c>
      <c r="BM207" s="206" t="s">
        <v>682</v>
      </c>
    </row>
    <row r="208" s="2" customFormat="1" ht="16.5" customHeight="1">
      <c r="A208" s="34"/>
      <c r="B208" s="160"/>
      <c r="C208" s="219" t="s">
        <v>773</v>
      </c>
      <c r="D208" s="219" t="s">
        <v>237</v>
      </c>
      <c r="E208" s="220" t="s">
        <v>656</v>
      </c>
      <c r="F208" s="221" t="s">
        <v>657</v>
      </c>
      <c r="G208" s="222" t="s">
        <v>240</v>
      </c>
      <c r="H208" s="223">
        <v>232.30000000000001</v>
      </c>
      <c r="I208" s="224"/>
      <c r="J208" s="225">
        <f>ROUND(I208*H208,2)</f>
        <v>0</v>
      </c>
      <c r="K208" s="226"/>
      <c r="L208" s="227"/>
      <c r="M208" s="228" t="s">
        <v>1</v>
      </c>
      <c r="N208" s="229" t="s">
        <v>41</v>
      </c>
      <c r="O208" s="78"/>
      <c r="P208" s="204">
        <f>O208*H208</f>
        <v>0</v>
      </c>
      <c r="Q208" s="204">
        <v>0.049000000000000002</v>
      </c>
      <c r="R208" s="204">
        <f>Q208*H208</f>
        <v>11.382700000000002</v>
      </c>
      <c r="S208" s="204">
        <v>0</v>
      </c>
      <c r="T208" s="205">
        <f>S208*H208</f>
        <v>0</v>
      </c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R208" s="206" t="s">
        <v>241</v>
      </c>
      <c r="AT208" s="206" t="s">
        <v>237</v>
      </c>
      <c r="AU208" s="206" t="s">
        <v>115</v>
      </c>
      <c r="AY208" s="15" t="s">
        <v>202</v>
      </c>
      <c r="BE208" s="207">
        <f>IF(N208="základná",J208,0)</f>
        <v>0</v>
      </c>
      <c r="BF208" s="207">
        <f>IF(N208="znížená",J208,0)</f>
        <v>0</v>
      </c>
      <c r="BG208" s="207">
        <f>IF(N208="zákl. prenesená",J208,0)</f>
        <v>0</v>
      </c>
      <c r="BH208" s="207">
        <f>IF(N208="zníž. prenesená",J208,0)</f>
        <v>0</v>
      </c>
      <c r="BI208" s="207">
        <f>IF(N208="nulová",J208,0)</f>
        <v>0</v>
      </c>
      <c r="BJ208" s="15" t="s">
        <v>115</v>
      </c>
      <c r="BK208" s="207">
        <f>ROUND(I208*H208,2)</f>
        <v>0</v>
      </c>
      <c r="BL208" s="15" t="s">
        <v>218</v>
      </c>
      <c r="BM208" s="206" t="s">
        <v>774</v>
      </c>
    </row>
    <row r="209" s="2" customFormat="1" ht="16.5" customHeight="1">
      <c r="A209" s="34"/>
      <c r="B209" s="160"/>
      <c r="C209" s="219" t="s">
        <v>775</v>
      </c>
      <c r="D209" s="219" t="s">
        <v>237</v>
      </c>
      <c r="E209" s="220" t="s">
        <v>776</v>
      </c>
      <c r="F209" s="221" t="s">
        <v>777</v>
      </c>
      <c r="G209" s="222" t="s">
        <v>272</v>
      </c>
      <c r="H209" s="223">
        <v>78</v>
      </c>
      <c r="I209" s="224"/>
      <c r="J209" s="225">
        <f>ROUND(I209*H209,2)</f>
        <v>0</v>
      </c>
      <c r="K209" s="226"/>
      <c r="L209" s="227"/>
      <c r="M209" s="228" t="s">
        <v>1</v>
      </c>
      <c r="N209" s="229" t="s">
        <v>41</v>
      </c>
      <c r="O209" s="78"/>
      <c r="P209" s="204">
        <f>O209*H209</f>
        <v>0</v>
      </c>
      <c r="Q209" s="204">
        <v>0.081000000000000003</v>
      </c>
      <c r="R209" s="204">
        <f>Q209*H209</f>
        <v>6.3180000000000005</v>
      </c>
      <c r="S209" s="204">
        <v>0</v>
      </c>
      <c r="T209" s="205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6" t="s">
        <v>241</v>
      </c>
      <c r="AT209" s="206" t="s">
        <v>237</v>
      </c>
      <c r="AU209" s="206" t="s">
        <v>115</v>
      </c>
      <c r="AY209" s="15" t="s">
        <v>202</v>
      </c>
      <c r="BE209" s="207">
        <f>IF(N209="základná",J209,0)</f>
        <v>0</v>
      </c>
      <c r="BF209" s="207">
        <f>IF(N209="znížená",J209,0)</f>
        <v>0</v>
      </c>
      <c r="BG209" s="207">
        <f>IF(N209="zákl. prenesená",J209,0)</f>
        <v>0</v>
      </c>
      <c r="BH209" s="207">
        <f>IF(N209="zníž. prenesená",J209,0)</f>
        <v>0</v>
      </c>
      <c r="BI209" s="207">
        <f>IF(N209="nulová",J209,0)</f>
        <v>0</v>
      </c>
      <c r="BJ209" s="15" t="s">
        <v>115</v>
      </c>
      <c r="BK209" s="207">
        <f>ROUND(I209*H209,2)</f>
        <v>0</v>
      </c>
      <c r="BL209" s="15" t="s">
        <v>218</v>
      </c>
      <c r="BM209" s="206" t="s">
        <v>778</v>
      </c>
    </row>
    <row r="210" s="11" customFormat="1" ht="22.8" customHeight="1">
      <c r="A210" s="11"/>
      <c r="B210" s="183"/>
      <c r="C210" s="11"/>
      <c r="D210" s="184" t="s">
        <v>74</v>
      </c>
      <c r="E210" s="217" t="s">
        <v>545</v>
      </c>
      <c r="F210" s="217" t="s">
        <v>546</v>
      </c>
      <c r="G210" s="11"/>
      <c r="H210" s="11"/>
      <c r="I210" s="186"/>
      <c r="J210" s="218">
        <f>BK210</f>
        <v>0</v>
      </c>
      <c r="K210" s="11"/>
      <c r="L210" s="183"/>
      <c r="M210" s="188"/>
      <c r="N210" s="189"/>
      <c r="O210" s="189"/>
      <c r="P210" s="190">
        <f>P211</f>
        <v>0</v>
      </c>
      <c r="Q210" s="189"/>
      <c r="R210" s="190">
        <f>R211</f>
        <v>0</v>
      </c>
      <c r="S210" s="189"/>
      <c r="T210" s="191">
        <f>T211</f>
        <v>0</v>
      </c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R210" s="184" t="s">
        <v>83</v>
      </c>
      <c r="AT210" s="192" t="s">
        <v>74</v>
      </c>
      <c r="AU210" s="192" t="s">
        <v>83</v>
      </c>
      <c r="AY210" s="184" t="s">
        <v>202</v>
      </c>
      <c r="BK210" s="193">
        <f>BK211</f>
        <v>0</v>
      </c>
    </row>
    <row r="211" s="2" customFormat="1" ht="24.15" customHeight="1">
      <c r="A211" s="34"/>
      <c r="B211" s="160"/>
      <c r="C211" s="194" t="s">
        <v>207</v>
      </c>
      <c r="D211" s="194" t="s">
        <v>203</v>
      </c>
      <c r="E211" s="195" t="s">
        <v>683</v>
      </c>
      <c r="F211" s="196" t="s">
        <v>684</v>
      </c>
      <c r="G211" s="197" t="s">
        <v>384</v>
      </c>
      <c r="H211" s="198">
        <v>1577.425</v>
      </c>
      <c r="I211" s="199"/>
      <c r="J211" s="200">
        <f>ROUND(I211*H211,2)</f>
        <v>0</v>
      </c>
      <c r="K211" s="201"/>
      <c r="L211" s="35"/>
      <c r="M211" s="202" t="s">
        <v>1</v>
      </c>
      <c r="N211" s="203" t="s">
        <v>41</v>
      </c>
      <c r="O211" s="78"/>
      <c r="P211" s="204">
        <f>O211*H211</f>
        <v>0</v>
      </c>
      <c r="Q211" s="204">
        <v>0</v>
      </c>
      <c r="R211" s="204">
        <f>Q211*H211</f>
        <v>0</v>
      </c>
      <c r="S211" s="204">
        <v>0</v>
      </c>
      <c r="T211" s="205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206" t="s">
        <v>218</v>
      </c>
      <c r="AT211" s="206" t="s">
        <v>203</v>
      </c>
      <c r="AU211" s="206" t="s">
        <v>115</v>
      </c>
      <c r="AY211" s="15" t="s">
        <v>202</v>
      </c>
      <c r="BE211" s="207">
        <f>IF(N211="základná",J211,0)</f>
        <v>0</v>
      </c>
      <c r="BF211" s="207">
        <f>IF(N211="znížená",J211,0)</f>
        <v>0</v>
      </c>
      <c r="BG211" s="207">
        <f>IF(N211="zákl. prenesená",J211,0)</f>
        <v>0</v>
      </c>
      <c r="BH211" s="207">
        <f>IF(N211="zníž. prenesená",J211,0)</f>
        <v>0</v>
      </c>
      <c r="BI211" s="207">
        <f>IF(N211="nulová",J211,0)</f>
        <v>0</v>
      </c>
      <c r="BJ211" s="15" t="s">
        <v>115</v>
      </c>
      <c r="BK211" s="207">
        <f>ROUND(I211*H211,2)</f>
        <v>0</v>
      </c>
      <c r="BL211" s="15" t="s">
        <v>218</v>
      </c>
      <c r="BM211" s="206" t="s">
        <v>685</v>
      </c>
    </row>
    <row r="212" s="11" customFormat="1" ht="25.92" customHeight="1">
      <c r="A212" s="11"/>
      <c r="B212" s="183"/>
      <c r="C212" s="11"/>
      <c r="D212" s="184" t="s">
        <v>74</v>
      </c>
      <c r="E212" s="185" t="s">
        <v>779</v>
      </c>
      <c r="F212" s="185" t="s">
        <v>232</v>
      </c>
      <c r="G212" s="11"/>
      <c r="H212" s="11"/>
      <c r="I212" s="186"/>
      <c r="J212" s="187">
        <f>BK212</f>
        <v>0</v>
      </c>
      <c r="K212" s="11"/>
      <c r="L212" s="183"/>
      <c r="M212" s="188"/>
      <c r="N212" s="189"/>
      <c r="O212" s="189"/>
      <c r="P212" s="190">
        <f>P213</f>
        <v>0</v>
      </c>
      <c r="Q212" s="189"/>
      <c r="R212" s="190">
        <f>R213</f>
        <v>0</v>
      </c>
      <c r="S212" s="189"/>
      <c r="T212" s="191">
        <f>T213</f>
        <v>0</v>
      </c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R212" s="184" t="s">
        <v>218</v>
      </c>
      <c r="AT212" s="192" t="s">
        <v>74</v>
      </c>
      <c r="AU212" s="192" t="s">
        <v>75</v>
      </c>
      <c r="AY212" s="184" t="s">
        <v>202</v>
      </c>
      <c r="BK212" s="193">
        <f>BK213</f>
        <v>0</v>
      </c>
    </row>
    <row r="213" s="11" customFormat="1" ht="22.8" customHeight="1">
      <c r="A213" s="11"/>
      <c r="B213" s="183"/>
      <c r="C213" s="11"/>
      <c r="D213" s="184" t="s">
        <v>74</v>
      </c>
      <c r="E213" s="217" t="s">
        <v>780</v>
      </c>
      <c r="F213" s="217" t="s">
        <v>781</v>
      </c>
      <c r="G213" s="11"/>
      <c r="H213" s="11"/>
      <c r="I213" s="186"/>
      <c r="J213" s="218">
        <f>BK213</f>
        <v>0</v>
      </c>
      <c r="K213" s="11"/>
      <c r="L213" s="183"/>
      <c r="M213" s="188"/>
      <c r="N213" s="189"/>
      <c r="O213" s="189"/>
      <c r="P213" s="190">
        <f>P214</f>
        <v>0</v>
      </c>
      <c r="Q213" s="189"/>
      <c r="R213" s="190">
        <f>R214</f>
        <v>0</v>
      </c>
      <c r="S213" s="189"/>
      <c r="T213" s="191">
        <f>T214</f>
        <v>0</v>
      </c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R213" s="184" t="s">
        <v>218</v>
      </c>
      <c r="AT213" s="192" t="s">
        <v>74</v>
      </c>
      <c r="AU213" s="192" t="s">
        <v>83</v>
      </c>
      <c r="AY213" s="184" t="s">
        <v>202</v>
      </c>
      <c r="BK213" s="193">
        <f>BK214</f>
        <v>0</v>
      </c>
    </row>
    <row r="214" s="2" customFormat="1" ht="24.15" customHeight="1">
      <c r="A214" s="34"/>
      <c r="B214" s="160"/>
      <c r="C214" s="219" t="s">
        <v>782</v>
      </c>
      <c r="D214" s="219" t="s">
        <v>237</v>
      </c>
      <c r="E214" s="220" t="s">
        <v>783</v>
      </c>
      <c r="F214" s="221" t="s">
        <v>784</v>
      </c>
      <c r="G214" s="222" t="s">
        <v>237</v>
      </c>
      <c r="H214" s="223">
        <v>2</v>
      </c>
      <c r="I214" s="224"/>
      <c r="J214" s="225">
        <f>ROUND(I214*H214,2)</f>
        <v>0</v>
      </c>
      <c r="K214" s="226"/>
      <c r="L214" s="227"/>
      <c r="M214" s="228" t="s">
        <v>1</v>
      </c>
      <c r="N214" s="229" t="s">
        <v>41</v>
      </c>
      <c r="O214" s="78"/>
      <c r="P214" s="204">
        <f>O214*H214</f>
        <v>0</v>
      </c>
      <c r="Q214" s="204">
        <v>0</v>
      </c>
      <c r="R214" s="204">
        <f>Q214*H214</f>
        <v>0</v>
      </c>
      <c r="S214" s="204">
        <v>0</v>
      </c>
      <c r="T214" s="205">
        <f>S214*H214</f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206" t="s">
        <v>785</v>
      </c>
      <c r="AT214" s="206" t="s">
        <v>237</v>
      </c>
      <c r="AU214" s="206" t="s">
        <v>115</v>
      </c>
      <c r="AY214" s="15" t="s">
        <v>202</v>
      </c>
      <c r="BE214" s="207">
        <f>IF(N214="základná",J214,0)</f>
        <v>0</v>
      </c>
      <c r="BF214" s="207">
        <f>IF(N214="znížená",J214,0)</f>
        <v>0</v>
      </c>
      <c r="BG214" s="207">
        <f>IF(N214="zákl. prenesená",J214,0)</f>
        <v>0</v>
      </c>
      <c r="BH214" s="207">
        <f>IF(N214="zníž. prenesená",J214,0)</f>
        <v>0</v>
      </c>
      <c r="BI214" s="207">
        <f>IF(N214="nulová",J214,0)</f>
        <v>0</v>
      </c>
      <c r="BJ214" s="15" t="s">
        <v>115</v>
      </c>
      <c r="BK214" s="207">
        <f>ROUND(I214*H214,2)</f>
        <v>0</v>
      </c>
      <c r="BL214" s="15" t="s">
        <v>207</v>
      </c>
      <c r="BM214" s="206" t="s">
        <v>786</v>
      </c>
    </row>
    <row r="215" s="11" customFormat="1" ht="25.92" customHeight="1">
      <c r="A215" s="11"/>
      <c r="B215" s="183"/>
      <c r="C215" s="11"/>
      <c r="D215" s="184" t="s">
        <v>74</v>
      </c>
      <c r="E215" s="185" t="s">
        <v>232</v>
      </c>
      <c r="F215" s="185" t="s">
        <v>232</v>
      </c>
      <c r="G215" s="11"/>
      <c r="H215" s="11"/>
      <c r="I215" s="186"/>
      <c r="J215" s="187">
        <f>BK215</f>
        <v>0</v>
      </c>
      <c r="K215" s="11"/>
      <c r="L215" s="183"/>
      <c r="M215" s="188"/>
      <c r="N215" s="189"/>
      <c r="O215" s="189"/>
      <c r="P215" s="190">
        <f>P216</f>
        <v>0</v>
      </c>
      <c r="Q215" s="189"/>
      <c r="R215" s="190">
        <f>R216</f>
        <v>0</v>
      </c>
      <c r="S215" s="189"/>
      <c r="T215" s="191">
        <f>T216</f>
        <v>0</v>
      </c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R215" s="184" t="s">
        <v>218</v>
      </c>
      <c r="AT215" s="192" t="s">
        <v>74</v>
      </c>
      <c r="AU215" s="192" t="s">
        <v>75</v>
      </c>
      <c r="AY215" s="184" t="s">
        <v>202</v>
      </c>
      <c r="BK215" s="193">
        <f>BK216</f>
        <v>0</v>
      </c>
    </row>
    <row r="216" s="11" customFormat="1" ht="22.8" customHeight="1">
      <c r="A216" s="11"/>
      <c r="B216" s="183"/>
      <c r="C216" s="11"/>
      <c r="D216" s="184" t="s">
        <v>74</v>
      </c>
      <c r="E216" s="217" t="s">
        <v>180</v>
      </c>
      <c r="F216" s="217" t="s">
        <v>686</v>
      </c>
      <c r="G216" s="11"/>
      <c r="H216" s="11"/>
      <c r="I216" s="186"/>
      <c r="J216" s="218">
        <f>BK216</f>
        <v>0</v>
      </c>
      <c r="K216" s="11"/>
      <c r="L216" s="183"/>
      <c r="M216" s="188"/>
      <c r="N216" s="189"/>
      <c r="O216" s="189"/>
      <c r="P216" s="190">
        <f>SUM(P217:P218)</f>
        <v>0</v>
      </c>
      <c r="Q216" s="189"/>
      <c r="R216" s="190">
        <f>SUM(R217:R218)</f>
        <v>0</v>
      </c>
      <c r="S216" s="189"/>
      <c r="T216" s="191">
        <f>SUM(T217:T218)</f>
        <v>0</v>
      </c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R216" s="184" t="s">
        <v>218</v>
      </c>
      <c r="AT216" s="192" t="s">
        <v>74</v>
      </c>
      <c r="AU216" s="192" t="s">
        <v>83</v>
      </c>
      <c r="AY216" s="184" t="s">
        <v>202</v>
      </c>
      <c r="BK216" s="193">
        <f>SUM(BK217:BK218)</f>
        <v>0</v>
      </c>
    </row>
    <row r="217" s="2" customFormat="1" ht="16.5" customHeight="1">
      <c r="A217" s="34"/>
      <c r="B217" s="160"/>
      <c r="C217" s="194" t="s">
        <v>787</v>
      </c>
      <c r="D217" s="194" t="s">
        <v>203</v>
      </c>
      <c r="E217" s="195" t="s">
        <v>687</v>
      </c>
      <c r="F217" s="196" t="s">
        <v>688</v>
      </c>
      <c r="G217" s="197" t="s">
        <v>384</v>
      </c>
      <c r="H217" s="198">
        <v>2145.6819999999998</v>
      </c>
      <c r="I217" s="199"/>
      <c r="J217" s="200">
        <f>ROUND(I217*H217,2)</f>
        <v>0</v>
      </c>
      <c r="K217" s="201"/>
      <c r="L217" s="35"/>
      <c r="M217" s="202" t="s">
        <v>1</v>
      </c>
      <c r="N217" s="203" t="s">
        <v>41</v>
      </c>
      <c r="O217" s="78"/>
      <c r="P217" s="204">
        <f>O217*H217</f>
        <v>0</v>
      </c>
      <c r="Q217" s="204">
        <v>0</v>
      </c>
      <c r="R217" s="204">
        <f>Q217*H217</f>
        <v>0</v>
      </c>
      <c r="S217" s="204">
        <v>0</v>
      </c>
      <c r="T217" s="205">
        <f>S217*H217</f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206" t="s">
        <v>216</v>
      </c>
      <c r="AT217" s="206" t="s">
        <v>203</v>
      </c>
      <c r="AU217" s="206" t="s">
        <v>115</v>
      </c>
      <c r="AY217" s="15" t="s">
        <v>202</v>
      </c>
      <c r="BE217" s="207">
        <f>IF(N217="základná",J217,0)</f>
        <v>0</v>
      </c>
      <c r="BF217" s="207">
        <f>IF(N217="znížená",J217,0)</f>
        <v>0</v>
      </c>
      <c r="BG217" s="207">
        <f>IF(N217="zákl. prenesená",J217,0)</f>
        <v>0</v>
      </c>
      <c r="BH217" s="207">
        <f>IF(N217="zníž. prenesená",J217,0)</f>
        <v>0</v>
      </c>
      <c r="BI217" s="207">
        <f>IF(N217="nulová",J217,0)</f>
        <v>0</v>
      </c>
      <c r="BJ217" s="15" t="s">
        <v>115</v>
      </c>
      <c r="BK217" s="207">
        <f>ROUND(I217*H217,2)</f>
        <v>0</v>
      </c>
      <c r="BL217" s="15" t="s">
        <v>216</v>
      </c>
      <c r="BM217" s="206" t="s">
        <v>689</v>
      </c>
    </row>
    <row r="218" s="2" customFormat="1" ht="16.5" customHeight="1">
      <c r="A218" s="34"/>
      <c r="B218" s="160"/>
      <c r="C218" s="194" t="s">
        <v>788</v>
      </c>
      <c r="D218" s="194" t="s">
        <v>203</v>
      </c>
      <c r="E218" s="195" t="s">
        <v>690</v>
      </c>
      <c r="F218" s="196" t="s">
        <v>691</v>
      </c>
      <c r="G218" s="197" t="s">
        <v>206</v>
      </c>
      <c r="H218" s="198">
        <v>1</v>
      </c>
      <c r="I218" s="199"/>
      <c r="J218" s="200">
        <f>ROUND(I218*H218,2)</f>
        <v>0</v>
      </c>
      <c r="K218" s="201"/>
      <c r="L218" s="35"/>
      <c r="M218" s="208" t="s">
        <v>1</v>
      </c>
      <c r="N218" s="209" t="s">
        <v>41</v>
      </c>
      <c r="O218" s="210"/>
      <c r="P218" s="211">
        <f>O218*H218</f>
        <v>0</v>
      </c>
      <c r="Q218" s="211">
        <v>0</v>
      </c>
      <c r="R218" s="211">
        <f>Q218*H218</f>
        <v>0</v>
      </c>
      <c r="S218" s="211">
        <v>0</v>
      </c>
      <c r="T218" s="212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206" t="s">
        <v>216</v>
      </c>
      <c r="AT218" s="206" t="s">
        <v>203</v>
      </c>
      <c r="AU218" s="206" t="s">
        <v>115</v>
      </c>
      <c r="AY218" s="15" t="s">
        <v>202</v>
      </c>
      <c r="BE218" s="207">
        <f>IF(N218="základná",J218,0)</f>
        <v>0</v>
      </c>
      <c r="BF218" s="207">
        <f>IF(N218="znížená",J218,0)</f>
        <v>0</v>
      </c>
      <c r="BG218" s="207">
        <f>IF(N218="zákl. prenesená",J218,0)</f>
        <v>0</v>
      </c>
      <c r="BH218" s="207">
        <f>IF(N218="zníž. prenesená",J218,0)</f>
        <v>0</v>
      </c>
      <c r="BI218" s="207">
        <f>IF(N218="nulová",J218,0)</f>
        <v>0</v>
      </c>
      <c r="BJ218" s="15" t="s">
        <v>115</v>
      </c>
      <c r="BK218" s="207">
        <f>ROUND(I218*H218,2)</f>
        <v>0</v>
      </c>
      <c r="BL218" s="15" t="s">
        <v>216</v>
      </c>
      <c r="BM218" s="206" t="s">
        <v>692</v>
      </c>
    </row>
    <row r="219" s="2" customFormat="1" ht="6.96" customHeight="1">
      <c r="A219" s="34"/>
      <c r="B219" s="61"/>
      <c r="C219" s="62"/>
      <c r="D219" s="62"/>
      <c r="E219" s="62"/>
      <c r="F219" s="62"/>
      <c r="G219" s="62"/>
      <c r="H219" s="62"/>
      <c r="I219" s="62"/>
      <c r="J219" s="62"/>
      <c r="K219" s="62"/>
      <c r="L219" s="35"/>
      <c r="M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</row>
  </sheetData>
  <autoFilter ref="C137:K218"/>
  <mergeCells count="14">
    <mergeCell ref="E7:H7"/>
    <mergeCell ref="E9:H9"/>
    <mergeCell ref="E18:H18"/>
    <mergeCell ref="E27:H27"/>
    <mergeCell ref="E85:H85"/>
    <mergeCell ref="E87:H87"/>
    <mergeCell ref="D112:F112"/>
    <mergeCell ref="D113:F113"/>
    <mergeCell ref="D114:F114"/>
    <mergeCell ref="D115:F115"/>
    <mergeCell ref="D116:F116"/>
    <mergeCell ref="E128:H128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99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789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556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J112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ROUND((SUM(BE112:BE119) + SUM(BE139:BE213)),  2)</f>
        <v>0</v>
      </c>
      <c r="G35" s="139"/>
      <c r="H35" s="139"/>
      <c r="I35" s="140">
        <v>0.23000000000000001</v>
      </c>
      <c r="J35" s="138">
        <f>ROUND(((SUM(BE112:BE119) + SUM(BE139:BE213))*I35),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ROUND((SUM(BF112:BF119) + SUM(BF139:BF213)),  2)</f>
        <v>0</v>
      </c>
      <c r="G36" s="34"/>
      <c r="H36" s="34"/>
      <c r="I36" s="142">
        <v>0.23000000000000001</v>
      </c>
      <c r="J36" s="141">
        <f>ROUND(((SUM(BF112:BF119) + SUM(BF139:BF213))*I36),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ROUND((SUM(BG112:BG119) + SUM(BG139:BG213)),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ROUND((SUM(BH112:BH119) + SUM(BH139:BH213)),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ROUND((SUM(BI112:BI119) + SUM(BI139:BI213)),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30" customHeight="1">
      <c r="A87" s="34"/>
      <c r="B87" s="35"/>
      <c r="C87" s="34"/>
      <c r="D87" s="34"/>
      <c r="E87" s="68" t="str">
        <f>E9</f>
        <v>SO104 - ZASTÁVKA AMFITEÁTER (SMER LETNÁ)-STAV. ÚPRAVY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J139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177</v>
      </c>
      <c r="E97" s="156"/>
      <c r="F97" s="156"/>
      <c r="G97" s="156"/>
      <c r="H97" s="156"/>
      <c r="I97" s="156"/>
      <c r="J97" s="157">
        <f>J140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2" customFormat="1" ht="19.92" customHeight="1">
      <c r="A98" s="12"/>
      <c r="B98" s="213"/>
      <c r="C98" s="12"/>
      <c r="D98" s="214" t="s">
        <v>323</v>
      </c>
      <c r="E98" s="215"/>
      <c r="F98" s="215"/>
      <c r="G98" s="215"/>
      <c r="H98" s="215"/>
      <c r="I98" s="215"/>
      <c r="J98" s="216">
        <f>J141</f>
        <v>0</v>
      </c>
      <c r="K98" s="12"/>
      <c r="L98" s="213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idden="1" s="12" customFormat="1" ht="19.92" customHeight="1">
      <c r="A99" s="12"/>
      <c r="B99" s="213"/>
      <c r="C99" s="12"/>
      <c r="D99" s="214" t="s">
        <v>324</v>
      </c>
      <c r="E99" s="215"/>
      <c r="F99" s="215"/>
      <c r="G99" s="215"/>
      <c r="H99" s="215"/>
      <c r="I99" s="215"/>
      <c r="J99" s="216">
        <f>J159</f>
        <v>0</v>
      </c>
      <c r="K99" s="12"/>
      <c r="L99" s="213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idden="1" s="12" customFormat="1" ht="19.92" customHeight="1">
      <c r="A100" s="12"/>
      <c r="B100" s="213"/>
      <c r="C100" s="12"/>
      <c r="D100" s="214" t="s">
        <v>790</v>
      </c>
      <c r="E100" s="215"/>
      <c r="F100" s="215"/>
      <c r="G100" s="215"/>
      <c r="H100" s="215"/>
      <c r="I100" s="215"/>
      <c r="J100" s="216">
        <f>J166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557</v>
      </c>
      <c r="E101" s="215"/>
      <c r="F101" s="215"/>
      <c r="G101" s="215"/>
      <c r="H101" s="215"/>
      <c r="I101" s="215"/>
      <c r="J101" s="216">
        <f>J170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12" customFormat="1" ht="19.92" customHeight="1">
      <c r="A102" s="12"/>
      <c r="B102" s="213"/>
      <c r="C102" s="12"/>
      <c r="D102" s="214" t="s">
        <v>325</v>
      </c>
      <c r="E102" s="215"/>
      <c r="F102" s="215"/>
      <c r="G102" s="215"/>
      <c r="H102" s="215"/>
      <c r="I102" s="215"/>
      <c r="J102" s="216">
        <f>J174</f>
        <v>0</v>
      </c>
      <c r="K102" s="12"/>
      <c r="L102" s="213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hidden="1" s="12" customFormat="1" ht="19.92" customHeight="1">
      <c r="A103" s="12"/>
      <c r="B103" s="213"/>
      <c r="C103" s="12"/>
      <c r="D103" s="214" t="s">
        <v>326</v>
      </c>
      <c r="E103" s="215"/>
      <c r="F103" s="215"/>
      <c r="G103" s="215"/>
      <c r="H103" s="215"/>
      <c r="I103" s="215"/>
      <c r="J103" s="216">
        <f>J184</f>
        <v>0</v>
      </c>
      <c r="K103" s="12"/>
      <c r="L103" s="213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hidden="1" s="12" customFormat="1" ht="19.92" customHeight="1">
      <c r="A104" s="12"/>
      <c r="B104" s="213"/>
      <c r="C104" s="12"/>
      <c r="D104" s="214" t="s">
        <v>227</v>
      </c>
      <c r="E104" s="215"/>
      <c r="F104" s="215"/>
      <c r="G104" s="215"/>
      <c r="H104" s="215"/>
      <c r="I104" s="215"/>
      <c r="J104" s="216">
        <f>J185</f>
        <v>0</v>
      </c>
      <c r="K104" s="12"/>
      <c r="L104" s="213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hidden="1" s="12" customFormat="1" ht="19.92" customHeight="1">
      <c r="A105" s="12"/>
      <c r="B105" s="213"/>
      <c r="C105" s="12"/>
      <c r="D105" s="214" t="s">
        <v>327</v>
      </c>
      <c r="E105" s="215"/>
      <c r="F105" s="215"/>
      <c r="G105" s="215"/>
      <c r="H105" s="215"/>
      <c r="I105" s="215"/>
      <c r="J105" s="216">
        <f>J205</f>
        <v>0</v>
      </c>
      <c r="K105" s="12"/>
      <c r="L105" s="213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</row>
    <row r="106" hidden="1" s="9" customFormat="1" ht="24.96" customHeight="1">
      <c r="A106" s="9"/>
      <c r="B106" s="154"/>
      <c r="C106" s="9"/>
      <c r="D106" s="155" t="s">
        <v>694</v>
      </c>
      <c r="E106" s="156"/>
      <c r="F106" s="156"/>
      <c r="G106" s="156"/>
      <c r="H106" s="156"/>
      <c r="I106" s="156"/>
      <c r="J106" s="157">
        <f>J207</f>
        <v>0</v>
      </c>
      <c r="K106" s="9"/>
      <c r="L106" s="154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idden="1" s="12" customFormat="1" ht="19.92" customHeight="1">
      <c r="A107" s="12"/>
      <c r="B107" s="213"/>
      <c r="C107" s="12"/>
      <c r="D107" s="214" t="s">
        <v>695</v>
      </c>
      <c r="E107" s="215"/>
      <c r="F107" s="215"/>
      <c r="G107" s="215"/>
      <c r="H107" s="215"/>
      <c r="I107" s="215"/>
      <c r="J107" s="216">
        <f>J208</f>
        <v>0</v>
      </c>
      <c r="K107" s="12"/>
      <c r="L107" s="213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</row>
    <row r="108" hidden="1" s="9" customFormat="1" ht="24.96" customHeight="1">
      <c r="A108" s="9"/>
      <c r="B108" s="154"/>
      <c r="C108" s="9"/>
      <c r="D108" s="155" t="s">
        <v>558</v>
      </c>
      <c r="E108" s="156"/>
      <c r="F108" s="156"/>
      <c r="G108" s="156"/>
      <c r="H108" s="156"/>
      <c r="I108" s="156"/>
      <c r="J108" s="157">
        <f>J210</f>
        <v>0</v>
      </c>
      <c r="K108" s="9"/>
      <c r="L108" s="154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idden="1" s="12" customFormat="1" ht="19.92" customHeight="1">
      <c r="A109" s="12"/>
      <c r="B109" s="213"/>
      <c r="C109" s="12"/>
      <c r="D109" s="214" t="s">
        <v>559</v>
      </c>
      <c r="E109" s="215"/>
      <c r="F109" s="215"/>
      <c r="G109" s="215"/>
      <c r="H109" s="215"/>
      <c r="I109" s="215"/>
      <c r="J109" s="216">
        <f>J211</f>
        <v>0</v>
      </c>
      <c r="K109" s="12"/>
      <c r="L109" s="213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</row>
    <row r="110" hidden="1" s="2" customFormat="1" ht="21.84" customHeight="1">
      <c r="A110" s="34"/>
      <c r="B110" s="35"/>
      <c r="C110" s="34"/>
      <c r="D110" s="34"/>
      <c r="E110" s="34"/>
      <c r="F110" s="34"/>
      <c r="G110" s="34"/>
      <c r="H110" s="34"/>
      <c r="I110" s="34"/>
      <c r="J110" s="34"/>
      <c r="K110" s="34"/>
      <c r="L110" s="56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hidden="1" s="2" customFormat="1" ht="6.96" customHeight="1">
      <c r="A111" s="34"/>
      <c r="B111" s="35"/>
      <c r="C111" s="34"/>
      <c r="D111" s="34"/>
      <c r="E111" s="34"/>
      <c r="F111" s="34"/>
      <c r="G111" s="34"/>
      <c r="H111" s="34"/>
      <c r="I111" s="34"/>
      <c r="J111" s="34"/>
      <c r="K111" s="34"/>
      <c r="L111" s="56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hidden="1" s="2" customFormat="1" ht="29.28" customHeight="1">
      <c r="A112" s="34"/>
      <c r="B112" s="35"/>
      <c r="C112" s="153" t="s">
        <v>178</v>
      </c>
      <c r="D112" s="34"/>
      <c r="E112" s="34"/>
      <c r="F112" s="34"/>
      <c r="G112" s="34"/>
      <c r="H112" s="34"/>
      <c r="I112" s="34"/>
      <c r="J112" s="158">
        <f>ROUND(J113 + J114 + J115 + J116 + J117 + J118,2)</f>
        <v>0</v>
      </c>
      <c r="K112" s="34"/>
      <c r="L112" s="56"/>
      <c r="N112" s="159" t="s">
        <v>39</v>
      </c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hidden="1" s="2" customFormat="1" ht="18" customHeight="1">
      <c r="A113" s="34"/>
      <c r="B113" s="160"/>
      <c r="C113" s="161"/>
      <c r="D113" s="162" t="s">
        <v>228</v>
      </c>
      <c r="E113" s="163"/>
      <c r="F113" s="163"/>
      <c r="G113" s="161"/>
      <c r="H113" s="161"/>
      <c r="I113" s="161"/>
      <c r="J113" s="164">
        <v>0</v>
      </c>
      <c r="K113" s="161"/>
      <c r="L113" s="165"/>
      <c r="M113" s="166"/>
      <c r="N113" s="167" t="s">
        <v>41</v>
      </c>
      <c r="O113" s="166"/>
      <c r="P113" s="166"/>
      <c r="Q113" s="166"/>
      <c r="R113" s="166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6"/>
      <c r="AW113" s="166"/>
      <c r="AX113" s="166"/>
      <c r="AY113" s="168" t="s">
        <v>180</v>
      </c>
      <c r="AZ113" s="166"/>
      <c r="BA113" s="166"/>
      <c r="BB113" s="166"/>
      <c r="BC113" s="166"/>
      <c r="BD113" s="166"/>
      <c r="BE113" s="169">
        <f>IF(N113="základná",J113,0)</f>
        <v>0</v>
      </c>
      <c r="BF113" s="169">
        <f>IF(N113="znížená",J113,0)</f>
        <v>0</v>
      </c>
      <c r="BG113" s="169">
        <f>IF(N113="zákl. prenesená",J113,0)</f>
        <v>0</v>
      </c>
      <c r="BH113" s="169">
        <f>IF(N113="zníž. prenesená",J113,0)</f>
        <v>0</v>
      </c>
      <c r="BI113" s="169">
        <f>IF(N113="nulová",J113,0)</f>
        <v>0</v>
      </c>
      <c r="BJ113" s="168" t="s">
        <v>115</v>
      </c>
      <c r="BK113" s="166"/>
      <c r="BL113" s="166"/>
      <c r="BM113" s="166"/>
    </row>
    <row r="114" hidden="1" s="2" customFormat="1" ht="18" customHeight="1">
      <c r="A114" s="34"/>
      <c r="B114" s="160"/>
      <c r="C114" s="161"/>
      <c r="D114" s="162" t="s">
        <v>229</v>
      </c>
      <c r="E114" s="163"/>
      <c r="F114" s="163"/>
      <c r="G114" s="161"/>
      <c r="H114" s="161"/>
      <c r="I114" s="161"/>
      <c r="J114" s="164">
        <v>0</v>
      </c>
      <c r="K114" s="161"/>
      <c r="L114" s="165"/>
      <c r="M114" s="166"/>
      <c r="N114" s="167" t="s">
        <v>41</v>
      </c>
      <c r="O114" s="166"/>
      <c r="P114" s="166"/>
      <c r="Q114" s="166"/>
      <c r="R114" s="166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8" t="s">
        <v>180</v>
      </c>
      <c r="AZ114" s="166"/>
      <c r="BA114" s="166"/>
      <c r="BB114" s="166"/>
      <c r="BC114" s="166"/>
      <c r="BD114" s="166"/>
      <c r="BE114" s="169">
        <f>IF(N114="základná",J114,0)</f>
        <v>0</v>
      </c>
      <c r="BF114" s="169">
        <f>IF(N114="znížená",J114,0)</f>
        <v>0</v>
      </c>
      <c r="BG114" s="169">
        <f>IF(N114="zákl. prenesená",J114,0)</f>
        <v>0</v>
      </c>
      <c r="BH114" s="169">
        <f>IF(N114="zníž. prenesená",J114,0)</f>
        <v>0</v>
      </c>
      <c r="BI114" s="169">
        <f>IF(N114="nulová",J114,0)</f>
        <v>0</v>
      </c>
      <c r="BJ114" s="168" t="s">
        <v>115</v>
      </c>
      <c r="BK114" s="166"/>
      <c r="BL114" s="166"/>
      <c r="BM114" s="166"/>
    </row>
    <row r="115" hidden="1" s="2" customFormat="1" ht="18" customHeight="1">
      <c r="A115" s="34"/>
      <c r="B115" s="160"/>
      <c r="C115" s="161"/>
      <c r="D115" s="162" t="s">
        <v>230</v>
      </c>
      <c r="E115" s="163"/>
      <c r="F115" s="163"/>
      <c r="G115" s="161"/>
      <c r="H115" s="161"/>
      <c r="I115" s="161"/>
      <c r="J115" s="164">
        <v>0</v>
      </c>
      <c r="K115" s="161"/>
      <c r="L115" s="165"/>
      <c r="M115" s="166"/>
      <c r="N115" s="167" t="s">
        <v>41</v>
      </c>
      <c r="O115" s="166"/>
      <c r="P115" s="166"/>
      <c r="Q115" s="166"/>
      <c r="R115" s="166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8" t="s">
        <v>180</v>
      </c>
      <c r="AZ115" s="166"/>
      <c r="BA115" s="166"/>
      <c r="BB115" s="166"/>
      <c r="BC115" s="166"/>
      <c r="BD115" s="166"/>
      <c r="BE115" s="169">
        <f>IF(N115="základná",J115,0)</f>
        <v>0</v>
      </c>
      <c r="BF115" s="169">
        <f>IF(N115="znížená",J115,0)</f>
        <v>0</v>
      </c>
      <c r="BG115" s="169">
        <f>IF(N115="zákl. prenesená",J115,0)</f>
        <v>0</v>
      </c>
      <c r="BH115" s="169">
        <f>IF(N115="zníž. prenesená",J115,0)</f>
        <v>0</v>
      </c>
      <c r="BI115" s="169">
        <f>IF(N115="nulová",J115,0)</f>
        <v>0</v>
      </c>
      <c r="BJ115" s="168" t="s">
        <v>115</v>
      </c>
      <c r="BK115" s="166"/>
      <c r="BL115" s="166"/>
      <c r="BM115" s="166"/>
    </row>
    <row r="116" hidden="1" s="2" customFormat="1" ht="18" customHeight="1">
      <c r="A116" s="34"/>
      <c r="B116" s="160"/>
      <c r="C116" s="161"/>
      <c r="D116" s="162" t="s">
        <v>231</v>
      </c>
      <c r="E116" s="163"/>
      <c r="F116" s="163"/>
      <c r="G116" s="161"/>
      <c r="H116" s="161"/>
      <c r="I116" s="161"/>
      <c r="J116" s="164">
        <v>0</v>
      </c>
      <c r="K116" s="161"/>
      <c r="L116" s="165"/>
      <c r="M116" s="166"/>
      <c r="N116" s="167" t="s">
        <v>41</v>
      </c>
      <c r="O116" s="166"/>
      <c r="P116" s="166"/>
      <c r="Q116" s="166"/>
      <c r="R116" s="166"/>
      <c r="S116" s="161"/>
      <c r="T116" s="161"/>
      <c r="U116" s="161"/>
      <c r="V116" s="161"/>
      <c r="W116" s="161"/>
      <c r="X116" s="161"/>
      <c r="Y116" s="161"/>
      <c r="Z116" s="161"/>
      <c r="AA116" s="161"/>
      <c r="AB116" s="161"/>
      <c r="AC116" s="161"/>
      <c r="AD116" s="161"/>
      <c r="AE116" s="161"/>
      <c r="AF116" s="166"/>
      <c r="AG116" s="166"/>
      <c r="AH116" s="166"/>
      <c r="AI116" s="166"/>
      <c r="AJ116" s="166"/>
      <c r="AK116" s="166"/>
      <c r="AL116" s="166"/>
      <c r="AM116" s="166"/>
      <c r="AN116" s="166"/>
      <c r="AO116" s="166"/>
      <c r="AP116" s="166"/>
      <c r="AQ116" s="166"/>
      <c r="AR116" s="166"/>
      <c r="AS116" s="166"/>
      <c r="AT116" s="166"/>
      <c r="AU116" s="166"/>
      <c r="AV116" s="166"/>
      <c r="AW116" s="166"/>
      <c r="AX116" s="166"/>
      <c r="AY116" s="168" t="s">
        <v>180</v>
      </c>
      <c r="AZ116" s="166"/>
      <c r="BA116" s="166"/>
      <c r="BB116" s="166"/>
      <c r="BC116" s="166"/>
      <c r="BD116" s="166"/>
      <c r="BE116" s="169">
        <f>IF(N116="základná",J116,0)</f>
        <v>0</v>
      </c>
      <c r="BF116" s="169">
        <f>IF(N116="znížená",J116,0)</f>
        <v>0</v>
      </c>
      <c r="BG116" s="169">
        <f>IF(N116="zákl. prenesená",J116,0)</f>
        <v>0</v>
      </c>
      <c r="BH116" s="169">
        <f>IF(N116="zníž. prenesená",J116,0)</f>
        <v>0</v>
      </c>
      <c r="BI116" s="169">
        <f>IF(N116="nulová",J116,0)</f>
        <v>0</v>
      </c>
      <c r="BJ116" s="168" t="s">
        <v>115</v>
      </c>
      <c r="BK116" s="166"/>
      <c r="BL116" s="166"/>
      <c r="BM116" s="166"/>
    </row>
    <row r="117" hidden="1" s="2" customFormat="1" ht="18" customHeight="1">
      <c r="A117" s="34"/>
      <c r="B117" s="160"/>
      <c r="C117" s="161"/>
      <c r="D117" s="162" t="s">
        <v>232</v>
      </c>
      <c r="E117" s="163"/>
      <c r="F117" s="163"/>
      <c r="G117" s="161"/>
      <c r="H117" s="161"/>
      <c r="I117" s="161"/>
      <c r="J117" s="164">
        <v>0</v>
      </c>
      <c r="K117" s="161"/>
      <c r="L117" s="165"/>
      <c r="M117" s="166"/>
      <c r="N117" s="167" t="s">
        <v>41</v>
      </c>
      <c r="O117" s="166"/>
      <c r="P117" s="166"/>
      <c r="Q117" s="166"/>
      <c r="R117" s="166"/>
      <c r="S117" s="161"/>
      <c r="T117" s="161"/>
      <c r="U117" s="161"/>
      <c r="V117" s="161"/>
      <c r="W117" s="161"/>
      <c r="X117" s="161"/>
      <c r="Y117" s="161"/>
      <c r="Z117" s="161"/>
      <c r="AA117" s="161"/>
      <c r="AB117" s="161"/>
      <c r="AC117" s="161"/>
      <c r="AD117" s="161"/>
      <c r="AE117" s="161"/>
      <c r="AF117" s="166"/>
      <c r="AG117" s="166"/>
      <c r="AH117" s="166"/>
      <c r="AI117" s="166"/>
      <c r="AJ117" s="166"/>
      <c r="AK117" s="166"/>
      <c r="AL117" s="166"/>
      <c r="AM117" s="166"/>
      <c r="AN117" s="166"/>
      <c r="AO117" s="166"/>
      <c r="AP117" s="166"/>
      <c r="AQ117" s="166"/>
      <c r="AR117" s="166"/>
      <c r="AS117" s="166"/>
      <c r="AT117" s="166"/>
      <c r="AU117" s="166"/>
      <c r="AV117" s="166"/>
      <c r="AW117" s="166"/>
      <c r="AX117" s="166"/>
      <c r="AY117" s="168" t="s">
        <v>180</v>
      </c>
      <c r="AZ117" s="166"/>
      <c r="BA117" s="166"/>
      <c r="BB117" s="166"/>
      <c r="BC117" s="166"/>
      <c r="BD117" s="166"/>
      <c r="BE117" s="169">
        <f>IF(N117="základná",J117,0)</f>
        <v>0</v>
      </c>
      <c r="BF117" s="169">
        <f>IF(N117="znížená",J117,0)</f>
        <v>0</v>
      </c>
      <c r="BG117" s="169">
        <f>IF(N117="zákl. prenesená",J117,0)</f>
        <v>0</v>
      </c>
      <c r="BH117" s="169">
        <f>IF(N117="zníž. prenesená",J117,0)</f>
        <v>0</v>
      </c>
      <c r="BI117" s="169">
        <f>IF(N117="nulová",J117,0)</f>
        <v>0</v>
      </c>
      <c r="BJ117" s="168" t="s">
        <v>115</v>
      </c>
      <c r="BK117" s="166"/>
      <c r="BL117" s="166"/>
      <c r="BM117" s="166"/>
    </row>
    <row r="118" hidden="1" s="2" customFormat="1" ht="18" customHeight="1">
      <c r="A118" s="34"/>
      <c r="B118" s="160"/>
      <c r="C118" s="161"/>
      <c r="D118" s="163" t="s">
        <v>185</v>
      </c>
      <c r="E118" s="161"/>
      <c r="F118" s="161"/>
      <c r="G118" s="161"/>
      <c r="H118" s="161"/>
      <c r="I118" s="161"/>
      <c r="J118" s="164">
        <f>ROUND(J30*T118,2)</f>
        <v>0</v>
      </c>
      <c r="K118" s="161"/>
      <c r="L118" s="165"/>
      <c r="M118" s="166"/>
      <c r="N118" s="167" t="s">
        <v>41</v>
      </c>
      <c r="O118" s="166"/>
      <c r="P118" s="166"/>
      <c r="Q118" s="166"/>
      <c r="R118" s="166"/>
      <c r="S118" s="161"/>
      <c r="T118" s="161"/>
      <c r="U118" s="161"/>
      <c r="V118" s="161"/>
      <c r="W118" s="161"/>
      <c r="X118" s="161"/>
      <c r="Y118" s="161"/>
      <c r="Z118" s="161"/>
      <c r="AA118" s="161"/>
      <c r="AB118" s="161"/>
      <c r="AC118" s="161"/>
      <c r="AD118" s="161"/>
      <c r="AE118" s="161"/>
      <c r="AF118" s="166"/>
      <c r="AG118" s="166"/>
      <c r="AH118" s="166"/>
      <c r="AI118" s="166"/>
      <c r="AJ118" s="166"/>
      <c r="AK118" s="166"/>
      <c r="AL118" s="166"/>
      <c r="AM118" s="166"/>
      <c r="AN118" s="166"/>
      <c r="AO118" s="166"/>
      <c r="AP118" s="166"/>
      <c r="AQ118" s="166"/>
      <c r="AR118" s="166"/>
      <c r="AS118" s="166"/>
      <c r="AT118" s="166"/>
      <c r="AU118" s="166"/>
      <c r="AV118" s="166"/>
      <c r="AW118" s="166"/>
      <c r="AX118" s="166"/>
      <c r="AY118" s="168" t="s">
        <v>186</v>
      </c>
      <c r="AZ118" s="166"/>
      <c r="BA118" s="166"/>
      <c r="BB118" s="166"/>
      <c r="BC118" s="166"/>
      <c r="BD118" s="166"/>
      <c r="BE118" s="169">
        <f>IF(N118="základná",J118,0)</f>
        <v>0</v>
      </c>
      <c r="BF118" s="169">
        <f>IF(N118="znížená",J118,0)</f>
        <v>0</v>
      </c>
      <c r="BG118" s="169">
        <f>IF(N118="zákl. prenesená",J118,0)</f>
        <v>0</v>
      </c>
      <c r="BH118" s="169">
        <f>IF(N118="zníž. prenesená",J118,0)</f>
        <v>0</v>
      </c>
      <c r="BI118" s="169">
        <f>IF(N118="nulová",J118,0)</f>
        <v>0</v>
      </c>
      <c r="BJ118" s="168" t="s">
        <v>115</v>
      </c>
      <c r="BK118" s="166"/>
      <c r="BL118" s="166"/>
      <c r="BM118" s="166"/>
    </row>
    <row r="119" hidden="1" s="2" customFormat="1">
      <c r="A119" s="34"/>
      <c r="B119" s="35"/>
      <c r="C119" s="34"/>
      <c r="D119" s="34"/>
      <c r="E119" s="34"/>
      <c r="F119" s="34"/>
      <c r="G119" s="34"/>
      <c r="H119" s="34"/>
      <c r="I119" s="34"/>
      <c r="J119" s="34"/>
      <c r="K119" s="34"/>
      <c r="L119" s="56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hidden="1" s="2" customFormat="1" ht="29.28" customHeight="1">
      <c r="A120" s="34"/>
      <c r="B120" s="35"/>
      <c r="C120" s="170" t="s">
        <v>187</v>
      </c>
      <c r="D120" s="143"/>
      <c r="E120" s="143"/>
      <c r="F120" s="143"/>
      <c r="G120" s="143"/>
      <c r="H120" s="143"/>
      <c r="I120" s="143"/>
      <c r="J120" s="171">
        <f>ROUND(J96+J112,2)</f>
        <v>0</v>
      </c>
      <c r="K120" s="143"/>
      <c r="L120" s="56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hidden="1" s="2" customFormat="1" ht="6.96" customHeight="1">
      <c r="A121" s="34"/>
      <c r="B121" s="61"/>
      <c r="C121" s="62"/>
      <c r="D121" s="62"/>
      <c r="E121" s="62"/>
      <c r="F121" s="62"/>
      <c r="G121" s="62"/>
      <c r="H121" s="62"/>
      <c r="I121" s="62"/>
      <c r="J121" s="62"/>
      <c r="K121" s="62"/>
      <c r="L121" s="56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hidden="1"/>
    <row r="123" hidden="1"/>
    <row r="124" hidden="1"/>
    <row r="125" s="2" customFormat="1" ht="6.96" customHeight="1">
      <c r="A125" s="34"/>
      <c r="B125" s="63"/>
      <c r="C125" s="64"/>
      <c r="D125" s="64"/>
      <c r="E125" s="64"/>
      <c r="F125" s="64"/>
      <c r="G125" s="64"/>
      <c r="H125" s="64"/>
      <c r="I125" s="64"/>
      <c r="J125" s="64"/>
      <c r="K125" s="6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24.96" customHeight="1">
      <c r="A126" s="34"/>
      <c r="B126" s="35"/>
      <c r="C126" s="19" t="s">
        <v>188</v>
      </c>
      <c r="D126" s="34"/>
      <c r="E126" s="34"/>
      <c r="F126" s="34"/>
      <c r="G126" s="34"/>
      <c r="H126" s="34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6.96" customHeight="1">
      <c r="A127" s="34"/>
      <c r="B127" s="35"/>
      <c r="C127" s="34"/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12" customHeight="1">
      <c r="A128" s="34"/>
      <c r="B128" s="35"/>
      <c r="C128" s="28" t="s">
        <v>15</v>
      </c>
      <c r="D128" s="34"/>
      <c r="E128" s="34"/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16.5" customHeight="1">
      <c r="A129" s="34"/>
      <c r="B129" s="35"/>
      <c r="C129" s="34"/>
      <c r="D129" s="34"/>
      <c r="E129" s="130" t="str">
        <f>E7</f>
        <v>Tlačiarne – úprava dopravnej infraštruktúry - Mesto Košice</v>
      </c>
      <c r="F129" s="28"/>
      <c r="G129" s="28"/>
      <c r="H129" s="28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168</v>
      </c>
      <c r="D130" s="34"/>
      <c r="E130" s="34"/>
      <c r="F130" s="34"/>
      <c r="G130" s="34"/>
      <c r="H130" s="34"/>
      <c r="I130" s="34"/>
      <c r="J130" s="34"/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30" customHeight="1">
      <c r="A131" s="34"/>
      <c r="B131" s="35"/>
      <c r="C131" s="34"/>
      <c r="D131" s="34"/>
      <c r="E131" s="68" t="str">
        <f>E9</f>
        <v>SO104 - ZASTÁVKA AMFITEÁTER (SMER LETNÁ)-STAV. ÚPRAVY</v>
      </c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6.96" customHeight="1">
      <c r="A132" s="34"/>
      <c r="B132" s="35"/>
      <c r="C132" s="34"/>
      <c r="D132" s="34"/>
      <c r="E132" s="34"/>
      <c r="F132" s="34"/>
      <c r="G132" s="34"/>
      <c r="H132" s="34"/>
      <c r="I132" s="34"/>
      <c r="J132" s="34"/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2" customHeight="1">
      <c r="A133" s="34"/>
      <c r="B133" s="35"/>
      <c r="C133" s="28" t="s">
        <v>19</v>
      </c>
      <c r="D133" s="34"/>
      <c r="E133" s="34"/>
      <c r="F133" s="23" t="str">
        <f>F12</f>
        <v>ul. Letná, Košice</v>
      </c>
      <c r="G133" s="34"/>
      <c r="H133" s="34"/>
      <c r="I133" s="28" t="s">
        <v>21</v>
      </c>
      <c r="J133" s="70" t="str">
        <f>IF(J12="","",J12)</f>
        <v>9. 8. 2026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6.96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2" customFormat="1" ht="25.65" customHeight="1">
      <c r="A135" s="34"/>
      <c r="B135" s="35"/>
      <c r="C135" s="28" t="s">
        <v>23</v>
      </c>
      <c r="D135" s="34"/>
      <c r="E135" s="34"/>
      <c r="F135" s="23" t="str">
        <f>E15</f>
        <v>Mesto Košice, Trieda SNP 48/A, 04011 Košice</v>
      </c>
      <c r="G135" s="34"/>
      <c r="H135" s="34"/>
      <c r="I135" s="28" t="s">
        <v>29</v>
      </c>
      <c r="J135" s="32" t="str">
        <f>E21</f>
        <v>d.g.A design graphic architecture s.r.o</v>
      </c>
      <c r="K135" s="34"/>
      <c r="L135" s="56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="2" customFormat="1" ht="15.15" customHeight="1">
      <c r="A136" s="34"/>
      <c r="B136" s="35"/>
      <c r="C136" s="28" t="s">
        <v>27</v>
      </c>
      <c r="D136" s="34"/>
      <c r="E136" s="34"/>
      <c r="F136" s="23" t="str">
        <f>IF(E18="","",E18)</f>
        <v>Vyplň údaj</v>
      </c>
      <c r="G136" s="34"/>
      <c r="H136" s="34"/>
      <c r="I136" s="28" t="s">
        <v>32</v>
      </c>
      <c r="J136" s="32" t="str">
        <f>E24</f>
        <v xml:space="preserve"> </v>
      </c>
      <c r="K136" s="34"/>
      <c r="L136" s="56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="2" customFormat="1" ht="10.32" customHeight="1">
      <c r="A137" s="34"/>
      <c r="B137" s="35"/>
      <c r="C137" s="34"/>
      <c r="D137" s="34"/>
      <c r="E137" s="34"/>
      <c r="F137" s="34"/>
      <c r="G137" s="34"/>
      <c r="H137" s="34"/>
      <c r="I137" s="34"/>
      <c r="J137" s="34"/>
      <c r="K137" s="34"/>
      <c r="L137" s="56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="10" customFormat="1" ht="29.28" customHeight="1">
      <c r="A138" s="172"/>
      <c r="B138" s="173"/>
      <c r="C138" s="174" t="s">
        <v>189</v>
      </c>
      <c r="D138" s="175" t="s">
        <v>60</v>
      </c>
      <c r="E138" s="175" t="s">
        <v>56</v>
      </c>
      <c r="F138" s="175" t="s">
        <v>57</v>
      </c>
      <c r="G138" s="175" t="s">
        <v>190</v>
      </c>
      <c r="H138" s="175" t="s">
        <v>191</v>
      </c>
      <c r="I138" s="175" t="s">
        <v>192</v>
      </c>
      <c r="J138" s="176" t="s">
        <v>174</v>
      </c>
      <c r="K138" s="177" t="s">
        <v>193</v>
      </c>
      <c r="L138" s="178"/>
      <c r="M138" s="87" t="s">
        <v>1</v>
      </c>
      <c r="N138" s="88" t="s">
        <v>39</v>
      </c>
      <c r="O138" s="88" t="s">
        <v>194</v>
      </c>
      <c r="P138" s="88" t="s">
        <v>195</v>
      </c>
      <c r="Q138" s="88" t="s">
        <v>196</v>
      </c>
      <c r="R138" s="88" t="s">
        <v>197</v>
      </c>
      <c r="S138" s="88" t="s">
        <v>198</v>
      </c>
      <c r="T138" s="89" t="s">
        <v>199</v>
      </c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  <c r="AE138" s="172"/>
    </row>
    <row r="139" s="2" customFormat="1" ht="22.8" customHeight="1">
      <c r="A139" s="34"/>
      <c r="B139" s="35"/>
      <c r="C139" s="94" t="s">
        <v>170</v>
      </c>
      <c r="D139" s="34"/>
      <c r="E139" s="34"/>
      <c r="F139" s="34"/>
      <c r="G139" s="34"/>
      <c r="H139" s="34"/>
      <c r="I139" s="34"/>
      <c r="J139" s="179">
        <f>BK139</f>
        <v>0</v>
      </c>
      <c r="K139" s="34"/>
      <c r="L139" s="35"/>
      <c r="M139" s="90"/>
      <c r="N139" s="74"/>
      <c r="O139" s="91"/>
      <c r="P139" s="180">
        <f>P140+P207+P210</f>
        <v>0</v>
      </c>
      <c r="Q139" s="91"/>
      <c r="R139" s="180">
        <f>R140+R207+R210</f>
        <v>421.05587010000005</v>
      </c>
      <c r="S139" s="91"/>
      <c r="T139" s="181">
        <f>T140+T207+T210</f>
        <v>225.67400000000001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T139" s="15" t="s">
        <v>74</v>
      </c>
      <c r="AU139" s="15" t="s">
        <v>176</v>
      </c>
      <c r="BK139" s="182">
        <f>BK140+BK207+BK210</f>
        <v>0</v>
      </c>
    </row>
    <row r="140" s="11" customFormat="1" ht="25.92" customHeight="1">
      <c r="A140" s="11"/>
      <c r="B140" s="183"/>
      <c r="C140" s="11"/>
      <c r="D140" s="184" t="s">
        <v>74</v>
      </c>
      <c r="E140" s="185" t="s">
        <v>200</v>
      </c>
      <c r="F140" s="185" t="s">
        <v>201</v>
      </c>
      <c r="G140" s="11"/>
      <c r="H140" s="11"/>
      <c r="I140" s="186"/>
      <c r="J140" s="187">
        <f>BK140</f>
        <v>0</v>
      </c>
      <c r="K140" s="11"/>
      <c r="L140" s="183"/>
      <c r="M140" s="188"/>
      <c r="N140" s="189"/>
      <c r="O140" s="189"/>
      <c r="P140" s="190">
        <f>P141+P159+P166+P170+P174+P184+P185+P205</f>
        <v>0</v>
      </c>
      <c r="Q140" s="189"/>
      <c r="R140" s="190">
        <f>R141+R159+R166+R170+R174+R184+R185+R205</f>
        <v>421.05587010000005</v>
      </c>
      <c r="S140" s="189"/>
      <c r="T140" s="191">
        <f>T141+T159+T166+T170+T174+T184+T185+T205</f>
        <v>225.67400000000001</v>
      </c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R140" s="184" t="s">
        <v>83</v>
      </c>
      <c r="AT140" s="192" t="s">
        <v>74</v>
      </c>
      <c r="AU140" s="192" t="s">
        <v>75</v>
      </c>
      <c r="AY140" s="184" t="s">
        <v>202</v>
      </c>
      <c r="BK140" s="193">
        <f>BK141+BK159+BK166+BK170+BK174+BK184+BK185+BK205</f>
        <v>0</v>
      </c>
    </row>
    <row r="141" s="11" customFormat="1" ht="22.8" customHeight="1">
      <c r="A141" s="11"/>
      <c r="B141" s="183"/>
      <c r="C141" s="11"/>
      <c r="D141" s="184" t="s">
        <v>74</v>
      </c>
      <c r="E141" s="217" t="s">
        <v>83</v>
      </c>
      <c r="F141" s="217" t="s">
        <v>329</v>
      </c>
      <c r="G141" s="11"/>
      <c r="H141" s="11"/>
      <c r="I141" s="186"/>
      <c r="J141" s="218">
        <f>BK141</f>
        <v>0</v>
      </c>
      <c r="K141" s="11"/>
      <c r="L141" s="183"/>
      <c r="M141" s="188"/>
      <c r="N141" s="189"/>
      <c r="O141" s="189"/>
      <c r="P141" s="190">
        <f>SUM(P142:P158)</f>
        <v>0</v>
      </c>
      <c r="Q141" s="189"/>
      <c r="R141" s="190">
        <f>SUM(R142:R158)</f>
        <v>0.029555000000000001</v>
      </c>
      <c r="S141" s="189"/>
      <c r="T141" s="191">
        <f>SUM(T142:T158)</f>
        <v>225.67400000000001</v>
      </c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R141" s="184" t="s">
        <v>83</v>
      </c>
      <c r="AT141" s="192" t="s">
        <v>74</v>
      </c>
      <c r="AU141" s="192" t="s">
        <v>83</v>
      </c>
      <c r="AY141" s="184" t="s">
        <v>202</v>
      </c>
      <c r="BK141" s="193">
        <f>SUM(BK142:BK158)</f>
        <v>0</v>
      </c>
    </row>
    <row r="142" s="2" customFormat="1" ht="24.15" customHeight="1">
      <c r="A142" s="34"/>
      <c r="B142" s="160"/>
      <c r="C142" s="194" t="s">
        <v>83</v>
      </c>
      <c r="D142" s="194" t="s">
        <v>203</v>
      </c>
      <c r="E142" s="195" t="s">
        <v>560</v>
      </c>
      <c r="F142" s="196" t="s">
        <v>561</v>
      </c>
      <c r="G142" s="197" t="s">
        <v>268</v>
      </c>
      <c r="H142" s="198">
        <v>151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</v>
      </c>
      <c r="T142" s="205">
        <f>S142*H142</f>
        <v>0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218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218</v>
      </c>
      <c r="BM142" s="206" t="s">
        <v>562</v>
      </c>
    </row>
    <row r="143" s="2" customFormat="1" ht="24.15" customHeight="1">
      <c r="A143" s="34"/>
      <c r="B143" s="160"/>
      <c r="C143" s="194" t="s">
        <v>115</v>
      </c>
      <c r="D143" s="194" t="s">
        <v>203</v>
      </c>
      <c r="E143" s="195" t="s">
        <v>563</v>
      </c>
      <c r="F143" s="196" t="s">
        <v>564</v>
      </c>
      <c r="G143" s="197" t="s">
        <v>362</v>
      </c>
      <c r="H143" s="198">
        <v>151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</v>
      </c>
      <c r="R143" s="204">
        <f>Q143*H143</f>
        <v>0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218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218</v>
      </c>
      <c r="BM143" s="206" t="s">
        <v>565</v>
      </c>
    </row>
    <row r="144" s="2" customFormat="1" ht="24.15" customHeight="1">
      <c r="A144" s="34"/>
      <c r="B144" s="160"/>
      <c r="C144" s="194" t="s">
        <v>213</v>
      </c>
      <c r="D144" s="194" t="s">
        <v>203</v>
      </c>
      <c r="E144" s="195" t="s">
        <v>569</v>
      </c>
      <c r="F144" s="196" t="s">
        <v>570</v>
      </c>
      <c r="G144" s="197" t="s">
        <v>272</v>
      </c>
      <c r="H144" s="198">
        <v>62</v>
      </c>
      <c r="I144" s="199"/>
      <c r="J144" s="200">
        <f>ROUND(I144*H144,2)</f>
        <v>0</v>
      </c>
      <c r="K144" s="201"/>
      <c r="L144" s="35"/>
      <c r="M144" s="202" t="s">
        <v>1</v>
      </c>
      <c r="N144" s="203" t="s">
        <v>41</v>
      </c>
      <c r="O144" s="78"/>
      <c r="P144" s="204">
        <f>O144*H144</f>
        <v>0</v>
      </c>
      <c r="Q144" s="204">
        <v>0</v>
      </c>
      <c r="R144" s="204">
        <f>Q144*H144</f>
        <v>0</v>
      </c>
      <c r="S144" s="204">
        <v>0.14499999999999999</v>
      </c>
      <c r="T144" s="205">
        <f>S144*H144</f>
        <v>8.9900000000000002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218</v>
      </c>
      <c r="AT144" s="206" t="s">
        <v>203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218</v>
      </c>
      <c r="BM144" s="206" t="s">
        <v>571</v>
      </c>
    </row>
    <row r="145" s="2" customFormat="1" ht="33" customHeight="1">
      <c r="A145" s="34"/>
      <c r="B145" s="160"/>
      <c r="C145" s="194" t="s">
        <v>218</v>
      </c>
      <c r="D145" s="194" t="s">
        <v>203</v>
      </c>
      <c r="E145" s="195" t="s">
        <v>700</v>
      </c>
      <c r="F145" s="196" t="s">
        <v>701</v>
      </c>
      <c r="G145" s="197" t="s">
        <v>362</v>
      </c>
      <c r="H145" s="198">
        <v>52.5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218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218</v>
      </c>
      <c r="BM145" s="206" t="s">
        <v>702</v>
      </c>
    </row>
    <row r="146" s="2" customFormat="1" ht="24.15" customHeight="1">
      <c r="A146" s="34"/>
      <c r="B146" s="160"/>
      <c r="C146" s="194" t="s">
        <v>252</v>
      </c>
      <c r="D146" s="194" t="s">
        <v>203</v>
      </c>
      <c r="E146" s="195" t="s">
        <v>572</v>
      </c>
      <c r="F146" s="196" t="s">
        <v>573</v>
      </c>
      <c r="G146" s="197" t="s">
        <v>268</v>
      </c>
      <c r="H146" s="198">
        <v>151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218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218</v>
      </c>
      <c r="BM146" s="206" t="s">
        <v>574</v>
      </c>
    </row>
    <row r="147" s="2" customFormat="1" ht="24.15" customHeight="1">
      <c r="A147" s="34"/>
      <c r="B147" s="160"/>
      <c r="C147" s="194" t="s">
        <v>256</v>
      </c>
      <c r="D147" s="194" t="s">
        <v>203</v>
      </c>
      <c r="E147" s="195" t="s">
        <v>575</v>
      </c>
      <c r="F147" s="196" t="s">
        <v>576</v>
      </c>
      <c r="G147" s="197" t="s">
        <v>362</v>
      </c>
      <c r="H147" s="198">
        <v>119.38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1.8</v>
      </c>
      <c r="T147" s="205">
        <f>S147*H147</f>
        <v>214.88399999999999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218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218</v>
      </c>
      <c r="BM147" s="206" t="s">
        <v>577</v>
      </c>
    </row>
    <row r="148" s="2" customFormat="1" ht="16.5" customHeight="1">
      <c r="A148" s="34"/>
      <c r="B148" s="160"/>
      <c r="C148" s="194" t="s">
        <v>262</v>
      </c>
      <c r="D148" s="194" t="s">
        <v>203</v>
      </c>
      <c r="E148" s="195" t="s">
        <v>578</v>
      </c>
      <c r="F148" s="196" t="s">
        <v>579</v>
      </c>
      <c r="G148" s="197" t="s">
        <v>362</v>
      </c>
      <c r="H148" s="198">
        <v>119.38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0</v>
      </c>
      <c r="R148" s="204">
        <f>Q148*H148</f>
        <v>0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218</v>
      </c>
      <c r="AT148" s="206" t="s">
        <v>203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218</v>
      </c>
      <c r="BM148" s="206" t="s">
        <v>580</v>
      </c>
    </row>
    <row r="149" s="2" customFormat="1" ht="24.15" customHeight="1">
      <c r="A149" s="34"/>
      <c r="B149" s="160"/>
      <c r="C149" s="194" t="s">
        <v>241</v>
      </c>
      <c r="D149" s="194" t="s">
        <v>203</v>
      </c>
      <c r="E149" s="195" t="s">
        <v>704</v>
      </c>
      <c r="F149" s="196" t="s">
        <v>791</v>
      </c>
      <c r="G149" s="197" t="s">
        <v>362</v>
      </c>
      <c r="H149" s="198">
        <v>1</v>
      </c>
      <c r="I149" s="199"/>
      <c r="J149" s="200">
        <f>ROUND(I149*H149,2)</f>
        <v>0</v>
      </c>
      <c r="K149" s="201"/>
      <c r="L149" s="35"/>
      <c r="M149" s="202" t="s">
        <v>1</v>
      </c>
      <c r="N149" s="203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1.8</v>
      </c>
      <c r="T149" s="205">
        <f>S149*H149</f>
        <v>1.8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218</v>
      </c>
      <c r="AT149" s="206" t="s">
        <v>203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218</v>
      </c>
      <c r="BM149" s="206" t="s">
        <v>792</v>
      </c>
    </row>
    <row r="150" s="2" customFormat="1" ht="24.15" customHeight="1">
      <c r="A150" s="34"/>
      <c r="B150" s="160"/>
      <c r="C150" s="194" t="s">
        <v>260</v>
      </c>
      <c r="D150" s="194" t="s">
        <v>203</v>
      </c>
      <c r="E150" s="195" t="s">
        <v>581</v>
      </c>
      <c r="F150" s="196" t="s">
        <v>582</v>
      </c>
      <c r="G150" s="197" t="s">
        <v>583</v>
      </c>
      <c r="H150" s="198">
        <v>119.38</v>
      </c>
      <c r="I150" s="199"/>
      <c r="J150" s="200">
        <f>ROUND(I150*H150,2)</f>
        <v>0</v>
      </c>
      <c r="K150" s="201"/>
      <c r="L150" s="35"/>
      <c r="M150" s="202" t="s">
        <v>1</v>
      </c>
      <c r="N150" s="203" t="s">
        <v>41</v>
      </c>
      <c r="O150" s="78"/>
      <c r="P150" s="204">
        <f>O150*H150</f>
        <v>0</v>
      </c>
      <c r="Q150" s="204">
        <v>0</v>
      </c>
      <c r="R150" s="204">
        <f>Q150*H150</f>
        <v>0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218</v>
      </c>
      <c r="AT150" s="206" t="s">
        <v>203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218</v>
      </c>
      <c r="BM150" s="206" t="s">
        <v>584</v>
      </c>
    </row>
    <row r="151" s="2" customFormat="1" ht="24.15" customHeight="1">
      <c r="A151" s="34"/>
      <c r="B151" s="160"/>
      <c r="C151" s="194" t="s">
        <v>274</v>
      </c>
      <c r="D151" s="194" t="s">
        <v>203</v>
      </c>
      <c r="E151" s="195" t="s">
        <v>585</v>
      </c>
      <c r="F151" s="196" t="s">
        <v>586</v>
      </c>
      <c r="G151" s="197" t="s">
        <v>362</v>
      </c>
      <c r="H151" s="198">
        <v>119.38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0</v>
      </c>
      <c r="R151" s="204">
        <f>Q151*H151</f>
        <v>0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218</v>
      </c>
      <c r="AT151" s="206" t="s">
        <v>203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218</v>
      </c>
      <c r="BM151" s="206" t="s">
        <v>587</v>
      </c>
    </row>
    <row r="152" s="2" customFormat="1" ht="21.75" customHeight="1">
      <c r="A152" s="34"/>
      <c r="B152" s="160"/>
      <c r="C152" s="194" t="s">
        <v>278</v>
      </c>
      <c r="D152" s="194" t="s">
        <v>203</v>
      </c>
      <c r="E152" s="195" t="s">
        <v>707</v>
      </c>
      <c r="F152" s="196" t="s">
        <v>708</v>
      </c>
      <c r="G152" s="197" t="s">
        <v>362</v>
      </c>
      <c r="H152" s="198">
        <v>54.5</v>
      </c>
      <c r="I152" s="199"/>
      <c r="J152" s="200">
        <f>ROUND(I152*H152,2)</f>
        <v>0</v>
      </c>
      <c r="K152" s="201"/>
      <c r="L152" s="35"/>
      <c r="M152" s="202" t="s">
        <v>1</v>
      </c>
      <c r="N152" s="203" t="s">
        <v>41</v>
      </c>
      <c r="O152" s="78"/>
      <c r="P152" s="204">
        <f>O152*H152</f>
        <v>0</v>
      </c>
      <c r="Q152" s="204">
        <v>0</v>
      </c>
      <c r="R152" s="204">
        <f>Q152*H152</f>
        <v>0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218</v>
      </c>
      <c r="AT152" s="206" t="s">
        <v>203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218</v>
      </c>
      <c r="BM152" s="206" t="s">
        <v>709</v>
      </c>
    </row>
    <row r="153" s="2" customFormat="1" ht="24.15" customHeight="1">
      <c r="A153" s="34"/>
      <c r="B153" s="160"/>
      <c r="C153" s="194" t="s">
        <v>282</v>
      </c>
      <c r="D153" s="194" t="s">
        <v>203</v>
      </c>
      <c r="E153" s="195" t="s">
        <v>592</v>
      </c>
      <c r="F153" s="196" t="s">
        <v>593</v>
      </c>
      <c r="G153" s="197" t="s">
        <v>268</v>
      </c>
      <c r="H153" s="198">
        <v>142</v>
      </c>
      <c r="I153" s="199"/>
      <c r="J153" s="200">
        <f>ROUND(I153*H153,2)</f>
        <v>0</v>
      </c>
      <c r="K153" s="201"/>
      <c r="L153" s="35"/>
      <c r="M153" s="202" t="s">
        <v>1</v>
      </c>
      <c r="N153" s="203" t="s">
        <v>41</v>
      </c>
      <c r="O153" s="78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218</v>
      </c>
      <c r="AT153" s="206" t="s">
        <v>203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218</v>
      </c>
      <c r="BM153" s="206" t="s">
        <v>594</v>
      </c>
    </row>
    <row r="154" s="2" customFormat="1" ht="16.5" customHeight="1">
      <c r="A154" s="34"/>
      <c r="B154" s="160"/>
      <c r="C154" s="219" t="s">
        <v>286</v>
      </c>
      <c r="D154" s="219" t="s">
        <v>237</v>
      </c>
      <c r="E154" s="220" t="s">
        <v>595</v>
      </c>
      <c r="F154" s="221" t="s">
        <v>793</v>
      </c>
      <c r="G154" s="222" t="s">
        <v>391</v>
      </c>
      <c r="H154" s="223">
        <v>29.555</v>
      </c>
      <c r="I154" s="224"/>
      <c r="J154" s="225">
        <f>ROUND(I154*H154,2)</f>
        <v>0</v>
      </c>
      <c r="K154" s="226"/>
      <c r="L154" s="227"/>
      <c r="M154" s="228" t="s">
        <v>1</v>
      </c>
      <c r="N154" s="229" t="s">
        <v>41</v>
      </c>
      <c r="O154" s="78"/>
      <c r="P154" s="204">
        <f>O154*H154</f>
        <v>0</v>
      </c>
      <c r="Q154" s="204">
        <v>0.001</v>
      </c>
      <c r="R154" s="204">
        <f>Q154*H154</f>
        <v>0.029555000000000001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241</v>
      </c>
      <c r="AT154" s="206" t="s">
        <v>237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218</v>
      </c>
      <c r="BM154" s="206" t="s">
        <v>597</v>
      </c>
    </row>
    <row r="155" s="2" customFormat="1" ht="24.15" customHeight="1">
      <c r="A155" s="34"/>
      <c r="B155" s="160"/>
      <c r="C155" s="194" t="s">
        <v>290</v>
      </c>
      <c r="D155" s="194" t="s">
        <v>203</v>
      </c>
      <c r="E155" s="195" t="s">
        <v>598</v>
      </c>
      <c r="F155" s="196" t="s">
        <v>599</v>
      </c>
      <c r="G155" s="197" t="s">
        <v>268</v>
      </c>
      <c r="H155" s="198">
        <v>142</v>
      </c>
      <c r="I155" s="199"/>
      <c r="J155" s="200">
        <f>ROUND(I155*H155,2)</f>
        <v>0</v>
      </c>
      <c r="K155" s="201"/>
      <c r="L155" s="35"/>
      <c r="M155" s="202" t="s">
        <v>1</v>
      </c>
      <c r="N155" s="203" t="s">
        <v>41</v>
      </c>
      <c r="O155" s="78"/>
      <c r="P155" s="204">
        <f>O155*H155</f>
        <v>0</v>
      </c>
      <c r="Q155" s="204">
        <v>0</v>
      </c>
      <c r="R155" s="204">
        <f>Q155*H155</f>
        <v>0</v>
      </c>
      <c r="S155" s="204">
        <v>0</v>
      </c>
      <c r="T155" s="20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218</v>
      </c>
      <c r="AT155" s="206" t="s">
        <v>203</v>
      </c>
      <c r="AU155" s="206" t="s">
        <v>115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218</v>
      </c>
      <c r="BM155" s="206" t="s">
        <v>600</v>
      </c>
    </row>
    <row r="156" s="2" customFormat="1" ht="33" customHeight="1">
      <c r="A156" s="34"/>
      <c r="B156" s="160"/>
      <c r="C156" s="194" t="s">
        <v>294</v>
      </c>
      <c r="D156" s="194" t="s">
        <v>203</v>
      </c>
      <c r="E156" s="195" t="s">
        <v>601</v>
      </c>
      <c r="F156" s="196" t="s">
        <v>602</v>
      </c>
      <c r="G156" s="197" t="s">
        <v>268</v>
      </c>
      <c r="H156" s="198">
        <v>142</v>
      </c>
      <c r="I156" s="199"/>
      <c r="J156" s="200">
        <f>ROUND(I156*H156,2)</f>
        <v>0</v>
      </c>
      <c r="K156" s="201"/>
      <c r="L156" s="35"/>
      <c r="M156" s="202" t="s">
        <v>1</v>
      </c>
      <c r="N156" s="203" t="s">
        <v>41</v>
      </c>
      <c r="O156" s="78"/>
      <c r="P156" s="204">
        <f>O156*H156</f>
        <v>0</v>
      </c>
      <c r="Q156" s="204">
        <v>0</v>
      </c>
      <c r="R156" s="204">
        <f>Q156*H156</f>
        <v>0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218</v>
      </c>
      <c r="AT156" s="206" t="s">
        <v>203</v>
      </c>
      <c r="AU156" s="206" t="s">
        <v>115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218</v>
      </c>
      <c r="BM156" s="206" t="s">
        <v>603</v>
      </c>
    </row>
    <row r="157" s="2" customFormat="1" ht="24.15" customHeight="1">
      <c r="A157" s="34"/>
      <c r="B157" s="160"/>
      <c r="C157" s="194" t="s">
        <v>298</v>
      </c>
      <c r="D157" s="194" t="s">
        <v>203</v>
      </c>
      <c r="E157" s="195" t="s">
        <v>794</v>
      </c>
      <c r="F157" s="196" t="s">
        <v>795</v>
      </c>
      <c r="G157" s="197" t="s">
        <v>268</v>
      </c>
      <c r="H157" s="198">
        <v>142</v>
      </c>
      <c r="I157" s="199"/>
      <c r="J157" s="200">
        <f>ROUND(I157*H157,2)</f>
        <v>0</v>
      </c>
      <c r="K157" s="201"/>
      <c r="L157" s="35"/>
      <c r="M157" s="202" t="s">
        <v>1</v>
      </c>
      <c r="N157" s="203" t="s">
        <v>41</v>
      </c>
      <c r="O157" s="78"/>
      <c r="P157" s="204">
        <f>O157*H157</f>
        <v>0</v>
      </c>
      <c r="Q157" s="204">
        <v>0</v>
      </c>
      <c r="R157" s="204">
        <f>Q157*H157</f>
        <v>0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218</v>
      </c>
      <c r="AT157" s="206" t="s">
        <v>203</v>
      </c>
      <c r="AU157" s="206" t="s">
        <v>115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218</v>
      </c>
      <c r="BM157" s="206" t="s">
        <v>796</v>
      </c>
    </row>
    <row r="158" s="2" customFormat="1" ht="24.15" customHeight="1">
      <c r="A158" s="34"/>
      <c r="B158" s="160"/>
      <c r="C158" s="194" t="s">
        <v>302</v>
      </c>
      <c r="D158" s="194" t="s">
        <v>203</v>
      </c>
      <c r="E158" s="195" t="s">
        <v>604</v>
      </c>
      <c r="F158" s="196" t="s">
        <v>605</v>
      </c>
      <c r="G158" s="197" t="s">
        <v>268</v>
      </c>
      <c r="H158" s="198">
        <v>142</v>
      </c>
      <c r="I158" s="199"/>
      <c r="J158" s="200">
        <f>ROUND(I158*H158,2)</f>
        <v>0</v>
      </c>
      <c r="K158" s="201"/>
      <c r="L158" s="35"/>
      <c r="M158" s="202" t="s">
        <v>1</v>
      </c>
      <c r="N158" s="203" t="s">
        <v>41</v>
      </c>
      <c r="O158" s="78"/>
      <c r="P158" s="204">
        <f>O158*H158</f>
        <v>0</v>
      </c>
      <c r="Q158" s="204">
        <v>0</v>
      </c>
      <c r="R158" s="204">
        <f>Q158*H158</f>
        <v>0</v>
      </c>
      <c r="S158" s="204">
        <v>0</v>
      </c>
      <c r="T158" s="205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206" t="s">
        <v>218</v>
      </c>
      <c r="AT158" s="206" t="s">
        <v>203</v>
      </c>
      <c r="AU158" s="206" t="s">
        <v>115</v>
      </c>
      <c r="AY158" s="15" t="s">
        <v>202</v>
      </c>
      <c r="BE158" s="207">
        <f>IF(N158="základná",J158,0)</f>
        <v>0</v>
      </c>
      <c r="BF158" s="207">
        <f>IF(N158="znížená",J158,0)</f>
        <v>0</v>
      </c>
      <c r="BG158" s="207">
        <f>IF(N158="zákl. prenesená",J158,0)</f>
        <v>0</v>
      </c>
      <c r="BH158" s="207">
        <f>IF(N158="zníž. prenesená",J158,0)</f>
        <v>0</v>
      </c>
      <c r="BI158" s="207">
        <f>IF(N158="nulová",J158,0)</f>
        <v>0</v>
      </c>
      <c r="BJ158" s="15" t="s">
        <v>115</v>
      </c>
      <c r="BK158" s="207">
        <f>ROUND(I158*H158,2)</f>
        <v>0</v>
      </c>
      <c r="BL158" s="15" t="s">
        <v>218</v>
      </c>
      <c r="BM158" s="206" t="s">
        <v>606</v>
      </c>
    </row>
    <row r="159" s="11" customFormat="1" ht="22.8" customHeight="1">
      <c r="A159" s="11"/>
      <c r="B159" s="183"/>
      <c r="C159" s="11"/>
      <c r="D159" s="184" t="s">
        <v>74</v>
      </c>
      <c r="E159" s="217" t="s">
        <v>115</v>
      </c>
      <c r="F159" s="217" t="s">
        <v>402</v>
      </c>
      <c r="G159" s="11"/>
      <c r="H159" s="11"/>
      <c r="I159" s="186"/>
      <c r="J159" s="218">
        <f>BK159</f>
        <v>0</v>
      </c>
      <c r="K159" s="11"/>
      <c r="L159" s="183"/>
      <c r="M159" s="188"/>
      <c r="N159" s="189"/>
      <c r="O159" s="189"/>
      <c r="P159" s="190">
        <f>SUM(P160:P165)</f>
        <v>0</v>
      </c>
      <c r="Q159" s="189"/>
      <c r="R159" s="190">
        <f>SUM(R160:R165)</f>
        <v>6.9650925000000008</v>
      </c>
      <c r="S159" s="189"/>
      <c r="T159" s="191">
        <f>SUM(T160:T165)</f>
        <v>0</v>
      </c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R159" s="184" t="s">
        <v>83</v>
      </c>
      <c r="AT159" s="192" t="s">
        <v>74</v>
      </c>
      <c r="AU159" s="192" t="s">
        <v>83</v>
      </c>
      <c r="AY159" s="184" t="s">
        <v>202</v>
      </c>
      <c r="BK159" s="193">
        <f>SUM(BK160:BK165)</f>
        <v>0</v>
      </c>
    </row>
    <row r="160" s="2" customFormat="1" ht="33" customHeight="1">
      <c r="A160" s="34"/>
      <c r="B160" s="160"/>
      <c r="C160" s="194" t="s">
        <v>306</v>
      </c>
      <c r="D160" s="194" t="s">
        <v>203</v>
      </c>
      <c r="E160" s="195" t="s">
        <v>607</v>
      </c>
      <c r="F160" s="196" t="s">
        <v>608</v>
      </c>
      <c r="G160" s="197" t="s">
        <v>268</v>
      </c>
      <c r="H160" s="198">
        <v>222</v>
      </c>
      <c r="I160" s="199"/>
      <c r="J160" s="200">
        <f>ROUND(I160*H160,2)</f>
        <v>0</v>
      </c>
      <c r="K160" s="201"/>
      <c r="L160" s="35"/>
      <c r="M160" s="202" t="s">
        <v>1</v>
      </c>
      <c r="N160" s="203" t="s">
        <v>41</v>
      </c>
      <c r="O160" s="78"/>
      <c r="P160" s="204">
        <f>O160*H160</f>
        <v>0</v>
      </c>
      <c r="Q160" s="204">
        <v>0</v>
      </c>
      <c r="R160" s="204">
        <f>Q160*H160</f>
        <v>0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218</v>
      </c>
      <c r="AT160" s="206" t="s">
        <v>203</v>
      </c>
      <c r="AU160" s="206" t="s">
        <v>115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218</v>
      </c>
      <c r="BM160" s="206" t="s">
        <v>609</v>
      </c>
    </row>
    <row r="161" s="2" customFormat="1" ht="33" customHeight="1">
      <c r="A161" s="34"/>
      <c r="B161" s="160"/>
      <c r="C161" s="194" t="s">
        <v>310</v>
      </c>
      <c r="D161" s="194" t="s">
        <v>203</v>
      </c>
      <c r="E161" s="195" t="s">
        <v>797</v>
      </c>
      <c r="F161" s="196" t="s">
        <v>798</v>
      </c>
      <c r="G161" s="197" t="s">
        <v>362</v>
      </c>
      <c r="H161" s="198">
        <v>1.05</v>
      </c>
      <c r="I161" s="199"/>
      <c r="J161" s="200">
        <f>ROUND(I161*H161,2)</f>
        <v>0</v>
      </c>
      <c r="K161" s="201"/>
      <c r="L161" s="35"/>
      <c r="M161" s="202" t="s">
        <v>1</v>
      </c>
      <c r="N161" s="203" t="s">
        <v>41</v>
      </c>
      <c r="O161" s="78"/>
      <c r="P161" s="204">
        <f>O161*H161</f>
        <v>0</v>
      </c>
      <c r="Q161" s="204">
        <v>2.4680599999999999</v>
      </c>
      <c r="R161" s="204">
        <f>Q161*H161</f>
        <v>2.5914630000000001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218</v>
      </c>
      <c r="AT161" s="206" t="s">
        <v>203</v>
      </c>
      <c r="AU161" s="206" t="s">
        <v>115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218</v>
      </c>
      <c r="BM161" s="206" t="s">
        <v>799</v>
      </c>
    </row>
    <row r="162" s="2" customFormat="1" ht="37.8" customHeight="1">
      <c r="A162" s="34"/>
      <c r="B162" s="160"/>
      <c r="C162" s="194" t="s">
        <v>314</v>
      </c>
      <c r="D162" s="194" t="s">
        <v>203</v>
      </c>
      <c r="E162" s="195" t="s">
        <v>710</v>
      </c>
      <c r="F162" s="196" t="s">
        <v>711</v>
      </c>
      <c r="G162" s="197" t="s">
        <v>362</v>
      </c>
      <c r="H162" s="198">
        <v>0.65000000000000002</v>
      </c>
      <c r="I162" s="199"/>
      <c r="J162" s="200">
        <f>ROUND(I162*H162,2)</f>
        <v>0</v>
      </c>
      <c r="K162" s="201"/>
      <c r="L162" s="35"/>
      <c r="M162" s="202" t="s">
        <v>1</v>
      </c>
      <c r="N162" s="203" t="s">
        <v>41</v>
      </c>
      <c r="O162" s="78"/>
      <c r="P162" s="204">
        <f>O162*H162</f>
        <v>0</v>
      </c>
      <c r="Q162" s="204">
        <v>2.4270700000000001</v>
      </c>
      <c r="R162" s="204">
        <f>Q162*H162</f>
        <v>1.5775955000000002</v>
      </c>
      <c r="S162" s="204">
        <v>0</v>
      </c>
      <c r="T162" s="205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6" t="s">
        <v>218</v>
      </c>
      <c r="AT162" s="206" t="s">
        <v>203</v>
      </c>
      <c r="AU162" s="206" t="s">
        <v>115</v>
      </c>
      <c r="AY162" s="15" t="s">
        <v>202</v>
      </c>
      <c r="BE162" s="207">
        <f>IF(N162="základná",J162,0)</f>
        <v>0</v>
      </c>
      <c r="BF162" s="207">
        <f>IF(N162="znížená",J162,0)</f>
        <v>0</v>
      </c>
      <c r="BG162" s="207">
        <f>IF(N162="zákl. prenesená",J162,0)</f>
        <v>0</v>
      </c>
      <c r="BH162" s="207">
        <f>IF(N162="zníž. prenesená",J162,0)</f>
        <v>0</v>
      </c>
      <c r="BI162" s="207">
        <f>IF(N162="nulová",J162,0)</f>
        <v>0</v>
      </c>
      <c r="BJ162" s="15" t="s">
        <v>115</v>
      </c>
      <c r="BK162" s="207">
        <f>ROUND(I162*H162,2)</f>
        <v>0</v>
      </c>
      <c r="BL162" s="15" t="s">
        <v>218</v>
      </c>
      <c r="BM162" s="206" t="s">
        <v>800</v>
      </c>
    </row>
    <row r="163" s="2" customFormat="1" ht="24.15" customHeight="1">
      <c r="A163" s="34"/>
      <c r="B163" s="160"/>
      <c r="C163" s="194" t="s">
        <v>318</v>
      </c>
      <c r="D163" s="194" t="s">
        <v>203</v>
      </c>
      <c r="E163" s="195" t="s">
        <v>801</v>
      </c>
      <c r="F163" s="196" t="s">
        <v>802</v>
      </c>
      <c r="G163" s="197" t="s">
        <v>362</v>
      </c>
      <c r="H163" s="198">
        <v>1</v>
      </c>
      <c r="I163" s="199"/>
      <c r="J163" s="200">
        <f>ROUND(I163*H163,2)</f>
        <v>0</v>
      </c>
      <c r="K163" s="201"/>
      <c r="L163" s="35"/>
      <c r="M163" s="202" t="s">
        <v>1</v>
      </c>
      <c r="N163" s="203" t="s">
        <v>41</v>
      </c>
      <c r="O163" s="78"/>
      <c r="P163" s="204">
        <f>O163*H163</f>
        <v>0</v>
      </c>
      <c r="Q163" s="204">
        <v>2.4270700000000001</v>
      </c>
      <c r="R163" s="204">
        <f>Q163*H163</f>
        <v>2.4270700000000001</v>
      </c>
      <c r="S163" s="204">
        <v>0</v>
      </c>
      <c r="T163" s="20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6" t="s">
        <v>218</v>
      </c>
      <c r="AT163" s="206" t="s">
        <v>203</v>
      </c>
      <c r="AU163" s="206" t="s">
        <v>115</v>
      </c>
      <c r="AY163" s="15" t="s">
        <v>202</v>
      </c>
      <c r="BE163" s="207">
        <f>IF(N163="základná",J163,0)</f>
        <v>0</v>
      </c>
      <c r="BF163" s="207">
        <f>IF(N163="znížená",J163,0)</f>
        <v>0</v>
      </c>
      <c r="BG163" s="207">
        <f>IF(N163="zákl. prenesená",J163,0)</f>
        <v>0</v>
      </c>
      <c r="BH163" s="207">
        <f>IF(N163="zníž. prenesená",J163,0)</f>
        <v>0</v>
      </c>
      <c r="BI163" s="207">
        <f>IF(N163="nulová",J163,0)</f>
        <v>0</v>
      </c>
      <c r="BJ163" s="15" t="s">
        <v>115</v>
      </c>
      <c r="BK163" s="207">
        <f>ROUND(I163*H163,2)</f>
        <v>0</v>
      </c>
      <c r="BL163" s="15" t="s">
        <v>218</v>
      </c>
      <c r="BM163" s="206" t="s">
        <v>803</v>
      </c>
    </row>
    <row r="164" s="2" customFormat="1" ht="33" customHeight="1">
      <c r="A164" s="34"/>
      <c r="B164" s="160"/>
      <c r="C164" s="194" t="s">
        <v>233</v>
      </c>
      <c r="D164" s="194" t="s">
        <v>203</v>
      </c>
      <c r="E164" s="195" t="s">
        <v>610</v>
      </c>
      <c r="F164" s="196" t="s">
        <v>611</v>
      </c>
      <c r="G164" s="197" t="s">
        <v>268</v>
      </c>
      <c r="H164" s="198">
        <v>222</v>
      </c>
      <c r="I164" s="199"/>
      <c r="J164" s="200">
        <f>ROUND(I164*H164,2)</f>
        <v>0</v>
      </c>
      <c r="K164" s="201"/>
      <c r="L164" s="35"/>
      <c r="M164" s="202" t="s">
        <v>1</v>
      </c>
      <c r="N164" s="203" t="s">
        <v>41</v>
      </c>
      <c r="O164" s="78"/>
      <c r="P164" s="204">
        <f>O164*H164</f>
        <v>0</v>
      </c>
      <c r="Q164" s="204">
        <v>3.0000000000000001E-05</v>
      </c>
      <c r="R164" s="204">
        <f>Q164*H164</f>
        <v>0.0066600000000000001</v>
      </c>
      <c r="S164" s="204">
        <v>0</v>
      </c>
      <c r="T164" s="20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6" t="s">
        <v>218</v>
      </c>
      <c r="AT164" s="206" t="s">
        <v>203</v>
      </c>
      <c r="AU164" s="206" t="s">
        <v>115</v>
      </c>
      <c r="AY164" s="15" t="s">
        <v>202</v>
      </c>
      <c r="BE164" s="207">
        <f>IF(N164="základná",J164,0)</f>
        <v>0</v>
      </c>
      <c r="BF164" s="207">
        <f>IF(N164="znížená",J164,0)</f>
        <v>0</v>
      </c>
      <c r="BG164" s="207">
        <f>IF(N164="zákl. prenesená",J164,0)</f>
        <v>0</v>
      </c>
      <c r="BH164" s="207">
        <f>IF(N164="zníž. prenesená",J164,0)</f>
        <v>0</v>
      </c>
      <c r="BI164" s="207">
        <f>IF(N164="nulová",J164,0)</f>
        <v>0</v>
      </c>
      <c r="BJ164" s="15" t="s">
        <v>115</v>
      </c>
      <c r="BK164" s="207">
        <f>ROUND(I164*H164,2)</f>
        <v>0</v>
      </c>
      <c r="BL164" s="15" t="s">
        <v>218</v>
      </c>
      <c r="BM164" s="206" t="s">
        <v>804</v>
      </c>
    </row>
    <row r="165" s="2" customFormat="1" ht="24.15" customHeight="1">
      <c r="A165" s="34"/>
      <c r="B165" s="160"/>
      <c r="C165" s="219" t="s">
        <v>7</v>
      </c>
      <c r="D165" s="219" t="s">
        <v>237</v>
      </c>
      <c r="E165" s="220" t="s">
        <v>714</v>
      </c>
      <c r="F165" s="221" t="s">
        <v>715</v>
      </c>
      <c r="G165" s="222" t="s">
        <v>268</v>
      </c>
      <c r="H165" s="223">
        <v>226.44</v>
      </c>
      <c r="I165" s="224"/>
      <c r="J165" s="225">
        <f>ROUND(I165*H165,2)</f>
        <v>0</v>
      </c>
      <c r="K165" s="226"/>
      <c r="L165" s="227"/>
      <c r="M165" s="228" t="s">
        <v>1</v>
      </c>
      <c r="N165" s="229" t="s">
        <v>41</v>
      </c>
      <c r="O165" s="78"/>
      <c r="P165" s="204">
        <f>O165*H165</f>
        <v>0</v>
      </c>
      <c r="Q165" s="204">
        <v>0.0016000000000000001</v>
      </c>
      <c r="R165" s="204">
        <f>Q165*H165</f>
        <v>0.36230400000000001</v>
      </c>
      <c r="S165" s="204">
        <v>0</v>
      </c>
      <c r="T165" s="20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6" t="s">
        <v>241</v>
      </c>
      <c r="AT165" s="206" t="s">
        <v>237</v>
      </c>
      <c r="AU165" s="206" t="s">
        <v>115</v>
      </c>
      <c r="AY165" s="15" t="s">
        <v>202</v>
      </c>
      <c r="BE165" s="207">
        <f>IF(N165="základná",J165,0)</f>
        <v>0</v>
      </c>
      <c r="BF165" s="207">
        <f>IF(N165="znížená",J165,0)</f>
        <v>0</v>
      </c>
      <c r="BG165" s="207">
        <f>IF(N165="zákl. prenesená",J165,0)</f>
        <v>0</v>
      </c>
      <c r="BH165" s="207">
        <f>IF(N165="zníž. prenesená",J165,0)</f>
        <v>0</v>
      </c>
      <c r="BI165" s="207">
        <f>IF(N165="nulová",J165,0)</f>
        <v>0</v>
      </c>
      <c r="BJ165" s="15" t="s">
        <v>115</v>
      </c>
      <c r="BK165" s="207">
        <f>ROUND(I165*H165,2)</f>
        <v>0</v>
      </c>
      <c r="BL165" s="15" t="s">
        <v>218</v>
      </c>
      <c r="BM165" s="206" t="s">
        <v>805</v>
      </c>
    </row>
    <row r="166" s="11" customFormat="1" ht="22.8" customHeight="1">
      <c r="A166" s="11"/>
      <c r="B166" s="183"/>
      <c r="C166" s="11"/>
      <c r="D166" s="184" t="s">
        <v>74</v>
      </c>
      <c r="E166" s="217" t="s">
        <v>213</v>
      </c>
      <c r="F166" s="217" t="s">
        <v>806</v>
      </c>
      <c r="G166" s="11"/>
      <c r="H166" s="11"/>
      <c r="I166" s="186"/>
      <c r="J166" s="218">
        <f>BK166</f>
        <v>0</v>
      </c>
      <c r="K166" s="11"/>
      <c r="L166" s="183"/>
      <c r="M166" s="188"/>
      <c r="N166" s="189"/>
      <c r="O166" s="189"/>
      <c r="P166" s="190">
        <f>SUM(P167:P169)</f>
        <v>0</v>
      </c>
      <c r="Q166" s="189"/>
      <c r="R166" s="190">
        <f>SUM(R167:R169)</f>
        <v>0.47989999999999999</v>
      </c>
      <c r="S166" s="189"/>
      <c r="T166" s="191">
        <f>SUM(T167:T169)</f>
        <v>0</v>
      </c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R166" s="184" t="s">
        <v>83</v>
      </c>
      <c r="AT166" s="192" t="s">
        <v>74</v>
      </c>
      <c r="AU166" s="192" t="s">
        <v>83</v>
      </c>
      <c r="AY166" s="184" t="s">
        <v>202</v>
      </c>
      <c r="BK166" s="193">
        <f>SUM(BK167:BK169)</f>
        <v>0</v>
      </c>
    </row>
    <row r="167" s="2" customFormat="1" ht="16.5" customHeight="1">
      <c r="A167" s="34"/>
      <c r="B167" s="160"/>
      <c r="C167" s="194" t="s">
        <v>403</v>
      </c>
      <c r="D167" s="194" t="s">
        <v>203</v>
      </c>
      <c r="E167" s="195" t="s">
        <v>807</v>
      </c>
      <c r="F167" s="196" t="s">
        <v>808</v>
      </c>
      <c r="G167" s="197" t="s">
        <v>272</v>
      </c>
      <c r="H167" s="198">
        <v>10</v>
      </c>
      <c r="I167" s="199"/>
      <c r="J167" s="200">
        <f>ROUND(I167*H167,2)</f>
        <v>0</v>
      </c>
      <c r="K167" s="201"/>
      <c r="L167" s="35"/>
      <c r="M167" s="202" t="s">
        <v>1</v>
      </c>
      <c r="N167" s="203" t="s">
        <v>41</v>
      </c>
      <c r="O167" s="78"/>
      <c r="P167" s="204">
        <f>O167*H167</f>
        <v>0</v>
      </c>
      <c r="Q167" s="204">
        <v>0.035249999999999997</v>
      </c>
      <c r="R167" s="204">
        <f>Q167*H167</f>
        <v>0.35249999999999998</v>
      </c>
      <c r="S167" s="204">
        <v>0</v>
      </c>
      <c r="T167" s="20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6" t="s">
        <v>218</v>
      </c>
      <c r="AT167" s="206" t="s">
        <v>203</v>
      </c>
      <c r="AU167" s="206" t="s">
        <v>115</v>
      </c>
      <c r="AY167" s="15" t="s">
        <v>202</v>
      </c>
      <c r="BE167" s="207">
        <f>IF(N167="základná",J167,0)</f>
        <v>0</v>
      </c>
      <c r="BF167" s="207">
        <f>IF(N167="znížená",J167,0)</f>
        <v>0</v>
      </c>
      <c r="BG167" s="207">
        <f>IF(N167="zákl. prenesená",J167,0)</f>
        <v>0</v>
      </c>
      <c r="BH167" s="207">
        <f>IF(N167="zníž. prenesená",J167,0)</f>
        <v>0</v>
      </c>
      <c r="BI167" s="207">
        <f>IF(N167="nulová",J167,0)</f>
        <v>0</v>
      </c>
      <c r="BJ167" s="15" t="s">
        <v>115</v>
      </c>
      <c r="BK167" s="207">
        <f>ROUND(I167*H167,2)</f>
        <v>0</v>
      </c>
      <c r="BL167" s="15" t="s">
        <v>218</v>
      </c>
      <c r="BM167" s="206" t="s">
        <v>809</v>
      </c>
    </row>
    <row r="168" s="2" customFormat="1" ht="16.5" customHeight="1">
      <c r="A168" s="34"/>
      <c r="B168" s="160"/>
      <c r="C168" s="219" t="s">
        <v>407</v>
      </c>
      <c r="D168" s="219" t="s">
        <v>237</v>
      </c>
      <c r="E168" s="220" t="s">
        <v>810</v>
      </c>
      <c r="F168" s="221" t="s">
        <v>811</v>
      </c>
      <c r="G168" s="222" t="s">
        <v>272</v>
      </c>
      <c r="H168" s="223">
        <v>10</v>
      </c>
      <c r="I168" s="224"/>
      <c r="J168" s="225">
        <f>ROUND(I168*H168,2)</f>
        <v>0</v>
      </c>
      <c r="K168" s="226"/>
      <c r="L168" s="227"/>
      <c r="M168" s="228" t="s">
        <v>1</v>
      </c>
      <c r="N168" s="229" t="s">
        <v>41</v>
      </c>
      <c r="O168" s="78"/>
      <c r="P168" s="204">
        <f>O168*H168</f>
        <v>0</v>
      </c>
      <c r="Q168" s="204">
        <v>0.0085000000000000006</v>
      </c>
      <c r="R168" s="204">
        <f>Q168*H168</f>
        <v>0.085000000000000006</v>
      </c>
      <c r="S168" s="204">
        <v>0</v>
      </c>
      <c r="T168" s="205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6" t="s">
        <v>241</v>
      </c>
      <c r="AT168" s="206" t="s">
        <v>237</v>
      </c>
      <c r="AU168" s="206" t="s">
        <v>115</v>
      </c>
      <c r="AY168" s="15" t="s">
        <v>202</v>
      </c>
      <c r="BE168" s="207">
        <f>IF(N168="základná",J168,0)</f>
        <v>0</v>
      </c>
      <c r="BF168" s="207">
        <f>IF(N168="znížená",J168,0)</f>
        <v>0</v>
      </c>
      <c r="BG168" s="207">
        <f>IF(N168="zákl. prenesená",J168,0)</f>
        <v>0</v>
      </c>
      <c r="BH168" s="207">
        <f>IF(N168="zníž. prenesená",J168,0)</f>
        <v>0</v>
      </c>
      <c r="BI168" s="207">
        <f>IF(N168="nulová",J168,0)</f>
        <v>0</v>
      </c>
      <c r="BJ168" s="15" t="s">
        <v>115</v>
      </c>
      <c r="BK168" s="207">
        <f>ROUND(I168*H168,2)</f>
        <v>0</v>
      </c>
      <c r="BL168" s="15" t="s">
        <v>218</v>
      </c>
      <c r="BM168" s="206" t="s">
        <v>812</v>
      </c>
    </row>
    <row r="169" s="2" customFormat="1" ht="21.75" customHeight="1">
      <c r="A169" s="34"/>
      <c r="B169" s="160"/>
      <c r="C169" s="219" t="s">
        <v>411</v>
      </c>
      <c r="D169" s="219" t="s">
        <v>237</v>
      </c>
      <c r="E169" s="220" t="s">
        <v>813</v>
      </c>
      <c r="F169" s="221" t="s">
        <v>814</v>
      </c>
      <c r="G169" s="222" t="s">
        <v>240</v>
      </c>
      <c r="H169" s="223">
        <v>8</v>
      </c>
      <c r="I169" s="224"/>
      <c r="J169" s="225">
        <f>ROUND(I169*H169,2)</f>
        <v>0</v>
      </c>
      <c r="K169" s="226"/>
      <c r="L169" s="227"/>
      <c r="M169" s="228" t="s">
        <v>1</v>
      </c>
      <c r="N169" s="229" t="s">
        <v>41</v>
      </c>
      <c r="O169" s="78"/>
      <c r="P169" s="204">
        <f>O169*H169</f>
        <v>0</v>
      </c>
      <c r="Q169" s="204">
        <v>0.0053</v>
      </c>
      <c r="R169" s="204">
        <f>Q169*H169</f>
        <v>0.0424</v>
      </c>
      <c r="S169" s="204">
        <v>0</v>
      </c>
      <c r="T169" s="205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6" t="s">
        <v>241</v>
      </c>
      <c r="AT169" s="206" t="s">
        <v>237</v>
      </c>
      <c r="AU169" s="206" t="s">
        <v>115</v>
      </c>
      <c r="AY169" s="15" t="s">
        <v>202</v>
      </c>
      <c r="BE169" s="207">
        <f>IF(N169="základná",J169,0)</f>
        <v>0</v>
      </c>
      <c r="BF169" s="207">
        <f>IF(N169="znížená",J169,0)</f>
        <v>0</v>
      </c>
      <c r="BG169" s="207">
        <f>IF(N169="zákl. prenesená",J169,0)</f>
        <v>0</v>
      </c>
      <c r="BH169" s="207">
        <f>IF(N169="zníž. prenesená",J169,0)</f>
        <v>0</v>
      </c>
      <c r="BI169" s="207">
        <f>IF(N169="nulová",J169,0)</f>
        <v>0</v>
      </c>
      <c r="BJ169" s="15" t="s">
        <v>115</v>
      </c>
      <c r="BK169" s="207">
        <f>ROUND(I169*H169,2)</f>
        <v>0</v>
      </c>
      <c r="BL169" s="15" t="s">
        <v>218</v>
      </c>
      <c r="BM169" s="206" t="s">
        <v>815</v>
      </c>
    </row>
    <row r="170" s="11" customFormat="1" ht="22.8" customHeight="1">
      <c r="A170" s="11"/>
      <c r="B170" s="183"/>
      <c r="C170" s="11"/>
      <c r="D170" s="184" t="s">
        <v>74</v>
      </c>
      <c r="E170" s="217" t="s">
        <v>218</v>
      </c>
      <c r="F170" s="217" t="s">
        <v>613</v>
      </c>
      <c r="G170" s="11"/>
      <c r="H170" s="11"/>
      <c r="I170" s="186"/>
      <c r="J170" s="218">
        <f>BK170</f>
        <v>0</v>
      </c>
      <c r="K170" s="11"/>
      <c r="L170" s="183"/>
      <c r="M170" s="188"/>
      <c r="N170" s="189"/>
      <c r="O170" s="189"/>
      <c r="P170" s="190">
        <f>SUM(P171:P173)</f>
        <v>0</v>
      </c>
      <c r="Q170" s="189"/>
      <c r="R170" s="190">
        <f>SUM(R171:R173)</f>
        <v>29.45908</v>
      </c>
      <c r="S170" s="189"/>
      <c r="T170" s="191">
        <f>SUM(T171:T173)</f>
        <v>0</v>
      </c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R170" s="184" t="s">
        <v>83</v>
      </c>
      <c r="AT170" s="192" t="s">
        <v>74</v>
      </c>
      <c r="AU170" s="192" t="s">
        <v>83</v>
      </c>
      <c r="AY170" s="184" t="s">
        <v>202</v>
      </c>
      <c r="BK170" s="193">
        <f>SUM(BK171:BK173)</f>
        <v>0</v>
      </c>
    </row>
    <row r="171" s="2" customFormat="1" ht="33" customHeight="1">
      <c r="A171" s="34"/>
      <c r="B171" s="160"/>
      <c r="C171" s="194" t="s">
        <v>415</v>
      </c>
      <c r="D171" s="194" t="s">
        <v>203</v>
      </c>
      <c r="E171" s="195" t="s">
        <v>614</v>
      </c>
      <c r="F171" s="196" t="s">
        <v>615</v>
      </c>
      <c r="G171" s="197" t="s">
        <v>268</v>
      </c>
      <c r="H171" s="198">
        <v>142</v>
      </c>
      <c r="I171" s="199"/>
      <c r="J171" s="200">
        <f>ROUND(I171*H171,2)</f>
        <v>0</v>
      </c>
      <c r="K171" s="201"/>
      <c r="L171" s="35"/>
      <c r="M171" s="202" t="s">
        <v>1</v>
      </c>
      <c r="N171" s="203" t="s">
        <v>41</v>
      </c>
      <c r="O171" s="78"/>
      <c r="P171" s="204">
        <f>O171*H171</f>
        <v>0</v>
      </c>
      <c r="Q171" s="204">
        <v>0.094539999999999999</v>
      </c>
      <c r="R171" s="204">
        <f>Q171*H171</f>
        <v>13.42468</v>
      </c>
      <c r="S171" s="204">
        <v>0</v>
      </c>
      <c r="T171" s="20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6" t="s">
        <v>218</v>
      </c>
      <c r="AT171" s="206" t="s">
        <v>203</v>
      </c>
      <c r="AU171" s="206" t="s">
        <v>115</v>
      </c>
      <c r="AY171" s="15" t="s">
        <v>202</v>
      </c>
      <c r="BE171" s="207">
        <f>IF(N171="základná",J171,0)</f>
        <v>0</v>
      </c>
      <c r="BF171" s="207">
        <f>IF(N171="znížená",J171,0)</f>
        <v>0</v>
      </c>
      <c r="BG171" s="207">
        <f>IF(N171="zákl. prenesená",J171,0)</f>
        <v>0</v>
      </c>
      <c r="BH171" s="207">
        <f>IF(N171="zníž. prenesená",J171,0)</f>
        <v>0</v>
      </c>
      <c r="BI171" s="207">
        <f>IF(N171="nulová",J171,0)</f>
        <v>0</v>
      </c>
      <c r="BJ171" s="15" t="s">
        <v>115</v>
      </c>
      <c r="BK171" s="207">
        <f>ROUND(I171*H171,2)</f>
        <v>0</v>
      </c>
      <c r="BL171" s="15" t="s">
        <v>218</v>
      </c>
      <c r="BM171" s="206" t="s">
        <v>816</v>
      </c>
    </row>
    <row r="172" s="2" customFormat="1" ht="24.15" customHeight="1">
      <c r="A172" s="34"/>
      <c r="B172" s="160"/>
      <c r="C172" s="219" t="s">
        <v>419</v>
      </c>
      <c r="D172" s="219" t="s">
        <v>237</v>
      </c>
      <c r="E172" s="220" t="s">
        <v>718</v>
      </c>
      <c r="F172" s="221" t="s">
        <v>719</v>
      </c>
      <c r="G172" s="222" t="s">
        <v>268</v>
      </c>
      <c r="H172" s="223">
        <v>133.62000000000001</v>
      </c>
      <c r="I172" s="224"/>
      <c r="J172" s="225">
        <f>ROUND(I172*H172,2)</f>
        <v>0</v>
      </c>
      <c r="K172" s="226"/>
      <c r="L172" s="227"/>
      <c r="M172" s="228" t="s">
        <v>1</v>
      </c>
      <c r="N172" s="229" t="s">
        <v>41</v>
      </c>
      <c r="O172" s="78"/>
      <c r="P172" s="204">
        <f>O172*H172</f>
        <v>0</v>
      </c>
      <c r="Q172" s="204">
        <v>0.12</v>
      </c>
      <c r="R172" s="204">
        <f>Q172*H172</f>
        <v>16.034400000000002</v>
      </c>
      <c r="S172" s="204">
        <v>0</v>
      </c>
      <c r="T172" s="20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6" t="s">
        <v>241</v>
      </c>
      <c r="AT172" s="206" t="s">
        <v>237</v>
      </c>
      <c r="AU172" s="206" t="s">
        <v>115</v>
      </c>
      <c r="AY172" s="15" t="s">
        <v>202</v>
      </c>
      <c r="BE172" s="207">
        <f>IF(N172="základná",J172,0)</f>
        <v>0</v>
      </c>
      <c r="BF172" s="207">
        <f>IF(N172="znížená",J172,0)</f>
        <v>0</v>
      </c>
      <c r="BG172" s="207">
        <f>IF(N172="zákl. prenesená",J172,0)</f>
        <v>0</v>
      </c>
      <c r="BH172" s="207">
        <f>IF(N172="zníž. prenesená",J172,0)</f>
        <v>0</v>
      </c>
      <c r="BI172" s="207">
        <f>IF(N172="nulová",J172,0)</f>
        <v>0</v>
      </c>
      <c r="BJ172" s="15" t="s">
        <v>115</v>
      </c>
      <c r="BK172" s="207">
        <f>ROUND(I172*H172,2)</f>
        <v>0</v>
      </c>
      <c r="BL172" s="15" t="s">
        <v>218</v>
      </c>
      <c r="BM172" s="206" t="s">
        <v>817</v>
      </c>
    </row>
    <row r="173" s="2" customFormat="1">
      <c r="A173" s="34"/>
      <c r="B173" s="35"/>
      <c r="C173" s="34"/>
      <c r="D173" s="232" t="s">
        <v>721</v>
      </c>
      <c r="E173" s="34"/>
      <c r="F173" s="233" t="s">
        <v>722</v>
      </c>
      <c r="G173" s="34"/>
      <c r="H173" s="34"/>
      <c r="I173" s="161"/>
      <c r="J173" s="34"/>
      <c r="K173" s="34"/>
      <c r="L173" s="35"/>
      <c r="M173" s="234"/>
      <c r="N173" s="235"/>
      <c r="O173" s="78"/>
      <c r="P173" s="78"/>
      <c r="Q173" s="78"/>
      <c r="R173" s="78"/>
      <c r="S173" s="78"/>
      <c r="T173" s="79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T173" s="15" t="s">
        <v>721</v>
      </c>
      <c r="AU173" s="15" t="s">
        <v>115</v>
      </c>
    </row>
    <row r="174" s="11" customFormat="1" ht="22.8" customHeight="1">
      <c r="A174" s="11"/>
      <c r="B174" s="183"/>
      <c r="C174" s="11"/>
      <c r="D174" s="184" t="s">
        <v>74</v>
      </c>
      <c r="E174" s="217" t="s">
        <v>252</v>
      </c>
      <c r="F174" s="217" t="s">
        <v>423</v>
      </c>
      <c r="G174" s="11"/>
      <c r="H174" s="11"/>
      <c r="I174" s="186"/>
      <c r="J174" s="218">
        <f>BK174</f>
        <v>0</v>
      </c>
      <c r="K174" s="11"/>
      <c r="L174" s="183"/>
      <c r="M174" s="188"/>
      <c r="N174" s="189"/>
      <c r="O174" s="189"/>
      <c r="P174" s="190">
        <f>SUM(P175:P183)</f>
        <v>0</v>
      </c>
      <c r="Q174" s="189"/>
      <c r="R174" s="190">
        <f>SUM(R175:R183)</f>
        <v>266.75496000000004</v>
      </c>
      <c r="S174" s="189"/>
      <c r="T174" s="191">
        <f>SUM(T175:T183)</f>
        <v>0</v>
      </c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R174" s="184" t="s">
        <v>83</v>
      </c>
      <c r="AT174" s="192" t="s">
        <v>74</v>
      </c>
      <c r="AU174" s="192" t="s">
        <v>83</v>
      </c>
      <c r="AY174" s="184" t="s">
        <v>202</v>
      </c>
      <c r="BK174" s="193">
        <f>SUM(BK175:BK183)</f>
        <v>0</v>
      </c>
    </row>
    <row r="175" s="2" customFormat="1" ht="24.15" customHeight="1">
      <c r="A175" s="34"/>
      <c r="B175" s="160"/>
      <c r="C175" s="194" t="s">
        <v>424</v>
      </c>
      <c r="D175" s="194" t="s">
        <v>203</v>
      </c>
      <c r="E175" s="195" t="s">
        <v>723</v>
      </c>
      <c r="F175" s="196" t="s">
        <v>818</v>
      </c>
      <c r="G175" s="197" t="s">
        <v>268</v>
      </c>
      <c r="H175" s="198">
        <v>142</v>
      </c>
      <c r="I175" s="199"/>
      <c r="J175" s="200">
        <f>ROUND(I175*H175,2)</f>
        <v>0</v>
      </c>
      <c r="K175" s="201"/>
      <c r="L175" s="35"/>
      <c r="M175" s="202" t="s">
        <v>1</v>
      </c>
      <c r="N175" s="203" t="s">
        <v>41</v>
      </c>
      <c r="O175" s="78"/>
      <c r="P175" s="204">
        <f>O175*H175</f>
        <v>0</v>
      </c>
      <c r="Q175" s="204">
        <v>0.23000000000000001</v>
      </c>
      <c r="R175" s="204">
        <f>Q175*H175</f>
        <v>32.660000000000004</v>
      </c>
      <c r="S175" s="204">
        <v>0</v>
      </c>
      <c r="T175" s="205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6" t="s">
        <v>218</v>
      </c>
      <c r="AT175" s="206" t="s">
        <v>203</v>
      </c>
      <c r="AU175" s="206" t="s">
        <v>115</v>
      </c>
      <c r="AY175" s="15" t="s">
        <v>202</v>
      </c>
      <c r="BE175" s="207">
        <f>IF(N175="základná",J175,0)</f>
        <v>0</v>
      </c>
      <c r="BF175" s="207">
        <f>IF(N175="znížená",J175,0)</f>
        <v>0</v>
      </c>
      <c r="BG175" s="207">
        <f>IF(N175="zákl. prenesená",J175,0)</f>
        <v>0</v>
      </c>
      <c r="BH175" s="207">
        <f>IF(N175="zníž. prenesená",J175,0)</f>
        <v>0</v>
      </c>
      <c r="BI175" s="207">
        <f>IF(N175="nulová",J175,0)</f>
        <v>0</v>
      </c>
      <c r="BJ175" s="15" t="s">
        <v>115</v>
      </c>
      <c r="BK175" s="207">
        <f>ROUND(I175*H175,2)</f>
        <v>0</v>
      </c>
      <c r="BL175" s="15" t="s">
        <v>218</v>
      </c>
      <c r="BM175" s="206" t="s">
        <v>819</v>
      </c>
    </row>
    <row r="176" s="2" customFormat="1" ht="24.15" customHeight="1">
      <c r="A176" s="34"/>
      <c r="B176" s="160"/>
      <c r="C176" s="194" t="s">
        <v>428</v>
      </c>
      <c r="D176" s="194" t="s">
        <v>203</v>
      </c>
      <c r="E176" s="195" t="s">
        <v>629</v>
      </c>
      <c r="F176" s="196" t="s">
        <v>820</v>
      </c>
      <c r="G176" s="197" t="s">
        <v>268</v>
      </c>
      <c r="H176" s="198">
        <v>142</v>
      </c>
      <c r="I176" s="199"/>
      <c r="J176" s="200">
        <f>ROUND(I176*H176,2)</f>
        <v>0</v>
      </c>
      <c r="K176" s="201"/>
      <c r="L176" s="35"/>
      <c r="M176" s="202" t="s">
        <v>1</v>
      </c>
      <c r="N176" s="203" t="s">
        <v>41</v>
      </c>
      <c r="O176" s="78"/>
      <c r="P176" s="204">
        <f>O176*H176</f>
        <v>0</v>
      </c>
      <c r="Q176" s="204">
        <v>0.46000000000000002</v>
      </c>
      <c r="R176" s="204">
        <f>Q176*H176</f>
        <v>65.320000000000007</v>
      </c>
      <c r="S176" s="204">
        <v>0</v>
      </c>
      <c r="T176" s="205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6" t="s">
        <v>218</v>
      </c>
      <c r="AT176" s="206" t="s">
        <v>203</v>
      </c>
      <c r="AU176" s="206" t="s">
        <v>115</v>
      </c>
      <c r="AY176" s="15" t="s">
        <v>202</v>
      </c>
      <c r="BE176" s="207">
        <f>IF(N176="základná",J176,0)</f>
        <v>0</v>
      </c>
      <c r="BF176" s="207">
        <f>IF(N176="znížená",J176,0)</f>
        <v>0</v>
      </c>
      <c r="BG176" s="207">
        <f>IF(N176="zákl. prenesená",J176,0)</f>
        <v>0</v>
      </c>
      <c r="BH176" s="207">
        <f>IF(N176="zníž. prenesená",J176,0)</f>
        <v>0</v>
      </c>
      <c r="BI176" s="207">
        <f>IF(N176="nulová",J176,0)</f>
        <v>0</v>
      </c>
      <c r="BJ176" s="15" t="s">
        <v>115</v>
      </c>
      <c r="BK176" s="207">
        <f>ROUND(I176*H176,2)</f>
        <v>0</v>
      </c>
      <c r="BL176" s="15" t="s">
        <v>218</v>
      </c>
      <c r="BM176" s="206" t="s">
        <v>821</v>
      </c>
    </row>
    <row r="177" s="2" customFormat="1" ht="24.15" customHeight="1">
      <c r="A177" s="34"/>
      <c r="B177" s="160"/>
      <c r="C177" s="194" t="s">
        <v>432</v>
      </c>
      <c r="D177" s="194" t="s">
        <v>203</v>
      </c>
      <c r="E177" s="195" t="s">
        <v>429</v>
      </c>
      <c r="F177" s="196" t="s">
        <v>727</v>
      </c>
      <c r="G177" s="197" t="s">
        <v>268</v>
      </c>
      <c r="H177" s="198">
        <v>80</v>
      </c>
      <c r="I177" s="199"/>
      <c r="J177" s="200">
        <f>ROUND(I177*H177,2)</f>
        <v>0</v>
      </c>
      <c r="K177" s="201"/>
      <c r="L177" s="35"/>
      <c r="M177" s="202" t="s">
        <v>1</v>
      </c>
      <c r="N177" s="203" t="s">
        <v>41</v>
      </c>
      <c r="O177" s="78"/>
      <c r="P177" s="204">
        <f>O177*H177</f>
        <v>0</v>
      </c>
      <c r="Q177" s="204">
        <v>0.81000000000000005</v>
      </c>
      <c r="R177" s="204">
        <f>Q177*H177</f>
        <v>64.800000000000011</v>
      </c>
      <c r="S177" s="204">
        <v>0</v>
      </c>
      <c r="T177" s="20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6" t="s">
        <v>218</v>
      </c>
      <c r="AT177" s="206" t="s">
        <v>203</v>
      </c>
      <c r="AU177" s="206" t="s">
        <v>115</v>
      </c>
      <c r="AY177" s="15" t="s">
        <v>202</v>
      </c>
      <c r="BE177" s="207">
        <f>IF(N177="základná",J177,0)</f>
        <v>0</v>
      </c>
      <c r="BF177" s="207">
        <f>IF(N177="znížená",J177,0)</f>
        <v>0</v>
      </c>
      <c r="BG177" s="207">
        <f>IF(N177="zákl. prenesená",J177,0)</f>
        <v>0</v>
      </c>
      <c r="BH177" s="207">
        <f>IF(N177="zníž. prenesená",J177,0)</f>
        <v>0</v>
      </c>
      <c r="BI177" s="207">
        <f>IF(N177="nulová",J177,0)</f>
        <v>0</v>
      </c>
      <c r="BJ177" s="15" t="s">
        <v>115</v>
      </c>
      <c r="BK177" s="207">
        <f>ROUND(I177*H177,2)</f>
        <v>0</v>
      </c>
      <c r="BL177" s="15" t="s">
        <v>218</v>
      </c>
      <c r="BM177" s="206" t="s">
        <v>822</v>
      </c>
    </row>
    <row r="178" s="2" customFormat="1" ht="33" customHeight="1">
      <c r="A178" s="34"/>
      <c r="B178" s="160"/>
      <c r="C178" s="194" t="s">
        <v>436</v>
      </c>
      <c r="D178" s="194" t="s">
        <v>203</v>
      </c>
      <c r="E178" s="195" t="s">
        <v>729</v>
      </c>
      <c r="F178" s="196" t="s">
        <v>823</v>
      </c>
      <c r="G178" s="197" t="s">
        <v>268</v>
      </c>
      <c r="H178" s="198">
        <v>80</v>
      </c>
      <c r="I178" s="199"/>
      <c r="J178" s="200">
        <f>ROUND(I178*H178,2)</f>
        <v>0</v>
      </c>
      <c r="K178" s="201"/>
      <c r="L178" s="35"/>
      <c r="M178" s="202" t="s">
        <v>1</v>
      </c>
      <c r="N178" s="203" t="s">
        <v>41</v>
      </c>
      <c r="O178" s="78"/>
      <c r="P178" s="204">
        <f>O178*H178</f>
        <v>0</v>
      </c>
      <c r="Q178" s="204">
        <v>0.15826000000000001</v>
      </c>
      <c r="R178" s="204">
        <f>Q178*H178</f>
        <v>12.660800000000002</v>
      </c>
      <c r="S178" s="204">
        <v>0</v>
      </c>
      <c r="T178" s="205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6" t="s">
        <v>218</v>
      </c>
      <c r="AT178" s="206" t="s">
        <v>203</v>
      </c>
      <c r="AU178" s="206" t="s">
        <v>115</v>
      </c>
      <c r="AY178" s="15" t="s">
        <v>202</v>
      </c>
      <c r="BE178" s="207">
        <f>IF(N178="základná",J178,0)</f>
        <v>0</v>
      </c>
      <c r="BF178" s="207">
        <f>IF(N178="znížená",J178,0)</f>
        <v>0</v>
      </c>
      <c r="BG178" s="207">
        <f>IF(N178="zákl. prenesená",J178,0)</f>
        <v>0</v>
      </c>
      <c r="BH178" s="207">
        <f>IF(N178="zníž. prenesená",J178,0)</f>
        <v>0</v>
      </c>
      <c r="BI178" s="207">
        <f>IF(N178="nulová",J178,0)</f>
        <v>0</v>
      </c>
      <c r="BJ178" s="15" t="s">
        <v>115</v>
      </c>
      <c r="BK178" s="207">
        <f>ROUND(I178*H178,2)</f>
        <v>0</v>
      </c>
      <c r="BL178" s="15" t="s">
        <v>218</v>
      </c>
      <c r="BM178" s="206" t="s">
        <v>824</v>
      </c>
    </row>
    <row r="179" s="2" customFormat="1" ht="37.8" customHeight="1">
      <c r="A179" s="34"/>
      <c r="B179" s="160"/>
      <c r="C179" s="194" t="s">
        <v>440</v>
      </c>
      <c r="D179" s="194" t="s">
        <v>203</v>
      </c>
      <c r="E179" s="195" t="s">
        <v>732</v>
      </c>
      <c r="F179" s="196" t="s">
        <v>733</v>
      </c>
      <c r="G179" s="197" t="s">
        <v>268</v>
      </c>
      <c r="H179" s="198">
        <v>80</v>
      </c>
      <c r="I179" s="199"/>
      <c r="J179" s="200">
        <f>ROUND(I179*H179,2)</f>
        <v>0</v>
      </c>
      <c r="K179" s="201"/>
      <c r="L179" s="35"/>
      <c r="M179" s="202" t="s">
        <v>1</v>
      </c>
      <c r="N179" s="203" t="s">
        <v>41</v>
      </c>
      <c r="O179" s="78"/>
      <c r="P179" s="204">
        <f>O179*H179</f>
        <v>0</v>
      </c>
      <c r="Q179" s="204">
        <v>0.43097000000000002</v>
      </c>
      <c r="R179" s="204">
        <f>Q179*H179</f>
        <v>34.477600000000002</v>
      </c>
      <c r="S179" s="204">
        <v>0</v>
      </c>
      <c r="T179" s="20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6" t="s">
        <v>218</v>
      </c>
      <c r="AT179" s="206" t="s">
        <v>203</v>
      </c>
      <c r="AU179" s="206" t="s">
        <v>115</v>
      </c>
      <c r="AY179" s="15" t="s">
        <v>202</v>
      </c>
      <c r="BE179" s="207">
        <f>IF(N179="základná",J179,0)</f>
        <v>0</v>
      </c>
      <c r="BF179" s="207">
        <f>IF(N179="znížená",J179,0)</f>
        <v>0</v>
      </c>
      <c r="BG179" s="207">
        <f>IF(N179="zákl. prenesená",J179,0)</f>
        <v>0</v>
      </c>
      <c r="BH179" s="207">
        <f>IF(N179="zníž. prenesená",J179,0)</f>
        <v>0</v>
      </c>
      <c r="BI179" s="207">
        <f>IF(N179="nulová",J179,0)</f>
        <v>0</v>
      </c>
      <c r="BJ179" s="15" t="s">
        <v>115</v>
      </c>
      <c r="BK179" s="207">
        <f>ROUND(I179*H179,2)</f>
        <v>0</v>
      </c>
      <c r="BL179" s="15" t="s">
        <v>218</v>
      </c>
      <c r="BM179" s="206" t="s">
        <v>825</v>
      </c>
    </row>
    <row r="180" s="2" customFormat="1" ht="33" customHeight="1">
      <c r="A180" s="34"/>
      <c r="B180" s="160"/>
      <c r="C180" s="194" t="s">
        <v>444</v>
      </c>
      <c r="D180" s="194" t="s">
        <v>203</v>
      </c>
      <c r="E180" s="195" t="s">
        <v>633</v>
      </c>
      <c r="F180" s="196" t="s">
        <v>634</v>
      </c>
      <c r="G180" s="197" t="s">
        <v>268</v>
      </c>
      <c r="H180" s="198">
        <v>80</v>
      </c>
      <c r="I180" s="199"/>
      <c r="J180" s="200">
        <f>ROUND(I180*H180,2)</f>
        <v>0</v>
      </c>
      <c r="K180" s="201"/>
      <c r="L180" s="35"/>
      <c r="M180" s="202" t="s">
        <v>1</v>
      </c>
      <c r="N180" s="203" t="s">
        <v>41</v>
      </c>
      <c r="O180" s="78"/>
      <c r="P180" s="204">
        <f>O180*H180</f>
        <v>0</v>
      </c>
      <c r="Q180" s="204">
        <v>0.00060999999999999997</v>
      </c>
      <c r="R180" s="204">
        <f>Q180*H180</f>
        <v>0.048799999999999996</v>
      </c>
      <c r="S180" s="204">
        <v>0</v>
      </c>
      <c r="T180" s="205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6" t="s">
        <v>218</v>
      </c>
      <c r="AT180" s="206" t="s">
        <v>203</v>
      </c>
      <c r="AU180" s="206" t="s">
        <v>115</v>
      </c>
      <c r="AY180" s="15" t="s">
        <v>202</v>
      </c>
      <c r="BE180" s="207">
        <f>IF(N180="základná",J180,0)</f>
        <v>0</v>
      </c>
      <c r="BF180" s="207">
        <f>IF(N180="znížená",J180,0)</f>
        <v>0</v>
      </c>
      <c r="BG180" s="207">
        <f>IF(N180="zákl. prenesená",J180,0)</f>
        <v>0</v>
      </c>
      <c r="BH180" s="207">
        <f>IF(N180="zníž. prenesená",J180,0)</f>
        <v>0</v>
      </c>
      <c r="BI180" s="207">
        <f>IF(N180="nulová",J180,0)</f>
        <v>0</v>
      </c>
      <c r="BJ180" s="15" t="s">
        <v>115</v>
      </c>
      <c r="BK180" s="207">
        <f>ROUND(I180*H180,2)</f>
        <v>0</v>
      </c>
      <c r="BL180" s="15" t="s">
        <v>218</v>
      </c>
      <c r="BM180" s="206" t="s">
        <v>635</v>
      </c>
    </row>
    <row r="181" s="2" customFormat="1" ht="24.15" customHeight="1">
      <c r="A181" s="34"/>
      <c r="B181" s="160"/>
      <c r="C181" s="194" t="s">
        <v>448</v>
      </c>
      <c r="D181" s="194" t="s">
        <v>203</v>
      </c>
      <c r="E181" s="195" t="s">
        <v>740</v>
      </c>
      <c r="F181" s="196" t="s">
        <v>741</v>
      </c>
      <c r="G181" s="197" t="s">
        <v>268</v>
      </c>
      <c r="H181" s="198">
        <v>80</v>
      </c>
      <c r="I181" s="199"/>
      <c r="J181" s="200">
        <f>ROUND(I181*H181,2)</f>
        <v>0</v>
      </c>
      <c r="K181" s="201"/>
      <c r="L181" s="35"/>
      <c r="M181" s="202" t="s">
        <v>1</v>
      </c>
      <c r="N181" s="203" t="s">
        <v>41</v>
      </c>
      <c r="O181" s="78"/>
      <c r="P181" s="204">
        <f>O181*H181</f>
        <v>0</v>
      </c>
      <c r="Q181" s="204">
        <v>0.51199969999999995</v>
      </c>
      <c r="R181" s="204">
        <f>Q181*H181</f>
        <v>40.959975999999997</v>
      </c>
      <c r="S181" s="204">
        <v>0</v>
      </c>
      <c r="T181" s="205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6" t="s">
        <v>218</v>
      </c>
      <c r="AT181" s="206" t="s">
        <v>203</v>
      </c>
      <c r="AU181" s="206" t="s">
        <v>115</v>
      </c>
      <c r="AY181" s="15" t="s">
        <v>202</v>
      </c>
      <c r="BE181" s="207">
        <f>IF(N181="základná",J181,0)</f>
        <v>0</v>
      </c>
      <c r="BF181" s="207">
        <f>IF(N181="znížená",J181,0)</f>
        <v>0</v>
      </c>
      <c r="BG181" s="207">
        <f>IF(N181="zákl. prenesená",J181,0)</f>
        <v>0</v>
      </c>
      <c r="BH181" s="207">
        <f>IF(N181="zníž. prenesená",J181,0)</f>
        <v>0</v>
      </c>
      <c r="BI181" s="207">
        <f>IF(N181="nulová",J181,0)</f>
        <v>0</v>
      </c>
      <c r="BJ181" s="15" t="s">
        <v>115</v>
      </c>
      <c r="BK181" s="207">
        <f>ROUND(I181*H181,2)</f>
        <v>0</v>
      </c>
      <c r="BL181" s="15" t="s">
        <v>218</v>
      </c>
      <c r="BM181" s="206" t="s">
        <v>826</v>
      </c>
    </row>
    <row r="182" s="2" customFormat="1" ht="24.15" customHeight="1">
      <c r="A182" s="34"/>
      <c r="B182" s="160"/>
      <c r="C182" s="194" t="s">
        <v>452</v>
      </c>
      <c r="D182" s="194" t="s">
        <v>203</v>
      </c>
      <c r="E182" s="195" t="s">
        <v>641</v>
      </c>
      <c r="F182" s="196" t="s">
        <v>642</v>
      </c>
      <c r="G182" s="197" t="s">
        <v>268</v>
      </c>
      <c r="H182" s="198">
        <v>81.599999999999994</v>
      </c>
      <c r="I182" s="199"/>
      <c r="J182" s="200">
        <f>ROUND(I182*H182,2)</f>
        <v>0</v>
      </c>
      <c r="K182" s="201"/>
      <c r="L182" s="35"/>
      <c r="M182" s="202" t="s">
        <v>1</v>
      </c>
      <c r="N182" s="203" t="s">
        <v>41</v>
      </c>
      <c r="O182" s="78"/>
      <c r="P182" s="204">
        <f>O182*H182</f>
        <v>0</v>
      </c>
      <c r="Q182" s="204">
        <v>0.16849</v>
      </c>
      <c r="R182" s="204">
        <f>Q182*H182</f>
        <v>13.748783999999999</v>
      </c>
      <c r="S182" s="204">
        <v>0</v>
      </c>
      <c r="T182" s="205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6" t="s">
        <v>218</v>
      </c>
      <c r="AT182" s="206" t="s">
        <v>203</v>
      </c>
      <c r="AU182" s="206" t="s">
        <v>115</v>
      </c>
      <c r="AY182" s="15" t="s">
        <v>202</v>
      </c>
      <c r="BE182" s="207">
        <f>IF(N182="základná",J182,0)</f>
        <v>0</v>
      </c>
      <c r="BF182" s="207">
        <f>IF(N182="znížená",J182,0)</f>
        <v>0</v>
      </c>
      <c r="BG182" s="207">
        <f>IF(N182="zákl. prenesená",J182,0)</f>
        <v>0</v>
      </c>
      <c r="BH182" s="207">
        <f>IF(N182="zníž. prenesená",J182,0)</f>
        <v>0</v>
      </c>
      <c r="BI182" s="207">
        <f>IF(N182="nulová",J182,0)</f>
        <v>0</v>
      </c>
      <c r="BJ182" s="15" t="s">
        <v>115</v>
      </c>
      <c r="BK182" s="207">
        <f>ROUND(I182*H182,2)</f>
        <v>0</v>
      </c>
      <c r="BL182" s="15" t="s">
        <v>218</v>
      </c>
      <c r="BM182" s="206" t="s">
        <v>827</v>
      </c>
    </row>
    <row r="183" s="2" customFormat="1" ht="24.15" customHeight="1">
      <c r="A183" s="34"/>
      <c r="B183" s="160"/>
      <c r="C183" s="219" t="s">
        <v>457</v>
      </c>
      <c r="D183" s="219" t="s">
        <v>237</v>
      </c>
      <c r="E183" s="220" t="s">
        <v>744</v>
      </c>
      <c r="F183" s="221" t="s">
        <v>745</v>
      </c>
      <c r="G183" s="222" t="s">
        <v>268</v>
      </c>
      <c r="H183" s="223">
        <v>11.550000000000001</v>
      </c>
      <c r="I183" s="224"/>
      <c r="J183" s="225">
        <f>ROUND(I183*H183,2)</f>
        <v>0</v>
      </c>
      <c r="K183" s="226"/>
      <c r="L183" s="227"/>
      <c r="M183" s="228" t="s">
        <v>1</v>
      </c>
      <c r="N183" s="229" t="s">
        <v>41</v>
      </c>
      <c r="O183" s="78"/>
      <c r="P183" s="204">
        <f>O183*H183</f>
        <v>0</v>
      </c>
      <c r="Q183" s="204">
        <v>0.17999999999999999</v>
      </c>
      <c r="R183" s="204">
        <f>Q183*H183</f>
        <v>2.0790000000000002</v>
      </c>
      <c r="S183" s="204">
        <v>0</v>
      </c>
      <c r="T183" s="205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6" t="s">
        <v>241</v>
      </c>
      <c r="AT183" s="206" t="s">
        <v>237</v>
      </c>
      <c r="AU183" s="206" t="s">
        <v>115</v>
      </c>
      <c r="AY183" s="15" t="s">
        <v>202</v>
      </c>
      <c r="BE183" s="207">
        <f>IF(N183="základná",J183,0)</f>
        <v>0</v>
      </c>
      <c r="BF183" s="207">
        <f>IF(N183="znížená",J183,0)</f>
        <v>0</v>
      </c>
      <c r="BG183" s="207">
        <f>IF(N183="zákl. prenesená",J183,0)</f>
        <v>0</v>
      </c>
      <c r="BH183" s="207">
        <f>IF(N183="zníž. prenesená",J183,0)</f>
        <v>0</v>
      </c>
      <c r="BI183" s="207">
        <f>IF(N183="nulová",J183,0)</f>
        <v>0</v>
      </c>
      <c r="BJ183" s="15" t="s">
        <v>115</v>
      </c>
      <c r="BK183" s="207">
        <f>ROUND(I183*H183,2)</f>
        <v>0</v>
      </c>
      <c r="BL183" s="15" t="s">
        <v>218</v>
      </c>
      <c r="BM183" s="206" t="s">
        <v>828</v>
      </c>
    </row>
    <row r="184" s="11" customFormat="1" ht="22.8" customHeight="1">
      <c r="A184" s="11"/>
      <c r="B184" s="183"/>
      <c r="C184" s="11"/>
      <c r="D184" s="184" t="s">
        <v>74</v>
      </c>
      <c r="E184" s="217" t="s">
        <v>241</v>
      </c>
      <c r="F184" s="217" t="s">
        <v>456</v>
      </c>
      <c r="G184" s="11"/>
      <c r="H184" s="11"/>
      <c r="I184" s="186"/>
      <c r="J184" s="218">
        <f>BK184</f>
        <v>0</v>
      </c>
      <c r="K184" s="11"/>
      <c r="L184" s="183"/>
      <c r="M184" s="188"/>
      <c r="N184" s="189"/>
      <c r="O184" s="189"/>
      <c r="P184" s="190">
        <v>0</v>
      </c>
      <c r="Q184" s="189"/>
      <c r="R184" s="190">
        <v>0</v>
      </c>
      <c r="S184" s="189"/>
      <c r="T184" s="191">
        <v>0</v>
      </c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R184" s="184" t="s">
        <v>83</v>
      </c>
      <c r="AT184" s="192" t="s">
        <v>74</v>
      </c>
      <c r="AU184" s="192" t="s">
        <v>83</v>
      </c>
      <c r="AY184" s="184" t="s">
        <v>202</v>
      </c>
      <c r="BK184" s="193">
        <v>0</v>
      </c>
    </row>
    <row r="185" s="11" customFormat="1" ht="22.8" customHeight="1">
      <c r="A185" s="11"/>
      <c r="B185" s="183"/>
      <c r="C185" s="11"/>
      <c r="D185" s="184" t="s">
        <v>74</v>
      </c>
      <c r="E185" s="217" t="s">
        <v>260</v>
      </c>
      <c r="F185" s="217" t="s">
        <v>261</v>
      </c>
      <c r="G185" s="11"/>
      <c r="H185" s="11"/>
      <c r="I185" s="186"/>
      <c r="J185" s="218">
        <f>BK185</f>
        <v>0</v>
      </c>
      <c r="K185" s="11"/>
      <c r="L185" s="183"/>
      <c r="M185" s="188"/>
      <c r="N185" s="189"/>
      <c r="O185" s="189"/>
      <c r="P185" s="190">
        <f>SUM(P186:P204)</f>
        <v>0</v>
      </c>
      <c r="Q185" s="189"/>
      <c r="R185" s="190">
        <f>SUM(R186:R204)</f>
        <v>117.36728260000001</v>
      </c>
      <c r="S185" s="189"/>
      <c r="T185" s="191">
        <f>SUM(T186:T204)</f>
        <v>0</v>
      </c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R185" s="184" t="s">
        <v>83</v>
      </c>
      <c r="AT185" s="192" t="s">
        <v>74</v>
      </c>
      <c r="AU185" s="192" t="s">
        <v>83</v>
      </c>
      <c r="AY185" s="184" t="s">
        <v>202</v>
      </c>
      <c r="BK185" s="193">
        <f>SUM(BK186:BK204)</f>
        <v>0</v>
      </c>
    </row>
    <row r="186" s="2" customFormat="1" ht="16.5" customHeight="1">
      <c r="A186" s="34"/>
      <c r="B186" s="160"/>
      <c r="C186" s="219" t="s">
        <v>461</v>
      </c>
      <c r="D186" s="219" t="s">
        <v>237</v>
      </c>
      <c r="E186" s="220" t="s">
        <v>776</v>
      </c>
      <c r="F186" s="221" t="s">
        <v>829</v>
      </c>
      <c r="G186" s="222" t="s">
        <v>240</v>
      </c>
      <c r="H186" s="223">
        <v>42.420000000000002</v>
      </c>
      <c r="I186" s="224"/>
      <c r="J186" s="225">
        <f>ROUND(I186*H186,2)</f>
        <v>0</v>
      </c>
      <c r="K186" s="226"/>
      <c r="L186" s="227"/>
      <c r="M186" s="228" t="s">
        <v>1</v>
      </c>
      <c r="N186" s="229" t="s">
        <v>41</v>
      </c>
      <c r="O186" s="78"/>
      <c r="P186" s="204">
        <f>O186*H186</f>
        <v>0</v>
      </c>
      <c r="Q186" s="204">
        <v>0.081000000000000003</v>
      </c>
      <c r="R186" s="204">
        <f>Q186*H186</f>
        <v>3.4360200000000001</v>
      </c>
      <c r="S186" s="204">
        <v>0</v>
      </c>
      <c r="T186" s="205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6" t="s">
        <v>241</v>
      </c>
      <c r="AT186" s="206" t="s">
        <v>237</v>
      </c>
      <c r="AU186" s="206" t="s">
        <v>115</v>
      </c>
      <c r="AY186" s="15" t="s">
        <v>202</v>
      </c>
      <c r="BE186" s="207">
        <f>IF(N186="základná",J186,0)</f>
        <v>0</v>
      </c>
      <c r="BF186" s="207">
        <f>IF(N186="znížená",J186,0)</f>
        <v>0</v>
      </c>
      <c r="BG186" s="207">
        <f>IF(N186="zákl. prenesená",J186,0)</f>
        <v>0</v>
      </c>
      <c r="BH186" s="207">
        <f>IF(N186="zníž. prenesená",J186,0)</f>
        <v>0</v>
      </c>
      <c r="BI186" s="207">
        <f>IF(N186="nulová",J186,0)</f>
        <v>0</v>
      </c>
      <c r="BJ186" s="15" t="s">
        <v>115</v>
      </c>
      <c r="BK186" s="207">
        <f>ROUND(I186*H186,2)</f>
        <v>0</v>
      </c>
      <c r="BL186" s="15" t="s">
        <v>218</v>
      </c>
      <c r="BM186" s="206" t="s">
        <v>830</v>
      </c>
    </row>
    <row r="187" s="2" customFormat="1" ht="16.5" customHeight="1">
      <c r="A187" s="34"/>
      <c r="B187" s="160"/>
      <c r="C187" s="219" t="s">
        <v>465</v>
      </c>
      <c r="D187" s="219" t="s">
        <v>237</v>
      </c>
      <c r="E187" s="220" t="s">
        <v>653</v>
      </c>
      <c r="F187" s="221" t="s">
        <v>654</v>
      </c>
      <c r="G187" s="222" t="s">
        <v>240</v>
      </c>
      <c r="H187" s="223">
        <v>42.420000000000002</v>
      </c>
      <c r="I187" s="224"/>
      <c r="J187" s="225">
        <f>ROUND(I187*H187,2)</f>
        <v>0</v>
      </c>
      <c r="K187" s="226"/>
      <c r="L187" s="227"/>
      <c r="M187" s="228" t="s">
        <v>1</v>
      </c>
      <c r="N187" s="229" t="s">
        <v>41</v>
      </c>
      <c r="O187" s="78"/>
      <c r="P187" s="204">
        <f>O187*H187</f>
        <v>0</v>
      </c>
      <c r="Q187" s="204">
        <v>0.097000000000000003</v>
      </c>
      <c r="R187" s="204">
        <f>Q187*H187</f>
        <v>4.1147400000000003</v>
      </c>
      <c r="S187" s="204">
        <v>0</v>
      </c>
      <c r="T187" s="205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6" t="s">
        <v>241</v>
      </c>
      <c r="AT187" s="206" t="s">
        <v>237</v>
      </c>
      <c r="AU187" s="206" t="s">
        <v>115</v>
      </c>
      <c r="AY187" s="15" t="s">
        <v>202</v>
      </c>
      <c r="BE187" s="207">
        <f>IF(N187="základná",J187,0)</f>
        <v>0</v>
      </c>
      <c r="BF187" s="207">
        <f>IF(N187="znížená",J187,0)</f>
        <v>0</v>
      </c>
      <c r="BG187" s="207">
        <f>IF(N187="zákl. prenesená",J187,0)</f>
        <v>0</v>
      </c>
      <c r="BH187" s="207">
        <f>IF(N187="zníž. prenesená",J187,0)</f>
        <v>0</v>
      </c>
      <c r="BI187" s="207">
        <f>IF(N187="nulová",J187,0)</f>
        <v>0</v>
      </c>
      <c r="BJ187" s="15" t="s">
        <v>115</v>
      </c>
      <c r="BK187" s="207">
        <f>ROUND(I187*H187,2)</f>
        <v>0</v>
      </c>
      <c r="BL187" s="15" t="s">
        <v>218</v>
      </c>
      <c r="BM187" s="206" t="s">
        <v>655</v>
      </c>
    </row>
    <row r="188" s="2" customFormat="1" ht="16.5" customHeight="1">
      <c r="A188" s="34"/>
      <c r="B188" s="160"/>
      <c r="C188" s="219" t="s">
        <v>469</v>
      </c>
      <c r="D188" s="219" t="s">
        <v>237</v>
      </c>
      <c r="E188" s="220" t="s">
        <v>656</v>
      </c>
      <c r="F188" s="221" t="s">
        <v>831</v>
      </c>
      <c r="G188" s="222" t="s">
        <v>240</v>
      </c>
      <c r="H188" s="223">
        <v>183.81999999999999</v>
      </c>
      <c r="I188" s="224"/>
      <c r="J188" s="225">
        <f>ROUND(I188*H188,2)</f>
        <v>0</v>
      </c>
      <c r="K188" s="226"/>
      <c r="L188" s="227"/>
      <c r="M188" s="228" t="s">
        <v>1</v>
      </c>
      <c r="N188" s="229" t="s">
        <v>41</v>
      </c>
      <c r="O188" s="78"/>
      <c r="P188" s="204">
        <f>O188*H188</f>
        <v>0</v>
      </c>
      <c r="Q188" s="204">
        <v>0.049000000000000002</v>
      </c>
      <c r="R188" s="204">
        <f>Q188*H188</f>
        <v>9.00718</v>
      </c>
      <c r="S188" s="204">
        <v>0</v>
      </c>
      <c r="T188" s="205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6" t="s">
        <v>241</v>
      </c>
      <c r="AT188" s="206" t="s">
        <v>237</v>
      </c>
      <c r="AU188" s="206" t="s">
        <v>115</v>
      </c>
      <c r="AY188" s="15" t="s">
        <v>202</v>
      </c>
      <c r="BE188" s="207">
        <f>IF(N188="základná",J188,0)</f>
        <v>0</v>
      </c>
      <c r="BF188" s="207">
        <f>IF(N188="znížená",J188,0)</f>
        <v>0</v>
      </c>
      <c r="BG188" s="207">
        <f>IF(N188="zákl. prenesená",J188,0)</f>
        <v>0</v>
      </c>
      <c r="BH188" s="207">
        <f>IF(N188="zníž. prenesená",J188,0)</f>
        <v>0</v>
      </c>
      <c r="BI188" s="207">
        <f>IF(N188="nulová",J188,0)</f>
        <v>0</v>
      </c>
      <c r="BJ188" s="15" t="s">
        <v>115</v>
      </c>
      <c r="BK188" s="207">
        <f>ROUND(I188*H188,2)</f>
        <v>0</v>
      </c>
      <c r="BL188" s="15" t="s">
        <v>218</v>
      </c>
      <c r="BM188" s="206" t="s">
        <v>832</v>
      </c>
    </row>
    <row r="189" s="2" customFormat="1" ht="37.8" customHeight="1">
      <c r="A189" s="34"/>
      <c r="B189" s="160"/>
      <c r="C189" s="194" t="s">
        <v>473</v>
      </c>
      <c r="D189" s="194" t="s">
        <v>203</v>
      </c>
      <c r="E189" s="195" t="s">
        <v>490</v>
      </c>
      <c r="F189" s="196" t="s">
        <v>491</v>
      </c>
      <c r="G189" s="197" t="s">
        <v>272</v>
      </c>
      <c r="H189" s="198">
        <v>133</v>
      </c>
      <c r="I189" s="199"/>
      <c r="J189" s="200">
        <f>ROUND(I189*H189,2)</f>
        <v>0</v>
      </c>
      <c r="K189" s="201"/>
      <c r="L189" s="35"/>
      <c r="M189" s="202" t="s">
        <v>1</v>
      </c>
      <c r="N189" s="203" t="s">
        <v>41</v>
      </c>
      <c r="O189" s="78"/>
      <c r="P189" s="204">
        <f>O189*H189</f>
        <v>0</v>
      </c>
      <c r="Q189" s="204">
        <v>0.099250000000000005</v>
      </c>
      <c r="R189" s="204">
        <f>Q189*H189</f>
        <v>13.200250000000001</v>
      </c>
      <c r="S189" s="204">
        <v>0</v>
      </c>
      <c r="T189" s="205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6" t="s">
        <v>218</v>
      </c>
      <c r="AT189" s="206" t="s">
        <v>203</v>
      </c>
      <c r="AU189" s="206" t="s">
        <v>115</v>
      </c>
      <c r="AY189" s="15" t="s">
        <v>202</v>
      </c>
      <c r="BE189" s="207">
        <f>IF(N189="základná",J189,0)</f>
        <v>0</v>
      </c>
      <c r="BF189" s="207">
        <f>IF(N189="znížená",J189,0)</f>
        <v>0</v>
      </c>
      <c r="BG189" s="207">
        <f>IF(N189="zákl. prenesená",J189,0)</f>
        <v>0</v>
      </c>
      <c r="BH189" s="207">
        <f>IF(N189="zníž. prenesená",J189,0)</f>
        <v>0</v>
      </c>
      <c r="BI189" s="207">
        <f>IF(N189="nulová",J189,0)</f>
        <v>0</v>
      </c>
      <c r="BJ189" s="15" t="s">
        <v>115</v>
      </c>
      <c r="BK189" s="207">
        <f>ROUND(I189*H189,2)</f>
        <v>0</v>
      </c>
      <c r="BL189" s="15" t="s">
        <v>218</v>
      </c>
      <c r="BM189" s="206" t="s">
        <v>833</v>
      </c>
    </row>
    <row r="190" s="2" customFormat="1" ht="24.15" customHeight="1">
      <c r="A190" s="34"/>
      <c r="B190" s="160"/>
      <c r="C190" s="194" t="s">
        <v>477</v>
      </c>
      <c r="D190" s="194" t="s">
        <v>203</v>
      </c>
      <c r="E190" s="195" t="s">
        <v>748</v>
      </c>
      <c r="F190" s="196" t="s">
        <v>749</v>
      </c>
      <c r="G190" s="197" t="s">
        <v>272</v>
      </c>
      <c r="H190" s="198">
        <v>19</v>
      </c>
      <c r="I190" s="199"/>
      <c r="J190" s="200">
        <f>ROUND(I190*H190,2)</f>
        <v>0</v>
      </c>
      <c r="K190" s="201"/>
      <c r="L190" s="35"/>
      <c r="M190" s="202" t="s">
        <v>1</v>
      </c>
      <c r="N190" s="203" t="s">
        <v>41</v>
      </c>
      <c r="O190" s="78"/>
      <c r="P190" s="204">
        <f>O190*H190</f>
        <v>0</v>
      </c>
      <c r="Q190" s="204">
        <v>0.25852999999999998</v>
      </c>
      <c r="R190" s="204">
        <f>Q190*H190</f>
        <v>4.9120699999999999</v>
      </c>
      <c r="S190" s="204">
        <v>0</v>
      </c>
      <c r="T190" s="205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6" t="s">
        <v>218</v>
      </c>
      <c r="AT190" s="206" t="s">
        <v>203</v>
      </c>
      <c r="AU190" s="206" t="s">
        <v>115</v>
      </c>
      <c r="AY190" s="15" t="s">
        <v>202</v>
      </c>
      <c r="BE190" s="207">
        <f>IF(N190="základná",J190,0)</f>
        <v>0</v>
      </c>
      <c r="BF190" s="207">
        <f>IF(N190="znížená",J190,0)</f>
        <v>0</v>
      </c>
      <c r="BG190" s="207">
        <f>IF(N190="zákl. prenesená",J190,0)</f>
        <v>0</v>
      </c>
      <c r="BH190" s="207">
        <f>IF(N190="zníž. prenesená",J190,0)</f>
        <v>0</v>
      </c>
      <c r="BI190" s="207">
        <f>IF(N190="nulová",J190,0)</f>
        <v>0</v>
      </c>
      <c r="BJ190" s="15" t="s">
        <v>115</v>
      </c>
      <c r="BK190" s="207">
        <f>ROUND(I190*H190,2)</f>
        <v>0</v>
      </c>
      <c r="BL190" s="15" t="s">
        <v>218</v>
      </c>
      <c r="BM190" s="206" t="s">
        <v>834</v>
      </c>
    </row>
    <row r="191" s="2" customFormat="1" ht="16.5" customHeight="1">
      <c r="A191" s="34"/>
      <c r="B191" s="160"/>
      <c r="C191" s="194" t="s">
        <v>481</v>
      </c>
      <c r="D191" s="194" t="s">
        <v>203</v>
      </c>
      <c r="E191" s="195" t="s">
        <v>835</v>
      </c>
      <c r="F191" s="196" t="s">
        <v>836</v>
      </c>
      <c r="G191" s="197" t="s">
        <v>272</v>
      </c>
      <c r="H191" s="198">
        <v>20</v>
      </c>
      <c r="I191" s="199"/>
      <c r="J191" s="200">
        <f>ROUND(I191*H191,2)</f>
        <v>0</v>
      </c>
      <c r="K191" s="201"/>
      <c r="L191" s="35"/>
      <c r="M191" s="202" t="s">
        <v>1</v>
      </c>
      <c r="N191" s="203" t="s">
        <v>41</v>
      </c>
      <c r="O191" s="78"/>
      <c r="P191" s="204">
        <f>O191*H191</f>
        <v>0</v>
      </c>
      <c r="Q191" s="204">
        <v>0.71908000000000005</v>
      </c>
      <c r="R191" s="204">
        <f>Q191*H191</f>
        <v>14.381600000000001</v>
      </c>
      <c r="S191" s="204">
        <v>0</v>
      </c>
      <c r="T191" s="205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6" t="s">
        <v>218</v>
      </c>
      <c r="AT191" s="206" t="s">
        <v>203</v>
      </c>
      <c r="AU191" s="206" t="s">
        <v>115</v>
      </c>
      <c r="AY191" s="15" t="s">
        <v>202</v>
      </c>
      <c r="BE191" s="207">
        <f>IF(N191="základná",J191,0)</f>
        <v>0</v>
      </c>
      <c r="BF191" s="207">
        <f>IF(N191="znížená",J191,0)</f>
        <v>0</v>
      </c>
      <c r="BG191" s="207">
        <f>IF(N191="zákl. prenesená",J191,0)</f>
        <v>0</v>
      </c>
      <c r="BH191" s="207">
        <f>IF(N191="zníž. prenesená",J191,0)</f>
        <v>0</v>
      </c>
      <c r="BI191" s="207">
        <f>IF(N191="nulová",J191,0)</f>
        <v>0</v>
      </c>
      <c r="BJ191" s="15" t="s">
        <v>115</v>
      </c>
      <c r="BK191" s="207">
        <f>ROUND(I191*H191,2)</f>
        <v>0</v>
      </c>
      <c r="BL191" s="15" t="s">
        <v>218</v>
      </c>
      <c r="BM191" s="206" t="s">
        <v>837</v>
      </c>
    </row>
    <row r="192" s="2" customFormat="1" ht="16.5" customHeight="1">
      <c r="A192" s="34"/>
      <c r="B192" s="160"/>
      <c r="C192" s="219" t="s">
        <v>485</v>
      </c>
      <c r="D192" s="219" t="s">
        <v>237</v>
      </c>
      <c r="E192" s="220" t="s">
        <v>838</v>
      </c>
      <c r="F192" s="221" t="s">
        <v>839</v>
      </c>
      <c r="G192" s="222" t="s">
        <v>240</v>
      </c>
      <c r="H192" s="223">
        <v>20</v>
      </c>
      <c r="I192" s="224"/>
      <c r="J192" s="225">
        <f>ROUND(I192*H192,2)</f>
        <v>0</v>
      </c>
      <c r="K192" s="226"/>
      <c r="L192" s="227"/>
      <c r="M192" s="228" t="s">
        <v>1</v>
      </c>
      <c r="N192" s="229" t="s">
        <v>41</v>
      </c>
      <c r="O192" s="78"/>
      <c r="P192" s="204">
        <f>O192*H192</f>
        <v>0</v>
      </c>
      <c r="Q192" s="204">
        <v>0.11</v>
      </c>
      <c r="R192" s="204">
        <f>Q192*H192</f>
        <v>2.2000000000000002</v>
      </c>
      <c r="S192" s="204">
        <v>0</v>
      </c>
      <c r="T192" s="205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6" t="s">
        <v>241</v>
      </c>
      <c r="AT192" s="206" t="s">
        <v>237</v>
      </c>
      <c r="AU192" s="206" t="s">
        <v>115</v>
      </c>
      <c r="AY192" s="15" t="s">
        <v>202</v>
      </c>
      <c r="BE192" s="207">
        <f>IF(N192="základná",J192,0)</f>
        <v>0</v>
      </c>
      <c r="BF192" s="207">
        <f>IF(N192="znížená",J192,0)</f>
        <v>0</v>
      </c>
      <c r="BG192" s="207">
        <f>IF(N192="zákl. prenesená",J192,0)</f>
        <v>0</v>
      </c>
      <c r="BH192" s="207">
        <f>IF(N192="zníž. prenesená",J192,0)</f>
        <v>0</v>
      </c>
      <c r="BI192" s="207">
        <f>IF(N192="nulová",J192,0)</f>
        <v>0</v>
      </c>
      <c r="BJ192" s="15" t="s">
        <v>115</v>
      </c>
      <c r="BK192" s="207">
        <f>ROUND(I192*H192,2)</f>
        <v>0</v>
      </c>
      <c r="BL192" s="15" t="s">
        <v>218</v>
      </c>
      <c r="BM192" s="206" t="s">
        <v>840</v>
      </c>
    </row>
    <row r="193" s="2" customFormat="1" ht="24.15" customHeight="1">
      <c r="A193" s="34"/>
      <c r="B193" s="160"/>
      <c r="C193" s="194" t="s">
        <v>489</v>
      </c>
      <c r="D193" s="194" t="s">
        <v>203</v>
      </c>
      <c r="E193" s="195" t="s">
        <v>754</v>
      </c>
      <c r="F193" s="196" t="s">
        <v>755</v>
      </c>
      <c r="G193" s="197" t="s">
        <v>272</v>
      </c>
      <c r="H193" s="198">
        <v>42.420000000000002</v>
      </c>
      <c r="I193" s="199"/>
      <c r="J193" s="200">
        <f>ROUND(I193*H193,2)</f>
        <v>0</v>
      </c>
      <c r="K193" s="201"/>
      <c r="L193" s="35"/>
      <c r="M193" s="202" t="s">
        <v>1</v>
      </c>
      <c r="N193" s="203" t="s">
        <v>41</v>
      </c>
      <c r="O193" s="78"/>
      <c r="P193" s="204">
        <f>O193*H193</f>
        <v>0</v>
      </c>
      <c r="Q193" s="204">
        <v>0.13553000000000001</v>
      </c>
      <c r="R193" s="204">
        <f>Q193*H193</f>
        <v>5.749182600000001</v>
      </c>
      <c r="S193" s="204">
        <v>0</v>
      </c>
      <c r="T193" s="205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6" t="s">
        <v>218</v>
      </c>
      <c r="AT193" s="206" t="s">
        <v>203</v>
      </c>
      <c r="AU193" s="206" t="s">
        <v>115</v>
      </c>
      <c r="AY193" s="15" t="s">
        <v>202</v>
      </c>
      <c r="BE193" s="207">
        <f>IF(N193="základná",J193,0)</f>
        <v>0</v>
      </c>
      <c r="BF193" s="207">
        <f>IF(N193="znížená",J193,0)</f>
        <v>0</v>
      </c>
      <c r="BG193" s="207">
        <f>IF(N193="zákl. prenesená",J193,0)</f>
        <v>0</v>
      </c>
      <c r="BH193" s="207">
        <f>IF(N193="zníž. prenesená",J193,0)</f>
        <v>0</v>
      </c>
      <c r="BI193" s="207">
        <f>IF(N193="nulová",J193,0)</f>
        <v>0</v>
      </c>
      <c r="BJ193" s="15" t="s">
        <v>115</v>
      </c>
      <c r="BK193" s="207">
        <f>ROUND(I193*H193,2)</f>
        <v>0</v>
      </c>
      <c r="BL193" s="15" t="s">
        <v>218</v>
      </c>
      <c r="BM193" s="206" t="s">
        <v>841</v>
      </c>
    </row>
    <row r="194" s="2" customFormat="1" ht="24.15" customHeight="1">
      <c r="A194" s="34"/>
      <c r="B194" s="160"/>
      <c r="C194" s="194" t="s">
        <v>493</v>
      </c>
      <c r="D194" s="194" t="s">
        <v>203</v>
      </c>
      <c r="E194" s="195" t="s">
        <v>757</v>
      </c>
      <c r="F194" s="196" t="s">
        <v>758</v>
      </c>
      <c r="G194" s="197" t="s">
        <v>362</v>
      </c>
      <c r="H194" s="198">
        <v>15.24</v>
      </c>
      <c r="I194" s="199"/>
      <c r="J194" s="200">
        <f>ROUND(I194*H194,2)</f>
        <v>0</v>
      </c>
      <c r="K194" s="201"/>
      <c r="L194" s="35"/>
      <c r="M194" s="202" t="s">
        <v>1</v>
      </c>
      <c r="N194" s="203" t="s">
        <v>41</v>
      </c>
      <c r="O194" s="78"/>
      <c r="P194" s="204">
        <f>O194*H194</f>
        <v>0</v>
      </c>
      <c r="Q194" s="204">
        <v>1.8</v>
      </c>
      <c r="R194" s="204">
        <f>Q194*H194</f>
        <v>27.432000000000002</v>
      </c>
      <c r="S194" s="204">
        <v>0</v>
      </c>
      <c r="T194" s="205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6" t="s">
        <v>218</v>
      </c>
      <c r="AT194" s="206" t="s">
        <v>203</v>
      </c>
      <c r="AU194" s="206" t="s">
        <v>115</v>
      </c>
      <c r="AY194" s="15" t="s">
        <v>202</v>
      </c>
      <c r="BE194" s="207">
        <f>IF(N194="základná",J194,0)</f>
        <v>0</v>
      </c>
      <c r="BF194" s="207">
        <f>IF(N194="znížená",J194,0)</f>
        <v>0</v>
      </c>
      <c r="BG194" s="207">
        <f>IF(N194="zákl. prenesená",J194,0)</f>
        <v>0</v>
      </c>
      <c r="BH194" s="207">
        <f>IF(N194="zníž. prenesená",J194,0)</f>
        <v>0</v>
      </c>
      <c r="BI194" s="207">
        <f>IF(N194="nulová",J194,0)</f>
        <v>0</v>
      </c>
      <c r="BJ194" s="15" t="s">
        <v>115</v>
      </c>
      <c r="BK194" s="207">
        <f>ROUND(I194*H194,2)</f>
        <v>0</v>
      </c>
      <c r="BL194" s="15" t="s">
        <v>218</v>
      </c>
      <c r="BM194" s="206" t="s">
        <v>842</v>
      </c>
    </row>
    <row r="195" s="2" customFormat="1" ht="24.15" customHeight="1">
      <c r="A195" s="34"/>
      <c r="B195" s="160"/>
      <c r="C195" s="194" t="s">
        <v>497</v>
      </c>
      <c r="D195" s="194" t="s">
        <v>203</v>
      </c>
      <c r="E195" s="195" t="s">
        <v>662</v>
      </c>
      <c r="F195" s="196" t="s">
        <v>843</v>
      </c>
      <c r="G195" s="197" t="s">
        <v>362</v>
      </c>
      <c r="H195" s="198">
        <v>14.85</v>
      </c>
      <c r="I195" s="199"/>
      <c r="J195" s="200">
        <f>ROUND(I195*H195,2)</f>
        <v>0</v>
      </c>
      <c r="K195" s="201"/>
      <c r="L195" s="35"/>
      <c r="M195" s="202" t="s">
        <v>1</v>
      </c>
      <c r="N195" s="203" t="s">
        <v>41</v>
      </c>
      <c r="O195" s="78"/>
      <c r="P195" s="204">
        <f>O195*H195</f>
        <v>0</v>
      </c>
      <c r="Q195" s="204">
        <v>1.8</v>
      </c>
      <c r="R195" s="204">
        <f>Q195*H195</f>
        <v>26.73</v>
      </c>
      <c r="S195" s="204">
        <v>0</v>
      </c>
      <c r="T195" s="205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6" t="s">
        <v>218</v>
      </c>
      <c r="AT195" s="206" t="s">
        <v>203</v>
      </c>
      <c r="AU195" s="206" t="s">
        <v>115</v>
      </c>
      <c r="AY195" s="15" t="s">
        <v>202</v>
      </c>
      <c r="BE195" s="207">
        <f>IF(N195="základná",J195,0)</f>
        <v>0</v>
      </c>
      <c r="BF195" s="207">
        <f>IF(N195="znížená",J195,0)</f>
        <v>0</v>
      </c>
      <c r="BG195" s="207">
        <f>IF(N195="zákl. prenesená",J195,0)</f>
        <v>0</v>
      </c>
      <c r="BH195" s="207">
        <f>IF(N195="zníž. prenesená",J195,0)</f>
        <v>0</v>
      </c>
      <c r="BI195" s="207">
        <f>IF(N195="nulová",J195,0)</f>
        <v>0</v>
      </c>
      <c r="BJ195" s="15" t="s">
        <v>115</v>
      </c>
      <c r="BK195" s="207">
        <f>ROUND(I195*H195,2)</f>
        <v>0</v>
      </c>
      <c r="BL195" s="15" t="s">
        <v>218</v>
      </c>
      <c r="BM195" s="206" t="s">
        <v>844</v>
      </c>
    </row>
    <row r="196" s="2" customFormat="1" ht="21.75" customHeight="1">
      <c r="A196" s="34"/>
      <c r="B196" s="160"/>
      <c r="C196" s="219" t="s">
        <v>501</v>
      </c>
      <c r="D196" s="219" t="s">
        <v>237</v>
      </c>
      <c r="E196" s="220" t="s">
        <v>751</v>
      </c>
      <c r="F196" s="221" t="s">
        <v>752</v>
      </c>
      <c r="G196" s="222" t="s">
        <v>272</v>
      </c>
      <c r="H196" s="223">
        <v>19.57</v>
      </c>
      <c r="I196" s="224"/>
      <c r="J196" s="225">
        <f>ROUND(I196*H196,2)</f>
        <v>0</v>
      </c>
      <c r="K196" s="226"/>
      <c r="L196" s="227"/>
      <c r="M196" s="228" t="s">
        <v>1</v>
      </c>
      <c r="N196" s="229" t="s">
        <v>41</v>
      </c>
      <c r="O196" s="78"/>
      <c r="P196" s="204">
        <f>O196*H196</f>
        <v>0</v>
      </c>
      <c r="Q196" s="204">
        <v>0.14999999999999999</v>
      </c>
      <c r="R196" s="204">
        <f>Q196*H196</f>
        <v>2.9354999999999998</v>
      </c>
      <c r="S196" s="204">
        <v>0</v>
      </c>
      <c r="T196" s="205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6" t="s">
        <v>241</v>
      </c>
      <c r="AT196" s="206" t="s">
        <v>237</v>
      </c>
      <c r="AU196" s="206" t="s">
        <v>115</v>
      </c>
      <c r="AY196" s="15" t="s">
        <v>202</v>
      </c>
      <c r="BE196" s="207">
        <f>IF(N196="základná",J196,0)</f>
        <v>0</v>
      </c>
      <c r="BF196" s="207">
        <f>IF(N196="znížená",J196,0)</f>
        <v>0</v>
      </c>
      <c r="BG196" s="207">
        <f>IF(N196="zákl. prenesená",J196,0)</f>
        <v>0</v>
      </c>
      <c r="BH196" s="207">
        <f>IF(N196="zníž. prenesená",J196,0)</f>
        <v>0</v>
      </c>
      <c r="BI196" s="207">
        <f>IF(N196="nulová",J196,0)</f>
        <v>0</v>
      </c>
      <c r="BJ196" s="15" t="s">
        <v>115</v>
      </c>
      <c r="BK196" s="207">
        <f>ROUND(I196*H196,2)</f>
        <v>0</v>
      </c>
      <c r="BL196" s="15" t="s">
        <v>218</v>
      </c>
      <c r="BM196" s="206" t="s">
        <v>845</v>
      </c>
    </row>
    <row r="197" s="2" customFormat="1" ht="37.8" customHeight="1">
      <c r="A197" s="34"/>
      <c r="B197" s="160"/>
      <c r="C197" s="194" t="s">
        <v>505</v>
      </c>
      <c r="D197" s="194" t="s">
        <v>203</v>
      </c>
      <c r="E197" s="195" t="s">
        <v>760</v>
      </c>
      <c r="F197" s="196" t="s">
        <v>761</v>
      </c>
      <c r="G197" s="197" t="s">
        <v>268</v>
      </c>
      <c r="H197" s="198">
        <v>80</v>
      </c>
      <c r="I197" s="199"/>
      <c r="J197" s="200">
        <f>ROUND(I197*H197,2)</f>
        <v>0</v>
      </c>
      <c r="K197" s="201"/>
      <c r="L197" s="35"/>
      <c r="M197" s="202" t="s">
        <v>1</v>
      </c>
      <c r="N197" s="203" t="s">
        <v>41</v>
      </c>
      <c r="O197" s="78"/>
      <c r="P197" s="204">
        <f>O197*H197</f>
        <v>0</v>
      </c>
      <c r="Q197" s="204">
        <v>0.0015</v>
      </c>
      <c r="R197" s="204">
        <f>Q197*H197</f>
        <v>0.12</v>
      </c>
      <c r="S197" s="204">
        <v>0</v>
      </c>
      <c r="T197" s="205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6" t="s">
        <v>218</v>
      </c>
      <c r="AT197" s="206" t="s">
        <v>203</v>
      </c>
      <c r="AU197" s="206" t="s">
        <v>115</v>
      </c>
      <c r="AY197" s="15" t="s">
        <v>202</v>
      </c>
      <c r="BE197" s="207">
        <f>IF(N197="základná",J197,0)</f>
        <v>0</v>
      </c>
      <c r="BF197" s="207">
        <f>IF(N197="znížená",J197,0)</f>
        <v>0</v>
      </c>
      <c r="BG197" s="207">
        <f>IF(N197="zákl. prenesená",J197,0)</f>
        <v>0</v>
      </c>
      <c r="BH197" s="207">
        <f>IF(N197="zníž. prenesená",J197,0)</f>
        <v>0</v>
      </c>
      <c r="BI197" s="207">
        <f>IF(N197="nulová",J197,0)</f>
        <v>0</v>
      </c>
      <c r="BJ197" s="15" t="s">
        <v>115</v>
      </c>
      <c r="BK197" s="207">
        <f>ROUND(I197*H197,2)</f>
        <v>0</v>
      </c>
      <c r="BL197" s="15" t="s">
        <v>218</v>
      </c>
      <c r="BM197" s="206" t="s">
        <v>846</v>
      </c>
    </row>
    <row r="198" s="2" customFormat="1" ht="24.15" customHeight="1">
      <c r="A198" s="34"/>
      <c r="B198" s="160"/>
      <c r="C198" s="219" t="s">
        <v>509</v>
      </c>
      <c r="D198" s="219" t="s">
        <v>237</v>
      </c>
      <c r="E198" s="220" t="s">
        <v>763</v>
      </c>
      <c r="F198" s="221" t="s">
        <v>764</v>
      </c>
      <c r="G198" s="222" t="s">
        <v>268</v>
      </c>
      <c r="H198" s="223">
        <v>92</v>
      </c>
      <c r="I198" s="224"/>
      <c r="J198" s="225">
        <f>ROUND(I198*H198,2)</f>
        <v>0</v>
      </c>
      <c r="K198" s="226"/>
      <c r="L198" s="227"/>
      <c r="M198" s="228" t="s">
        <v>1</v>
      </c>
      <c r="N198" s="229" t="s">
        <v>41</v>
      </c>
      <c r="O198" s="78"/>
      <c r="P198" s="204">
        <f>O198*H198</f>
        <v>0</v>
      </c>
      <c r="Q198" s="204">
        <v>0.00020000000000000001</v>
      </c>
      <c r="R198" s="204">
        <f>Q198*H198</f>
        <v>0.0184</v>
      </c>
      <c r="S198" s="204">
        <v>0</v>
      </c>
      <c r="T198" s="205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6" t="s">
        <v>241</v>
      </c>
      <c r="AT198" s="206" t="s">
        <v>237</v>
      </c>
      <c r="AU198" s="206" t="s">
        <v>115</v>
      </c>
      <c r="AY198" s="15" t="s">
        <v>202</v>
      </c>
      <c r="BE198" s="207">
        <f>IF(N198="základná",J198,0)</f>
        <v>0</v>
      </c>
      <c r="BF198" s="207">
        <f>IF(N198="znížená",J198,0)</f>
        <v>0</v>
      </c>
      <c r="BG198" s="207">
        <f>IF(N198="zákl. prenesená",J198,0)</f>
        <v>0</v>
      </c>
      <c r="BH198" s="207">
        <f>IF(N198="zníž. prenesená",J198,0)</f>
        <v>0</v>
      </c>
      <c r="BI198" s="207">
        <f>IF(N198="nulová",J198,0)</f>
        <v>0</v>
      </c>
      <c r="BJ198" s="15" t="s">
        <v>115</v>
      </c>
      <c r="BK198" s="207">
        <f>ROUND(I198*H198,2)</f>
        <v>0</v>
      </c>
      <c r="BL198" s="15" t="s">
        <v>218</v>
      </c>
      <c r="BM198" s="206" t="s">
        <v>847</v>
      </c>
    </row>
    <row r="199" s="2" customFormat="1" ht="24.15" customHeight="1">
      <c r="A199" s="34"/>
      <c r="B199" s="160"/>
      <c r="C199" s="194" t="s">
        <v>513</v>
      </c>
      <c r="D199" s="194" t="s">
        <v>203</v>
      </c>
      <c r="E199" s="195" t="s">
        <v>665</v>
      </c>
      <c r="F199" s="196" t="s">
        <v>666</v>
      </c>
      <c r="G199" s="197" t="s">
        <v>272</v>
      </c>
      <c r="H199" s="198">
        <v>62</v>
      </c>
      <c r="I199" s="199"/>
      <c r="J199" s="200">
        <f>ROUND(I199*H199,2)</f>
        <v>0</v>
      </c>
      <c r="K199" s="201"/>
      <c r="L199" s="35"/>
      <c r="M199" s="202" t="s">
        <v>1</v>
      </c>
      <c r="N199" s="203" t="s">
        <v>41</v>
      </c>
      <c r="O199" s="78"/>
      <c r="P199" s="204">
        <f>O199*H199</f>
        <v>0</v>
      </c>
      <c r="Q199" s="204">
        <v>6.9999999999999994E-05</v>
      </c>
      <c r="R199" s="204">
        <f>Q199*H199</f>
        <v>0.0043399999999999992</v>
      </c>
      <c r="S199" s="204">
        <v>0</v>
      </c>
      <c r="T199" s="205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6" t="s">
        <v>218</v>
      </c>
      <c r="AT199" s="206" t="s">
        <v>203</v>
      </c>
      <c r="AU199" s="206" t="s">
        <v>115</v>
      </c>
      <c r="AY199" s="15" t="s">
        <v>202</v>
      </c>
      <c r="BE199" s="207">
        <f>IF(N199="základná",J199,0)</f>
        <v>0</v>
      </c>
      <c r="BF199" s="207">
        <f>IF(N199="znížená",J199,0)</f>
        <v>0</v>
      </c>
      <c r="BG199" s="207">
        <f>IF(N199="zákl. prenesená",J199,0)</f>
        <v>0</v>
      </c>
      <c r="BH199" s="207">
        <f>IF(N199="zníž. prenesená",J199,0)</f>
        <v>0</v>
      </c>
      <c r="BI199" s="207">
        <f>IF(N199="nulová",J199,0)</f>
        <v>0</v>
      </c>
      <c r="BJ199" s="15" t="s">
        <v>115</v>
      </c>
      <c r="BK199" s="207">
        <f>ROUND(I199*H199,2)</f>
        <v>0</v>
      </c>
      <c r="BL199" s="15" t="s">
        <v>218</v>
      </c>
      <c r="BM199" s="206" t="s">
        <v>667</v>
      </c>
    </row>
    <row r="200" s="2" customFormat="1" ht="16.5" customHeight="1">
      <c r="A200" s="34"/>
      <c r="B200" s="160"/>
      <c r="C200" s="219" t="s">
        <v>517</v>
      </c>
      <c r="D200" s="219" t="s">
        <v>237</v>
      </c>
      <c r="E200" s="220" t="s">
        <v>668</v>
      </c>
      <c r="F200" s="221" t="s">
        <v>669</v>
      </c>
      <c r="G200" s="222" t="s">
        <v>384</v>
      </c>
      <c r="H200" s="223">
        <v>3.1259999999999999</v>
      </c>
      <c r="I200" s="224"/>
      <c r="J200" s="225">
        <f>ROUND(I200*H200,2)</f>
        <v>0</v>
      </c>
      <c r="K200" s="226"/>
      <c r="L200" s="227"/>
      <c r="M200" s="228" t="s">
        <v>1</v>
      </c>
      <c r="N200" s="229" t="s">
        <v>41</v>
      </c>
      <c r="O200" s="78"/>
      <c r="P200" s="204">
        <f>O200*H200</f>
        <v>0</v>
      </c>
      <c r="Q200" s="204">
        <v>1</v>
      </c>
      <c r="R200" s="204">
        <f>Q200*H200</f>
        <v>3.1259999999999999</v>
      </c>
      <c r="S200" s="204">
        <v>0</v>
      </c>
      <c r="T200" s="205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206" t="s">
        <v>241</v>
      </c>
      <c r="AT200" s="206" t="s">
        <v>237</v>
      </c>
      <c r="AU200" s="206" t="s">
        <v>115</v>
      </c>
      <c r="AY200" s="15" t="s">
        <v>202</v>
      </c>
      <c r="BE200" s="207">
        <f>IF(N200="základná",J200,0)</f>
        <v>0</v>
      </c>
      <c r="BF200" s="207">
        <f>IF(N200="znížená",J200,0)</f>
        <v>0</v>
      </c>
      <c r="BG200" s="207">
        <f>IF(N200="zákl. prenesená",J200,0)</f>
        <v>0</v>
      </c>
      <c r="BH200" s="207">
        <f>IF(N200="zníž. prenesená",J200,0)</f>
        <v>0</v>
      </c>
      <c r="BI200" s="207">
        <f>IF(N200="nulová",J200,0)</f>
        <v>0</v>
      </c>
      <c r="BJ200" s="15" t="s">
        <v>115</v>
      </c>
      <c r="BK200" s="207">
        <f>ROUND(I200*H200,2)</f>
        <v>0</v>
      </c>
      <c r="BL200" s="15" t="s">
        <v>218</v>
      </c>
      <c r="BM200" s="206" t="s">
        <v>670</v>
      </c>
    </row>
    <row r="201" s="2" customFormat="1" ht="33" customHeight="1">
      <c r="A201" s="34"/>
      <c r="B201" s="160"/>
      <c r="C201" s="194" t="s">
        <v>521</v>
      </c>
      <c r="D201" s="194" t="s">
        <v>203</v>
      </c>
      <c r="E201" s="195" t="s">
        <v>673</v>
      </c>
      <c r="F201" s="196" t="s">
        <v>674</v>
      </c>
      <c r="G201" s="197" t="s">
        <v>384</v>
      </c>
      <c r="H201" s="198">
        <v>225.67400000000001</v>
      </c>
      <c r="I201" s="199"/>
      <c r="J201" s="200">
        <f>ROUND(I201*H201,2)</f>
        <v>0</v>
      </c>
      <c r="K201" s="201"/>
      <c r="L201" s="35"/>
      <c r="M201" s="202" t="s">
        <v>1</v>
      </c>
      <c r="N201" s="203" t="s">
        <v>41</v>
      </c>
      <c r="O201" s="78"/>
      <c r="P201" s="204">
        <f>O201*H201</f>
        <v>0</v>
      </c>
      <c r="Q201" s="204">
        <v>0</v>
      </c>
      <c r="R201" s="204">
        <f>Q201*H201</f>
        <v>0</v>
      </c>
      <c r="S201" s="204">
        <v>0</v>
      </c>
      <c r="T201" s="205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6" t="s">
        <v>218</v>
      </c>
      <c r="AT201" s="206" t="s">
        <v>203</v>
      </c>
      <c r="AU201" s="206" t="s">
        <v>115</v>
      </c>
      <c r="AY201" s="15" t="s">
        <v>202</v>
      </c>
      <c r="BE201" s="207">
        <f>IF(N201="základná",J201,0)</f>
        <v>0</v>
      </c>
      <c r="BF201" s="207">
        <f>IF(N201="znížená",J201,0)</f>
        <v>0</v>
      </c>
      <c r="BG201" s="207">
        <f>IF(N201="zákl. prenesená",J201,0)</f>
        <v>0</v>
      </c>
      <c r="BH201" s="207">
        <f>IF(N201="zníž. prenesená",J201,0)</f>
        <v>0</v>
      </c>
      <c r="BI201" s="207">
        <f>IF(N201="nulová",J201,0)</f>
        <v>0</v>
      </c>
      <c r="BJ201" s="15" t="s">
        <v>115</v>
      </c>
      <c r="BK201" s="207">
        <f>ROUND(I201*H201,2)</f>
        <v>0</v>
      </c>
      <c r="BL201" s="15" t="s">
        <v>218</v>
      </c>
      <c r="BM201" s="206" t="s">
        <v>675</v>
      </c>
    </row>
    <row r="202" s="2" customFormat="1" ht="24.15" customHeight="1">
      <c r="A202" s="34"/>
      <c r="B202" s="160"/>
      <c r="C202" s="194" t="s">
        <v>525</v>
      </c>
      <c r="D202" s="194" t="s">
        <v>203</v>
      </c>
      <c r="E202" s="195" t="s">
        <v>676</v>
      </c>
      <c r="F202" s="196" t="s">
        <v>677</v>
      </c>
      <c r="G202" s="197" t="s">
        <v>384</v>
      </c>
      <c r="H202" s="198">
        <v>1128.3699999999999</v>
      </c>
      <c r="I202" s="199"/>
      <c r="J202" s="200">
        <f>ROUND(I202*H202,2)</f>
        <v>0</v>
      </c>
      <c r="K202" s="201"/>
      <c r="L202" s="35"/>
      <c r="M202" s="202" t="s">
        <v>1</v>
      </c>
      <c r="N202" s="203" t="s">
        <v>41</v>
      </c>
      <c r="O202" s="78"/>
      <c r="P202" s="204">
        <f>O202*H202</f>
        <v>0</v>
      </c>
      <c r="Q202" s="204">
        <v>0</v>
      </c>
      <c r="R202" s="204">
        <f>Q202*H202</f>
        <v>0</v>
      </c>
      <c r="S202" s="204">
        <v>0</v>
      </c>
      <c r="T202" s="205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206" t="s">
        <v>218</v>
      </c>
      <c r="AT202" s="206" t="s">
        <v>203</v>
      </c>
      <c r="AU202" s="206" t="s">
        <v>115</v>
      </c>
      <c r="AY202" s="15" t="s">
        <v>202</v>
      </c>
      <c r="BE202" s="207">
        <f>IF(N202="základná",J202,0)</f>
        <v>0</v>
      </c>
      <c r="BF202" s="207">
        <f>IF(N202="znížená",J202,0)</f>
        <v>0</v>
      </c>
      <c r="BG202" s="207">
        <f>IF(N202="zákl. prenesená",J202,0)</f>
        <v>0</v>
      </c>
      <c r="BH202" s="207">
        <f>IF(N202="zníž. prenesená",J202,0)</f>
        <v>0</v>
      </c>
      <c r="BI202" s="207">
        <f>IF(N202="nulová",J202,0)</f>
        <v>0</v>
      </c>
      <c r="BJ202" s="15" t="s">
        <v>115</v>
      </c>
      <c r="BK202" s="207">
        <f>ROUND(I202*H202,2)</f>
        <v>0</v>
      </c>
      <c r="BL202" s="15" t="s">
        <v>218</v>
      </c>
      <c r="BM202" s="206" t="s">
        <v>678</v>
      </c>
    </row>
    <row r="203" s="2" customFormat="1" ht="24.15" customHeight="1">
      <c r="A203" s="34"/>
      <c r="B203" s="160"/>
      <c r="C203" s="194" t="s">
        <v>529</v>
      </c>
      <c r="D203" s="194" t="s">
        <v>203</v>
      </c>
      <c r="E203" s="195" t="s">
        <v>679</v>
      </c>
      <c r="F203" s="196" t="s">
        <v>680</v>
      </c>
      <c r="G203" s="197" t="s">
        <v>384</v>
      </c>
      <c r="H203" s="198">
        <v>225.67400000000001</v>
      </c>
      <c r="I203" s="199"/>
      <c r="J203" s="200">
        <f>ROUND(I203*H203,2)</f>
        <v>0</v>
      </c>
      <c r="K203" s="201"/>
      <c r="L203" s="35"/>
      <c r="M203" s="202" t="s">
        <v>1</v>
      </c>
      <c r="N203" s="203" t="s">
        <v>41</v>
      </c>
      <c r="O203" s="78"/>
      <c r="P203" s="204">
        <f>O203*H203</f>
        <v>0</v>
      </c>
      <c r="Q203" s="204">
        <v>0</v>
      </c>
      <c r="R203" s="204">
        <f>Q203*H203</f>
        <v>0</v>
      </c>
      <c r="S203" s="204">
        <v>0</v>
      </c>
      <c r="T203" s="205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206" t="s">
        <v>218</v>
      </c>
      <c r="AT203" s="206" t="s">
        <v>203</v>
      </c>
      <c r="AU203" s="206" t="s">
        <v>115</v>
      </c>
      <c r="AY203" s="15" t="s">
        <v>202</v>
      </c>
      <c r="BE203" s="207">
        <f>IF(N203="základná",J203,0)</f>
        <v>0</v>
      </c>
      <c r="BF203" s="207">
        <f>IF(N203="znížená",J203,0)</f>
        <v>0</v>
      </c>
      <c r="BG203" s="207">
        <f>IF(N203="zákl. prenesená",J203,0)</f>
        <v>0</v>
      </c>
      <c r="BH203" s="207">
        <f>IF(N203="zníž. prenesená",J203,0)</f>
        <v>0</v>
      </c>
      <c r="BI203" s="207">
        <f>IF(N203="nulová",J203,0)</f>
        <v>0</v>
      </c>
      <c r="BJ203" s="15" t="s">
        <v>115</v>
      </c>
      <c r="BK203" s="207">
        <f>ROUND(I203*H203,2)</f>
        <v>0</v>
      </c>
      <c r="BL203" s="15" t="s">
        <v>218</v>
      </c>
      <c r="BM203" s="206" t="s">
        <v>681</v>
      </c>
    </row>
    <row r="204" s="2" customFormat="1" ht="44.25" customHeight="1">
      <c r="A204" s="34"/>
      <c r="B204" s="160"/>
      <c r="C204" s="194" t="s">
        <v>533</v>
      </c>
      <c r="D204" s="194" t="s">
        <v>203</v>
      </c>
      <c r="E204" s="195" t="s">
        <v>552</v>
      </c>
      <c r="F204" s="196" t="s">
        <v>553</v>
      </c>
      <c r="G204" s="197" t="s">
        <v>384</v>
      </c>
      <c r="H204" s="198">
        <v>421.05599999999998</v>
      </c>
      <c r="I204" s="199"/>
      <c r="J204" s="200">
        <f>ROUND(I204*H204,2)</f>
        <v>0</v>
      </c>
      <c r="K204" s="201"/>
      <c r="L204" s="35"/>
      <c r="M204" s="202" t="s">
        <v>1</v>
      </c>
      <c r="N204" s="203" t="s">
        <v>41</v>
      </c>
      <c r="O204" s="78"/>
      <c r="P204" s="204">
        <f>O204*H204</f>
        <v>0</v>
      </c>
      <c r="Q204" s="204">
        <v>0</v>
      </c>
      <c r="R204" s="204">
        <f>Q204*H204</f>
        <v>0</v>
      </c>
      <c r="S204" s="204">
        <v>0</v>
      </c>
      <c r="T204" s="205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6" t="s">
        <v>218</v>
      </c>
      <c r="AT204" s="206" t="s">
        <v>203</v>
      </c>
      <c r="AU204" s="206" t="s">
        <v>115</v>
      </c>
      <c r="AY204" s="15" t="s">
        <v>202</v>
      </c>
      <c r="BE204" s="207">
        <f>IF(N204="základná",J204,0)</f>
        <v>0</v>
      </c>
      <c r="BF204" s="207">
        <f>IF(N204="znížená",J204,0)</f>
        <v>0</v>
      </c>
      <c r="BG204" s="207">
        <f>IF(N204="zákl. prenesená",J204,0)</f>
        <v>0</v>
      </c>
      <c r="BH204" s="207">
        <f>IF(N204="zníž. prenesená",J204,0)</f>
        <v>0</v>
      </c>
      <c r="BI204" s="207">
        <f>IF(N204="nulová",J204,0)</f>
        <v>0</v>
      </c>
      <c r="BJ204" s="15" t="s">
        <v>115</v>
      </c>
      <c r="BK204" s="207">
        <f>ROUND(I204*H204,2)</f>
        <v>0</v>
      </c>
      <c r="BL204" s="15" t="s">
        <v>218</v>
      </c>
      <c r="BM204" s="206" t="s">
        <v>682</v>
      </c>
    </row>
    <row r="205" s="11" customFormat="1" ht="22.8" customHeight="1">
      <c r="A205" s="11"/>
      <c r="B205" s="183"/>
      <c r="C205" s="11"/>
      <c r="D205" s="184" t="s">
        <v>74</v>
      </c>
      <c r="E205" s="217" t="s">
        <v>545</v>
      </c>
      <c r="F205" s="217" t="s">
        <v>546</v>
      </c>
      <c r="G205" s="11"/>
      <c r="H205" s="11"/>
      <c r="I205" s="186"/>
      <c r="J205" s="218">
        <f>BK205</f>
        <v>0</v>
      </c>
      <c r="K205" s="11"/>
      <c r="L205" s="183"/>
      <c r="M205" s="188"/>
      <c r="N205" s="189"/>
      <c r="O205" s="189"/>
      <c r="P205" s="190">
        <f>P206</f>
        <v>0</v>
      </c>
      <c r="Q205" s="189"/>
      <c r="R205" s="190">
        <f>R206</f>
        <v>0</v>
      </c>
      <c r="S205" s="189"/>
      <c r="T205" s="191">
        <f>T206</f>
        <v>0</v>
      </c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R205" s="184" t="s">
        <v>83</v>
      </c>
      <c r="AT205" s="192" t="s">
        <v>74</v>
      </c>
      <c r="AU205" s="192" t="s">
        <v>83</v>
      </c>
      <c r="AY205" s="184" t="s">
        <v>202</v>
      </c>
      <c r="BK205" s="193">
        <f>BK206</f>
        <v>0</v>
      </c>
    </row>
    <row r="206" s="2" customFormat="1" ht="24.15" customHeight="1">
      <c r="A206" s="34"/>
      <c r="B206" s="160"/>
      <c r="C206" s="194" t="s">
        <v>537</v>
      </c>
      <c r="D206" s="194" t="s">
        <v>203</v>
      </c>
      <c r="E206" s="195" t="s">
        <v>683</v>
      </c>
      <c r="F206" s="196" t="s">
        <v>684</v>
      </c>
      <c r="G206" s="197" t="s">
        <v>384</v>
      </c>
      <c r="H206" s="198">
        <v>421.05599999999998</v>
      </c>
      <c r="I206" s="199"/>
      <c r="J206" s="200">
        <f>ROUND(I206*H206,2)</f>
        <v>0</v>
      </c>
      <c r="K206" s="201"/>
      <c r="L206" s="35"/>
      <c r="M206" s="202" t="s">
        <v>1</v>
      </c>
      <c r="N206" s="203" t="s">
        <v>41</v>
      </c>
      <c r="O206" s="78"/>
      <c r="P206" s="204">
        <f>O206*H206</f>
        <v>0</v>
      </c>
      <c r="Q206" s="204">
        <v>0</v>
      </c>
      <c r="R206" s="204">
        <f>Q206*H206</f>
        <v>0</v>
      </c>
      <c r="S206" s="204">
        <v>0</v>
      </c>
      <c r="T206" s="205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206" t="s">
        <v>218</v>
      </c>
      <c r="AT206" s="206" t="s">
        <v>203</v>
      </c>
      <c r="AU206" s="206" t="s">
        <v>115</v>
      </c>
      <c r="AY206" s="15" t="s">
        <v>202</v>
      </c>
      <c r="BE206" s="207">
        <f>IF(N206="základná",J206,0)</f>
        <v>0</v>
      </c>
      <c r="BF206" s="207">
        <f>IF(N206="znížená",J206,0)</f>
        <v>0</v>
      </c>
      <c r="BG206" s="207">
        <f>IF(N206="zákl. prenesená",J206,0)</f>
        <v>0</v>
      </c>
      <c r="BH206" s="207">
        <f>IF(N206="zníž. prenesená",J206,0)</f>
        <v>0</v>
      </c>
      <c r="BI206" s="207">
        <f>IF(N206="nulová",J206,0)</f>
        <v>0</v>
      </c>
      <c r="BJ206" s="15" t="s">
        <v>115</v>
      </c>
      <c r="BK206" s="207">
        <f>ROUND(I206*H206,2)</f>
        <v>0</v>
      </c>
      <c r="BL206" s="15" t="s">
        <v>218</v>
      </c>
      <c r="BM206" s="206" t="s">
        <v>685</v>
      </c>
    </row>
    <row r="207" s="11" customFormat="1" ht="25.92" customHeight="1">
      <c r="A207" s="11"/>
      <c r="B207" s="183"/>
      <c r="C207" s="11"/>
      <c r="D207" s="184" t="s">
        <v>74</v>
      </c>
      <c r="E207" s="185" t="s">
        <v>779</v>
      </c>
      <c r="F207" s="185" t="s">
        <v>232</v>
      </c>
      <c r="G207" s="11"/>
      <c r="H207" s="11"/>
      <c r="I207" s="186"/>
      <c r="J207" s="187">
        <f>BK207</f>
        <v>0</v>
      </c>
      <c r="K207" s="11"/>
      <c r="L207" s="183"/>
      <c r="M207" s="188"/>
      <c r="N207" s="189"/>
      <c r="O207" s="189"/>
      <c r="P207" s="190">
        <f>P208</f>
        <v>0</v>
      </c>
      <c r="Q207" s="189"/>
      <c r="R207" s="190">
        <f>R208</f>
        <v>0</v>
      </c>
      <c r="S207" s="189"/>
      <c r="T207" s="191">
        <f>T208</f>
        <v>0</v>
      </c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R207" s="184" t="s">
        <v>218</v>
      </c>
      <c r="AT207" s="192" t="s">
        <v>74</v>
      </c>
      <c r="AU207" s="192" t="s">
        <v>75</v>
      </c>
      <c r="AY207" s="184" t="s">
        <v>202</v>
      </c>
      <c r="BK207" s="193">
        <f>BK208</f>
        <v>0</v>
      </c>
    </row>
    <row r="208" s="11" customFormat="1" ht="22.8" customHeight="1">
      <c r="A208" s="11"/>
      <c r="B208" s="183"/>
      <c r="C208" s="11"/>
      <c r="D208" s="184" t="s">
        <v>74</v>
      </c>
      <c r="E208" s="217" t="s">
        <v>780</v>
      </c>
      <c r="F208" s="217" t="s">
        <v>781</v>
      </c>
      <c r="G208" s="11"/>
      <c r="H208" s="11"/>
      <c r="I208" s="186"/>
      <c r="J208" s="218">
        <f>BK208</f>
        <v>0</v>
      </c>
      <c r="K208" s="11"/>
      <c r="L208" s="183"/>
      <c r="M208" s="188"/>
      <c r="N208" s="189"/>
      <c r="O208" s="189"/>
      <c r="P208" s="190">
        <f>P209</f>
        <v>0</v>
      </c>
      <c r="Q208" s="189"/>
      <c r="R208" s="190">
        <f>R209</f>
        <v>0</v>
      </c>
      <c r="S208" s="189"/>
      <c r="T208" s="191">
        <f>T209</f>
        <v>0</v>
      </c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R208" s="184" t="s">
        <v>218</v>
      </c>
      <c r="AT208" s="192" t="s">
        <v>74</v>
      </c>
      <c r="AU208" s="192" t="s">
        <v>83</v>
      </c>
      <c r="AY208" s="184" t="s">
        <v>202</v>
      </c>
      <c r="BK208" s="193">
        <f>BK209</f>
        <v>0</v>
      </c>
    </row>
    <row r="209" s="2" customFormat="1" ht="24.15" customHeight="1">
      <c r="A209" s="34"/>
      <c r="B209" s="160"/>
      <c r="C209" s="219" t="s">
        <v>541</v>
      </c>
      <c r="D209" s="219" t="s">
        <v>237</v>
      </c>
      <c r="E209" s="220" t="s">
        <v>783</v>
      </c>
      <c r="F209" s="221" t="s">
        <v>848</v>
      </c>
      <c r="G209" s="222" t="s">
        <v>237</v>
      </c>
      <c r="H209" s="223">
        <v>1</v>
      </c>
      <c r="I209" s="224"/>
      <c r="J209" s="225">
        <f>ROUND(I209*H209,2)</f>
        <v>0</v>
      </c>
      <c r="K209" s="226"/>
      <c r="L209" s="227"/>
      <c r="M209" s="228" t="s">
        <v>1</v>
      </c>
      <c r="N209" s="229" t="s">
        <v>41</v>
      </c>
      <c r="O209" s="78"/>
      <c r="P209" s="204">
        <f>O209*H209</f>
        <v>0</v>
      </c>
      <c r="Q209" s="204">
        <v>0</v>
      </c>
      <c r="R209" s="204">
        <f>Q209*H209</f>
        <v>0</v>
      </c>
      <c r="S209" s="204">
        <v>0</v>
      </c>
      <c r="T209" s="205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206" t="s">
        <v>785</v>
      </c>
      <c r="AT209" s="206" t="s">
        <v>237</v>
      </c>
      <c r="AU209" s="206" t="s">
        <v>115</v>
      </c>
      <c r="AY209" s="15" t="s">
        <v>202</v>
      </c>
      <c r="BE209" s="207">
        <f>IF(N209="základná",J209,0)</f>
        <v>0</v>
      </c>
      <c r="BF209" s="207">
        <f>IF(N209="znížená",J209,0)</f>
        <v>0</v>
      </c>
      <c r="BG209" s="207">
        <f>IF(N209="zákl. prenesená",J209,0)</f>
        <v>0</v>
      </c>
      <c r="BH209" s="207">
        <f>IF(N209="zníž. prenesená",J209,0)</f>
        <v>0</v>
      </c>
      <c r="BI209" s="207">
        <f>IF(N209="nulová",J209,0)</f>
        <v>0</v>
      </c>
      <c r="BJ209" s="15" t="s">
        <v>115</v>
      </c>
      <c r="BK209" s="207">
        <f>ROUND(I209*H209,2)</f>
        <v>0</v>
      </c>
      <c r="BL209" s="15" t="s">
        <v>207</v>
      </c>
      <c r="BM209" s="206" t="s">
        <v>849</v>
      </c>
    </row>
    <row r="210" s="11" customFormat="1" ht="25.92" customHeight="1">
      <c r="A210" s="11"/>
      <c r="B210" s="183"/>
      <c r="C210" s="11"/>
      <c r="D210" s="184" t="s">
        <v>74</v>
      </c>
      <c r="E210" s="185" t="s">
        <v>232</v>
      </c>
      <c r="F210" s="185" t="s">
        <v>232</v>
      </c>
      <c r="G210" s="11"/>
      <c r="H210" s="11"/>
      <c r="I210" s="186"/>
      <c r="J210" s="187">
        <f>BK210</f>
        <v>0</v>
      </c>
      <c r="K210" s="11"/>
      <c r="L210" s="183"/>
      <c r="M210" s="188"/>
      <c r="N210" s="189"/>
      <c r="O210" s="189"/>
      <c r="P210" s="190">
        <f>P211</f>
        <v>0</v>
      </c>
      <c r="Q210" s="189"/>
      <c r="R210" s="190">
        <f>R211</f>
        <v>0</v>
      </c>
      <c r="S210" s="189"/>
      <c r="T210" s="191">
        <f>T211</f>
        <v>0</v>
      </c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R210" s="184" t="s">
        <v>218</v>
      </c>
      <c r="AT210" s="192" t="s">
        <v>74</v>
      </c>
      <c r="AU210" s="192" t="s">
        <v>75</v>
      </c>
      <c r="AY210" s="184" t="s">
        <v>202</v>
      </c>
      <c r="BK210" s="193">
        <f>BK211</f>
        <v>0</v>
      </c>
    </row>
    <row r="211" s="11" customFormat="1" ht="22.8" customHeight="1">
      <c r="A211" s="11"/>
      <c r="B211" s="183"/>
      <c r="C211" s="11"/>
      <c r="D211" s="184" t="s">
        <v>74</v>
      </c>
      <c r="E211" s="217" t="s">
        <v>180</v>
      </c>
      <c r="F211" s="217" t="s">
        <v>686</v>
      </c>
      <c r="G211" s="11"/>
      <c r="H211" s="11"/>
      <c r="I211" s="186"/>
      <c r="J211" s="218">
        <f>BK211</f>
        <v>0</v>
      </c>
      <c r="K211" s="11"/>
      <c r="L211" s="183"/>
      <c r="M211" s="188"/>
      <c r="N211" s="189"/>
      <c r="O211" s="189"/>
      <c r="P211" s="190">
        <f>SUM(P212:P213)</f>
        <v>0</v>
      </c>
      <c r="Q211" s="189"/>
      <c r="R211" s="190">
        <f>SUM(R212:R213)</f>
        <v>0</v>
      </c>
      <c r="S211" s="189"/>
      <c r="T211" s="191">
        <f>SUM(T212:T213)</f>
        <v>0</v>
      </c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R211" s="184" t="s">
        <v>218</v>
      </c>
      <c r="AT211" s="192" t="s">
        <v>74</v>
      </c>
      <c r="AU211" s="192" t="s">
        <v>83</v>
      </c>
      <c r="AY211" s="184" t="s">
        <v>202</v>
      </c>
      <c r="BK211" s="193">
        <f>SUM(BK212:BK213)</f>
        <v>0</v>
      </c>
    </row>
    <row r="212" s="2" customFormat="1" ht="16.5" customHeight="1">
      <c r="A212" s="34"/>
      <c r="B212" s="160"/>
      <c r="C212" s="194" t="s">
        <v>547</v>
      </c>
      <c r="D212" s="194" t="s">
        <v>203</v>
      </c>
      <c r="E212" s="195" t="s">
        <v>687</v>
      </c>
      <c r="F212" s="196" t="s">
        <v>688</v>
      </c>
      <c r="G212" s="197" t="s">
        <v>384</v>
      </c>
      <c r="H212" s="198">
        <v>225.67400000000001</v>
      </c>
      <c r="I212" s="199"/>
      <c r="J212" s="200">
        <f>ROUND(I212*H212,2)</f>
        <v>0</v>
      </c>
      <c r="K212" s="201"/>
      <c r="L212" s="35"/>
      <c r="M212" s="202" t="s">
        <v>1</v>
      </c>
      <c r="N212" s="203" t="s">
        <v>41</v>
      </c>
      <c r="O212" s="78"/>
      <c r="P212" s="204">
        <f>O212*H212</f>
        <v>0</v>
      </c>
      <c r="Q212" s="204">
        <v>0</v>
      </c>
      <c r="R212" s="204">
        <f>Q212*H212</f>
        <v>0</v>
      </c>
      <c r="S212" s="204">
        <v>0</v>
      </c>
      <c r="T212" s="205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206" t="s">
        <v>216</v>
      </c>
      <c r="AT212" s="206" t="s">
        <v>203</v>
      </c>
      <c r="AU212" s="206" t="s">
        <v>115</v>
      </c>
      <c r="AY212" s="15" t="s">
        <v>202</v>
      </c>
      <c r="BE212" s="207">
        <f>IF(N212="základná",J212,0)</f>
        <v>0</v>
      </c>
      <c r="BF212" s="207">
        <f>IF(N212="znížená",J212,0)</f>
        <v>0</v>
      </c>
      <c r="BG212" s="207">
        <f>IF(N212="zákl. prenesená",J212,0)</f>
        <v>0</v>
      </c>
      <c r="BH212" s="207">
        <f>IF(N212="zníž. prenesená",J212,0)</f>
        <v>0</v>
      </c>
      <c r="BI212" s="207">
        <f>IF(N212="nulová",J212,0)</f>
        <v>0</v>
      </c>
      <c r="BJ212" s="15" t="s">
        <v>115</v>
      </c>
      <c r="BK212" s="207">
        <f>ROUND(I212*H212,2)</f>
        <v>0</v>
      </c>
      <c r="BL212" s="15" t="s">
        <v>216</v>
      </c>
      <c r="BM212" s="206" t="s">
        <v>689</v>
      </c>
    </row>
    <row r="213" s="2" customFormat="1" ht="16.5" customHeight="1">
      <c r="A213" s="34"/>
      <c r="B213" s="160"/>
      <c r="C213" s="194" t="s">
        <v>551</v>
      </c>
      <c r="D213" s="194" t="s">
        <v>203</v>
      </c>
      <c r="E213" s="195" t="s">
        <v>690</v>
      </c>
      <c r="F213" s="196" t="s">
        <v>691</v>
      </c>
      <c r="G213" s="197" t="s">
        <v>206</v>
      </c>
      <c r="H213" s="198">
        <v>1</v>
      </c>
      <c r="I213" s="199"/>
      <c r="J213" s="200">
        <f>ROUND(I213*H213,2)</f>
        <v>0</v>
      </c>
      <c r="K213" s="201"/>
      <c r="L213" s="35"/>
      <c r="M213" s="208" t="s">
        <v>1</v>
      </c>
      <c r="N213" s="209" t="s">
        <v>41</v>
      </c>
      <c r="O213" s="210"/>
      <c r="P213" s="211">
        <f>O213*H213</f>
        <v>0</v>
      </c>
      <c r="Q213" s="211">
        <v>0</v>
      </c>
      <c r="R213" s="211">
        <f>Q213*H213</f>
        <v>0</v>
      </c>
      <c r="S213" s="211">
        <v>0</v>
      </c>
      <c r="T213" s="212">
        <f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206" t="s">
        <v>216</v>
      </c>
      <c r="AT213" s="206" t="s">
        <v>203</v>
      </c>
      <c r="AU213" s="206" t="s">
        <v>115</v>
      </c>
      <c r="AY213" s="15" t="s">
        <v>202</v>
      </c>
      <c r="BE213" s="207">
        <f>IF(N213="základná",J213,0)</f>
        <v>0</v>
      </c>
      <c r="BF213" s="207">
        <f>IF(N213="znížená",J213,0)</f>
        <v>0</v>
      </c>
      <c r="BG213" s="207">
        <f>IF(N213="zákl. prenesená",J213,0)</f>
        <v>0</v>
      </c>
      <c r="BH213" s="207">
        <f>IF(N213="zníž. prenesená",J213,0)</f>
        <v>0</v>
      </c>
      <c r="BI213" s="207">
        <f>IF(N213="nulová",J213,0)</f>
        <v>0</v>
      </c>
      <c r="BJ213" s="15" t="s">
        <v>115</v>
      </c>
      <c r="BK213" s="207">
        <f>ROUND(I213*H213,2)</f>
        <v>0</v>
      </c>
      <c r="BL213" s="15" t="s">
        <v>216</v>
      </c>
      <c r="BM213" s="206" t="s">
        <v>692</v>
      </c>
    </row>
    <row r="214" s="2" customFormat="1" ht="6.96" customHeight="1">
      <c r="A214" s="34"/>
      <c r="B214" s="61"/>
      <c r="C214" s="62"/>
      <c r="D214" s="62"/>
      <c r="E214" s="62"/>
      <c r="F214" s="62"/>
      <c r="G214" s="62"/>
      <c r="H214" s="62"/>
      <c r="I214" s="62"/>
      <c r="J214" s="62"/>
      <c r="K214" s="62"/>
      <c r="L214" s="35"/>
      <c r="M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</row>
  </sheetData>
  <autoFilter ref="C138:K213"/>
  <mergeCells count="14">
    <mergeCell ref="E7:H7"/>
    <mergeCell ref="E9:H9"/>
    <mergeCell ref="E18:H18"/>
    <mergeCell ref="E27:H27"/>
    <mergeCell ref="E85:H85"/>
    <mergeCell ref="E87:H87"/>
    <mergeCell ref="D113:F113"/>
    <mergeCell ref="D114:F114"/>
    <mergeCell ref="D115:F115"/>
    <mergeCell ref="D116:F116"/>
    <mergeCell ref="D117:F11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102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850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556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J109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ROUND((SUM(BE109:BE116) + SUM(BE136:BE205)),  2)</f>
        <v>0</v>
      </c>
      <c r="G35" s="139"/>
      <c r="H35" s="139"/>
      <c r="I35" s="140">
        <v>0.23000000000000001</v>
      </c>
      <c r="J35" s="138">
        <f>ROUND(((SUM(BE109:BE116) + SUM(BE136:BE205))*I35),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ROUND((SUM(BF109:BF116) + SUM(BF136:BF205)),  2)</f>
        <v>0</v>
      </c>
      <c r="G36" s="34"/>
      <c r="H36" s="34"/>
      <c r="I36" s="142">
        <v>0.23000000000000001</v>
      </c>
      <c r="J36" s="141">
        <f>ROUND(((SUM(BF109:BF116) + SUM(BF136:BF205))*I36),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ROUND((SUM(BG109:BG116) + SUM(BG136:BG205)),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ROUND((SUM(BH109:BH116) + SUM(BH136:BH205)),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ROUND((SUM(BI109:BI116) + SUM(BI136:BI205)),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30" customHeight="1">
      <c r="A87" s="34"/>
      <c r="B87" s="35"/>
      <c r="C87" s="34"/>
      <c r="D87" s="34"/>
      <c r="E87" s="68" t="str">
        <f>E9</f>
        <v>SO105 - STARÁ SPIŚSKÁ CESTA – SLÁDKOVIČOVA – STAVEBNÉ ÚPRAVY KRIŽOVATKY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J136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177</v>
      </c>
      <c r="E97" s="156"/>
      <c r="F97" s="156"/>
      <c r="G97" s="156"/>
      <c r="H97" s="156"/>
      <c r="I97" s="156"/>
      <c r="J97" s="157">
        <f>J137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2" customFormat="1" ht="19.92" customHeight="1">
      <c r="A98" s="12"/>
      <c r="B98" s="213"/>
      <c r="C98" s="12"/>
      <c r="D98" s="214" t="s">
        <v>323</v>
      </c>
      <c r="E98" s="215"/>
      <c r="F98" s="215"/>
      <c r="G98" s="215"/>
      <c r="H98" s="215"/>
      <c r="I98" s="215"/>
      <c r="J98" s="216">
        <f>J138</f>
        <v>0</v>
      </c>
      <c r="K98" s="12"/>
      <c r="L98" s="213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idden="1" s="12" customFormat="1" ht="19.92" customHeight="1">
      <c r="A99" s="12"/>
      <c r="B99" s="213"/>
      <c r="C99" s="12"/>
      <c r="D99" s="214" t="s">
        <v>324</v>
      </c>
      <c r="E99" s="215"/>
      <c r="F99" s="215"/>
      <c r="G99" s="215"/>
      <c r="H99" s="215"/>
      <c r="I99" s="215"/>
      <c r="J99" s="216">
        <f>J158</f>
        <v>0</v>
      </c>
      <c r="K99" s="12"/>
      <c r="L99" s="213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idden="1" s="12" customFormat="1" ht="19.92" customHeight="1">
      <c r="A100" s="12"/>
      <c r="B100" s="213"/>
      <c r="C100" s="12"/>
      <c r="D100" s="214" t="s">
        <v>557</v>
      </c>
      <c r="E100" s="215"/>
      <c r="F100" s="215"/>
      <c r="G100" s="215"/>
      <c r="H100" s="215"/>
      <c r="I100" s="215"/>
      <c r="J100" s="216">
        <f>J162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325</v>
      </c>
      <c r="E101" s="215"/>
      <c r="F101" s="215"/>
      <c r="G101" s="215"/>
      <c r="H101" s="215"/>
      <c r="I101" s="215"/>
      <c r="J101" s="216">
        <f>J166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12" customFormat="1" ht="19.92" customHeight="1">
      <c r="A102" s="12"/>
      <c r="B102" s="213"/>
      <c r="C102" s="12"/>
      <c r="D102" s="214" t="s">
        <v>326</v>
      </c>
      <c r="E102" s="215"/>
      <c r="F102" s="215"/>
      <c r="G102" s="215"/>
      <c r="H102" s="215"/>
      <c r="I102" s="215"/>
      <c r="J102" s="216">
        <f>J181</f>
        <v>0</v>
      </c>
      <c r="K102" s="12"/>
      <c r="L102" s="213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hidden="1" s="12" customFormat="1" ht="19.92" customHeight="1">
      <c r="A103" s="12"/>
      <c r="B103" s="213"/>
      <c r="C103" s="12"/>
      <c r="D103" s="214" t="s">
        <v>227</v>
      </c>
      <c r="E103" s="215"/>
      <c r="F103" s="215"/>
      <c r="G103" s="215"/>
      <c r="H103" s="215"/>
      <c r="I103" s="215"/>
      <c r="J103" s="216">
        <f>J184</f>
        <v>0</v>
      </c>
      <c r="K103" s="12"/>
      <c r="L103" s="213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hidden="1" s="12" customFormat="1" ht="19.92" customHeight="1">
      <c r="A104" s="12"/>
      <c r="B104" s="213"/>
      <c r="C104" s="12"/>
      <c r="D104" s="214" t="s">
        <v>327</v>
      </c>
      <c r="E104" s="215"/>
      <c r="F104" s="215"/>
      <c r="G104" s="215"/>
      <c r="H104" s="215"/>
      <c r="I104" s="215"/>
      <c r="J104" s="216">
        <f>J200</f>
        <v>0</v>
      </c>
      <c r="K104" s="12"/>
      <c r="L104" s="213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hidden="1" s="9" customFormat="1" ht="24.96" customHeight="1">
      <c r="A105" s="9"/>
      <c r="B105" s="154"/>
      <c r="C105" s="9"/>
      <c r="D105" s="155" t="s">
        <v>558</v>
      </c>
      <c r="E105" s="156"/>
      <c r="F105" s="156"/>
      <c r="G105" s="156"/>
      <c r="H105" s="156"/>
      <c r="I105" s="156"/>
      <c r="J105" s="157">
        <f>J202</f>
        <v>0</v>
      </c>
      <c r="K105" s="9"/>
      <c r="L105" s="15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2" customFormat="1" ht="19.92" customHeight="1">
      <c r="A106" s="12"/>
      <c r="B106" s="213"/>
      <c r="C106" s="12"/>
      <c r="D106" s="214" t="s">
        <v>559</v>
      </c>
      <c r="E106" s="215"/>
      <c r="F106" s="215"/>
      <c r="G106" s="215"/>
      <c r="H106" s="215"/>
      <c r="I106" s="215"/>
      <c r="J106" s="216">
        <f>J203</f>
        <v>0</v>
      </c>
      <c r="K106" s="12"/>
      <c r="L106" s="213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hidden="1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hidden="1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 s="2" customFormat="1" ht="29.28" customHeight="1">
      <c r="A109" s="34"/>
      <c r="B109" s="35"/>
      <c r="C109" s="153" t="s">
        <v>178</v>
      </c>
      <c r="D109" s="34"/>
      <c r="E109" s="34"/>
      <c r="F109" s="34"/>
      <c r="G109" s="34"/>
      <c r="H109" s="34"/>
      <c r="I109" s="34"/>
      <c r="J109" s="158">
        <f>ROUND(J110 + J111 + J112 + J113 + J114 + J115,2)</f>
        <v>0</v>
      </c>
      <c r="K109" s="34"/>
      <c r="L109" s="56"/>
      <c r="N109" s="159" t="s">
        <v>39</v>
      </c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 s="2" customFormat="1" ht="18" customHeight="1">
      <c r="A110" s="34"/>
      <c r="B110" s="160"/>
      <c r="C110" s="161"/>
      <c r="D110" s="162" t="s">
        <v>228</v>
      </c>
      <c r="E110" s="163"/>
      <c r="F110" s="163"/>
      <c r="G110" s="161"/>
      <c r="H110" s="161"/>
      <c r="I110" s="161"/>
      <c r="J110" s="164">
        <v>0</v>
      </c>
      <c r="K110" s="161"/>
      <c r="L110" s="165"/>
      <c r="M110" s="166"/>
      <c r="N110" s="167" t="s">
        <v>41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180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115</v>
      </c>
      <c r="BK110" s="166"/>
      <c r="BL110" s="166"/>
      <c r="BM110" s="166"/>
    </row>
    <row r="111" hidden="1" s="2" customFormat="1" ht="18" customHeight="1">
      <c r="A111" s="34"/>
      <c r="B111" s="160"/>
      <c r="C111" s="161"/>
      <c r="D111" s="162" t="s">
        <v>229</v>
      </c>
      <c r="E111" s="163"/>
      <c r="F111" s="163"/>
      <c r="G111" s="161"/>
      <c r="H111" s="161"/>
      <c r="I111" s="161"/>
      <c r="J111" s="164">
        <v>0</v>
      </c>
      <c r="K111" s="161"/>
      <c r="L111" s="165"/>
      <c r="M111" s="166"/>
      <c r="N111" s="167" t="s">
        <v>41</v>
      </c>
      <c r="O111" s="166"/>
      <c r="P111" s="166"/>
      <c r="Q111" s="166"/>
      <c r="R111" s="166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8" t="s">
        <v>180</v>
      </c>
      <c r="AZ111" s="166"/>
      <c r="BA111" s="166"/>
      <c r="BB111" s="166"/>
      <c r="BC111" s="166"/>
      <c r="BD111" s="166"/>
      <c r="BE111" s="169">
        <f>IF(N111="základná",J111,0)</f>
        <v>0</v>
      </c>
      <c r="BF111" s="169">
        <f>IF(N111="znížená",J111,0)</f>
        <v>0</v>
      </c>
      <c r="BG111" s="169">
        <f>IF(N111="zákl. prenesená",J111,0)</f>
        <v>0</v>
      </c>
      <c r="BH111" s="169">
        <f>IF(N111="zníž. prenesená",J111,0)</f>
        <v>0</v>
      </c>
      <c r="BI111" s="169">
        <f>IF(N111="nulová",J111,0)</f>
        <v>0</v>
      </c>
      <c r="BJ111" s="168" t="s">
        <v>115</v>
      </c>
      <c r="BK111" s="166"/>
      <c r="BL111" s="166"/>
      <c r="BM111" s="166"/>
    </row>
    <row r="112" hidden="1" s="2" customFormat="1" ht="18" customHeight="1">
      <c r="A112" s="34"/>
      <c r="B112" s="160"/>
      <c r="C112" s="161"/>
      <c r="D112" s="162" t="s">
        <v>230</v>
      </c>
      <c r="E112" s="163"/>
      <c r="F112" s="163"/>
      <c r="G112" s="161"/>
      <c r="H112" s="161"/>
      <c r="I112" s="161"/>
      <c r="J112" s="164">
        <v>0</v>
      </c>
      <c r="K112" s="161"/>
      <c r="L112" s="165"/>
      <c r="M112" s="166"/>
      <c r="N112" s="167" t="s">
        <v>41</v>
      </c>
      <c r="O112" s="166"/>
      <c r="P112" s="166"/>
      <c r="Q112" s="166"/>
      <c r="R112" s="166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8" t="s">
        <v>180</v>
      </c>
      <c r="AZ112" s="166"/>
      <c r="BA112" s="166"/>
      <c r="BB112" s="166"/>
      <c r="BC112" s="166"/>
      <c r="BD112" s="166"/>
      <c r="BE112" s="169">
        <f>IF(N112="základná",J112,0)</f>
        <v>0</v>
      </c>
      <c r="BF112" s="169">
        <f>IF(N112="znížená",J112,0)</f>
        <v>0</v>
      </c>
      <c r="BG112" s="169">
        <f>IF(N112="zákl. prenesená",J112,0)</f>
        <v>0</v>
      </c>
      <c r="BH112" s="169">
        <f>IF(N112="zníž. prenesená",J112,0)</f>
        <v>0</v>
      </c>
      <c r="BI112" s="169">
        <f>IF(N112="nulová",J112,0)</f>
        <v>0</v>
      </c>
      <c r="BJ112" s="168" t="s">
        <v>115</v>
      </c>
      <c r="BK112" s="166"/>
      <c r="BL112" s="166"/>
      <c r="BM112" s="166"/>
    </row>
    <row r="113" hidden="1" s="2" customFormat="1" ht="18" customHeight="1">
      <c r="A113" s="34"/>
      <c r="B113" s="160"/>
      <c r="C113" s="161"/>
      <c r="D113" s="162" t="s">
        <v>231</v>
      </c>
      <c r="E113" s="163"/>
      <c r="F113" s="163"/>
      <c r="G113" s="161"/>
      <c r="H113" s="161"/>
      <c r="I113" s="161"/>
      <c r="J113" s="164">
        <v>0</v>
      </c>
      <c r="K113" s="161"/>
      <c r="L113" s="165"/>
      <c r="M113" s="166"/>
      <c r="N113" s="167" t="s">
        <v>41</v>
      </c>
      <c r="O113" s="166"/>
      <c r="P113" s="166"/>
      <c r="Q113" s="166"/>
      <c r="R113" s="166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6"/>
      <c r="AW113" s="166"/>
      <c r="AX113" s="166"/>
      <c r="AY113" s="168" t="s">
        <v>180</v>
      </c>
      <c r="AZ113" s="166"/>
      <c r="BA113" s="166"/>
      <c r="BB113" s="166"/>
      <c r="BC113" s="166"/>
      <c r="BD113" s="166"/>
      <c r="BE113" s="169">
        <f>IF(N113="základná",J113,0)</f>
        <v>0</v>
      </c>
      <c r="BF113" s="169">
        <f>IF(N113="znížená",J113,0)</f>
        <v>0</v>
      </c>
      <c r="BG113" s="169">
        <f>IF(N113="zákl. prenesená",J113,0)</f>
        <v>0</v>
      </c>
      <c r="BH113" s="169">
        <f>IF(N113="zníž. prenesená",J113,0)</f>
        <v>0</v>
      </c>
      <c r="BI113" s="169">
        <f>IF(N113="nulová",J113,0)</f>
        <v>0</v>
      </c>
      <c r="BJ113" s="168" t="s">
        <v>115</v>
      </c>
      <c r="BK113" s="166"/>
      <c r="BL113" s="166"/>
      <c r="BM113" s="166"/>
    </row>
    <row r="114" hidden="1" s="2" customFormat="1" ht="18" customHeight="1">
      <c r="A114" s="34"/>
      <c r="B114" s="160"/>
      <c r="C114" s="161"/>
      <c r="D114" s="162" t="s">
        <v>232</v>
      </c>
      <c r="E114" s="163"/>
      <c r="F114" s="163"/>
      <c r="G114" s="161"/>
      <c r="H114" s="161"/>
      <c r="I114" s="161"/>
      <c r="J114" s="164">
        <v>0</v>
      </c>
      <c r="K114" s="161"/>
      <c r="L114" s="165"/>
      <c r="M114" s="166"/>
      <c r="N114" s="167" t="s">
        <v>41</v>
      </c>
      <c r="O114" s="166"/>
      <c r="P114" s="166"/>
      <c r="Q114" s="166"/>
      <c r="R114" s="166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8" t="s">
        <v>180</v>
      </c>
      <c r="AZ114" s="166"/>
      <c r="BA114" s="166"/>
      <c r="BB114" s="166"/>
      <c r="BC114" s="166"/>
      <c r="BD114" s="166"/>
      <c r="BE114" s="169">
        <f>IF(N114="základná",J114,0)</f>
        <v>0</v>
      </c>
      <c r="BF114" s="169">
        <f>IF(N114="znížená",J114,0)</f>
        <v>0</v>
      </c>
      <c r="BG114" s="169">
        <f>IF(N114="zákl. prenesená",J114,0)</f>
        <v>0</v>
      </c>
      <c r="BH114" s="169">
        <f>IF(N114="zníž. prenesená",J114,0)</f>
        <v>0</v>
      </c>
      <c r="BI114" s="169">
        <f>IF(N114="nulová",J114,0)</f>
        <v>0</v>
      </c>
      <c r="BJ114" s="168" t="s">
        <v>115</v>
      </c>
      <c r="BK114" s="166"/>
      <c r="BL114" s="166"/>
      <c r="BM114" s="166"/>
    </row>
    <row r="115" hidden="1" s="2" customFormat="1" ht="18" customHeight="1">
      <c r="A115" s="34"/>
      <c r="B115" s="160"/>
      <c r="C115" s="161"/>
      <c r="D115" s="163" t="s">
        <v>185</v>
      </c>
      <c r="E115" s="161"/>
      <c r="F115" s="161"/>
      <c r="G115" s="161"/>
      <c r="H115" s="161"/>
      <c r="I115" s="161"/>
      <c r="J115" s="164">
        <f>ROUND(J30*T115,2)</f>
        <v>0</v>
      </c>
      <c r="K115" s="161"/>
      <c r="L115" s="165"/>
      <c r="M115" s="166"/>
      <c r="N115" s="167" t="s">
        <v>41</v>
      </c>
      <c r="O115" s="166"/>
      <c r="P115" s="166"/>
      <c r="Q115" s="166"/>
      <c r="R115" s="166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8" t="s">
        <v>186</v>
      </c>
      <c r="AZ115" s="166"/>
      <c r="BA115" s="166"/>
      <c r="BB115" s="166"/>
      <c r="BC115" s="166"/>
      <c r="BD115" s="166"/>
      <c r="BE115" s="169">
        <f>IF(N115="základná",J115,0)</f>
        <v>0</v>
      </c>
      <c r="BF115" s="169">
        <f>IF(N115="znížená",J115,0)</f>
        <v>0</v>
      </c>
      <c r="BG115" s="169">
        <f>IF(N115="zákl. prenesená",J115,0)</f>
        <v>0</v>
      </c>
      <c r="BH115" s="169">
        <f>IF(N115="zníž. prenesená",J115,0)</f>
        <v>0</v>
      </c>
      <c r="BI115" s="169">
        <f>IF(N115="nulová",J115,0)</f>
        <v>0</v>
      </c>
      <c r="BJ115" s="168" t="s">
        <v>115</v>
      </c>
      <c r="BK115" s="166"/>
      <c r="BL115" s="166"/>
      <c r="BM115" s="166"/>
    </row>
    <row r="116" hidden="1" s="2" customForma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hidden="1" s="2" customFormat="1" ht="29.28" customHeight="1">
      <c r="A117" s="34"/>
      <c r="B117" s="35"/>
      <c r="C117" s="170" t="s">
        <v>187</v>
      </c>
      <c r="D117" s="143"/>
      <c r="E117" s="143"/>
      <c r="F117" s="143"/>
      <c r="G117" s="143"/>
      <c r="H117" s="143"/>
      <c r="I117" s="143"/>
      <c r="J117" s="171">
        <f>ROUND(J96+J109,2)</f>
        <v>0</v>
      </c>
      <c r="K117" s="143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hidden="1" s="2" customFormat="1" ht="6.96" customHeight="1">
      <c r="A118" s="34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hidden="1"/>
    <row r="120" hidden="1"/>
    <row r="121" hidden="1"/>
    <row r="122" s="2" customFormat="1" ht="6.96" customHeight="1">
      <c r="A122" s="34"/>
      <c r="B122" s="63"/>
      <c r="C122" s="64"/>
      <c r="D122" s="64"/>
      <c r="E122" s="64"/>
      <c r="F122" s="64"/>
      <c r="G122" s="64"/>
      <c r="H122" s="64"/>
      <c r="I122" s="64"/>
      <c r="J122" s="64"/>
      <c r="K122" s="6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4.96" customHeight="1">
      <c r="A123" s="34"/>
      <c r="B123" s="35"/>
      <c r="C123" s="19" t="s">
        <v>188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15</v>
      </c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130" t="str">
        <f>E7</f>
        <v>Tlačiarne – úprava dopravnej infraštruktúry - Mesto Košice</v>
      </c>
      <c r="F126" s="28"/>
      <c r="G126" s="28"/>
      <c r="H126" s="28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168</v>
      </c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30" customHeight="1">
      <c r="A128" s="34"/>
      <c r="B128" s="35"/>
      <c r="C128" s="34"/>
      <c r="D128" s="34"/>
      <c r="E128" s="68" t="str">
        <f>E9</f>
        <v>SO105 - STARÁ SPIŚSKÁ CESTA – SLÁDKOVIČOVA – STAVEBNÉ ÚPRAVY KRIŽOVATKY</v>
      </c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19</v>
      </c>
      <c r="D130" s="34"/>
      <c r="E130" s="34"/>
      <c r="F130" s="23" t="str">
        <f>F12</f>
        <v>ul. Letná, Košice</v>
      </c>
      <c r="G130" s="34"/>
      <c r="H130" s="34"/>
      <c r="I130" s="28" t="s">
        <v>21</v>
      </c>
      <c r="J130" s="70" t="str">
        <f>IF(J12="","",J12)</f>
        <v>9. 8. 2026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25.65" customHeight="1">
      <c r="A132" s="34"/>
      <c r="B132" s="35"/>
      <c r="C132" s="28" t="s">
        <v>23</v>
      </c>
      <c r="D132" s="34"/>
      <c r="E132" s="34"/>
      <c r="F132" s="23" t="str">
        <f>E15</f>
        <v>Mesto Košice, Trieda SNP 48/A, 04011 Košice</v>
      </c>
      <c r="G132" s="34"/>
      <c r="H132" s="34"/>
      <c r="I132" s="28" t="s">
        <v>29</v>
      </c>
      <c r="J132" s="32" t="str">
        <f>E21</f>
        <v>d.g.A design graphic architecture s.r.o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5.15" customHeight="1">
      <c r="A133" s="34"/>
      <c r="B133" s="35"/>
      <c r="C133" s="28" t="s">
        <v>27</v>
      </c>
      <c r="D133" s="34"/>
      <c r="E133" s="34"/>
      <c r="F133" s="23" t="str">
        <f>IF(E18="","",E18)</f>
        <v>Vyplň údaj</v>
      </c>
      <c r="G133" s="34"/>
      <c r="H133" s="34"/>
      <c r="I133" s="28" t="s">
        <v>32</v>
      </c>
      <c r="J133" s="32" t="str">
        <f>E24</f>
        <v xml:space="preserve"> 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0.32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10" customFormat="1" ht="29.28" customHeight="1">
      <c r="A135" s="172"/>
      <c r="B135" s="173"/>
      <c r="C135" s="174" t="s">
        <v>189</v>
      </c>
      <c r="D135" s="175" t="s">
        <v>60</v>
      </c>
      <c r="E135" s="175" t="s">
        <v>56</v>
      </c>
      <c r="F135" s="175" t="s">
        <v>57</v>
      </c>
      <c r="G135" s="175" t="s">
        <v>190</v>
      </c>
      <c r="H135" s="175" t="s">
        <v>191</v>
      </c>
      <c r="I135" s="175" t="s">
        <v>192</v>
      </c>
      <c r="J135" s="176" t="s">
        <v>174</v>
      </c>
      <c r="K135" s="177" t="s">
        <v>193</v>
      </c>
      <c r="L135" s="178"/>
      <c r="M135" s="87" t="s">
        <v>1</v>
      </c>
      <c r="N135" s="88" t="s">
        <v>39</v>
      </c>
      <c r="O135" s="88" t="s">
        <v>194</v>
      </c>
      <c r="P135" s="88" t="s">
        <v>195</v>
      </c>
      <c r="Q135" s="88" t="s">
        <v>196</v>
      </c>
      <c r="R135" s="88" t="s">
        <v>197</v>
      </c>
      <c r="S135" s="88" t="s">
        <v>198</v>
      </c>
      <c r="T135" s="89" t="s">
        <v>199</v>
      </c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</row>
    <row r="136" s="2" customFormat="1" ht="22.8" customHeight="1">
      <c r="A136" s="34"/>
      <c r="B136" s="35"/>
      <c r="C136" s="94" t="s">
        <v>170</v>
      </c>
      <c r="D136" s="34"/>
      <c r="E136" s="34"/>
      <c r="F136" s="34"/>
      <c r="G136" s="34"/>
      <c r="H136" s="34"/>
      <c r="I136" s="34"/>
      <c r="J136" s="179">
        <f>BK136</f>
        <v>0</v>
      </c>
      <c r="K136" s="34"/>
      <c r="L136" s="35"/>
      <c r="M136" s="90"/>
      <c r="N136" s="74"/>
      <c r="O136" s="91"/>
      <c r="P136" s="180">
        <f>P137+P202</f>
        <v>0</v>
      </c>
      <c r="Q136" s="91"/>
      <c r="R136" s="180">
        <f>R137+R202</f>
        <v>665.86522952000007</v>
      </c>
      <c r="S136" s="91"/>
      <c r="T136" s="181">
        <f>T137+T202</f>
        <v>664.322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5" t="s">
        <v>74</v>
      </c>
      <c r="AU136" s="15" t="s">
        <v>176</v>
      </c>
      <c r="BK136" s="182">
        <f>BK137+BK202</f>
        <v>0</v>
      </c>
    </row>
    <row r="137" s="11" customFormat="1" ht="25.92" customHeight="1">
      <c r="A137" s="11"/>
      <c r="B137" s="183"/>
      <c r="C137" s="11"/>
      <c r="D137" s="184" t="s">
        <v>74</v>
      </c>
      <c r="E137" s="185" t="s">
        <v>200</v>
      </c>
      <c r="F137" s="185" t="s">
        <v>201</v>
      </c>
      <c r="G137" s="11"/>
      <c r="H137" s="11"/>
      <c r="I137" s="186"/>
      <c r="J137" s="187">
        <f>BK137</f>
        <v>0</v>
      </c>
      <c r="K137" s="11"/>
      <c r="L137" s="183"/>
      <c r="M137" s="188"/>
      <c r="N137" s="189"/>
      <c r="O137" s="189"/>
      <c r="P137" s="190">
        <f>P138+P158+P162+P166+P181+P184+P200</f>
        <v>0</v>
      </c>
      <c r="Q137" s="189"/>
      <c r="R137" s="190">
        <f>R138+R158+R162+R166+R181+R184+R200</f>
        <v>665.86522952000007</v>
      </c>
      <c r="S137" s="189"/>
      <c r="T137" s="191">
        <f>T138+T158+T162+T166+T181+T184+T200</f>
        <v>664.322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R137" s="184" t="s">
        <v>83</v>
      </c>
      <c r="AT137" s="192" t="s">
        <v>74</v>
      </c>
      <c r="AU137" s="192" t="s">
        <v>75</v>
      </c>
      <c r="AY137" s="184" t="s">
        <v>202</v>
      </c>
      <c r="BK137" s="193">
        <f>BK138+BK158+BK162+BK166+BK181+BK184+BK200</f>
        <v>0</v>
      </c>
    </row>
    <row r="138" s="11" customFormat="1" ht="22.8" customHeight="1">
      <c r="A138" s="11"/>
      <c r="B138" s="183"/>
      <c r="C138" s="11"/>
      <c r="D138" s="184" t="s">
        <v>74</v>
      </c>
      <c r="E138" s="217" t="s">
        <v>83</v>
      </c>
      <c r="F138" s="217" t="s">
        <v>329</v>
      </c>
      <c r="G138" s="11"/>
      <c r="H138" s="11"/>
      <c r="I138" s="186"/>
      <c r="J138" s="218">
        <f>BK138</f>
        <v>0</v>
      </c>
      <c r="K138" s="11"/>
      <c r="L138" s="183"/>
      <c r="M138" s="188"/>
      <c r="N138" s="189"/>
      <c r="O138" s="189"/>
      <c r="P138" s="190">
        <f>SUM(P139:P157)</f>
        <v>0</v>
      </c>
      <c r="Q138" s="189"/>
      <c r="R138" s="190">
        <f>SUM(R139:R157)</f>
        <v>19.194244519999998</v>
      </c>
      <c r="S138" s="189"/>
      <c r="T138" s="191">
        <f>SUM(T139:T157)</f>
        <v>661.875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184" t="s">
        <v>83</v>
      </c>
      <c r="AT138" s="192" t="s">
        <v>74</v>
      </c>
      <c r="AU138" s="192" t="s">
        <v>83</v>
      </c>
      <c r="AY138" s="184" t="s">
        <v>202</v>
      </c>
      <c r="BK138" s="193">
        <f>SUM(BK139:BK157)</f>
        <v>0</v>
      </c>
    </row>
    <row r="139" s="2" customFormat="1" ht="24.15" customHeight="1">
      <c r="A139" s="34"/>
      <c r="B139" s="160"/>
      <c r="C139" s="194" t="s">
        <v>83</v>
      </c>
      <c r="D139" s="194" t="s">
        <v>203</v>
      </c>
      <c r="E139" s="195" t="s">
        <v>560</v>
      </c>
      <c r="F139" s="196" t="s">
        <v>561</v>
      </c>
      <c r="G139" s="197" t="s">
        <v>268</v>
      </c>
      <c r="H139" s="198">
        <v>406.5</v>
      </c>
      <c r="I139" s="199"/>
      <c r="J139" s="200">
        <f>ROUND(I139*H139,2)</f>
        <v>0</v>
      </c>
      <c r="K139" s="201"/>
      <c r="L139" s="35"/>
      <c r="M139" s="202" t="s">
        <v>1</v>
      </c>
      <c r="N139" s="203" t="s">
        <v>41</v>
      </c>
      <c r="O139" s="78"/>
      <c r="P139" s="204">
        <f>O139*H139</f>
        <v>0</v>
      </c>
      <c r="Q139" s="204">
        <v>0</v>
      </c>
      <c r="R139" s="204">
        <f>Q139*H139</f>
        <v>0</v>
      </c>
      <c r="S139" s="204">
        <v>0.316</v>
      </c>
      <c r="T139" s="205">
        <f>S139*H139</f>
        <v>128.45400000000001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218</v>
      </c>
      <c r="AT139" s="206" t="s">
        <v>203</v>
      </c>
      <c r="AU139" s="206" t="s">
        <v>115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218</v>
      </c>
      <c r="BM139" s="206" t="s">
        <v>562</v>
      </c>
    </row>
    <row r="140" s="2" customFormat="1" ht="24.15" customHeight="1">
      <c r="A140" s="34"/>
      <c r="B140" s="160"/>
      <c r="C140" s="194" t="s">
        <v>115</v>
      </c>
      <c r="D140" s="194" t="s">
        <v>203</v>
      </c>
      <c r="E140" s="195" t="s">
        <v>563</v>
      </c>
      <c r="F140" s="196" t="s">
        <v>564</v>
      </c>
      <c r="G140" s="197" t="s">
        <v>362</v>
      </c>
      <c r="H140" s="198">
        <v>151.34999999999999</v>
      </c>
      <c r="I140" s="199"/>
      <c r="J140" s="200">
        <f>ROUND(I140*H140,2)</f>
        <v>0</v>
      </c>
      <c r="K140" s="201"/>
      <c r="L140" s="35"/>
      <c r="M140" s="202" t="s">
        <v>1</v>
      </c>
      <c r="N140" s="203" t="s">
        <v>41</v>
      </c>
      <c r="O140" s="78"/>
      <c r="P140" s="204">
        <f>O140*H140</f>
        <v>0</v>
      </c>
      <c r="Q140" s="204">
        <v>0</v>
      </c>
      <c r="R140" s="204">
        <f>Q140*H140</f>
        <v>0</v>
      </c>
      <c r="S140" s="204">
        <v>1.3</v>
      </c>
      <c r="T140" s="205">
        <f>S140*H140</f>
        <v>196.755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218</v>
      </c>
      <c r="AT140" s="206" t="s">
        <v>203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218</v>
      </c>
      <c r="BM140" s="206" t="s">
        <v>565</v>
      </c>
    </row>
    <row r="141" s="2" customFormat="1" ht="37.8" customHeight="1">
      <c r="A141" s="34"/>
      <c r="B141" s="160"/>
      <c r="C141" s="194" t="s">
        <v>213</v>
      </c>
      <c r="D141" s="194" t="s">
        <v>203</v>
      </c>
      <c r="E141" s="195" t="s">
        <v>566</v>
      </c>
      <c r="F141" s="196" t="s">
        <v>567</v>
      </c>
      <c r="G141" s="197" t="s">
        <v>268</v>
      </c>
      <c r="H141" s="198">
        <v>694</v>
      </c>
      <c r="I141" s="199"/>
      <c r="J141" s="200">
        <f>ROUND(I141*H141,2)</f>
        <v>0</v>
      </c>
      <c r="K141" s="201"/>
      <c r="L141" s="35"/>
      <c r="M141" s="202" t="s">
        <v>1</v>
      </c>
      <c r="N141" s="203" t="s">
        <v>41</v>
      </c>
      <c r="O141" s="78"/>
      <c r="P141" s="204">
        <f>O141*H141</f>
        <v>0</v>
      </c>
      <c r="Q141" s="204">
        <v>0.00033157999999999999</v>
      </c>
      <c r="R141" s="204">
        <f>Q141*H141</f>
        <v>0.23011651999999999</v>
      </c>
      <c r="S141" s="204">
        <v>0.25</v>
      </c>
      <c r="T141" s="205">
        <f>S141*H141</f>
        <v>173.5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218</v>
      </c>
      <c r="AT141" s="206" t="s">
        <v>203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218</v>
      </c>
      <c r="BM141" s="206" t="s">
        <v>851</v>
      </c>
    </row>
    <row r="142" s="2" customFormat="1" ht="24.15" customHeight="1">
      <c r="A142" s="34"/>
      <c r="B142" s="160"/>
      <c r="C142" s="194" t="s">
        <v>218</v>
      </c>
      <c r="D142" s="194" t="s">
        <v>203</v>
      </c>
      <c r="E142" s="195" t="s">
        <v>569</v>
      </c>
      <c r="F142" s="196" t="s">
        <v>570</v>
      </c>
      <c r="G142" s="197" t="s">
        <v>272</v>
      </c>
      <c r="H142" s="198">
        <v>68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0.14499999999999999</v>
      </c>
      <c r="T142" s="205">
        <f>S142*H142</f>
        <v>9.8599999999999994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218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218</v>
      </c>
      <c r="BM142" s="206" t="s">
        <v>571</v>
      </c>
    </row>
    <row r="143" s="2" customFormat="1" ht="24.15" customHeight="1">
      <c r="A143" s="34"/>
      <c r="B143" s="160"/>
      <c r="C143" s="194" t="s">
        <v>252</v>
      </c>
      <c r="D143" s="194" t="s">
        <v>203</v>
      </c>
      <c r="E143" s="195" t="s">
        <v>572</v>
      </c>
      <c r="F143" s="196" t="s">
        <v>573</v>
      </c>
      <c r="G143" s="197" t="s">
        <v>268</v>
      </c>
      <c r="H143" s="198">
        <v>406.5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</v>
      </c>
      <c r="R143" s="204">
        <f>Q143*H143</f>
        <v>0</v>
      </c>
      <c r="S143" s="204">
        <v>0</v>
      </c>
      <c r="T143" s="205">
        <f>S143*H143</f>
        <v>0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218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218</v>
      </c>
      <c r="BM143" s="206" t="s">
        <v>574</v>
      </c>
    </row>
    <row r="144" s="2" customFormat="1" ht="24.15" customHeight="1">
      <c r="A144" s="34"/>
      <c r="B144" s="160"/>
      <c r="C144" s="194" t="s">
        <v>256</v>
      </c>
      <c r="D144" s="194" t="s">
        <v>203</v>
      </c>
      <c r="E144" s="195" t="s">
        <v>575</v>
      </c>
      <c r="F144" s="196" t="s">
        <v>576</v>
      </c>
      <c r="G144" s="197" t="s">
        <v>362</v>
      </c>
      <c r="H144" s="198">
        <v>85.170000000000002</v>
      </c>
      <c r="I144" s="199"/>
      <c r="J144" s="200">
        <f>ROUND(I144*H144,2)</f>
        <v>0</v>
      </c>
      <c r="K144" s="201"/>
      <c r="L144" s="35"/>
      <c r="M144" s="202" t="s">
        <v>1</v>
      </c>
      <c r="N144" s="203" t="s">
        <v>41</v>
      </c>
      <c r="O144" s="78"/>
      <c r="P144" s="204">
        <f>O144*H144</f>
        <v>0</v>
      </c>
      <c r="Q144" s="204">
        <v>0</v>
      </c>
      <c r="R144" s="204">
        <f>Q144*H144</f>
        <v>0</v>
      </c>
      <c r="S144" s="204">
        <v>1.8</v>
      </c>
      <c r="T144" s="205">
        <f>S144*H144</f>
        <v>153.30600000000001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218</v>
      </c>
      <c r="AT144" s="206" t="s">
        <v>203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218</v>
      </c>
      <c r="BM144" s="206" t="s">
        <v>577</v>
      </c>
    </row>
    <row r="145" s="2" customFormat="1" ht="16.5" customHeight="1">
      <c r="A145" s="34"/>
      <c r="B145" s="160"/>
      <c r="C145" s="194" t="s">
        <v>262</v>
      </c>
      <c r="D145" s="194" t="s">
        <v>203</v>
      </c>
      <c r="E145" s="195" t="s">
        <v>578</v>
      </c>
      <c r="F145" s="196" t="s">
        <v>579</v>
      </c>
      <c r="G145" s="197" t="s">
        <v>362</v>
      </c>
      <c r="H145" s="198">
        <v>85.170000000000002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218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218</v>
      </c>
      <c r="BM145" s="206" t="s">
        <v>580</v>
      </c>
    </row>
    <row r="146" s="2" customFormat="1" ht="24.15" customHeight="1">
      <c r="A146" s="34"/>
      <c r="B146" s="160"/>
      <c r="C146" s="194" t="s">
        <v>241</v>
      </c>
      <c r="D146" s="194" t="s">
        <v>203</v>
      </c>
      <c r="E146" s="195" t="s">
        <v>581</v>
      </c>
      <c r="F146" s="196" t="s">
        <v>582</v>
      </c>
      <c r="G146" s="197" t="s">
        <v>583</v>
      </c>
      <c r="H146" s="198">
        <v>85.170000000000002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218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218</v>
      </c>
      <c r="BM146" s="206" t="s">
        <v>584</v>
      </c>
    </row>
    <row r="147" s="2" customFormat="1" ht="24.15" customHeight="1">
      <c r="A147" s="34"/>
      <c r="B147" s="160"/>
      <c r="C147" s="194" t="s">
        <v>260</v>
      </c>
      <c r="D147" s="194" t="s">
        <v>203</v>
      </c>
      <c r="E147" s="195" t="s">
        <v>585</v>
      </c>
      <c r="F147" s="196" t="s">
        <v>586</v>
      </c>
      <c r="G147" s="197" t="s">
        <v>362</v>
      </c>
      <c r="H147" s="198">
        <v>85.170000000000002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218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218</v>
      </c>
      <c r="BM147" s="206" t="s">
        <v>587</v>
      </c>
    </row>
    <row r="148" s="2" customFormat="1" ht="24.15" customHeight="1">
      <c r="A148" s="34"/>
      <c r="B148" s="160"/>
      <c r="C148" s="194" t="s">
        <v>274</v>
      </c>
      <c r="D148" s="194" t="s">
        <v>203</v>
      </c>
      <c r="E148" s="195" t="s">
        <v>852</v>
      </c>
      <c r="F148" s="196" t="s">
        <v>853</v>
      </c>
      <c r="G148" s="197" t="s">
        <v>362</v>
      </c>
      <c r="H148" s="198">
        <v>8.0999999999999996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1.8</v>
      </c>
      <c r="R148" s="204">
        <f>Q148*H148</f>
        <v>14.58</v>
      </c>
      <c r="S148" s="204">
        <v>0</v>
      </c>
      <c r="T148" s="205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218</v>
      </c>
      <c r="AT148" s="206" t="s">
        <v>203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218</v>
      </c>
      <c r="BM148" s="206" t="s">
        <v>854</v>
      </c>
    </row>
    <row r="149" s="2" customFormat="1" ht="16.5" customHeight="1">
      <c r="A149" s="34"/>
      <c r="B149" s="160"/>
      <c r="C149" s="219" t="s">
        <v>278</v>
      </c>
      <c r="D149" s="219" t="s">
        <v>237</v>
      </c>
      <c r="E149" s="220" t="s">
        <v>855</v>
      </c>
      <c r="F149" s="221" t="s">
        <v>856</v>
      </c>
      <c r="G149" s="222" t="s">
        <v>384</v>
      </c>
      <c r="H149" s="223">
        <v>4.3499999999999996</v>
      </c>
      <c r="I149" s="224"/>
      <c r="J149" s="225">
        <f>ROUND(I149*H149,2)</f>
        <v>0</v>
      </c>
      <c r="K149" s="226"/>
      <c r="L149" s="227"/>
      <c r="M149" s="228" t="s">
        <v>1</v>
      </c>
      <c r="N149" s="229" t="s">
        <v>41</v>
      </c>
      <c r="O149" s="78"/>
      <c r="P149" s="204">
        <f>O149*H149</f>
        <v>0</v>
      </c>
      <c r="Q149" s="204">
        <v>1</v>
      </c>
      <c r="R149" s="204">
        <f>Q149*H149</f>
        <v>4.3499999999999996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241</v>
      </c>
      <c r="AT149" s="206" t="s">
        <v>237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218</v>
      </c>
      <c r="BM149" s="206" t="s">
        <v>857</v>
      </c>
    </row>
    <row r="150" s="2" customFormat="1" ht="16.5" customHeight="1">
      <c r="A150" s="34"/>
      <c r="B150" s="160"/>
      <c r="C150" s="194" t="s">
        <v>282</v>
      </c>
      <c r="D150" s="194" t="s">
        <v>203</v>
      </c>
      <c r="E150" s="195" t="s">
        <v>588</v>
      </c>
      <c r="F150" s="196" t="s">
        <v>589</v>
      </c>
      <c r="G150" s="197" t="s">
        <v>362</v>
      </c>
      <c r="H150" s="198">
        <v>85.170000000000002</v>
      </c>
      <c r="I150" s="199"/>
      <c r="J150" s="200">
        <f>ROUND(I150*H150,2)</f>
        <v>0</v>
      </c>
      <c r="K150" s="201"/>
      <c r="L150" s="35"/>
      <c r="M150" s="202" t="s">
        <v>1</v>
      </c>
      <c r="N150" s="203" t="s">
        <v>41</v>
      </c>
      <c r="O150" s="78"/>
      <c r="P150" s="204">
        <f>O150*H150</f>
        <v>0</v>
      </c>
      <c r="Q150" s="204">
        <v>0</v>
      </c>
      <c r="R150" s="204">
        <f>Q150*H150</f>
        <v>0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218</v>
      </c>
      <c r="AT150" s="206" t="s">
        <v>203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218</v>
      </c>
      <c r="BM150" s="206" t="s">
        <v>858</v>
      </c>
    </row>
    <row r="151" s="2" customFormat="1" ht="24.15" customHeight="1">
      <c r="A151" s="34"/>
      <c r="B151" s="160"/>
      <c r="C151" s="194" t="s">
        <v>286</v>
      </c>
      <c r="D151" s="194" t="s">
        <v>203</v>
      </c>
      <c r="E151" s="195" t="s">
        <v>592</v>
      </c>
      <c r="F151" s="196" t="s">
        <v>593</v>
      </c>
      <c r="G151" s="197" t="s">
        <v>268</v>
      </c>
      <c r="H151" s="198">
        <v>151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0</v>
      </c>
      <c r="R151" s="204">
        <f>Q151*H151</f>
        <v>0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218</v>
      </c>
      <c r="AT151" s="206" t="s">
        <v>203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218</v>
      </c>
      <c r="BM151" s="206" t="s">
        <v>594</v>
      </c>
    </row>
    <row r="152" s="2" customFormat="1" ht="16.5" customHeight="1">
      <c r="A152" s="34"/>
      <c r="B152" s="160"/>
      <c r="C152" s="219" t="s">
        <v>290</v>
      </c>
      <c r="D152" s="219" t="s">
        <v>237</v>
      </c>
      <c r="E152" s="220" t="s">
        <v>595</v>
      </c>
      <c r="F152" s="221" t="s">
        <v>596</v>
      </c>
      <c r="G152" s="222" t="s">
        <v>391</v>
      </c>
      <c r="H152" s="223">
        <v>31.428000000000001</v>
      </c>
      <c r="I152" s="224"/>
      <c r="J152" s="225">
        <f>ROUND(I152*H152,2)</f>
        <v>0</v>
      </c>
      <c r="K152" s="226"/>
      <c r="L152" s="227"/>
      <c r="M152" s="228" t="s">
        <v>1</v>
      </c>
      <c r="N152" s="229" t="s">
        <v>41</v>
      </c>
      <c r="O152" s="78"/>
      <c r="P152" s="204">
        <f>O152*H152</f>
        <v>0</v>
      </c>
      <c r="Q152" s="204">
        <v>0.001</v>
      </c>
      <c r="R152" s="204">
        <f>Q152*H152</f>
        <v>0.031428000000000005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241</v>
      </c>
      <c r="AT152" s="206" t="s">
        <v>237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218</v>
      </c>
      <c r="BM152" s="206" t="s">
        <v>597</v>
      </c>
    </row>
    <row r="153" s="2" customFormat="1" ht="21.75" customHeight="1">
      <c r="A153" s="34"/>
      <c r="B153" s="160"/>
      <c r="C153" s="219" t="s">
        <v>294</v>
      </c>
      <c r="D153" s="219" t="s">
        <v>237</v>
      </c>
      <c r="E153" s="220" t="s">
        <v>859</v>
      </c>
      <c r="F153" s="221" t="s">
        <v>860</v>
      </c>
      <c r="G153" s="222" t="s">
        <v>391</v>
      </c>
      <c r="H153" s="223">
        <v>2.7000000000000002</v>
      </c>
      <c r="I153" s="224"/>
      <c r="J153" s="225">
        <f>ROUND(I153*H153,2)</f>
        <v>0</v>
      </c>
      <c r="K153" s="226"/>
      <c r="L153" s="227"/>
      <c r="M153" s="228" t="s">
        <v>1</v>
      </c>
      <c r="N153" s="229" t="s">
        <v>41</v>
      </c>
      <c r="O153" s="78"/>
      <c r="P153" s="204">
        <f>O153*H153</f>
        <v>0</v>
      </c>
      <c r="Q153" s="204">
        <v>0.001</v>
      </c>
      <c r="R153" s="204">
        <f>Q153*H153</f>
        <v>0.0027000000000000001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241</v>
      </c>
      <c r="AT153" s="206" t="s">
        <v>237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218</v>
      </c>
      <c r="BM153" s="206" t="s">
        <v>861</v>
      </c>
    </row>
    <row r="154" s="2" customFormat="1" ht="24.15" customHeight="1">
      <c r="A154" s="34"/>
      <c r="B154" s="160"/>
      <c r="C154" s="194" t="s">
        <v>298</v>
      </c>
      <c r="D154" s="194" t="s">
        <v>203</v>
      </c>
      <c r="E154" s="195" t="s">
        <v>598</v>
      </c>
      <c r="F154" s="196" t="s">
        <v>599</v>
      </c>
      <c r="G154" s="197" t="s">
        <v>268</v>
      </c>
      <c r="H154" s="198">
        <v>151</v>
      </c>
      <c r="I154" s="199"/>
      <c r="J154" s="200">
        <f>ROUND(I154*H154,2)</f>
        <v>0</v>
      </c>
      <c r="K154" s="201"/>
      <c r="L154" s="35"/>
      <c r="M154" s="202" t="s">
        <v>1</v>
      </c>
      <c r="N154" s="203" t="s">
        <v>41</v>
      </c>
      <c r="O154" s="78"/>
      <c r="P154" s="204">
        <f>O154*H154</f>
        <v>0</v>
      </c>
      <c r="Q154" s="204">
        <v>0</v>
      </c>
      <c r="R154" s="204">
        <f>Q154*H154</f>
        <v>0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218</v>
      </c>
      <c r="AT154" s="206" t="s">
        <v>203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218</v>
      </c>
      <c r="BM154" s="206" t="s">
        <v>600</v>
      </c>
    </row>
    <row r="155" s="2" customFormat="1" ht="33" customHeight="1">
      <c r="A155" s="34"/>
      <c r="B155" s="160"/>
      <c r="C155" s="194" t="s">
        <v>302</v>
      </c>
      <c r="D155" s="194" t="s">
        <v>203</v>
      </c>
      <c r="E155" s="195" t="s">
        <v>601</v>
      </c>
      <c r="F155" s="196" t="s">
        <v>602</v>
      </c>
      <c r="G155" s="197" t="s">
        <v>268</v>
      </c>
      <c r="H155" s="198">
        <v>197</v>
      </c>
      <c r="I155" s="199"/>
      <c r="J155" s="200">
        <f>ROUND(I155*H155,2)</f>
        <v>0</v>
      </c>
      <c r="K155" s="201"/>
      <c r="L155" s="35"/>
      <c r="M155" s="202" t="s">
        <v>1</v>
      </c>
      <c r="N155" s="203" t="s">
        <v>41</v>
      </c>
      <c r="O155" s="78"/>
      <c r="P155" s="204">
        <f>O155*H155</f>
        <v>0</v>
      </c>
      <c r="Q155" s="204">
        <v>0</v>
      </c>
      <c r="R155" s="204">
        <f>Q155*H155</f>
        <v>0</v>
      </c>
      <c r="S155" s="204">
        <v>0</v>
      </c>
      <c r="T155" s="20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218</v>
      </c>
      <c r="AT155" s="206" t="s">
        <v>203</v>
      </c>
      <c r="AU155" s="206" t="s">
        <v>115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218</v>
      </c>
      <c r="BM155" s="206" t="s">
        <v>603</v>
      </c>
    </row>
    <row r="156" s="2" customFormat="1" ht="24.15" customHeight="1">
      <c r="A156" s="34"/>
      <c r="B156" s="160"/>
      <c r="C156" s="194" t="s">
        <v>306</v>
      </c>
      <c r="D156" s="194" t="s">
        <v>203</v>
      </c>
      <c r="E156" s="195" t="s">
        <v>604</v>
      </c>
      <c r="F156" s="196" t="s">
        <v>605</v>
      </c>
      <c r="G156" s="197" t="s">
        <v>268</v>
      </c>
      <c r="H156" s="198">
        <v>151</v>
      </c>
      <c r="I156" s="199"/>
      <c r="J156" s="200">
        <f>ROUND(I156*H156,2)</f>
        <v>0</v>
      </c>
      <c r="K156" s="201"/>
      <c r="L156" s="35"/>
      <c r="M156" s="202" t="s">
        <v>1</v>
      </c>
      <c r="N156" s="203" t="s">
        <v>41</v>
      </c>
      <c r="O156" s="78"/>
      <c r="P156" s="204">
        <f>O156*H156</f>
        <v>0</v>
      </c>
      <c r="Q156" s="204">
        <v>0</v>
      </c>
      <c r="R156" s="204">
        <f>Q156*H156</f>
        <v>0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218</v>
      </c>
      <c r="AT156" s="206" t="s">
        <v>203</v>
      </c>
      <c r="AU156" s="206" t="s">
        <v>115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218</v>
      </c>
      <c r="BM156" s="206" t="s">
        <v>606</v>
      </c>
    </row>
    <row r="157" s="2" customFormat="1" ht="24.15" customHeight="1">
      <c r="A157" s="34"/>
      <c r="B157" s="160"/>
      <c r="C157" s="194" t="s">
        <v>310</v>
      </c>
      <c r="D157" s="194" t="s">
        <v>203</v>
      </c>
      <c r="E157" s="195" t="s">
        <v>862</v>
      </c>
      <c r="F157" s="196" t="s">
        <v>863</v>
      </c>
      <c r="G157" s="197" t="s">
        <v>268</v>
      </c>
      <c r="H157" s="198">
        <v>27</v>
      </c>
      <c r="I157" s="199"/>
      <c r="J157" s="200">
        <f>ROUND(I157*H157,2)</f>
        <v>0</v>
      </c>
      <c r="K157" s="201"/>
      <c r="L157" s="35"/>
      <c r="M157" s="202" t="s">
        <v>1</v>
      </c>
      <c r="N157" s="203" t="s">
        <v>41</v>
      </c>
      <c r="O157" s="78"/>
      <c r="P157" s="204">
        <f>O157*H157</f>
        <v>0</v>
      </c>
      <c r="Q157" s="204">
        <v>0</v>
      </c>
      <c r="R157" s="204">
        <f>Q157*H157</f>
        <v>0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218</v>
      </c>
      <c r="AT157" s="206" t="s">
        <v>203</v>
      </c>
      <c r="AU157" s="206" t="s">
        <v>115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218</v>
      </c>
      <c r="BM157" s="206" t="s">
        <v>864</v>
      </c>
    </row>
    <row r="158" s="11" customFormat="1" ht="22.8" customHeight="1">
      <c r="A158" s="11"/>
      <c r="B158" s="183"/>
      <c r="C158" s="11"/>
      <c r="D158" s="184" t="s">
        <v>74</v>
      </c>
      <c r="E158" s="217" t="s">
        <v>115</v>
      </c>
      <c r="F158" s="217" t="s">
        <v>402</v>
      </c>
      <c r="G158" s="11"/>
      <c r="H158" s="11"/>
      <c r="I158" s="186"/>
      <c r="J158" s="218">
        <f>BK158</f>
        <v>0</v>
      </c>
      <c r="K158" s="11"/>
      <c r="L158" s="183"/>
      <c r="M158" s="188"/>
      <c r="N158" s="189"/>
      <c r="O158" s="189"/>
      <c r="P158" s="190">
        <f>SUM(P159:P161)</f>
        <v>0</v>
      </c>
      <c r="Q158" s="189"/>
      <c r="R158" s="190">
        <f>SUM(R159:R161)</f>
        <v>0.37062600000000001</v>
      </c>
      <c r="S158" s="189"/>
      <c r="T158" s="191">
        <f>SUM(T159:T161)</f>
        <v>0</v>
      </c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R158" s="184" t="s">
        <v>83</v>
      </c>
      <c r="AT158" s="192" t="s">
        <v>74</v>
      </c>
      <c r="AU158" s="192" t="s">
        <v>83</v>
      </c>
      <c r="AY158" s="184" t="s">
        <v>202</v>
      </c>
      <c r="BK158" s="193">
        <f>SUM(BK159:BK161)</f>
        <v>0</v>
      </c>
    </row>
    <row r="159" s="2" customFormat="1" ht="33" customHeight="1">
      <c r="A159" s="34"/>
      <c r="B159" s="160"/>
      <c r="C159" s="194" t="s">
        <v>314</v>
      </c>
      <c r="D159" s="194" t="s">
        <v>203</v>
      </c>
      <c r="E159" s="195" t="s">
        <v>607</v>
      </c>
      <c r="F159" s="196" t="s">
        <v>608</v>
      </c>
      <c r="G159" s="197" t="s">
        <v>268</v>
      </c>
      <c r="H159" s="198">
        <v>281</v>
      </c>
      <c r="I159" s="199"/>
      <c r="J159" s="200">
        <f>ROUND(I159*H159,2)</f>
        <v>0</v>
      </c>
      <c r="K159" s="201"/>
      <c r="L159" s="35"/>
      <c r="M159" s="202" t="s">
        <v>1</v>
      </c>
      <c r="N159" s="203" t="s">
        <v>41</v>
      </c>
      <c r="O159" s="78"/>
      <c r="P159" s="204">
        <f>O159*H159</f>
        <v>0</v>
      </c>
      <c r="Q159" s="204">
        <v>0</v>
      </c>
      <c r="R159" s="204">
        <f>Q159*H159</f>
        <v>0</v>
      </c>
      <c r="S159" s="204">
        <v>0</v>
      </c>
      <c r="T159" s="20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6" t="s">
        <v>218</v>
      </c>
      <c r="AT159" s="206" t="s">
        <v>203</v>
      </c>
      <c r="AU159" s="206" t="s">
        <v>115</v>
      </c>
      <c r="AY159" s="15" t="s">
        <v>202</v>
      </c>
      <c r="BE159" s="207">
        <f>IF(N159="základná",J159,0)</f>
        <v>0</v>
      </c>
      <c r="BF159" s="207">
        <f>IF(N159="znížená",J159,0)</f>
        <v>0</v>
      </c>
      <c r="BG159" s="207">
        <f>IF(N159="zákl. prenesená",J159,0)</f>
        <v>0</v>
      </c>
      <c r="BH159" s="207">
        <f>IF(N159="zníž. prenesená",J159,0)</f>
        <v>0</v>
      </c>
      <c r="BI159" s="207">
        <f>IF(N159="nulová",J159,0)</f>
        <v>0</v>
      </c>
      <c r="BJ159" s="15" t="s">
        <v>115</v>
      </c>
      <c r="BK159" s="207">
        <f>ROUND(I159*H159,2)</f>
        <v>0</v>
      </c>
      <c r="BL159" s="15" t="s">
        <v>218</v>
      </c>
      <c r="BM159" s="206" t="s">
        <v>609</v>
      </c>
    </row>
    <row r="160" s="2" customFormat="1" ht="33" customHeight="1">
      <c r="A160" s="34"/>
      <c r="B160" s="160"/>
      <c r="C160" s="194" t="s">
        <v>318</v>
      </c>
      <c r="D160" s="194" t="s">
        <v>203</v>
      </c>
      <c r="E160" s="195" t="s">
        <v>610</v>
      </c>
      <c r="F160" s="196" t="s">
        <v>611</v>
      </c>
      <c r="G160" s="197" t="s">
        <v>268</v>
      </c>
      <c r="H160" s="198">
        <v>223</v>
      </c>
      <c r="I160" s="199"/>
      <c r="J160" s="200">
        <f>ROUND(I160*H160,2)</f>
        <v>0</v>
      </c>
      <c r="K160" s="201"/>
      <c r="L160" s="35"/>
      <c r="M160" s="202" t="s">
        <v>1</v>
      </c>
      <c r="N160" s="203" t="s">
        <v>41</v>
      </c>
      <c r="O160" s="78"/>
      <c r="P160" s="204">
        <f>O160*H160</f>
        <v>0</v>
      </c>
      <c r="Q160" s="204">
        <v>3.0000000000000001E-05</v>
      </c>
      <c r="R160" s="204">
        <f>Q160*H160</f>
        <v>0.0066899999999999998</v>
      </c>
      <c r="S160" s="204">
        <v>0</v>
      </c>
      <c r="T160" s="205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206" t="s">
        <v>218</v>
      </c>
      <c r="AT160" s="206" t="s">
        <v>203</v>
      </c>
      <c r="AU160" s="206" t="s">
        <v>115</v>
      </c>
      <c r="AY160" s="15" t="s">
        <v>202</v>
      </c>
      <c r="BE160" s="207">
        <f>IF(N160="základná",J160,0)</f>
        <v>0</v>
      </c>
      <c r="BF160" s="207">
        <f>IF(N160="znížená",J160,0)</f>
        <v>0</v>
      </c>
      <c r="BG160" s="207">
        <f>IF(N160="zákl. prenesená",J160,0)</f>
        <v>0</v>
      </c>
      <c r="BH160" s="207">
        <f>IF(N160="zníž. prenesená",J160,0)</f>
        <v>0</v>
      </c>
      <c r="BI160" s="207">
        <f>IF(N160="nulová",J160,0)</f>
        <v>0</v>
      </c>
      <c r="BJ160" s="15" t="s">
        <v>115</v>
      </c>
      <c r="BK160" s="207">
        <f>ROUND(I160*H160,2)</f>
        <v>0</v>
      </c>
      <c r="BL160" s="15" t="s">
        <v>218</v>
      </c>
      <c r="BM160" s="206" t="s">
        <v>865</v>
      </c>
    </row>
    <row r="161" s="2" customFormat="1" ht="24.15" customHeight="1">
      <c r="A161" s="34"/>
      <c r="B161" s="160"/>
      <c r="C161" s="219" t="s">
        <v>233</v>
      </c>
      <c r="D161" s="219" t="s">
        <v>237</v>
      </c>
      <c r="E161" s="220" t="s">
        <v>714</v>
      </c>
      <c r="F161" s="221" t="s">
        <v>715</v>
      </c>
      <c r="G161" s="222" t="s">
        <v>268</v>
      </c>
      <c r="H161" s="223">
        <v>227.46000000000001</v>
      </c>
      <c r="I161" s="224"/>
      <c r="J161" s="225">
        <f>ROUND(I161*H161,2)</f>
        <v>0</v>
      </c>
      <c r="K161" s="226"/>
      <c r="L161" s="227"/>
      <c r="M161" s="228" t="s">
        <v>1</v>
      </c>
      <c r="N161" s="229" t="s">
        <v>41</v>
      </c>
      <c r="O161" s="78"/>
      <c r="P161" s="204">
        <f>O161*H161</f>
        <v>0</v>
      </c>
      <c r="Q161" s="204">
        <v>0.0016000000000000001</v>
      </c>
      <c r="R161" s="204">
        <f>Q161*H161</f>
        <v>0.36393600000000004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241</v>
      </c>
      <c r="AT161" s="206" t="s">
        <v>237</v>
      </c>
      <c r="AU161" s="206" t="s">
        <v>115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218</v>
      </c>
      <c r="BM161" s="206" t="s">
        <v>866</v>
      </c>
    </row>
    <row r="162" s="11" customFormat="1" ht="22.8" customHeight="1">
      <c r="A162" s="11"/>
      <c r="B162" s="183"/>
      <c r="C162" s="11"/>
      <c r="D162" s="184" t="s">
        <v>74</v>
      </c>
      <c r="E162" s="217" t="s">
        <v>218</v>
      </c>
      <c r="F162" s="217" t="s">
        <v>613</v>
      </c>
      <c r="G162" s="11"/>
      <c r="H162" s="11"/>
      <c r="I162" s="186"/>
      <c r="J162" s="218">
        <f>BK162</f>
        <v>0</v>
      </c>
      <c r="K162" s="11"/>
      <c r="L162" s="183"/>
      <c r="M162" s="188"/>
      <c r="N162" s="189"/>
      <c r="O162" s="189"/>
      <c r="P162" s="190">
        <f>SUM(P163:P165)</f>
        <v>0</v>
      </c>
      <c r="Q162" s="189"/>
      <c r="R162" s="190">
        <f>SUM(R163:R165)</f>
        <v>38.602419999999995</v>
      </c>
      <c r="S162" s="189"/>
      <c r="T162" s="191">
        <f>SUM(T163:T165)</f>
        <v>0</v>
      </c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R162" s="184" t="s">
        <v>83</v>
      </c>
      <c r="AT162" s="192" t="s">
        <v>74</v>
      </c>
      <c r="AU162" s="192" t="s">
        <v>83</v>
      </c>
      <c r="AY162" s="184" t="s">
        <v>202</v>
      </c>
      <c r="BK162" s="193">
        <f>SUM(BK163:BK165)</f>
        <v>0</v>
      </c>
    </row>
    <row r="163" s="2" customFormat="1" ht="33" customHeight="1">
      <c r="A163" s="34"/>
      <c r="B163" s="160"/>
      <c r="C163" s="194" t="s">
        <v>7</v>
      </c>
      <c r="D163" s="194" t="s">
        <v>203</v>
      </c>
      <c r="E163" s="195" t="s">
        <v>614</v>
      </c>
      <c r="F163" s="196" t="s">
        <v>615</v>
      </c>
      <c r="G163" s="197" t="s">
        <v>268</v>
      </c>
      <c r="H163" s="198">
        <v>223</v>
      </c>
      <c r="I163" s="199"/>
      <c r="J163" s="200">
        <f>ROUND(I163*H163,2)</f>
        <v>0</v>
      </c>
      <c r="K163" s="201"/>
      <c r="L163" s="35"/>
      <c r="M163" s="202" t="s">
        <v>1</v>
      </c>
      <c r="N163" s="203" t="s">
        <v>41</v>
      </c>
      <c r="O163" s="78"/>
      <c r="P163" s="204">
        <f>O163*H163</f>
        <v>0</v>
      </c>
      <c r="Q163" s="204">
        <v>0.094539999999999999</v>
      </c>
      <c r="R163" s="204">
        <f>Q163*H163</f>
        <v>21.082419999999999</v>
      </c>
      <c r="S163" s="204">
        <v>0</v>
      </c>
      <c r="T163" s="205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206" t="s">
        <v>218</v>
      </c>
      <c r="AT163" s="206" t="s">
        <v>203</v>
      </c>
      <c r="AU163" s="206" t="s">
        <v>115</v>
      </c>
      <c r="AY163" s="15" t="s">
        <v>202</v>
      </c>
      <c r="BE163" s="207">
        <f>IF(N163="základná",J163,0)</f>
        <v>0</v>
      </c>
      <c r="BF163" s="207">
        <f>IF(N163="znížená",J163,0)</f>
        <v>0</v>
      </c>
      <c r="BG163" s="207">
        <f>IF(N163="zákl. prenesená",J163,0)</f>
        <v>0</v>
      </c>
      <c r="BH163" s="207">
        <f>IF(N163="zníž. prenesená",J163,0)</f>
        <v>0</v>
      </c>
      <c r="BI163" s="207">
        <f>IF(N163="nulová",J163,0)</f>
        <v>0</v>
      </c>
      <c r="BJ163" s="15" t="s">
        <v>115</v>
      </c>
      <c r="BK163" s="207">
        <f>ROUND(I163*H163,2)</f>
        <v>0</v>
      </c>
      <c r="BL163" s="15" t="s">
        <v>218</v>
      </c>
      <c r="BM163" s="206" t="s">
        <v>867</v>
      </c>
    </row>
    <row r="164" s="2" customFormat="1" ht="24.15" customHeight="1">
      <c r="A164" s="34"/>
      <c r="B164" s="160"/>
      <c r="C164" s="219" t="s">
        <v>403</v>
      </c>
      <c r="D164" s="219" t="s">
        <v>237</v>
      </c>
      <c r="E164" s="220" t="s">
        <v>718</v>
      </c>
      <c r="F164" s="221" t="s">
        <v>719</v>
      </c>
      <c r="G164" s="222" t="s">
        <v>268</v>
      </c>
      <c r="H164" s="223">
        <v>146</v>
      </c>
      <c r="I164" s="224"/>
      <c r="J164" s="225">
        <f>ROUND(I164*H164,2)</f>
        <v>0</v>
      </c>
      <c r="K164" s="226"/>
      <c r="L164" s="227"/>
      <c r="M164" s="228" t="s">
        <v>1</v>
      </c>
      <c r="N164" s="229" t="s">
        <v>41</v>
      </c>
      <c r="O164" s="78"/>
      <c r="P164" s="204">
        <f>O164*H164</f>
        <v>0</v>
      </c>
      <c r="Q164" s="204">
        <v>0.12</v>
      </c>
      <c r="R164" s="204">
        <f>Q164*H164</f>
        <v>17.52</v>
      </c>
      <c r="S164" s="204">
        <v>0</v>
      </c>
      <c r="T164" s="205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206" t="s">
        <v>241</v>
      </c>
      <c r="AT164" s="206" t="s">
        <v>237</v>
      </c>
      <c r="AU164" s="206" t="s">
        <v>115</v>
      </c>
      <c r="AY164" s="15" t="s">
        <v>202</v>
      </c>
      <c r="BE164" s="207">
        <f>IF(N164="základná",J164,0)</f>
        <v>0</v>
      </c>
      <c r="BF164" s="207">
        <f>IF(N164="znížená",J164,0)</f>
        <v>0</v>
      </c>
      <c r="BG164" s="207">
        <f>IF(N164="zákl. prenesená",J164,0)</f>
        <v>0</v>
      </c>
      <c r="BH164" s="207">
        <f>IF(N164="zníž. prenesená",J164,0)</f>
        <v>0</v>
      </c>
      <c r="BI164" s="207">
        <f>IF(N164="nulová",J164,0)</f>
        <v>0</v>
      </c>
      <c r="BJ164" s="15" t="s">
        <v>115</v>
      </c>
      <c r="BK164" s="207">
        <f>ROUND(I164*H164,2)</f>
        <v>0</v>
      </c>
      <c r="BL164" s="15" t="s">
        <v>218</v>
      </c>
      <c r="BM164" s="206" t="s">
        <v>868</v>
      </c>
    </row>
    <row r="165" s="2" customFormat="1">
      <c r="A165" s="34"/>
      <c r="B165" s="35"/>
      <c r="C165" s="34"/>
      <c r="D165" s="232" t="s">
        <v>721</v>
      </c>
      <c r="E165" s="34"/>
      <c r="F165" s="233" t="s">
        <v>722</v>
      </c>
      <c r="G165" s="34"/>
      <c r="H165" s="34"/>
      <c r="I165" s="161"/>
      <c r="J165" s="34"/>
      <c r="K165" s="34"/>
      <c r="L165" s="35"/>
      <c r="M165" s="234"/>
      <c r="N165" s="235"/>
      <c r="O165" s="78"/>
      <c r="P165" s="78"/>
      <c r="Q165" s="78"/>
      <c r="R165" s="78"/>
      <c r="S165" s="78"/>
      <c r="T165" s="79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T165" s="15" t="s">
        <v>721</v>
      </c>
      <c r="AU165" s="15" t="s">
        <v>115</v>
      </c>
    </row>
    <row r="166" s="11" customFormat="1" ht="22.8" customHeight="1">
      <c r="A166" s="11"/>
      <c r="B166" s="183"/>
      <c r="C166" s="11"/>
      <c r="D166" s="184" t="s">
        <v>74</v>
      </c>
      <c r="E166" s="217" t="s">
        <v>252</v>
      </c>
      <c r="F166" s="217" t="s">
        <v>423</v>
      </c>
      <c r="G166" s="11"/>
      <c r="H166" s="11"/>
      <c r="I166" s="186"/>
      <c r="J166" s="218">
        <f>BK166</f>
        <v>0</v>
      </c>
      <c r="K166" s="11"/>
      <c r="L166" s="183"/>
      <c r="M166" s="188"/>
      <c r="N166" s="189"/>
      <c r="O166" s="189"/>
      <c r="P166" s="190">
        <f>SUM(P167:P180)</f>
        <v>0</v>
      </c>
      <c r="Q166" s="189"/>
      <c r="R166" s="190">
        <f>SUM(R167:R180)</f>
        <v>483.03026999999997</v>
      </c>
      <c r="S166" s="189"/>
      <c r="T166" s="191">
        <f>SUM(T167:T180)</f>
        <v>0</v>
      </c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R166" s="184" t="s">
        <v>83</v>
      </c>
      <c r="AT166" s="192" t="s">
        <v>74</v>
      </c>
      <c r="AU166" s="192" t="s">
        <v>83</v>
      </c>
      <c r="AY166" s="184" t="s">
        <v>202</v>
      </c>
      <c r="BK166" s="193">
        <f>SUM(BK167:BK180)</f>
        <v>0</v>
      </c>
    </row>
    <row r="167" s="2" customFormat="1" ht="33" customHeight="1">
      <c r="A167" s="34"/>
      <c r="B167" s="160"/>
      <c r="C167" s="194" t="s">
        <v>407</v>
      </c>
      <c r="D167" s="194" t="s">
        <v>203</v>
      </c>
      <c r="E167" s="195" t="s">
        <v>626</v>
      </c>
      <c r="F167" s="196" t="s">
        <v>627</v>
      </c>
      <c r="G167" s="197" t="s">
        <v>268</v>
      </c>
      <c r="H167" s="198">
        <v>58</v>
      </c>
      <c r="I167" s="199"/>
      <c r="J167" s="200">
        <f>ROUND(I167*H167,2)</f>
        <v>0</v>
      </c>
      <c r="K167" s="201"/>
      <c r="L167" s="35"/>
      <c r="M167" s="202" t="s">
        <v>1</v>
      </c>
      <c r="N167" s="203" t="s">
        <v>41</v>
      </c>
      <c r="O167" s="78"/>
      <c r="P167" s="204">
        <f>O167*H167</f>
        <v>0</v>
      </c>
      <c r="Q167" s="204">
        <v>0.53186</v>
      </c>
      <c r="R167" s="204">
        <f>Q167*H167</f>
        <v>30.84788</v>
      </c>
      <c r="S167" s="204">
        <v>0</v>
      </c>
      <c r="T167" s="20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6" t="s">
        <v>218</v>
      </c>
      <c r="AT167" s="206" t="s">
        <v>203</v>
      </c>
      <c r="AU167" s="206" t="s">
        <v>115</v>
      </c>
      <c r="AY167" s="15" t="s">
        <v>202</v>
      </c>
      <c r="BE167" s="207">
        <f>IF(N167="základná",J167,0)</f>
        <v>0</v>
      </c>
      <c r="BF167" s="207">
        <f>IF(N167="znížená",J167,0)</f>
        <v>0</v>
      </c>
      <c r="BG167" s="207">
        <f>IF(N167="zákl. prenesená",J167,0)</f>
        <v>0</v>
      </c>
      <c r="BH167" s="207">
        <f>IF(N167="zníž. prenesená",J167,0)</f>
        <v>0</v>
      </c>
      <c r="BI167" s="207">
        <f>IF(N167="nulová",J167,0)</f>
        <v>0</v>
      </c>
      <c r="BJ167" s="15" t="s">
        <v>115</v>
      </c>
      <c r="BK167" s="207">
        <f>ROUND(I167*H167,2)</f>
        <v>0</v>
      </c>
      <c r="BL167" s="15" t="s">
        <v>218</v>
      </c>
      <c r="BM167" s="206" t="s">
        <v>628</v>
      </c>
    </row>
    <row r="168" s="2" customFormat="1" ht="33" customHeight="1">
      <c r="A168" s="34"/>
      <c r="B168" s="160"/>
      <c r="C168" s="194" t="s">
        <v>411</v>
      </c>
      <c r="D168" s="194" t="s">
        <v>203</v>
      </c>
      <c r="E168" s="195" t="s">
        <v>723</v>
      </c>
      <c r="F168" s="196" t="s">
        <v>724</v>
      </c>
      <c r="G168" s="197" t="s">
        <v>268</v>
      </c>
      <c r="H168" s="198">
        <v>163</v>
      </c>
      <c r="I168" s="199"/>
      <c r="J168" s="200">
        <f>ROUND(I168*H168,2)</f>
        <v>0</v>
      </c>
      <c r="K168" s="201"/>
      <c r="L168" s="35"/>
      <c r="M168" s="202" t="s">
        <v>1</v>
      </c>
      <c r="N168" s="203" t="s">
        <v>41</v>
      </c>
      <c r="O168" s="78"/>
      <c r="P168" s="204">
        <f>O168*H168</f>
        <v>0</v>
      </c>
      <c r="Q168" s="204">
        <v>0.23000000000000001</v>
      </c>
      <c r="R168" s="204">
        <f>Q168*H168</f>
        <v>37.490000000000002</v>
      </c>
      <c r="S168" s="204">
        <v>0</v>
      </c>
      <c r="T168" s="205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6" t="s">
        <v>218</v>
      </c>
      <c r="AT168" s="206" t="s">
        <v>203</v>
      </c>
      <c r="AU168" s="206" t="s">
        <v>115</v>
      </c>
      <c r="AY168" s="15" t="s">
        <v>202</v>
      </c>
      <c r="BE168" s="207">
        <f>IF(N168="základná",J168,0)</f>
        <v>0</v>
      </c>
      <c r="BF168" s="207">
        <f>IF(N168="znížená",J168,0)</f>
        <v>0</v>
      </c>
      <c r="BG168" s="207">
        <f>IF(N168="zákl. prenesená",J168,0)</f>
        <v>0</v>
      </c>
      <c r="BH168" s="207">
        <f>IF(N168="zníž. prenesená",J168,0)</f>
        <v>0</v>
      </c>
      <c r="BI168" s="207">
        <f>IF(N168="nulová",J168,0)</f>
        <v>0</v>
      </c>
      <c r="BJ168" s="15" t="s">
        <v>115</v>
      </c>
      <c r="BK168" s="207">
        <f>ROUND(I168*H168,2)</f>
        <v>0</v>
      </c>
      <c r="BL168" s="15" t="s">
        <v>218</v>
      </c>
      <c r="BM168" s="206" t="s">
        <v>869</v>
      </c>
    </row>
    <row r="169" s="2" customFormat="1" ht="33" customHeight="1">
      <c r="A169" s="34"/>
      <c r="B169" s="160"/>
      <c r="C169" s="194" t="s">
        <v>415</v>
      </c>
      <c r="D169" s="194" t="s">
        <v>203</v>
      </c>
      <c r="E169" s="195" t="s">
        <v>629</v>
      </c>
      <c r="F169" s="196" t="s">
        <v>630</v>
      </c>
      <c r="G169" s="197" t="s">
        <v>268</v>
      </c>
      <c r="H169" s="198">
        <v>163</v>
      </c>
      <c r="I169" s="199"/>
      <c r="J169" s="200">
        <f>ROUND(I169*H169,2)</f>
        <v>0</v>
      </c>
      <c r="K169" s="201"/>
      <c r="L169" s="35"/>
      <c r="M169" s="202" t="s">
        <v>1</v>
      </c>
      <c r="N169" s="203" t="s">
        <v>41</v>
      </c>
      <c r="O169" s="78"/>
      <c r="P169" s="204">
        <f>O169*H169</f>
        <v>0</v>
      </c>
      <c r="Q169" s="204">
        <v>0.46000000000000002</v>
      </c>
      <c r="R169" s="204">
        <f>Q169*H169</f>
        <v>74.980000000000004</v>
      </c>
      <c r="S169" s="204">
        <v>0</v>
      </c>
      <c r="T169" s="205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6" t="s">
        <v>218</v>
      </c>
      <c r="AT169" s="206" t="s">
        <v>203</v>
      </c>
      <c r="AU169" s="206" t="s">
        <v>115</v>
      </c>
      <c r="AY169" s="15" t="s">
        <v>202</v>
      </c>
      <c r="BE169" s="207">
        <f>IF(N169="základná",J169,0)</f>
        <v>0</v>
      </c>
      <c r="BF169" s="207">
        <f>IF(N169="znížená",J169,0)</f>
        <v>0</v>
      </c>
      <c r="BG169" s="207">
        <f>IF(N169="zákl. prenesená",J169,0)</f>
        <v>0</v>
      </c>
      <c r="BH169" s="207">
        <f>IF(N169="zníž. prenesená",J169,0)</f>
        <v>0</v>
      </c>
      <c r="BI169" s="207">
        <f>IF(N169="nulová",J169,0)</f>
        <v>0</v>
      </c>
      <c r="BJ169" s="15" t="s">
        <v>115</v>
      </c>
      <c r="BK169" s="207">
        <f>ROUND(I169*H169,2)</f>
        <v>0</v>
      </c>
      <c r="BL169" s="15" t="s">
        <v>218</v>
      </c>
      <c r="BM169" s="206" t="s">
        <v>870</v>
      </c>
    </row>
    <row r="170" s="2" customFormat="1" ht="33" customHeight="1">
      <c r="A170" s="34"/>
      <c r="B170" s="160"/>
      <c r="C170" s="194" t="s">
        <v>419</v>
      </c>
      <c r="D170" s="194" t="s">
        <v>203</v>
      </c>
      <c r="E170" s="195" t="s">
        <v>871</v>
      </c>
      <c r="F170" s="196" t="s">
        <v>872</v>
      </c>
      <c r="G170" s="197" t="s">
        <v>268</v>
      </c>
      <c r="H170" s="198">
        <v>60</v>
      </c>
      <c r="I170" s="199"/>
      <c r="J170" s="200">
        <f>ROUND(I170*H170,2)</f>
        <v>0</v>
      </c>
      <c r="K170" s="201"/>
      <c r="L170" s="35"/>
      <c r="M170" s="202" t="s">
        <v>1</v>
      </c>
      <c r="N170" s="203" t="s">
        <v>41</v>
      </c>
      <c r="O170" s="78"/>
      <c r="P170" s="204">
        <f>O170*H170</f>
        <v>0</v>
      </c>
      <c r="Q170" s="204">
        <v>0.52900000000000003</v>
      </c>
      <c r="R170" s="204">
        <f>Q170*H170</f>
        <v>31.740000000000002</v>
      </c>
      <c r="S170" s="204">
        <v>0</v>
      </c>
      <c r="T170" s="20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6" t="s">
        <v>218</v>
      </c>
      <c r="AT170" s="206" t="s">
        <v>203</v>
      </c>
      <c r="AU170" s="206" t="s">
        <v>115</v>
      </c>
      <c r="AY170" s="15" t="s">
        <v>202</v>
      </c>
      <c r="BE170" s="207">
        <f>IF(N170="základná",J170,0)</f>
        <v>0</v>
      </c>
      <c r="BF170" s="207">
        <f>IF(N170="znížená",J170,0)</f>
        <v>0</v>
      </c>
      <c r="BG170" s="207">
        <f>IF(N170="zákl. prenesená",J170,0)</f>
        <v>0</v>
      </c>
      <c r="BH170" s="207">
        <f>IF(N170="zníž. prenesená",J170,0)</f>
        <v>0</v>
      </c>
      <c r="BI170" s="207">
        <f>IF(N170="nulová",J170,0)</f>
        <v>0</v>
      </c>
      <c r="BJ170" s="15" t="s">
        <v>115</v>
      </c>
      <c r="BK170" s="207">
        <f>ROUND(I170*H170,2)</f>
        <v>0</v>
      </c>
      <c r="BL170" s="15" t="s">
        <v>218</v>
      </c>
      <c r="BM170" s="206" t="s">
        <v>873</v>
      </c>
    </row>
    <row r="171" s="2" customFormat="1" ht="33" customHeight="1">
      <c r="A171" s="34"/>
      <c r="B171" s="160"/>
      <c r="C171" s="219" t="s">
        <v>424</v>
      </c>
      <c r="D171" s="219" t="s">
        <v>237</v>
      </c>
      <c r="E171" s="220" t="s">
        <v>874</v>
      </c>
      <c r="F171" s="221" t="s">
        <v>875</v>
      </c>
      <c r="G171" s="222" t="s">
        <v>268</v>
      </c>
      <c r="H171" s="223">
        <v>61.200000000000003</v>
      </c>
      <c r="I171" s="224"/>
      <c r="J171" s="225">
        <f>ROUND(I171*H171,2)</f>
        <v>0</v>
      </c>
      <c r="K171" s="226"/>
      <c r="L171" s="227"/>
      <c r="M171" s="228" t="s">
        <v>1</v>
      </c>
      <c r="N171" s="229" t="s">
        <v>41</v>
      </c>
      <c r="O171" s="78"/>
      <c r="P171" s="204">
        <f>O171*H171</f>
        <v>0</v>
      </c>
      <c r="Q171" s="204">
        <v>0.22800000000000001</v>
      </c>
      <c r="R171" s="204">
        <f>Q171*H171</f>
        <v>13.953600000000002</v>
      </c>
      <c r="S171" s="204">
        <v>0</v>
      </c>
      <c r="T171" s="20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6" t="s">
        <v>241</v>
      </c>
      <c r="AT171" s="206" t="s">
        <v>237</v>
      </c>
      <c r="AU171" s="206" t="s">
        <v>115</v>
      </c>
      <c r="AY171" s="15" t="s">
        <v>202</v>
      </c>
      <c r="BE171" s="207">
        <f>IF(N171="základná",J171,0)</f>
        <v>0</v>
      </c>
      <c r="BF171" s="207">
        <f>IF(N171="znížená",J171,0)</f>
        <v>0</v>
      </c>
      <c r="BG171" s="207">
        <f>IF(N171="zákl. prenesená",J171,0)</f>
        <v>0</v>
      </c>
      <c r="BH171" s="207">
        <f>IF(N171="zníž. prenesená",J171,0)</f>
        <v>0</v>
      </c>
      <c r="BI171" s="207">
        <f>IF(N171="nulová",J171,0)</f>
        <v>0</v>
      </c>
      <c r="BJ171" s="15" t="s">
        <v>115</v>
      </c>
      <c r="BK171" s="207">
        <f>ROUND(I171*H171,2)</f>
        <v>0</v>
      </c>
      <c r="BL171" s="15" t="s">
        <v>218</v>
      </c>
      <c r="BM171" s="206" t="s">
        <v>876</v>
      </c>
    </row>
    <row r="172" s="2" customFormat="1" ht="37.8" customHeight="1">
      <c r="A172" s="34"/>
      <c r="B172" s="160"/>
      <c r="C172" s="194" t="s">
        <v>428</v>
      </c>
      <c r="D172" s="194" t="s">
        <v>203</v>
      </c>
      <c r="E172" s="195" t="s">
        <v>433</v>
      </c>
      <c r="F172" s="196" t="s">
        <v>434</v>
      </c>
      <c r="G172" s="197" t="s">
        <v>268</v>
      </c>
      <c r="H172" s="198">
        <v>58</v>
      </c>
      <c r="I172" s="199"/>
      <c r="J172" s="200">
        <f>ROUND(I172*H172,2)</f>
        <v>0</v>
      </c>
      <c r="K172" s="201"/>
      <c r="L172" s="35"/>
      <c r="M172" s="202" t="s">
        <v>1</v>
      </c>
      <c r="N172" s="203" t="s">
        <v>41</v>
      </c>
      <c r="O172" s="78"/>
      <c r="P172" s="204">
        <f>O172*H172</f>
        <v>0</v>
      </c>
      <c r="Q172" s="204">
        <v>0.35914000000000001</v>
      </c>
      <c r="R172" s="204">
        <f>Q172*H172</f>
        <v>20.830120000000001</v>
      </c>
      <c r="S172" s="204">
        <v>0</v>
      </c>
      <c r="T172" s="20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6" t="s">
        <v>218</v>
      </c>
      <c r="AT172" s="206" t="s">
        <v>203</v>
      </c>
      <c r="AU172" s="206" t="s">
        <v>115</v>
      </c>
      <c r="AY172" s="15" t="s">
        <v>202</v>
      </c>
      <c r="BE172" s="207">
        <f>IF(N172="základná",J172,0)</f>
        <v>0</v>
      </c>
      <c r="BF172" s="207">
        <f>IF(N172="znížená",J172,0)</f>
        <v>0</v>
      </c>
      <c r="BG172" s="207">
        <f>IF(N172="zákl. prenesená",J172,0)</f>
        <v>0</v>
      </c>
      <c r="BH172" s="207">
        <f>IF(N172="zníž. prenesená",J172,0)</f>
        <v>0</v>
      </c>
      <c r="BI172" s="207">
        <f>IF(N172="nulová",J172,0)</f>
        <v>0</v>
      </c>
      <c r="BJ172" s="15" t="s">
        <v>115</v>
      </c>
      <c r="BK172" s="207">
        <f>ROUND(I172*H172,2)</f>
        <v>0</v>
      </c>
      <c r="BL172" s="15" t="s">
        <v>218</v>
      </c>
      <c r="BM172" s="206" t="s">
        <v>632</v>
      </c>
    </row>
    <row r="173" s="2" customFormat="1" ht="37.8" customHeight="1">
      <c r="A173" s="34"/>
      <c r="B173" s="160"/>
      <c r="C173" s="194" t="s">
        <v>432</v>
      </c>
      <c r="D173" s="194" t="s">
        <v>203</v>
      </c>
      <c r="E173" s="195" t="s">
        <v>732</v>
      </c>
      <c r="F173" s="196" t="s">
        <v>733</v>
      </c>
      <c r="G173" s="197" t="s">
        <v>268</v>
      </c>
      <c r="H173" s="198">
        <v>60</v>
      </c>
      <c r="I173" s="199"/>
      <c r="J173" s="200">
        <f>ROUND(I173*H173,2)</f>
        <v>0</v>
      </c>
      <c r="K173" s="201"/>
      <c r="L173" s="35"/>
      <c r="M173" s="202" t="s">
        <v>1</v>
      </c>
      <c r="N173" s="203" t="s">
        <v>41</v>
      </c>
      <c r="O173" s="78"/>
      <c r="P173" s="204">
        <f>O173*H173</f>
        <v>0</v>
      </c>
      <c r="Q173" s="204">
        <v>0.43097000000000002</v>
      </c>
      <c r="R173" s="204">
        <f>Q173*H173</f>
        <v>25.8582</v>
      </c>
      <c r="S173" s="204">
        <v>0</v>
      </c>
      <c r="T173" s="20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6" t="s">
        <v>218</v>
      </c>
      <c r="AT173" s="206" t="s">
        <v>203</v>
      </c>
      <c r="AU173" s="206" t="s">
        <v>115</v>
      </c>
      <c r="AY173" s="15" t="s">
        <v>202</v>
      </c>
      <c r="BE173" s="207">
        <f>IF(N173="základná",J173,0)</f>
        <v>0</v>
      </c>
      <c r="BF173" s="207">
        <f>IF(N173="znížená",J173,0)</f>
        <v>0</v>
      </c>
      <c r="BG173" s="207">
        <f>IF(N173="zákl. prenesená",J173,0)</f>
        <v>0</v>
      </c>
      <c r="BH173" s="207">
        <f>IF(N173="zníž. prenesená",J173,0)</f>
        <v>0</v>
      </c>
      <c r="BI173" s="207">
        <f>IF(N173="nulová",J173,0)</f>
        <v>0</v>
      </c>
      <c r="BJ173" s="15" t="s">
        <v>115</v>
      </c>
      <c r="BK173" s="207">
        <f>ROUND(I173*H173,2)</f>
        <v>0</v>
      </c>
      <c r="BL173" s="15" t="s">
        <v>218</v>
      </c>
      <c r="BM173" s="206" t="s">
        <v>877</v>
      </c>
    </row>
    <row r="174" s="2" customFormat="1" ht="33" customHeight="1">
      <c r="A174" s="34"/>
      <c r="B174" s="160"/>
      <c r="C174" s="194" t="s">
        <v>436</v>
      </c>
      <c r="D174" s="194" t="s">
        <v>203</v>
      </c>
      <c r="E174" s="195" t="s">
        <v>437</v>
      </c>
      <c r="F174" s="196" t="s">
        <v>738</v>
      </c>
      <c r="G174" s="197" t="s">
        <v>268</v>
      </c>
      <c r="H174" s="198">
        <v>58</v>
      </c>
      <c r="I174" s="199"/>
      <c r="J174" s="200">
        <f>ROUND(I174*H174,2)</f>
        <v>0</v>
      </c>
      <c r="K174" s="201"/>
      <c r="L174" s="35"/>
      <c r="M174" s="202" t="s">
        <v>1</v>
      </c>
      <c r="N174" s="203" t="s">
        <v>41</v>
      </c>
      <c r="O174" s="78"/>
      <c r="P174" s="204">
        <f>O174*H174</f>
        <v>0</v>
      </c>
      <c r="Q174" s="204">
        <v>0.00080000000000000004</v>
      </c>
      <c r="R174" s="204">
        <f>Q174*H174</f>
        <v>0.046400000000000004</v>
      </c>
      <c r="S174" s="204">
        <v>0</v>
      </c>
      <c r="T174" s="205">
        <f>S174*H174</f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206" t="s">
        <v>218</v>
      </c>
      <c r="AT174" s="206" t="s">
        <v>203</v>
      </c>
      <c r="AU174" s="206" t="s">
        <v>115</v>
      </c>
      <c r="AY174" s="15" t="s">
        <v>202</v>
      </c>
      <c r="BE174" s="207">
        <f>IF(N174="základná",J174,0)</f>
        <v>0</v>
      </c>
      <c r="BF174" s="207">
        <f>IF(N174="znížená",J174,0)</f>
        <v>0</v>
      </c>
      <c r="BG174" s="207">
        <f>IF(N174="zákl. prenesená",J174,0)</f>
        <v>0</v>
      </c>
      <c r="BH174" s="207">
        <f>IF(N174="zníž. prenesená",J174,0)</f>
        <v>0</v>
      </c>
      <c r="BI174" s="207">
        <f>IF(N174="nulová",J174,0)</f>
        <v>0</v>
      </c>
      <c r="BJ174" s="15" t="s">
        <v>115</v>
      </c>
      <c r="BK174" s="207">
        <f>ROUND(I174*H174,2)</f>
        <v>0</v>
      </c>
      <c r="BL174" s="15" t="s">
        <v>218</v>
      </c>
      <c r="BM174" s="206" t="s">
        <v>878</v>
      </c>
    </row>
    <row r="175" s="2" customFormat="1" ht="33" customHeight="1">
      <c r="A175" s="34"/>
      <c r="B175" s="160"/>
      <c r="C175" s="194" t="s">
        <v>440</v>
      </c>
      <c r="D175" s="194" t="s">
        <v>203</v>
      </c>
      <c r="E175" s="195" t="s">
        <v>633</v>
      </c>
      <c r="F175" s="196" t="s">
        <v>634</v>
      </c>
      <c r="G175" s="197" t="s">
        <v>268</v>
      </c>
      <c r="H175" s="198">
        <v>1504</v>
      </c>
      <c r="I175" s="199"/>
      <c r="J175" s="200">
        <f>ROUND(I175*H175,2)</f>
        <v>0</v>
      </c>
      <c r="K175" s="201"/>
      <c r="L175" s="35"/>
      <c r="M175" s="202" t="s">
        <v>1</v>
      </c>
      <c r="N175" s="203" t="s">
        <v>41</v>
      </c>
      <c r="O175" s="78"/>
      <c r="P175" s="204">
        <f>O175*H175</f>
        <v>0</v>
      </c>
      <c r="Q175" s="204">
        <v>0.00069999999999999999</v>
      </c>
      <c r="R175" s="204">
        <f>Q175*H175</f>
        <v>1.0528</v>
      </c>
      <c r="S175" s="204">
        <v>0</v>
      </c>
      <c r="T175" s="205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6" t="s">
        <v>218</v>
      </c>
      <c r="AT175" s="206" t="s">
        <v>203</v>
      </c>
      <c r="AU175" s="206" t="s">
        <v>115</v>
      </c>
      <c r="AY175" s="15" t="s">
        <v>202</v>
      </c>
      <c r="BE175" s="207">
        <f>IF(N175="základná",J175,0)</f>
        <v>0</v>
      </c>
      <c r="BF175" s="207">
        <f>IF(N175="znížená",J175,0)</f>
        <v>0</v>
      </c>
      <c r="BG175" s="207">
        <f>IF(N175="zákl. prenesená",J175,0)</f>
        <v>0</v>
      </c>
      <c r="BH175" s="207">
        <f>IF(N175="zníž. prenesená",J175,0)</f>
        <v>0</v>
      </c>
      <c r="BI175" s="207">
        <f>IF(N175="nulová",J175,0)</f>
        <v>0</v>
      </c>
      <c r="BJ175" s="15" t="s">
        <v>115</v>
      </c>
      <c r="BK175" s="207">
        <f>ROUND(I175*H175,2)</f>
        <v>0</v>
      </c>
      <c r="BL175" s="15" t="s">
        <v>218</v>
      </c>
      <c r="BM175" s="206" t="s">
        <v>635</v>
      </c>
    </row>
    <row r="176" s="2" customFormat="1" ht="33" customHeight="1">
      <c r="A176" s="34"/>
      <c r="B176" s="160"/>
      <c r="C176" s="194" t="s">
        <v>444</v>
      </c>
      <c r="D176" s="194" t="s">
        <v>203</v>
      </c>
      <c r="E176" s="195" t="s">
        <v>445</v>
      </c>
      <c r="F176" s="196" t="s">
        <v>636</v>
      </c>
      <c r="G176" s="197" t="s">
        <v>268</v>
      </c>
      <c r="H176" s="198">
        <v>752</v>
      </c>
      <c r="I176" s="199"/>
      <c r="J176" s="200">
        <f>ROUND(I176*H176,2)</f>
        <v>0</v>
      </c>
      <c r="K176" s="201"/>
      <c r="L176" s="35"/>
      <c r="M176" s="202" t="s">
        <v>1</v>
      </c>
      <c r="N176" s="203" t="s">
        <v>41</v>
      </c>
      <c r="O176" s="78"/>
      <c r="P176" s="204">
        <f>O176*H176</f>
        <v>0</v>
      </c>
      <c r="Q176" s="204">
        <v>0.10373</v>
      </c>
      <c r="R176" s="204">
        <f>Q176*H176</f>
        <v>78.004959999999997</v>
      </c>
      <c r="S176" s="204">
        <v>0</v>
      </c>
      <c r="T176" s="205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6" t="s">
        <v>218</v>
      </c>
      <c r="AT176" s="206" t="s">
        <v>203</v>
      </c>
      <c r="AU176" s="206" t="s">
        <v>115</v>
      </c>
      <c r="AY176" s="15" t="s">
        <v>202</v>
      </c>
      <c r="BE176" s="207">
        <f>IF(N176="základná",J176,0)</f>
        <v>0</v>
      </c>
      <c r="BF176" s="207">
        <f>IF(N176="znížená",J176,0)</f>
        <v>0</v>
      </c>
      <c r="BG176" s="207">
        <f>IF(N176="zákl. prenesená",J176,0)</f>
        <v>0</v>
      </c>
      <c r="BH176" s="207">
        <f>IF(N176="zníž. prenesená",J176,0)</f>
        <v>0</v>
      </c>
      <c r="BI176" s="207">
        <f>IF(N176="nulová",J176,0)</f>
        <v>0</v>
      </c>
      <c r="BJ176" s="15" t="s">
        <v>115</v>
      </c>
      <c r="BK176" s="207">
        <f>ROUND(I176*H176,2)</f>
        <v>0</v>
      </c>
      <c r="BL176" s="15" t="s">
        <v>218</v>
      </c>
      <c r="BM176" s="206" t="s">
        <v>637</v>
      </c>
    </row>
    <row r="177" s="2" customFormat="1" ht="37.8" customHeight="1">
      <c r="A177" s="34"/>
      <c r="B177" s="160"/>
      <c r="C177" s="194" t="s">
        <v>448</v>
      </c>
      <c r="D177" s="194" t="s">
        <v>203</v>
      </c>
      <c r="E177" s="195" t="s">
        <v>449</v>
      </c>
      <c r="F177" s="196" t="s">
        <v>450</v>
      </c>
      <c r="G177" s="197" t="s">
        <v>268</v>
      </c>
      <c r="H177" s="198">
        <v>752</v>
      </c>
      <c r="I177" s="199"/>
      <c r="J177" s="200">
        <f>ROUND(I177*H177,2)</f>
        <v>0</v>
      </c>
      <c r="K177" s="201"/>
      <c r="L177" s="35"/>
      <c r="M177" s="202" t="s">
        <v>1</v>
      </c>
      <c r="N177" s="203" t="s">
        <v>41</v>
      </c>
      <c r="O177" s="78"/>
      <c r="P177" s="204">
        <f>O177*H177</f>
        <v>0</v>
      </c>
      <c r="Q177" s="204">
        <v>0.15559000000000001</v>
      </c>
      <c r="R177" s="204">
        <f>Q177*H177</f>
        <v>117.00368</v>
      </c>
      <c r="S177" s="204">
        <v>0</v>
      </c>
      <c r="T177" s="205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206" t="s">
        <v>218</v>
      </c>
      <c r="AT177" s="206" t="s">
        <v>203</v>
      </c>
      <c r="AU177" s="206" t="s">
        <v>115</v>
      </c>
      <c r="AY177" s="15" t="s">
        <v>202</v>
      </c>
      <c r="BE177" s="207">
        <f>IF(N177="základná",J177,0)</f>
        <v>0</v>
      </c>
      <c r="BF177" s="207">
        <f>IF(N177="znížená",J177,0)</f>
        <v>0</v>
      </c>
      <c r="BG177" s="207">
        <f>IF(N177="zákl. prenesená",J177,0)</f>
        <v>0</v>
      </c>
      <c r="BH177" s="207">
        <f>IF(N177="zníž. prenesená",J177,0)</f>
        <v>0</v>
      </c>
      <c r="BI177" s="207">
        <f>IF(N177="nulová",J177,0)</f>
        <v>0</v>
      </c>
      <c r="BJ177" s="15" t="s">
        <v>115</v>
      </c>
      <c r="BK177" s="207">
        <f>ROUND(I177*H177,2)</f>
        <v>0</v>
      </c>
      <c r="BL177" s="15" t="s">
        <v>218</v>
      </c>
      <c r="BM177" s="206" t="s">
        <v>638</v>
      </c>
    </row>
    <row r="178" s="2" customFormat="1" ht="33" customHeight="1">
      <c r="A178" s="34"/>
      <c r="B178" s="160"/>
      <c r="C178" s="194" t="s">
        <v>452</v>
      </c>
      <c r="D178" s="194" t="s">
        <v>203</v>
      </c>
      <c r="E178" s="195" t="s">
        <v>453</v>
      </c>
      <c r="F178" s="196" t="s">
        <v>639</v>
      </c>
      <c r="G178" s="197" t="s">
        <v>268</v>
      </c>
      <c r="H178" s="198">
        <v>58</v>
      </c>
      <c r="I178" s="199"/>
      <c r="J178" s="200">
        <f>ROUND(I178*H178,2)</f>
        <v>0</v>
      </c>
      <c r="K178" s="201"/>
      <c r="L178" s="35"/>
      <c r="M178" s="202" t="s">
        <v>1</v>
      </c>
      <c r="N178" s="203" t="s">
        <v>41</v>
      </c>
      <c r="O178" s="78"/>
      <c r="P178" s="204">
        <f>O178*H178</f>
        <v>0</v>
      </c>
      <c r="Q178" s="204">
        <v>0.18151999999999999</v>
      </c>
      <c r="R178" s="204">
        <f>Q178*H178</f>
        <v>10.52816</v>
      </c>
      <c r="S178" s="204">
        <v>0</v>
      </c>
      <c r="T178" s="205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6" t="s">
        <v>218</v>
      </c>
      <c r="AT178" s="206" t="s">
        <v>203</v>
      </c>
      <c r="AU178" s="206" t="s">
        <v>115</v>
      </c>
      <c r="AY178" s="15" t="s">
        <v>202</v>
      </c>
      <c r="BE178" s="207">
        <f>IF(N178="základná",J178,0)</f>
        <v>0</v>
      </c>
      <c r="BF178" s="207">
        <f>IF(N178="znížená",J178,0)</f>
        <v>0</v>
      </c>
      <c r="BG178" s="207">
        <f>IF(N178="zákl. prenesená",J178,0)</f>
        <v>0</v>
      </c>
      <c r="BH178" s="207">
        <f>IF(N178="zníž. prenesená",J178,0)</f>
        <v>0</v>
      </c>
      <c r="BI178" s="207">
        <f>IF(N178="nulová",J178,0)</f>
        <v>0</v>
      </c>
      <c r="BJ178" s="15" t="s">
        <v>115</v>
      </c>
      <c r="BK178" s="207">
        <f>ROUND(I178*H178,2)</f>
        <v>0</v>
      </c>
      <c r="BL178" s="15" t="s">
        <v>218</v>
      </c>
      <c r="BM178" s="206" t="s">
        <v>640</v>
      </c>
    </row>
    <row r="179" s="2" customFormat="1" ht="24.15" customHeight="1">
      <c r="A179" s="34"/>
      <c r="B179" s="160"/>
      <c r="C179" s="194" t="s">
        <v>457</v>
      </c>
      <c r="D179" s="194" t="s">
        <v>203</v>
      </c>
      <c r="E179" s="195" t="s">
        <v>641</v>
      </c>
      <c r="F179" s="196" t="s">
        <v>642</v>
      </c>
      <c r="G179" s="197" t="s">
        <v>268</v>
      </c>
      <c r="H179" s="198">
        <v>223</v>
      </c>
      <c r="I179" s="199"/>
      <c r="J179" s="200">
        <f>ROUND(I179*H179,2)</f>
        <v>0</v>
      </c>
      <c r="K179" s="201"/>
      <c r="L179" s="35"/>
      <c r="M179" s="202" t="s">
        <v>1</v>
      </c>
      <c r="N179" s="203" t="s">
        <v>41</v>
      </c>
      <c r="O179" s="78"/>
      <c r="P179" s="204">
        <f>O179*H179</f>
        <v>0</v>
      </c>
      <c r="Q179" s="204">
        <v>0.16849</v>
      </c>
      <c r="R179" s="204">
        <f>Q179*H179</f>
        <v>37.573270000000001</v>
      </c>
      <c r="S179" s="204">
        <v>0</v>
      </c>
      <c r="T179" s="20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6" t="s">
        <v>218</v>
      </c>
      <c r="AT179" s="206" t="s">
        <v>203</v>
      </c>
      <c r="AU179" s="206" t="s">
        <v>115</v>
      </c>
      <c r="AY179" s="15" t="s">
        <v>202</v>
      </c>
      <c r="BE179" s="207">
        <f>IF(N179="základná",J179,0)</f>
        <v>0</v>
      </c>
      <c r="BF179" s="207">
        <f>IF(N179="znížená",J179,0)</f>
        <v>0</v>
      </c>
      <c r="BG179" s="207">
        <f>IF(N179="zákl. prenesená",J179,0)</f>
        <v>0</v>
      </c>
      <c r="BH179" s="207">
        <f>IF(N179="zníž. prenesená",J179,0)</f>
        <v>0</v>
      </c>
      <c r="BI179" s="207">
        <f>IF(N179="nulová",J179,0)</f>
        <v>0</v>
      </c>
      <c r="BJ179" s="15" t="s">
        <v>115</v>
      </c>
      <c r="BK179" s="207">
        <f>ROUND(I179*H179,2)</f>
        <v>0</v>
      </c>
      <c r="BL179" s="15" t="s">
        <v>218</v>
      </c>
      <c r="BM179" s="206" t="s">
        <v>879</v>
      </c>
    </row>
    <row r="180" s="2" customFormat="1" ht="24.15" customHeight="1">
      <c r="A180" s="34"/>
      <c r="B180" s="160"/>
      <c r="C180" s="219" t="s">
        <v>461</v>
      </c>
      <c r="D180" s="219" t="s">
        <v>237</v>
      </c>
      <c r="E180" s="220" t="s">
        <v>744</v>
      </c>
      <c r="F180" s="221" t="s">
        <v>745</v>
      </c>
      <c r="G180" s="222" t="s">
        <v>268</v>
      </c>
      <c r="H180" s="223">
        <v>17.34</v>
      </c>
      <c r="I180" s="224"/>
      <c r="J180" s="225">
        <f>ROUND(I180*H180,2)</f>
        <v>0</v>
      </c>
      <c r="K180" s="226"/>
      <c r="L180" s="227"/>
      <c r="M180" s="228" t="s">
        <v>1</v>
      </c>
      <c r="N180" s="229" t="s">
        <v>41</v>
      </c>
      <c r="O180" s="78"/>
      <c r="P180" s="204">
        <f>O180*H180</f>
        <v>0</v>
      </c>
      <c r="Q180" s="204">
        <v>0.17999999999999999</v>
      </c>
      <c r="R180" s="204">
        <f>Q180*H180</f>
        <v>3.1212</v>
      </c>
      <c r="S180" s="204">
        <v>0</v>
      </c>
      <c r="T180" s="205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6" t="s">
        <v>241</v>
      </c>
      <c r="AT180" s="206" t="s">
        <v>237</v>
      </c>
      <c r="AU180" s="206" t="s">
        <v>115</v>
      </c>
      <c r="AY180" s="15" t="s">
        <v>202</v>
      </c>
      <c r="BE180" s="207">
        <f>IF(N180="základná",J180,0)</f>
        <v>0</v>
      </c>
      <c r="BF180" s="207">
        <f>IF(N180="znížená",J180,0)</f>
        <v>0</v>
      </c>
      <c r="BG180" s="207">
        <f>IF(N180="zákl. prenesená",J180,0)</f>
        <v>0</v>
      </c>
      <c r="BH180" s="207">
        <f>IF(N180="zníž. prenesená",J180,0)</f>
        <v>0</v>
      </c>
      <c r="BI180" s="207">
        <f>IF(N180="nulová",J180,0)</f>
        <v>0</v>
      </c>
      <c r="BJ180" s="15" t="s">
        <v>115</v>
      </c>
      <c r="BK180" s="207">
        <f>ROUND(I180*H180,2)</f>
        <v>0</v>
      </c>
      <c r="BL180" s="15" t="s">
        <v>218</v>
      </c>
      <c r="BM180" s="206" t="s">
        <v>880</v>
      </c>
    </row>
    <row r="181" s="11" customFormat="1" ht="22.8" customHeight="1">
      <c r="A181" s="11"/>
      <c r="B181" s="183"/>
      <c r="C181" s="11"/>
      <c r="D181" s="184" t="s">
        <v>74</v>
      </c>
      <c r="E181" s="217" t="s">
        <v>241</v>
      </c>
      <c r="F181" s="217" t="s">
        <v>456</v>
      </c>
      <c r="G181" s="11"/>
      <c r="H181" s="11"/>
      <c r="I181" s="186"/>
      <c r="J181" s="218">
        <f>BK181</f>
        <v>0</v>
      </c>
      <c r="K181" s="11"/>
      <c r="L181" s="183"/>
      <c r="M181" s="188"/>
      <c r="N181" s="189"/>
      <c r="O181" s="189"/>
      <c r="P181" s="190">
        <f>SUM(P182:P183)</f>
        <v>0</v>
      </c>
      <c r="Q181" s="189"/>
      <c r="R181" s="190">
        <f>SUM(R182:R183)</f>
        <v>2.4714</v>
      </c>
      <c r="S181" s="189"/>
      <c r="T181" s="191">
        <f>SUM(T182:T183)</f>
        <v>0</v>
      </c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R181" s="184" t="s">
        <v>83</v>
      </c>
      <c r="AT181" s="192" t="s">
        <v>74</v>
      </c>
      <c r="AU181" s="192" t="s">
        <v>83</v>
      </c>
      <c r="AY181" s="184" t="s">
        <v>202</v>
      </c>
      <c r="BK181" s="193">
        <f>SUM(BK182:BK183)</f>
        <v>0</v>
      </c>
    </row>
    <row r="182" s="2" customFormat="1" ht="24.15" customHeight="1">
      <c r="A182" s="34"/>
      <c r="B182" s="160"/>
      <c r="C182" s="194" t="s">
        <v>465</v>
      </c>
      <c r="D182" s="194" t="s">
        <v>203</v>
      </c>
      <c r="E182" s="195" t="s">
        <v>644</v>
      </c>
      <c r="F182" s="196" t="s">
        <v>645</v>
      </c>
      <c r="G182" s="197" t="s">
        <v>240</v>
      </c>
      <c r="H182" s="198">
        <v>3</v>
      </c>
      <c r="I182" s="199"/>
      <c r="J182" s="200">
        <f>ROUND(I182*H182,2)</f>
        <v>0</v>
      </c>
      <c r="K182" s="201"/>
      <c r="L182" s="35"/>
      <c r="M182" s="202" t="s">
        <v>1</v>
      </c>
      <c r="N182" s="203" t="s">
        <v>41</v>
      </c>
      <c r="O182" s="78"/>
      <c r="P182" s="204">
        <f>O182*H182</f>
        <v>0</v>
      </c>
      <c r="Q182" s="204">
        <v>0.41325000000000001</v>
      </c>
      <c r="R182" s="204">
        <f>Q182*H182</f>
        <v>1.2397499999999999</v>
      </c>
      <c r="S182" s="204">
        <v>0</v>
      </c>
      <c r="T182" s="205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6" t="s">
        <v>218</v>
      </c>
      <c r="AT182" s="206" t="s">
        <v>203</v>
      </c>
      <c r="AU182" s="206" t="s">
        <v>115</v>
      </c>
      <c r="AY182" s="15" t="s">
        <v>202</v>
      </c>
      <c r="BE182" s="207">
        <f>IF(N182="základná",J182,0)</f>
        <v>0</v>
      </c>
      <c r="BF182" s="207">
        <f>IF(N182="znížená",J182,0)</f>
        <v>0</v>
      </c>
      <c r="BG182" s="207">
        <f>IF(N182="zákl. prenesená",J182,0)</f>
        <v>0</v>
      </c>
      <c r="BH182" s="207">
        <f>IF(N182="zníž. prenesená",J182,0)</f>
        <v>0</v>
      </c>
      <c r="BI182" s="207">
        <f>IF(N182="nulová",J182,0)</f>
        <v>0</v>
      </c>
      <c r="BJ182" s="15" t="s">
        <v>115</v>
      </c>
      <c r="BK182" s="207">
        <f>ROUND(I182*H182,2)</f>
        <v>0</v>
      </c>
      <c r="BL182" s="15" t="s">
        <v>218</v>
      </c>
      <c r="BM182" s="206" t="s">
        <v>646</v>
      </c>
    </row>
    <row r="183" s="2" customFormat="1" ht="24.15" customHeight="1">
      <c r="A183" s="34"/>
      <c r="B183" s="160"/>
      <c r="C183" s="194" t="s">
        <v>469</v>
      </c>
      <c r="D183" s="194" t="s">
        <v>203</v>
      </c>
      <c r="E183" s="195" t="s">
        <v>647</v>
      </c>
      <c r="F183" s="196" t="s">
        <v>648</v>
      </c>
      <c r="G183" s="197" t="s">
        <v>240</v>
      </c>
      <c r="H183" s="198">
        <v>3</v>
      </c>
      <c r="I183" s="199"/>
      <c r="J183" s="200">
        <f>ROUND(I183*H183,2)</f>
        <v>0</v>
      </c>
      <c r="K183" s="201"/>
      <c r="L183" s="35"/>
      <c r="M183" s="202" t="s">
        <v>1</v>
      </c>
      <c r="N183" s="203" t="s">
        <v>41</v>
      </c>
      <c r="O183" s="78"/>
      <c r="P183" s="204">
        <f>O183*H183</f>
        <v>0</v>
      </c>
      <c r="Q183" s="204">
        <v>0.41055000000000003</v>
      </c>
      <c r="R183" s="204">
        <f>Q183*H183</f>
        <v>1.2316500000000001</v>
      </c>
      <c r="S183" s="204">
        <v>0</v>
      </c>
      <c r="T183" s="205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6" t="s">
        <v>218</v>
      </c>
      <c r="AT183" s="206" t="s">
        <v>203</v>
      </c>
      <c r="AU183" s="206" t="s">
        <v>115</v>
      </c>
      <c r="AY183" s="15" t="s">
        <v>202</v>
      </c>
      <c r="BE183" s="207">
        <f>IF(N183="základná",J183,0)</f>
        <v>0</v>
      </c>
      <c r="BF183" s="207">
        <f>IF(N183="znížená",J183,0)</f>
        <v>0</v>
      </c>
      <c r="BG183" s="207">
        <f>IF(N183="zákl. prenesená",J183,0)</f>
        <v>0</v>
      </c>
      <c r="BH183" s="207">
        <f>IF(N183="zníž. prenesená",J183,0)</f>
        <v>0</v>
      </c>
      <c r="BI183" s="207">
        <f>IF(N183="nulová",J183,0)</f>
        <v>0</v>
      </c>
      <c r="BJ183" s="15" t="s">
        <v>115</v>
      </c>
      <c r="BK183" s="207">
        <f>ROUND(I183*H183,2)</f>
        <v>0</v>
      </c>
      <c r="BL183" s="15" t="s">
        <v>218</v>
      </c>
      <c r="BM183" s="206" t="s">
        <v>649</v>
      </c>
    </row>
    <row r="184" s="11" customFormat="1" ht="22.8" customHeight="1">
      <c r="A184" s="11"/>
      <c r="B184" s="183"/>
      <c r="C184" s="11"/>
      <c r="D184" s="184" t="s">
        <v>74</v>
      </c>
      <c r="E184" s="217" t="s">
        <v>260</v>
      </c>
      <c r="F184" s="217" t="s">
        <v>261</v>
      </c>
      <c r="G184" s="11"/>
      <c r="H184" s="11"/>
      <c r="I184" s="186"/>
      <c r="J184" s="218">
        <f>BK184</f>
        <v>0</v>
      </c>
      <c r="K184" s="11"/>
      <c r="L184" s="183"/>
      <c r="M184" s="188"/>
      <c r="N184" s="189"/>
      <c r="O184" s="189"/>
      <c r="P184" s="190">
        <f>SUM(P185:P199)</f>
        <v>0</v>
      </c>
      <c r="Q184" s="189"/>
      <c r="R184" s="190">
        <f>SUM(R185:R199)</f>
        <v>122.196269</v>
      </c>
      <c r="S184" s="189"/>
      <c r="T184" s="191">
        <f>SUM(T185:T199)</f>
        <v>2.4470000000000001</v>
      </c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R184" s="184" t="s">
        <v>83</v>
      </c>
      <c r="AT184" s="192" t="s">
        <v>74</v>
      </c>
      <c r="AU184" s="192" t="s">
        <v>83</v>
      </c>
      <c r="AY184" s="184" t="s">
        <v>202</v>
      </c>
      <c r="BK184" s="193">
        <f>SUM(BK185:BK199)</f>
        <v>0</v>
      </c>
    </row>
    <row r="185" s="2" customFormat="1" ht="37.8" customHeight="1">
      <c r="A185" s="34"/>
      <c r="B185" s="160"/>
      <c r="C185" s="194" t="s">
        <v>473</v>
      </c>
      <c r="D185" s="194" t="s">
        <v>203</v>
      </c>
      <c r="E185" s="195" t="s">
        <v>881</v>
      </c>
      <c r="F185" s="196" t="s">
        <v>882</v>
      </c>
      <c r="G185" s="197" t="s">
        <v>272</v>
      </c>
      <c r="H185" s="198">
        <v>32</v>
      </c>
      <c r="I185" s="199"/>
      <c r="J185" s="200">
        <f>ROUND(I185*H185,2)</f>
        <v>0</v>
      </c>
      <c r="K185" s="201"/>
      <c r="L185" s="35"/>
      <c r="M185" s="202" t="s">
        <v>1</v>
      </c>
      <c r="N185" s="203" t="s">
        <v>41</v>
      </c>
      <c r="O185" s="78"/>
      <c r="P185" s="204">
        <f>O185*H185</f>
        <v>0</v>
      </c>
      <c r="Q185" s="204">
        <v>0.14591000000000001</v>
      </c>
      <c r="R185" s="204">
        <f>Q185*H185</f>
        <v>4.6691200000000004</v>
      </c>
      <c r="S185" s="204">
        <v>0</v>
      </c>
      <c r="T185" s="205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6" t="s">
        <v>218</v>
      </c>
      <c r="AT185" s="206" t="s">
        <v>203</v>
      </c>
      <c r="AU185" s="206" t="s">
        <v>115</v>
      </c>
      <c r="AY185" s="15" t="s">
        <v>202</v>
      </c>
      <c r="BE185" s="207">
        <f>IF(N185="základná",J185,0)</f>
        <v>0</v>
      </c>
      <c r="BF185" s="207">
        <f>IF(N185="znížená",J185,0)</f>
        <v>0</v>
      </c>
      <c r="BG185" s="207">
        <f>IF(N185="zákl. prenesená",J185,0)</f>
        <v>0</v>
      </c>
      <c r="BH185" s="207">
        <f>IF(N185="zníž. prenesená",J185,0)</f>
        <v>0</v>
      </c>
      <c r="BI185" s="207">
        <f>IF(N185="nulová",J185,0)</f>
        <v>0</v>
      </c>
      <c r="BJ185" s="15" t="s">
        <v>115</v>
      </c>
      <c r="BK185" s="207">
        <f>ROUND(I185*H185,2)</f>
        <v>0</v>
      </c>
      <c r="BL185" s="15" t="s">
        <v>218</v>
      </c>
      <c r="BM185" s="206" t="s">
        <v>883</v>
      </c>
    </row>
    <row r="186" s="2" customFormat="1" ht="16.5" customHeight="1">
      <c r="A186" s="34"/>
      <c r="B186" s="160"/>
      <c r="C186" s="219" t="s">
        <v>477</v>
      </c>
      <c r="D186" s="219" t="s">
        <v>237</v>
      </c>
      <c r="E186" s="220" t="s">
        <v>656</v>
      </c>
      <c r="F186" s="221" t="s">
        <v>657</v>
      </c>
      <c r="G186" s="222" t="s">
        <v>240</v>
      </c>
      <c r="H186" s="223">
        <v>178</v>
      </c>
      <c r="I186" s="224"/>
      <c r="J186" s="225">
        <f>ROUND(I186*H186,2)</f>
        <v>0</v>
      </c>
      <c r="K186" s="226"/>
      <c r="L186" s="227"/>
      <c r="M186" s="228" t="s">
        <v>1</v>
      </c>
      <c r="N186" s="229" t="s">
        <v>41</v>
      </c>
      <c r="O186" s="78"/>
      <c r="P186" s="204">
        <f>O186*H186</f>
        <v>0</v>
      </c>
      <c r="Q186" s="204">
        <v>0.049000000000000002</v>
      </c>
      <c r="R186" s="204">
        <f>Q186*H186</f>
        <v>8.7219999999999995</v>
      </c>
      <c r="S186" s="204">
        <v>0</v>
      </c>
      <c r="T186" s="205">
        <f>S186*H186</f>
        <v>0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6" t="s">
        <v>241</v>
      </c>
      <c r="AT186" s="206" t="s">
        <v>237</v>
      </c>
      <c r="AU186" s="206" t="s">
        <v>115</v>
      </c>
      <c r="AY186" s="15" t="s">
        <v>202</v>
      </c>
      <c r="BE186" s="207">
        <f>IF(N186="základná",J186,0)</f>
        <v>0</v>
      </c>
      <c r="BF186" s="207">
        <f>IF(N186="znížená",J186,0)</f>
        <v>0</v>
      </c>
      <c r="BG186" s="207">
        <f>IF(N186="zákl. prenesená",J186,0)</f>
        <v>0</v>
      </c>
      <c r="BH186" s="207">
        <f>IF(N186="zníž. prenesená",J186,0)</f>
        <v>0</v>
      </c>
      <c r="BI186" s="207">
        <f>IF(N186="nulová",J186,0)</f>
        <v>0</v>
      </c>
      <c r="BJ186" s="15" t="s">
        <v>115</v>
      </c>
      <c r="BK186" s="207">
        <f>ROUND(I186*H186,2)</f>
        <v>0</v>
      </c>
      <c r="BL186" s="15" t="s">
        <v>218</v>
      </c>
      <c r="BM186" s="206" t="s">
        <v>884</v>
      </c>
    </row>
    <row r="187" s="2" customFormat="1" ht="24.15" customHeight="1">
      <c r="A187" s="34"/>
      <c r="B187" s="160"/>
      <c r="C187" s="194" t="s">
        <v>481</v>
      </c>
      <c r="D187" s="194" t="s">
        <v>203</v>
      </c>
      <c r="E187" s="195" t="s">
        <v>650</v>
      </c>
      <c r="F187" s="196" t="s">
        <v>651</v>
      </c>
      <c r="G187" s="197" t="s">
        <v>272</v>
      </c>
      <c r="H187" s="198">
        <v>158</v>
      </c>
      <c r="I187" s="199"/>
      <c r="J187" s="200">
        <f>ROUND(I187*H187,2)</f>
        <v>0</v>
      </c>
      <c r="K187" s="201"/>
      <c r="L187" s="35"/>
      <c r="M187" s="202" t="s">
        <v>1</v>
      </c>
      <c r="N187" s="203" t="s">
        <v>41</v>
      </c>
      <c r="O187" s="78"/>
      <c r="P187" s="204">
        <f>O187*H187</f>
        <v>0</v>
      </c>
      <c r="Q187" s="204">
        <v>0</v>
      </c>
      <c r="R187" s="204">
        <f>Q187*H187</f>
        <v>0</v>
      </c>
      <c r="S187" s="204">
        <v>0</v>
      </c>
      <c r="T187" s="205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6" t="s">
        <v>218</v>
      </c>
      <c r="AT187" s="206" t="s">
        <v>203</v>
      </c>
      <c r="AU187" s="206" t="s">
        <v>115</v>
      </c>
      <c r="AY187" s="15" t="s">
        <v>202</v>
      </c>
      <c r="BE187" s="207">
        <f>IF(N187="základná",J187,0)</f>
        <v>0</v>
      </c>
      <c r="BF187" s="207">
        <f>IF(N187="znížená",J187,0)</f>
        <v>0</v>
      </c>
      <c r="BG187" s="207">
        <f>IF(N187="zákl. prenesená",J187,0)</f>
        <v>0</v>
      </c>
      <c r="BH187" s="207">
        <f>IF(N187="zníž. prenesená",J187,0)</f>
        <v>0</v>
      </c>
      <c r="BI187" s="207">
        <f>IF(N187="nulová",J187,0)</f>
        <v>0</v>
      </c>
      <c r="BJ187" s="15" t="s">
        <v>115</v>
      </c>
      <c r="BK187" s="207">
        <f>ROUND(I187*H187,2)</f>
        <v>0</v>
      </c>
      <c r="BL187" s="15" t="s">
        <v>218</v>
      </c>
      <c r="BM187" s="206" t="s">
        <v>652</v>
      </c>
    </row>
    <row r="188" s="2" customFormat="1" ht="16.5" customHeight="1">
      <c r="A188" s="34"/>
      <c r="B188" s="160"/>
      <c r="C188" s="219" t="s">
        <v>485</v>
      </c>
      <c r="D188" s="219" t="s">
        <v>237</v>
      </c>
      <c r="E188" s="220" t="s">
        <v>653</v>
      </c>
      <c r="F188" s="221" t="s">
        <v>654</v>
      </c>
      <c r="G188" s="222" t="s">
        <v>240</v>
      </c>
      <c r="H188" s="223">
        <v>159.58000000000001</v>
      </c>
      <c r="I188" s="224"/>
      <c r="J188" s="225">
        <f>ROUND(I188*H188,2)</f>
        <v>0</v>
      </c>
      <c r="K188" s="226"/>
      <c r="L188" s="227"/>
      <c r="M188" s="228" t="s">
        <v>1</v>
      </c>
      <c r="N188" s="229" t="s">
        <v>41</v>
      </c>
      <c r="O188" s="78"/>
      <c r="P188" s="204">
        <f>O188*H188</f>
        <v>0</v>
      </c>
      <c r="Q188" s="204">
        <v>0.097000000000000003</v>
      </c>
      <c r="R188" s="204">
        <f>Q188*H188</f>
        <v>15.479260000000002</v>
      </c>
      <c r="S188" s="204">
        <v>0</v>
      </c>
      <c r="T188" s="205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6" t="s">
        <v>241</v>
      </c>
      <c r="AT188" s="206" t="s">
        <v>237</v>
      </c>
      <c r="AU188" s="206" t="s">
        <v>115</v>
      </c>
      <c r="AY188" s="15" t="s">
        <v>202</v>
      </c>
      <c r="BE188" s="207">
        <f>IF(N188="základná",J188,0)</f>
        <v>0</v>
      </c>
      <c r="BF188" s="207">
        <f>IF(N188="znížená",J188,0)</f>
        <v>0</v>
      </c>
      <c r="BG188" s="207">
        <f>IF(N188="zákl. prenesená",J188,0)</f>
        <v>0</v>
      </c>
      <c r="BH188" s="207">
        <f>IF(N188="zníž. prenesená",J188,0)</f>
        <v>0</v>
      </c>
      <c r="BI188" s="207">
        <f>IF(N188="nulová",J188,0)</f>
        <v>0</v>
      </c>
      <c r="BJ188" s="15" t="s">
        <v>115</v>
      </c>
      <c r="BK188" s="207">
        <f>ROUND(I188*H188,2)</f>
        <v>0</v>
      </c>
      <c r="BL188" s="15" t="s">
        <v>218</v>
      </c>
      <c r="BM188" s="206" t="s">
        <v>655</v>
      </c>
    </row>
    <row r="189" s="2" customFormat="1" ht="37.8" customHeight="1">
      <c r="A189" s="34"/>
      <c r="B189" s="160"/>
      <c r="C189" s="194" t="s">
        <v>489</v>
      </c>
      <c r="D189" s="194" t="s">
        <v>203</v>
      </c>
      <c r="E189" s="195" t="s">
        <v>490</v>
      </c>
      <c r="F189" s="196" t="s">
        <v>491</v>
      </c>
      <c r="G189" s="197" t="s">
        <v>272</v>
      </c>
      <c r="H189" s="198">
        <v>309</v>
      </c>
      <c r="I189" s="199"/>
      <c r="J189" s="200">
        <f>ROUND(I189*H189,2)</f>
        <v>0</v>
      </c>
      <c r="K189" s="201"/>
      <c r="L189" s="35"/>
      <c r="M189" s="202" t="s">
        <v>1</v>
      </c>
      <c r="N189" s="203" t="s">
        <v>41</v>
      </c>
      <c r="O189" s="78"/>
      <c r="P189" s="204">
        <f>O189*H189</f>
        <v>0</v>
      </c>
      <c r="Q189" s="204">
        <v>0.099250000000000005</v>
      </c>
      <c r="R189" s="204">
        <f>Q189*H189</f>
        <v>30.66825</v>
      </c>
      <c r="S189" s="204">
        <v>0</v>
      </c>
      <c r="T189" s="205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6" t="s">
        <v>218</v>
      </c>
      <c r="AT189" s="206" t="s">
        <v>203</v>
      </c>
      <c r="AU189" s="206" t="s">
        <v>115</v>
      </c>
      <c r="AY189" s="15" t="s">
        <v>202</v>
      </c>
      <c r="BE189" s="207">
        <f>IF(N189="základná",J189,0)</f>
        <v>0</v>
      </c>
      <c r="BF189" s="207">
        <f>IF(N189="znížená",J189,0)</f>
        <v>0</v>
      </c>
      <c r="BG189" s="207">
        <f>IF(N189="zákl. prenesená",J189,0)</f>
        <v>0</v>
      </c>
      <c r="BH189" s="207">
        <f>IF(N189="zníž. prenesená",J189,0)</f>
        <v>0</v>
      </c>
      <c r="BI189" s="207">
        <f>IF(N189="nulová",J189,0)</f>
        <v>0</v>
      </c>
      <c r="BJ189" s="15" t="s">
        <v>115</v>
      </c>
      <c r="BK189" s="207">
        <f>ROUND(I189*H189,2)</f>
        <v>0</v>
      </c>
      <c r="BL189" s="15" t="s">
        <v>218</v>
      </c>
      <c r="BM189" s="206" t="s">
        <v>885</v>
      </c>
    </row>
    <row r="190" s="2" customFormat="1" ht="24.15" customHeight="1">
      <c r="A190" s="34"/>
      <c r="B190" s="160"/>
      <c r="C190" s="194" t="s">
        <v>493</v>
      </c>
      <c r="D190" s="194" t="s">
        <v>203</v>
      </c>
      <c r="E190" s="195" t="s">
        <v>757</v>
      </c>
      <c r="F190" s="196" t="s">
        <v>758</v>
      </c>
      <c r="G190" s="197" t="s">
        <v>362</v>
      </c>
      <c r="H190" s="198">
        <v>8.4600000000000009</v>
      </c>
      <c r="I190" s="199"/>
      <c r="J190" s="200">
        <f>ROUND(I190*H190,2)</f>
        <v>0</v>
      </c>
      <c r="K190" s="201"/>
      <c r="L190" s="35"/>
      <c r="M190" s="202" t="s">
        <v>1</v>
      </c>
      <c r="N190" s="203" t="s">
        <v>41</v>
      </c>
      <c r="O190" s="78"/>
      <c r="P190" s="204">
        <f>O190*H190</f>
        <v>0</v>
      </c>
      <c r="Q190" s="204">
        <v>1.8</v>
      </c>
      <c r="R190" s="204">
        <f>Q190*H190</f>
        <v>15.228000000000002</v>
      </c>
      <c r="S190" s="204">
        <v>0</v>
      </c>
      <c r="T190" s="205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6" t="s">
        <v>218</v>
      </c>
      <c r="AT190" s="206" t="s">
        <v>203</v>
      </c>
      <c r="AU190" s="206" t="s">
        <v>115</v>
      </c>
      <c r="AY190" s="15" t="s">
        <v>202</v>
      </c>
      <c r="BE190" s="207">
        <f>IF(N190="základná",J190,0)</f>
        <v>0</v>
      </c>
      <c r="BF190" s="207">
        <f>IF(N190="znížená",J190,0)</f>
        <v>0</v>
      </c>
      <c r="BG190" s="207">
        <f>IF(N190="zákl. prenesená",J190,0)</f>
        <v>0</v>
      </c>
      <c r="BH190" s="207">
        <f>IF(N190="zníž. prenesená",J190,0)</f>
        <v>0</v>
      </c>
      <c r="BI190" s="207">
        <f>IF(N190="nulová",J190,0)</f>
        <v>0</v>
      </c>
      <c r="BJ190" s="15" t="s">
        <v>115</v>
      </c>
      <c r="BK190" s="207">
        <f>ROUND(I190*H190,2)</f>
        <v>0</v>
      </c>
      <c r="BL190" s="15" t="s">
        <v>218</v>
      </c>
      <c r="BM190" s="206" t="s">
        <v>886</v>
      </c>
    </row>
    <row r="191" s="2" customFormat="1" ht="24.15" customHeight="1">
      <c r="A191" s="34"/>
      <c r="B191" s="160"/>
      <c r="C191" s="194" t="s">
        <v>497</v>
      </c>
      <c r="D191" s="194" t="s">
        <v>203</v>
      </c>
      <c r="E191" s="195" t="s">
        <v>662</v>
      </c>
      <c r="F191" s="196" t="s">
        <v>663</v>
      </c>
      <c r="G191" s="197" t="s">
        <v>362</v>
      </c>
      <c r="H191" s="198">
        <v>16.890000000000001</v>
      </c>
      <c r="I191" s="199"/>
      <c r="J191" s="200">
        <f>ROUND(I191*H191,2)</f>
        <v>0</v>
      </c>
      <c r="K191" s="201"/>
      <c r="L191" s="35"/>
      <c r="M191" s="202" t="s">
        <v>1</v>
      </c>
      <c r="N191" s="203" t="s">
        <v>41</v>
      </c>
      <c r="O191" s="78"/>
      <c r="P191" s="204">
        <f>O191*H191</f>
        <v>0</v>
      </c>
      <c r="Q191" s="204">
        <v>2.2321</v>
      </c>
      <c r="R191" s="204">
        <f>Q191*H191</f>
        <v>37.700169000000002</v>
      </c>
      <c r="S191" s="204">
        <v>0</v>
      </c>
      <c r="T191" s="205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6" t="s">
        <v>218</v>
      </c>
      <c r="AT191" s="206" t="s">
        <v>203</v>
      </c>
      <c r="AU191" s="206" t="s">
        <v>115</v>
      </c>
      <c r="AY191" s="15" t="s">
        <v>202</v>
      </c>
      <c r="BE191" s="207">
        <f>IF(N191="základná",J191,0)</f>
        <v>0</v>
      </c>
      <c r="BF191" s="207">
        <f>IF(N191="znížená",J191,0)</f>
        <v>0</v>
      </c>
      <c r="BG191" s="207">
        <f>IF(N191="zákl. prenesená",J191,0)</f>
        <v>0</v>
      </c>
      <c r="BH191" s="207">
        <f>IF(N191="zníž. prenesená",J191,0)</f>
        <v>0</v>
      </c>
      <c r="BI191" s="207">
        <f>IF(N191="nulová",J191,0)</f>
        <v>0</v>
      </c>
      <c r="BJ191" s="15" t="s">
        <v>115</v>
      </c>
      <c r="BK191" s="207">
        <f>ROUND(I191*H191,2)</f>
        <v>0</v>
      </c>
      <c r="BL191" s="15" t="s">
        <v>218</v>
      </c>
      <c r="BM191" s="206" t="s">
        <v>664</v>
      </c>
    </row>
    <row r="192" s="2" customFormat="1" ht="24.15" customHeight="1">
      <c r="A192" s="34"/>
      <c r="B192" s="160"/>
      <c r="C192" s="194" t="s">
        <v>501</v>
      </c>
      <c r="D192" s="194" t="s">
        <v>203</v>
      </c>
      <c r="E192" s="195" t="s">
        <v>665</v>
      </c>
      <c r="F192" s="196" t="s">
        <v>666</v>
      </c>
      <c r="G192" s="197" t="s">
        <v>272</v>
      </c>
      <c r="H192" s="198">
        <v>221</v>
      </c>
      <c r="I192" s="199"/>
      <c r="J192" s="200">
        <f>ROUND(I192*H192,2)</f>
        <v>0</v>
      </c>
      <c r="K192" s="201"/>
      <c r="L192" s="35"/>
      <c r="M192" s="202" t="s">
        <v>1</v>
      </c>
      <c r="N192" s="203" t="s">
        <v>41</v>
      </c>
      <c r="O192" s="78"/>
      <c r="P192" s="204">
        <f>O192*H192</f>
        <v>0</v>
      </c>
      <c r="Q192" s="204">
        <v>6.9999999999999994E-05</v>
      </c>
      <c r="R192" s="204">
        <f>Q192*H192</f>
        <v>0.015469999999999999</v>
      </c>
      <c r="S192" s="204">
        <v>0</v>
      </c>
      <c r="T192" s="205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206" t="s">
        <v>218</v>
      </c>
      <c r="AT192" s="206" t="s">
        <v>203</v>
      </c>
      <c r="AU192" s="206" t="s">
        <v>115</v>
      </c>
      <c r="AY192" s="15" t="s">
        <v>202</v>
      </c>
      <c r="BE192" s="207">
        <f>IF(N192="základná",J192,0)</f>
        <v>0</v>
      </c>
      <c r="BF192" s="207">
        <f>IF(N192="znížená",J192,0)</f>
        <v>0</v>
      </c>
      <c r="BG192" s="207">
        <f>IF(N192="zákl. prenesená",J192,0)</f>
        <v>0</v>
      </c>
      <c r="BH192" s="207">
        <f>IF(N192="zníž. prenesená",J192,0)</f>
        <v>0</v>
      </c>
      <c r="BI192" s="207">
        <f>IF(N192="nulová",J192,0)</f>
        <v>0</v>
      </c>
      <c r="BJ192" s="15" t="s">
        <v>115</v>
      </c>
      <c r="BK192" s="207">
        <f>ROUND(I192*H192,2)</f>
        <v>0</v>
      </c>
      <c r="BL192" s="15" t="s">
        <v>218</v>
      </c>
      <c r="BM192" s="206" t="s">
        <v>667</v>
      </c>
    </row>
    <row r="193" s="2" customFormat="1" ht="16.5" customHeight="1">
      <c r="A193" s="34"/>
      <c r="B193" s="160"/>
      <c r="C193" s="219" t="s">
        <v>505</v>
      </c>
      <c r="D193" s="219" t="s">
        <v>237</v>
      </c>
      <c r="E193" s="220" t="s">
        <v>668</v>
      </c>
      <c r="F193" s="221" t="s">
        <v>669</v>
      </c>
      <c r="G193" s="222" t="s">
        <v>384</v>
      </c>
      <c r="H193" s="223">
        <v>1.1000000000000001</v>
      </c>
      <c r="I193" s="224"/>
      <c r="J193" s="225">
        <f>ROUND(I193*H193,2)</f>
        <v>0</v>
      </c>
      <c r="K193" s="226"/>
      <c r="L193" s="227"/>
      <c r="M193" s="228" t="s">
        <v>1</v>
      </c>
      <c r="N193" s="229" t="s">
        <v>41</v>
      </c>
      <c r="O193" s="78"/>
      <c r="P193" s="204">
        <f>O193*H193</f>
        <v>0</v>
      </c>
      <c r="Q193" s="204">
        <v>1</v>
      </c>
      <c r="R193" s="204">
        <f>Q193*H193</f>
        <v>1.1000000000000001</v>
      </c>
      <c r="S193" s="204">
        <v>0</v>
      </c>
      <c r="T193" s="205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6" t="s">
        <v>241</v>
      </c>
      <c r="AT193" s="206" t="s">
        <v>237</v>
      </c>
      <c r="AU193" s="206" t="s">
        <v>115</v>
      </c>
      <c r="AY193" s="15" t="s">
        <v>202</v>
      </c>
      <c r="BE193" s="207">
        <f>IF(N193="základná",J193,0)</f>
        <v>0</v>
      </c>
      <c r="BF193" s="207">
        <f>IF(N193="znížená",J193,0)</f>
        <v>0</v>
      </c>
      <c r="BG193" s="207">
        <f>IF(N193="zákl. prenesená",J193,0)</f>
        <v>0</v>
      </c>
      <c r="BH193" s="207">
        <f>IF(N193="zníž. prenesená",J193,0)</f>
        <v>0</v>
      </c>
      <c r="BI193" s="207">
        <f>IF(N193="nulová",J193,0)</f>
        <v>0</v>
      </c>
      <c r="BJ193" s="15" t="s">
        <v>115</v>
      </c>
      <c r="BK193" s="207">
        <f>ROUND(I193*H193,2)</f>
        <v>0</v>
      </c>
      <c r="BL193" s="15" t="s">
        <v>218</v>
      </c>
      <c r="BM193" s="206" t="s">
        <v>670</v>
      </c>
    </row>
    <row r="194" s="2" customFormat="1" ht="37.8" customHeight="1">
      <c r="A194" s="34"/>
      <c r="B194" s="160"/>
      <c r="C194" s="194" t="s">
        <v>509</v>
      </c>
      <c r="D194" s="194" t="s">
        <v>203</v>
      </c>
      <c r="E194" s="195" t="s">
        <v>510</v>
      </c>
      <c r="F194" s="196" t="s">
        <v>671</v>
      </c>
      <c r="G194" s="197" t="s">
        <v>240</v>
      </c>
      <c r="H194" s="198">
        <v>1</v>
      </c>
      <c r="I194" s="199"/>
      <c r="J194" s="200">
        <f>ROUND(I194*H194,2)</f>
        <v>0</v>
      </c>
      <c r="K194" s="201"/>
      <c r="L194" s="35"/>
      <c r="M194" s="202" t="s">
        <v>1</v>
      </c>
      <c r="N194" s="203" t="s">
        <v>41</v>
      </c>
      <c r="O194" s="78"/>
      <c r="P194" s="204">
        <f>O194*H194</f>
        <v>0</v>
      </c>
      <c r="Q194" s="204">
        <v>1</v>
      </c>
      <c r="R194" s="204">
        <f>Q194*H194</f>
        <v>1</v>
      </c>
      <c r="S194" s="204">
        <v>2.4470000000000001</v>
      </c>
      <c r="T194" s="205">
        <f>S194*H194</f>
        <v>2.4470000000000001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206" t="s">
        <v>218</v>
      </c>
      <c r="AT194" s="206" t="s">
        <v>203</v>
      </c>
      <c r="AU194" s="206" t="s">
        <v>115</v>
      </c>
      <c r="AY194" s="15" t="s">
        <v>202</v>
      </c>
      <c r="BE194" s="207">
        <f>IF(N194="základná",J194,0)</f>
        <v>0</v>
      </c>
      <c r="BF194" s="207">
        <f>IF(N194="znížená",J194,0)</f>
        <v>0</v>
      </c>
      <c r="BG194" s="207">
        <f>IF(N194="zákl. prenesená",J194,0)</f>
        <v>0</v>
      </c>
      <c r="BH194" s="207">
        <f>IF(N194="zníž. prenesená",J194,0)</f>
        <v>0</v>
      </c>
      <c r="BI194" s="207">
        <f>IF(N194="nulová",J194,0)</f>
        <v>0</v>
      </c>
      <c r="BJ194" s="15" t="s">
        <v>115</v>
      </c>
      <c r="BK194" s="207">
        <f>ROUND(I194*H194,2)</f>
        <v>0</v>
      </c>
      <c r="BL194" s="15" t="s">
        <v>218</v>
      </c>
      <c r="BM194" s="206" t="s">
        <v>672</v>
      </c>
    </row>
    <row r="195" s="2" customFormat="1" ht="33" customHeight="1">
      <c r="A195" s="34"/>
      <c r="B195" s="160"/>
      <c r="C195" s="194" t="s">
        <v>513</v>
      </c>
      <c r="D195" s="194" t="s">
        <v>203</v>
      </c>
      <c r="E195" s="195" t="s">
        <v>673</v>
      </c>
      <c r="F195" s="196" t="s">
        <v>674</v>
      </c>
      <c r="G195" s="197" t="s">
        <v>384</v>
      </c>
      <c r="H195" s="198">
        <v>664.322</v>
      </c>
      <c r="I195" s="199"/>
      <c r="J195" s="200">
        <f>ROUND(I195*H195,2)</f>
        <v>0</v>
      </c>
      <c r="K195" s="201"/>
      <c r="L195" s="35"/>
      <c r="M195" s="202" t="s">
        <v>1</v>
      </c>
      <c r="N195" s="203" t="s">
        <v>41</v>
      </c>
      <c r="O195" s="78"/>
      <c r="P195" s="204">
        <f>O195*H195</f>
        <v>0</v>
      </c>
      <c r="Q195" s="204">
        <v>0</v>
      </c>
      <c r="R195" s="204">
        <f>Q195*H195</f>
        <v>0</v>
      </c>
      <c r="S195" s="204">
        <v>0</v>
      </c>
      <c r="T195" s="205">
        <f>S195*H195</f>
        <v>0</v>
      </c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R195" s="206" t="s">
        <v>218</v>
      </c>
      <c r="AT195" s="206" t="s">
        <v>203</v>
      </c>
      <c r="AU195" s="206" t="s">
        <v>115</v>
      </c>
      <c r="AY195" s="15" t="s">
        <v>202</v>
      </c>
      <c r="BE195" s="207">
        <f>IF(N195="základná",J195,0)</f>
        <v>0</v>
      </c>
      <c r="BF195" s="207">
        <f>IF(N195="znížená",J195,0)</f>
        <v>0</v>
      </c>
      <c r="BG195" s="207">
        <f>IF(N195="zákl. prenesená",J195,0)</f>
        <v>0</v>
      </c>
      <c r="BH195" s="207">
        <f>IF(N195="zníž. prenesená",J195,0)</f>
        <v>0</v>
      </c>
      <c r="BI195" s="207">
        <f>IF(N195="nulová",J195,0)</f>
        <v>0</v>
      </c>
      <c r="BJ195" s="15" t="s">
        <v>115</v>
      </c>
      <c r="BK195" s="207">
        <f>ROUND(I195*H195,2)</f>
        <v>0</v>
      </c>
      <c r="BL195" s="15" t="s">
        <v>218</v>
      </c>
      <c r="BM195" s="206" t="s">
        <v>675</v>
      </c>
    </row>
    <row r="196" s="2" customFormat="1" ht="24.15" customHeight="1">
      <c r="A196" s="34"/>
      <c r="B196" s="160"/>
      <c r="C196" s="194" t="s">
        <v>517</v>
      </c>
      <c r="D196" s="194" t="s">
        <v>203</v>
      </c>
      <c r="E196" s="195" t="s">
        <v>676</v>
      </c>
      <c r="F196" s="196" t="s">
        <v>677</v>
      </c>
      <c r="G196" s="197" t="s">
        <v>384</v>
      </c>
      <c r="H196" s="198">
        <v>3321.6100000000001</v>
      </c>
      <c r="I196" s="199"/>
      <c r="J196" s="200">
        <f>ROUND(I196*H196,2)</f>
        <v>0</v>
      </c>
      <c r="K196" s="201"/>
      <c r="L196" s="35"/>
      <c r="M196" s="202" t="s">
        <v>1</v>
      </c>
      <c r="N196" s="203" t="s">
        <v>41</v>
      </c>
      <c r="O196" s="78"/>
      <c r="P196" s="204">
        <f>O196*H196</f>
        <v>0</v>
      </c>
      <c r="Q196" s="204">
        <v>0</v>
      </c>
      <c r="R196" s="204">
        <f>Q196*H196</f>
        <v>0</v>
      </c>
      <c r="S196" s="204">
        <v>0</v>
      </c>
      <c r="T196" s="205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6" t="s">
        <v>218</v>
      </c>
      <c r="AT196" s="206" t="s">
        <v>203</v>
      </c>
      <c r="AU196" s="206" t="s">
        <v>115</v>
      </c>
      <c r="AY196" s="15" t="s">
        <v>202</v>
      </c>
      <c r="BE196" s="207">
        <f>IF(N196="základná",J196,0)</f>
        <v>0</v>
      </c>
      <c r="BF196" s="207">
        <f>IF(N196="znížená",J196,0)</f>
        <v>0</v>
      </c>
      <c r="BG196" s="207">
        <f>IF(N196="zákl. prenesená",J196,0)</f>
        <v>0</v>
      </c>
      <c r="BH196" s="207">
        <f>IF(N196="zníž. prenesená",J196,0)</f>
        <v>0</v>
      </c>
      <c r="BI196" s="207">
        <f>IF(N196="nulová",J196,0)</f>
        <v>0</v>
      </c>
      <c r="BJ196" s="15" t="s">
        <v>115</v>
      </c>
      <c r="BK196" s="207">
        <f>ROUND(I196*H196,2)</f>
        <v>0</v>
      </c>
      <c r="BL196" s="15" t="s">
        <v>218</v>
      </c>
      <c r="BM196" s="206" t="s">
        <v>678</v>
      </c>
    </row>
    <row r="197" s="2" customFormat="1" ht="24.15" customHeight="1">
      <c r="A197" s="34"/>
      <c r="B197" s="160"/>
      <c r="C197" s="194" t="s">
        <v>521</v>
      </c>
      <c r="D197" s="194" t="s">
        <v>203</v>
      </c>
      <c r="E197" s="195" t="s">
        <v>679</v>
      </c>
      <c r="F197" s="196" t="s">
        <v>680</v>
      </c>
      <c r="G197" s="197" t="s">
        <v>384</v>
      </c>
      <c r="H197" s="198">
        <v>664.322</v>
      </c>
      <c r="I197" s="199"/>
      <c r="J197" s="200">
        <f>ROUND(I197*H197,2)</f>
        <v>0</v>
      </c>
      <c r="K197" s="201"/>
      <c r="L197" s="35"/>
      <c r="M197" s="202" t="s">
        <v>1</v>
      </c>
      <c r="N197" s="203" t="s">
        <v>41</v>
      </c>
      <c r="O197" s="78"/>
      <c r="P197" s="204">
        <f>O197*H197</f>
        <v>0</v>
      </c>
      <c r="Q197" s="204">
        <v>0</v>
      </c>
      <c r="R197" s="204">
        <f>Q197*H197</f>
        <v>0</v>
      </c>
      <c r="S197" s="204">
        <v>0</v>
      </c>
      <c r="T197" s="205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6" t="s">
        <v>218</v>
      </c>
      <c r="AT197" s="206" t="s">
        <v>203</v>
      </c>
      <c r="AU197" s="206" t="s">
        <v>115</v>
      </c>
      <c r="AY197" s="15" t="s">
        <v>202</v>
      </c>
      <c r="BE197" s="207">
        <f>IF(N197="základná",J197,0)</f>
        <v>0</v>
      </c>
      <c r="BF197" s="207">
        <f>IF(N197="znížená",J197,0)</f>
        <v>0</v>
      </c>
      <c r="BG197" s="207">
        <f>IF(N197="zákl. prenesená",J197,0)</f>
        <v>0</v>
      </c>
      <c r="BH197" s="207">
        <f>IF(N197="zníž. prenesená",J197,0)</f>
        <v>0</v>
      </c>
      <c r="BI197" s="207">
        <f>IF(N197="nulová",J197,0)</f>
        <v>0</v>
      </c>
      <c r="BJ197" s="15" t="s">
        <v>115</v>
      </c>
      <c r="BK197" s="207">
        <f>ROUND(I197*H197,2)</f>
        <v>0</v>
      </c>
      <c r="BL197" s="15" t="s">
        <v>218</v>
      </c>
      <c r="BM197" s="206" t="s">
        <v>681</v>
      </c>
    </row>
    <row r="198" s="2" customFormat="1" ht="44.25" customHeight="1">
      <c r="A198" s="34"/>
      <c r="B198" s="160"/>
      <c r="C198" s="194" t="s">
        <v>525</v>
      </c>
      <c r="D198" s="194" t="s">
        <v>203</v>
      </c>
      <c r="E198" s="195" t="s">
        <v>552</v>
      </c>
      <c r="F198" s="196" t="s">
        <v>553</v>
      </c>
      <c r="G198" s="197" t="s">
        <v>384</v>
      </c>
      <c r="H198" s="198">
        <v>665.86500000000001</v>
      </c>
      <c r="I198" s="199"/>
      <c r="J198" s="200">
        <f>ROUND(I198*H198,2)</f>
        <v>0</v>
      </c>
      <c r="K198" s="201"/>
      <c r="L198" s="35"/>
      <c r="M198" s="202" t="s">
        <v>1</v>
      </c>
      <c r="N198" s="203" t="s">
        <v>41</v>
      </c>
      <c r="O198" s="78"/>
      <c r="P198" s="204">
        <f>O198*H198</f>
        <v>0</v>
      </c>
      <c r="Q198" s="204">
        <v>0</v>
      </c>
      <c r="R198" s="204">
        <f>Q198*H198</f>
        <v>0</v>
      </c>
      <c r="S198" s="204">
        <v>0</v>
      </c>
      <c r="T198" s="205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206" t="s">
        <v>218</v>
      </c>
      <c r="AT198" s="206" t="s">
        <v>203</v>
      </c>
      <c r="AU198" s="206" t="s">
        <v>115</v>
      </c>
      <c r="AY198" s="15" t="s">
        <v>202</v>
      </c>
      <c r="BE198" s="207">
        <f>IF(N198="základná",J198,0)</f>
        <v>0</v>
      </c>
      <c r="BF198" s="207">
        <f>IF(N198="znížená",J198,0)</f>
        <v>0</v>
      </c>
      <c r="BG198" s="207">
        <f>IF(N198="zákl. prenesená",J198,0)</f>
        <v>0</v>
      </c>
      <c r="BH198" s="207">
        <f>IF(N198="zníž. prenesená",J198,0)</f>
        <v>0</v>
      </c>
      <c r="BI198" s="207">
        <f>IF(N198="nulová",J198,0)</f>
        <v>0</v>
      </c>
      <c r="BJ198" s="15" t="s">
        <v>115</v>
      </c>
      <c r="BK198" s="207">
        <f>ROUND(I198*H198,2)</f>
        <v>0</v>
      </c>
      <c r="BL198" s="15" t="s">
        <v>218</v>
      </c>
      <c r="BM198" s="206" t="s">
        <v>682</v>
      </c>
    </row>
    <row r="199" s="2" customFormat="1" ht="16.5" customHeight="1">
      <c r="A199" s="34"/>
      <c r="B199" s="160"/>
      <c r="C199" s="219" t="s">
        <v>529</v>
      </c>
      <c r="D199" s="219" t="s">
        <v>237</v>
      </c>
      <c r="E199" s="220" t="s">
        <v>776</v>
      </c>
      <c r="F199" s="221" t="s">
        <v>777</v>
      </c>
      <c r="G199" s="222" t="s">
        <v>272</v>
      </c>
      <c r="H199" s="223">
        <v>94</v>
      </c>
      <c r="I199" s="224"/>
      <c r="J199" s="225">
        <f>ROUND(I199*H199,2)</f>
        <v>0</v>
      </c>
      <c r="K199" s="226"/>
      <c r="L199" s="227"/>
      <c r="M199" s="228" t="s">
        <v>1</v>
      </c>
      <c r="N199" s="229" t="s">
        <v>41</v>
      </c>
      <c r="O199" s="78"/>
      <c r="P199" s="204">
        <f>O199*H199</f>
        <v>0</v>
      </c>
      <c r="Q199" s="204">
        <v>0.081000000000000003</v>
      </c>
      <c r="R199" s="204">
        <f>Q199*H199</f>
        <v>7.6139999999999999</v>
      </c>
      <c r="S199" s="204">
        <v>0</v>
      </c>
      <c r="T199" s="205">
        <f>S199*H199</f>
        <v>0</v>
      </c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R199" s="206" t="s">
        <v>241</v>
      </c>
      <c r="AT199" s="206" t="s">
        <v>237</v>
      </c>
      <c r="AU199" s="206" t="s">
        <v>115</v>
      </c>
      <c r="AY199" s="15" t="s">
        <v>202</v>
      </c>
      <c r="BE199" s="207">
        <f>IF(N199="základná",J199,0)</f>
        <v>0</v>
      </c>
      <c r="BF199" s="207">
        <f>IF(N199="znížená",J199,0)</f>
        <v>0</v>
      </c>
      <c r="BG199" s="207">
        <f>IF(N199="zákl. prenesená",J199,0)</f>
        <v>0</v>
      </c>
      <c r="BH199" s="207">
        <f>IF(N199="zníž. prenesená",J199,0)</f>
        <v>0</v>
      </c>
      <c r="BI199" s="207">
        <f>IF(N199="nulová",J199,0)</f>
        <v>0</v>
      </c>
      <c r="BJ199" s="15" t="s">
        <v>115</v>
      </c>
      <c r="BK199" s="207">
        <f>ROUND(I199*H199,2)</f>
        <v>0</v>
      </c>
      <c r="BL199" s="15" t="s">
        <v>218</v>
      </c>
      <c r="BM199" s="206" t="s">
        <v>887</v>
      </c>
    </row>
    <row r="200" s="11" customFormat="1" ht="22.8" customHeight="1">
      <c r="A200" s="11"/>
      <c r="B200" s="183"/>
      <c r="C200" s="11"/>
      <c r="D200" s="184" t="s">
        <v>74</v>
      </c>
      <c r="E200" s="217" t="s">
        <v>545</v>
      </c>
      <c r="F200" s="217" t="s">
        <v>546</v>
      </c>
      <c r="G200" s="11"/>
      <c r="H200" s="11"/>
      <c r="I200" s="186"/>
      <c r="J200" s="218">
        <f>BK200</f>
        <v>0</v>
      </c>
      <c r="K200" s="11"/>
      <c r="L200" s="183"/>
      <c r="M200" s="188"/>
      <c r="N200" s="189"/>
      <c r="O200" s="189"/>
      <c r="P200" s="190">
        <f>P201</f>
        <v>0</v>
      </c>
      <c r="Q200" s="189"/>
      <c r="R200" s="190">
        <f>R201</f>
        <v>0</v>
      </c>
      <c r="S200" s="189"/>
      <c r="T200" s="191">
        <f>T201</f>
        <v>0</v>
      </c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R200" s="184" t="s">
        <v>83</v>
      </c>
      <c r="AT200" s="192" t="s">
        <v>74</v>
      </c>
      <c r="AU200" s="192" t="s">
        <v>83</v>
      </c>
      <c r="AY200" s="184" t="s">
        <v>202</v>
      </c>
      <c r="BK200" s="193">
        <f>BK201</f>
        <v>0</v>
      </c>
    </row>
    <row r="201" s="2" customFormat="1" ht="24.15" customHeight="1">
      <c r="A201" s="34"/>
      <c r="B201" s="160"/>
      <c r="C201" s="194" t="s">
        <v>533</v>
      </c>
      <c r="D201" s="194" t="s">
        <v>203</v>
      </c>
      <c r="E201" s="195" t="s">
        <v>683</v>
      </c>
      <c r="F201" s="196" t="s">
        <v>684</v>
      </c>
      <c r="G201" s="197" t="s">
        <v>384</v>
      </c>
      <c r="H201" s="198">
        <v>665.86500000000001</v>
      </c>
      <c r="I201" s="199"/>
      <c r="J201" s="200">
        <f>ROUND(I201*H201,2)</f>
        <v>0</v>
      </c>
      <c r="K201" s="201"/>
      <c r="L201" s="35"/>
      <c r="M201" s="202" t="s">
        <v>1</v>
      </c>
      <c r="N201" s="203" t="s">
        <v>41</v>
      </c>
      <c r="O201" s="78"/>
      <c r="P201" s="204">
        <f>O201*H201</f>
        <v>0</v>
      </c>
      <c r="Q201" s="204">
        <v>0</v>
      </c>
      <c r="R201" s="204">
        <f>Q201*H201</f>
        <v>0</v>
      </c>
      <c r="S201" s="204">
        <v>0</v>
      </c>
      <c r="T201" s="205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206" t="s">
        <v>218</v>
      </c>
      <c r="AT201" s="206" t="s">
        <v>203</v>
      </c>
      <c r="AU201" s="206" t="s">
        <v>115</v>
      </c>
      <c r="AY201" s="15" t="s">
        <v>202</v>
      </c>
      <c r="BE201" s="207">
        <f>IF(N201="základná",J201,0)</f>
        <v>0</v>
      </c>
      <c r="BF201" s="207">
        <f>IF(N201="znížená",J201,0)</f>
        <v>0</v>
      </c>
      <c r="BG201" s="207">
        <f>IF(N201="zákl. prenesená",J201,0)</f>
        <v>0</v>
      </c>
      <c r="BH201" s="207">
        <f>IF(N201="zníž. prenesená",J201,0)</f>
        <v>0</v>
      </c>
      <c r="BI201" s="207">
        <f>IF(N201="nulová",J201,0)</f>
        <v>0</v>
      </c>
      <c r="BJ201" s="15" t="s">
        <v>115</v>
      </c>
      <c r="BK201" s="207">
        <f>ROUND(I201*H201,2)</f>
        <v>0</v>
      </c>
      <c r="BL201" s="15" t="s">
        <v>218</v>
      </c>
      <c r="BM201" s="206" t="s">
        <v>685</v>
      </c>
    </row>
    <row r="202" s="11" customFormat="1" ht="25.92" customHeight="1">
      <c r="A202" s="11"/>
      <c r="B202" s="183"/>
      <c r="C202" s="11"/>
      <c r="D202" s="184" t="s">
        <v>74</v>
      </c>
      <c r="E202" s="185" t="s">
        <v>232</v>
      </c>
      <c r="F202" s="185" t="s">
        <v>232</v>
      </c>
      <c r="G202" s="11"/>
      <c r="H202" s="11"/>
      <c r="I202" s="186"/>
      <c r="J202" s="187">
        <f>BK202</f>
        <v>0</v>
      </c>
      <c r="K202" s="11"/>
      <c r="L202" s="183"/>
      <c r="M202" s="188"/>
      <c r="N202" s="189"/>
      <c r="O202" s="189"/>
      <c r="P202" s="190">
        <f>P203</f>
        <v>0</v>
      </c>
      <c r="Q202" s="189"/>
      <c r="R202" s="190">
        <f>R203</f>
        <v>0</v>
      </c>
      <c r="S202" s="189"/>
      <c r="T202" s="191">
        <f>T203</f>
        <v>0</v>
      </c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R202" s="184" t="s">
        <v>218</v>
      </c>
      <c r="AT202" s="192" t="s">
        <v>74</v>
      </c>
      <c r="AU202" s="192" t="s">
        <v>75</v>
      </c>
      <c r="AY202" s="184" t="s">
        <v>202</v>
      </c>
      <c r="BK202" s="193">
        <f>BK203</f>
        <v>0</v>
      </c>
    </row>
    <row r="203" s="11" customFormat="1" ht="22.8" customHeight="1">
      <c r="A203" s="11"/>
      <c r="B203" s="183"/>
      <c r="C203" s="11"/>
      <c r="D203" s="184" t="s">
        <v>74</v>
      </c>
      <c r="E203" s="217" t="s">
        <v>180</v>
      </c>
      <c r="F203" s="217" t="s">
        <v>686</v>
      </c>
      <c r="G203" s="11"/>
      <c r="H203" s="11"/>
      <c r="I203" s="186"/>
      <c r="J203" s="218">
        <f>BK203</f>
        <v>0</v>
      </c>
      <c r="K203" s="11"/>
      <c r="L203" s="183"/>
      <c r="M203" s="188"/>
      <c r="N203" s="189"/>
      <c r="O203" s="189"/>
      <c r="P203" s="190">
        <f>SUM(P204:P205)</f>
        <v>0</v>
      </c>
      <c r="Q203" s="189"/>
      <c r="R203" s="190">
        <f>SUM(R204:R205)</f>
        <v>0</v>
      </c>
      <c r="S203" s="189"/>
      <c r="T203" s="191">
        <f>SUM(T204:T205)</f>
        <v>0</v>
      </c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R203" s="184" t="s">
        <v>218</v>
      </c>
      <c r="AT203" s="192" t="s">
        <v>74</v>
      </c>
      <c r="AU203" s="192" t="s">
        <v>83</v>
      </c>
      <c r="AY203" s="184" t="s">
        <v>202</v>
      </c>
      <c r="BK203" s="193">
        <f>SUM(BK204:BK205)</f>
        <v>0</v>
      </c>
    </row>
    <row r="204" s="2" customFormat="1" ht="16.5" customHeight="1">
      <c r="A204" s="34"/>
      <c r="B204" s="160"/>
      <c r="C204" s="194" t="s">
        <v>537</v>
      </c>
      <c r="D204" s="194" t="s">
        <v>203</v>
      </c>
      <c r="E204" s="195" t="s">
        <v>687</v>
      </c>
      <c r="F204" s="196" t="s">
        <v>688</v>
      </c>
      <c r="G204" s="197" t="s">
        <v>384</v>
      </c>
      <c r="H204" s="198">
        <v>664.322</v>
      </c>
      <c r="I204" s="199"/>
      <c r="J204" s="200">
        <f>ROUND(I204*H204,2)</f>
        <v>0</v>
      </c>
      <c r="K204" s="201"/>
      <c r="L204" s="35"/>
      <c r="M204" s="202" t="s">
        <v>1</v>
      </c>
      <c r="N204" s="203" t="s">
        <v>41</v>
      </c>
      <c r="O204" s="78"/>
      <c r="P204" s="204">
        <f>O204*H204</f>
        <v>0</v>
      </c>
      <c r="Q204" s="204">
        <v>0</v>
      </c>
      <c r="R204" s="204">
        <f>Q204*H204</f>
        <v>0</v>
      </c>
      <c r="S204" s="204">
        <v>0</v>
      </c>
      <c r="T204" s="205">
        <f>S204*H204</f>
        <v>0</v>
      </c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R204" s="206" t="s">
        <v>216</v>
      </c>
      <c r="AT204" s="206" t="s">
        <v>203</v>
      </c>
      <c r="AU204" s="206" t="s">
        <v>115</v>
      </c>
      <c r="AY204" s="15" t="s">
        <v>202</v>
      </c>
      <c r="BE204" s="207">
        <f>IF(N204="základná",J204,0)</f>
        <v>0</v>
      </c>
      <c r="BF204" s="207">
        <f>IF(N204="znížená",J204,0)</f>
        <v>0</v>
      </c>
      <c r="BG204" s="207">
        <f>IF(N204="zákl. prenesená",J204,0)</f>
        <v>0</v>
      </c>
      <c r="BH204" s="207">
        <f>IF(N204="zníž. prenesená",J204,0)</f>
        <v>0</v>
      </c>
      <c r="BI204" s="207">
        <f>IF(N204="nulová",J204,0)</f>
        <v>0</v>
      </c>
      <c r="BJ204" s="15" t="s">
        <v>115</v>
      </c>
      <c r="BK204" s="207">
        <f>ROUND(I204*H204,2)</f>
        <v>0</v>
      </c>
      <c r="BL204" s="15" t="s">
        <v>216</v>
      </c>
      <c r="BM204" s="206" t="s">
        <v>689</v>
      </c>
    </row>
    <row r="205" s="2" customFormat="1" ht="16.5" customHeight="1">
      <c r="A205" s="34"/>
      <c r="B205" s="160"/>
      <c r="C205" s="194" t="s">
        <v>541</v>
      </c>
      <c r="D205" s="194" t="s">
        <v>203</v>
      </c>
      <c r="E205" s="195" t="s">
        <v>690</v>
      </c>
      <c r="F205" s="196" t="s">
        <v>691</v>
      </c>
      <c r="G205" s="197" t="s">
        <v>206</v>
      </c>
      <c r="H205" s="198">
        <v>1</v>
      </c>
      <c r="I205" s="199"/>
      <c r="J205" s="200">
        <f>ROUND(I205*H205,2)</f>
        <v>0</v>
      </c>
      <c r="K205" s="201"/>
      <c r="L205" s="35"/>
      <c r="M205" s="208" t="s">
        <v>1</v>
      </c>
      <c r="N205" s="209" t="s">
        <v>41</v>
      </c>
      <c r="O205" s="210"/>
      <c r="P205" s="211">
        <f>O205*H205</f>
        <v>0</v>
      </c>
      <c r="Q205" s="211">
        <v>0</v>
      </c>
      <c r="R205" s="211">
        <f>Q205*H205</f>
        <v>0</v>
      </c>
      <c r="S205" s="211">
        <v>0</v>
      </c>
      <c r="T205" s="212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206" t="s">
        <v>216</v>
      </c>
      <c r="AT205" s="206" t="s">
        <v>203</v>
      </c>
      <c r="AU205" s="206" t="s">
        <v>115</v>
      </c>
      <c r="AY205" s="15" t="s">
        <v>202</v>
      </c>
      <c r="BE205" s="207">
        <f>IF(N205="základná",J205,0)</f>
        <v>0</v>
      </c>
      <c r="BF205" s="207">
        <f>IF(N205="znížená",J205,0)</f>
        <v>0</v>
      </c>
      <c r="BG205" s="207">
        <f>IF(N205="zákl. prenesená",J205,0)</f>
        <v>0</v>
      </c>
      <c r="BH205" s="207">
        <f>IF(N205="zníž. prenesená",J205,0)</f>
        <v>0</v>
      </c>
      <c r="BI205" s="207">
        <f>IF(N205="nulová",J205,0)</f>
        <v>0</v>
      </c>
      <c r="BJ205" s="15" t="s">
        <v>115</v>
      </c>
      <c r="BK205" s="207">
        <f>ROUND(I205*H205,2)</f>
        <v>0</v>
      </c>
      <c r="BL205" s="15" t="s">
        <v>216</v>
      </c>
      <c r="BM205" s="206" t="s">
        <v>692</v>
      </c>
    </row>
    <row r="206" s="2" customFormat="1" ht="6.96" customHeight="1">
      <c r="A206" s="34"/>
      <c r="B206" s="61"/>
      <c r="C206" s="62"/>
      <c r="D206" s="62"/>
      <c r="E206" s="62"/>
      <c r="F206" s="62"/>
      <c r="G206" s="62"/>
      <c r="H206" s="62"/>
      <c r="I206" s="62"/>
      <c r="J206" s="62"/>
      <c r="K206" s="62"/>
      <c r="L206" s="35"/>
      <c r="M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</row>
  </sheetData>
  <autoFilter ref="C135:K205"/>
  <mergeCells count="14">
    <mergeCell ref="E7:H7"/>
    <mergeCell ref="E9:H9"/>
    <mergeCell ref="E18:H18"/>
    <mergeCell ref="E27:H27"/>
    <mergeCell ref="E85:H85"/>
    <mergeCell ref="E87:H87"/>
    <mergeCell ref="D110:F110"/>
    <mergeCell ref="D111:F111"/>
    <mergeCell ref="D112:F112"/>
    <mergeCell ref="D113:F113"/>
    <mergeCell ref="D114:F114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4" t="s">
        <v>5</v>
      </c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105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75</v>
      </c>
    </row>
    <row r="4" s="1" customFormat="1" ht="24.96" customHeight="1">
      <c r="B4" s="18"/>
      <c r="D4" s="19" t="s">
        <v>167</v>
      </c>
      <c r="L4" s="18"/>
      <c r="M4" s="129" t="s">
        <v>9</v>
      </c>
      <c r="AT4" s="15" t="s">
        <v>3</v>
      </c>
    </row>
    <row r="5" s="1" customFormat="1" ht="6.96" customHeight="1">
      <c r="B5" s="18"/>
      <c r="L5" s="18"/>
    </row>
    <row r="6" s="1" customFormat="1" ht="12" customHeight="1">
      <c r="B6" s="18"/>
      <c r="D6" s="28" t="s">
        <v>15</v>
      </c>
      <c r="L6" s="18"/>
    </row>
    <row r="7" s="1" customFormat="1" ht="16.5" customHeight="1">
      <c r="B7" s="18"/>
      <c r="E7" s="130" t="str">
        <f>'Rekapitulácia stavby'!K6</f>
        <v>Tlačiarne – úprava dopravnej infraštruktúry - Mesto Košice</v>
      </c>
      <c r="F7" s="28"/>
      <c r="G7" s="28"/>
      <c r="H7" s="28"/>
      <c r="L7" s="18"/>
    </row>
    <row r="8" s="2" customFormat="1" ht="12" customHeight="1">
      <c r="A8" s="34"/>
      <c r="B8" s="35"/>
      <c r="C8" s="34"/>
      <c r="D8" s="28" t="s">
        <v>168</v>
      </c>
      <c r="E8" s="34"/>
      <c r="F8" s="34"/>
      <c r="G8" s="34"/>
      <c r="H8" s="34"/>
      <c r="I8" s="34"/>
      <c r="J8" s="34"/>
      <c r="K8" s="34"/>
      <c r="L8" s="56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="2" customFormat="1" ht="30" customHeight="1">
      <c r="A9" s="34"/>
      <c r="B9" s="35"/>
      <c r="C9" s="34"/>
      <c r="D9" s="34"/>
      <c r="E9" s="68" t="s">
        <v>888</v>
      </c>
      <c r="F9" s="34"/>
      <c r="G9" s="34"/>
      <c r="H9" s="34"/>
      <c r="I9" s="34"/>
      <c r="J9" s="34"/>
      <c r="K9" s="34"/>
      <c r="L9" s="56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="2" customFormat="1">
      <c r="A10" s="34"/>
      <c r="B10" s="35"/>
      <c r="C10" s="34"/>
      <c r="D10" s="34"/>
      <c r="E10" s="34"/>
      <c r="F10" s="34"/>
      <c r="G10" s="34"/>
      <c r="H10" s="34"/>
      <c r="I10" s="34"/>
      <c r="J10" s="34"/>
      <c r="K10" s="34"/>
      <c r="L10" s="56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="2" customFormat="1" ht="12" customHeight="1">
      <c r="A11" s="34"/>
      <c r="B11" s="35"/>
      <c r="C11" s="34"/>
      <c r="D11" s="28" t="s">
        <v>17</v>
      </c>
      <c r="E11" s="34"/>
      <c r="F11" s="23" t="s">
        <v>1</v>
      </c>
      <c r="G11" s="34"/>
      <c r="H11" s="34"/>
      <c r="I11" s="28" t="s">
        <v>18</v>
      </c>
      <c r="J11" s="23" t="s">
        <v>556</v>
      </c>
      <c r="K11" s="34"/>
      <c r="L11" s="56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="2" customFormat="1" ht="12" customHeight="1">
      <c r="A12" s="34"/>
      <c r="B12" s="35"/>
      <c r="C12" s="34"/>
      <c r="D12" s="28" t="s">
        <v>19</v>
      </c>
      <c r="E12" s="34"/>
      <c r="F12" s="23" t="s">
        <v>20</v>
      </c>
      <c r="G12" s="34"/>
      <c r="H12" s="34"/>
      <c r="I12" s="28" t="s">
        <v>21</v>
      </c>
      <c r="J12" s="70" t="str">
        <f>'Rekapitulácia stavby'!AN8</f>
        <v>9. 8. 2026</v>
      </c>
      <c r="K12" s="34"/>
      <c r="L12" s="56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="2" customFormat="1" ht="10.8" customHeight="1">
      <c r="A13" s="34"/>
      <c r="B13" s="35"/>
      <c r="C13" s="34"/>
      <c r="D13" s="34"/>
      <c r="E13" s="34"/>
      <c r="F13" s="34"/>
      <c r="G13" s="34"/>
      <c r="H13" s="34"/>
      <c r="I13" s="34"/>
      <c r="J13" s="34"/>
      <c r="K13" s="34"/>
      <c r="L13" s="56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="2" customFormat="1" ht="12" customHeight="1">
      <c r="A14" s="34"/>
      <c r="B14" s="35"/>
      <c r="C14" s="34"/>
      <c r="D14" s="28" t="s">
        <v>23</v>
      </c>
      <c r="E14" s="34"/>
      <c r="F14" s="34"/>
      <c r="G14" s="34"/>
      <c r="H14" s="34"/>
      <c r="I14" s="28" t="s">
        <v>24</v>
      </c>
      <c r="J14" s="23" t="s">
        <v>1</v>
      </c>
      <c r="K14" s="34"/>
      <c r="L14" s="56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="2" customFormat="1" ht="18" customHeight="1">
      <c r="A15" s="34"/>
      <c r="B15" s="35"/>
      <c r="C15" s="34"/>
      <c r="D15" s="34"/>
      <c r="E15" s="23" t="s">
        <v>25</v>
      </c>
      <c r="F15" s="34"/>
      <c r="G15" s="34"/>
      <c r="H15" s="34"/>
      <c r="I15" s="28" t="s">
        <v>26</v>
      </c>
      <c r="J15" s="23" t="s">
        <v>1</v>
      </c>
      <c r="K15" s="34"/>
      <c r="L15" s="56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="2" customFormat="1" ht="6.96" customHeight="1">
      <c r="A16" s="34"/>
      <c r="B16" s="35"/>
      <c r="C16" s="34"/>
      <c r="D16" s="34"/>
      <c r="E16" s="34"/>
      <c r="F16" s="34"/>
      <c r="G16" s="34"/>
      <c r="H16" s="34"/>
      <c r="I16" s="34"/>
      <c r="J16" s="34"/>
      <c r="K16" s="34"/>
      <c r="L16" s="56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="2" customFormat="1" ht="12" customHeight="1">
      <c r="A17" s="34"/>
      <c r="B17" s="35"/>
      <c r="C17" s="34"/>
      <c r="D17" s="28" t="s">
        <v>27</v>
      </c>
      <c r="E17" s="34"/>
      <c r="F17" s="34"/>
      <c r="G17" s="34"/>
      <c r="H17" s="34"/>
      <c r="I17" s="28" t="s">
        <v>24</v>
      </c>
      <c r="J17" s="29" t="str">
        <f>'Rekapitulácia stavby'!AN13</f>
        <v>Vyplň údaj</v>
      </c>
      <c r="K17" s="34"/>
      <c r="L17" s="56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="2" customFormat="1" ht="18" customHeight="1">
      <c r="A18" s="34"/>
      <c r="B18" s="35"/>
      <c r="C18" s="34"/>
      <c r="D18" s="34"/>
      <c r="E18" s="29" t="str">
        <f>'Rekapitulácia stavby'!E14</f>
        <v>Vyplň údaj</v>
      </c>
      <c r="F18" s="23"/>
      <c r="G18" s="23"/>
      <c r="H18" s="23"/>
      <c r="I18" s="28" t="s">
        <v>26</v>
      </c>
      <c r="J18" s="29" t="str">
        <f>'Rekapitulácia stavby'!AN14</f>
        <v>Vyplň údaj</v>
      </c>
      <c r="K18" s="34"/>
      <c r="L18" s="56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="2" customFormat="1" ht="6.96" customHeight="1">
      <c r="A19" s="34"/>
      <c r="B19" s="35"/>
      <c r="C19" s="34"/>
      <c r="D19" s="34"/>
      <c r="E19" s="34"/>
      <c r="F19" s="34"/>
      <c r="G19" s="34"/>
      <c r="H19" s="34"/>
      <c r="I19" s="34"/>
      <c r="J19" s="34"/>
      <c r="K19" s="34"/>
      <c r="L19" s="56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="2" customFormat="1" ht="12" customHeight="1">
      <c r="A20" s="34"/>
      <c r="B20" s="35"/>
      <c r="C20" s="34"/>
      <c r="D20" s="28" t="s">
        <v>29</v>
      </c>
      <c r="E20" s="34"/>
      <c r="F20" s="34"/>
      <c r="G20" s="34"/>
      <c r="H20" s="34"/>
      <c r="I20" s="28" t="s">
        <v>24</v>
      </c>
      <c r="J20" s="23" t="s">
        <v>1</v>
      </c>
      <c r="K20" s="34"/>
      <c r="L20" s="56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="2" customFormat="1" ht="18" customHeight="1">
      <c r="A21" s="34"/>
      <c r="B21" s="35"/>
      <c r="C21" s="34"/>
      <c r="D21" s="34"/>
      <c r="E21" s="23" t="s">
        <v>30</v>
      </c>
      <c r="F21" s="34"/>
      <c r="G21" s="34"/>
      <c r="H21" s="34"/>
      <c r="I21" s="28" t="s">
        <v>26</v>
      </c>
      <c r="J21" s="23" t="s">
        <v>1</v>
      </c>
      <c r="K21" s="34"/>
      <c r="L21" s="56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="2" customFormat="1" ht="6.96" customHeight="1">
      <c r="A22" s="34"/>
      <c r="B22" s="35"/>
      <c r="C22" s="34"/>
      <c r="D22" s="34"/>
      <c r="E22" s="34"/>
      <c r="F22" s="34"/>
      <c r="G22" s="34"/>
      <c r="H22" s="34"/>
      <c r="I22" s="34"/>
      <c r="J22" s="34"/>
      <c r="K22" s="34"/>
      <c r="L22" s="56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="2" customFormat="1" ht="12" customHeight="1">
      <c r="A23" s="34"/>
      <c r="B23" s="35"/>
      <c r="C23" s="34"/>
      <c r="D23" s="28" t="s">
        <v>32</v>
      </c>
      <c r="E23" s="34"/>
      <c r="F23" s="34"/>
      <c r="G23" s="34"/>
      <c r="H23" s="34"/>
      <c r="I23" s="28" t="s">
        <v>24</v>
      </c>
      <c r="J23" s="23" t="str">
        <f>IF('Rekapitulácia stavby'!AN19="","",'Rekapitulácia stavby'!AN19)</f>
        <v/>
      </c>
      <c r="K23" s="34"/>
      <c r="L23" s="56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="2" customFormat="1" ht="18" customHeight="1">
      <c r="A24" s="34"/>
      <c r="B24" s="35"/>
      <c r="C24" s="34"/>
      <c r="D24" s="34"/>
      <c r="E24" s="23" t="str">
        <f>IF('Rekapitulácia stavby'!E20="","",'Rekapitulácia stavby'!E20)</f>
        <v xml:space="preserve"> </v>
      </c>
      <c r="F24" s="34"/>
      <c r="G24" s="34"/>
      <c r="H24" s="34"/>
      <c r="I24" s="28" t="s">
        <v>26</v>
      </c>
      <c r="J24" s="23" t="str">
        <f>IF('Rekapitulácia stavby'!AN20="","",'Rekapitulácia stavby'!AN20)</f>
        <v/>
      </c>
      <c r="K24" s="34"/>
      <c r="L24" s="56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="2" customFormat="1" ht="6.96" customHeight="1">
      <c r="A25" s="34"/>
      <c r="B25" s="35"/>
      <c r="C25" s="34"/>
      <c r="D25" s="34"/>
      <c r="E25" s="34"/>
      <c r="F25" s="34"/>
      <c r="G25" s="34"/>
      <c r="H25" s="34"/>
      <c r="I25" s="34"/>
      <c r="J25" s="34"/>
      <c r="K25" s="34"/>
      <c r="L25" s="56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="2" customFormat="1" ht="12" customHeight="1">
      <c r="A26" s="34"/>
      <c r="B26" s="35"/>
      <c r="C26" s="34"/>
      <c r="D26" s="28" t="s">
        <v>34</v>
      </c>
      <c r="E26" s="34"/>
      <c r="F26" s="34"/>
      <c r="G26" s="34"/>
      <c r="H26" s="34"/>
      <c r="I26" s="34"/>
      <c r="J26" s="34"/>
      <c r="K26" s="34"/>
      <c r="L26" s="56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="8" customFormat="1" ht="16.5" customHeight="1">
      <c r="A27" s="131"/>
      <c r="B27" s="132"/>
      <c r="C27" s="131"/>
      <c r="D27" s="131"/>
      <c r="E27" s="32" t="s">
        <v>1</v>
      </c>
      <c r="F27" s="32"/>
      <c r="G27" s="32"/>
      <c r="H27" s="32"/>
      <c r="I27" s="131"/>
      <c r="J27" s="131"/>
      <c r="K27" s="131"/>
      <c r="L27" s="133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</row>
    <row r="28" s="2" customFormat="1" ht="6.96" customHeight="1">
      <c r="A28" s="34"/>
      <c r="B28" s="35"/>
      <c r="C28" s="34"/>
      <c r="D28" s="34"/>
      <c r="E28" s="34"/>
      <c r="F28" s="34"/>
      <c r="G28" s="34"/>
      <c r="H28" s="34"/>
      <c r="I28" s="34"/>
      <c r="J28" s="34"/>
      <c r="K28" s="34"/>
      <c r="L28" s="56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="2" customFormat="1" ht="6.96" customHeight="1">
      <c r="A29" s="34"/>
      <c r="B29" s="35"/>
      <c r="C29" s="34"/>
      <c r="D29" s="91"/>
      <c r="E29" s="91"/>
      <c r="F29" s="91"/>
      <c r="G29" s="91"/>
      <c r="H29" s="91"/>
      <c r="I29" s="91"/>
      <c r="J29" s="91"/>
      <c r="K29" s="91"/>
      <c r="L29" s="56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="2" customFormat="1" ht="14.4" customHeight="1">
      <c r="A30" s="34"/>
      <c r="B30" s="35"/>
      <c r="C30" s="34"/>
      <c r="D30" s="23" t="s">
        <v>170</v>
      </c>
      <c r="E30" s="34"/>
      <c r="F30" s="34"/>
      <c r="G30" s="34"/>
      <c r="H30" s="34"/>
      <c r="I30" s="34"/>
      <c r="J30" s="134">
        <f>J96</f>
        <v>0</v>
      </c>
      <c r="K30" s="34"/>
      <c r="L30" s="56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="2" customFormat="1" ht="14.4" customHeight="1">
      <c r="A31" s="34"/>
      <c r="B31" s="35"/>
      <c r="C31" s="34"/>
      <c r="D31" s="135" t="s">
        <v>171</v>
      </c>
      <c r="E31" s="34"/>
      <c r="F31" s="34"/>
      <c r="G31" s="34"/>
      <c r="H31" s="34"/>
      <c r="I31" s="34"/>
      <c r="J31" s="134">
        <f>J109</f>
        <v>0</v>
      </c>
      <c r="K31" s="34"/>
      <c r="L31" s="56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="2" customFormat="1" ht="25.44" customHeight="1">
      <c r="A32" s="34"/>
      <c r="B32" s="35"/>
      <c r="C32" s="34"/>
      <c r="D32" s="136" t="s">
        <v>35</v>
      </c>
      <c r="E32" s="34"/>
      <c r="F32" s="34"/>
      <c r="G32" s="34"/>
      <c r="H32" s="34"/>
      <c r="I32" s="34"/>
      <c r="J32" s="97">
        <f>ROUND(J30 + J31, 2)</f>
        <v>0</v>
      </c>
      <c r="K32" s="34"/>
      <c r="L32" s="56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="2" customFormat="1" ht="6.96" customHeight="1">
      <c r="A33" s="34"/>
      <c r="B33" s="35"/>
      <c r="C33" s="34"/>
      <c r="D33" s="91"/>
      <c r="E33" s="91"/>
      <c r="F33" s="91"/>
      <c r="G33" s="91"/>
      <c r="H33" s="91"/>
      <c r="I33" s="91"/>
      <c r="J33" s="91"/>
      <c r="K33" s="91"/>
      <c r="L33" s="56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="2" customFormat="1" ht="14.4" customHeight="1">
      <c r="A34" s="34"/>
      <c r="B34" s="35"/>
      <c r="C34" s="34"/>
      <c r="D34" s="34"/>
      <c r="E34" s="34"/>
      <c r="F34" s="39" t="s">
        <v>37</v>
      </c>
      <c r="G34" s="34"/>
      <c r="H34" s="34"/>
      <c r="I34" s="39" t="s">
        <v>36</v>
      </c>
      <c r="J34" s="39" t="s">
        <v>38</v>
      </c>
      <c r="K34" s="34"/>
      <c r="L34" s="56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="2" customFormat="1" ht="14.4" customHeight="1">
      <c r="A35" s="34"/>
      <c r="B35" s="35"/>
      <c r="C35" s="34"/>
      <c r="D35" s="137" t="s">
        <v>39</v>
      </c>
      <c r="E35" s="41" t="s">
        <v>40</v>
      </c>
      <c r="F35" s="138">
        <f>ROUND((SUM(BE109:BE116) + SUM(BE136:BE197)),  2)</f>
        <v>0</v>
      </c>
      <c r="G35" s="139"/>
      <c r="H35" s="139"/>
      <c r="I35" s="140">
        <v>0.23000000000000001</v>
      </c>
      <c r="J35" s="138">
        <f>ROUND(((SUM(BE109:BE116) + SUM(BE136:BE197))*I35),  2)</f>
        <v>0</v>
      </c>
      <c r="K35" s="34"/>
      <c r="L35" s="56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="2" customFormat="1" ht="14.4" customHeight="1">
      <c r="A36" s="34"/>
      <c r="B36" s="35"/>
      <c r="C36" s="34"/>
      <c r="D36" s="34"/>
      <c r="E36" s="41" t="s">
        <v>41</v>
      </c>
      <c r="F36" s="141">
        <f>ROUND((SUM(BF109:BF116) + SUM(BF136:BF197)),  2)</f>
        <v>0</v>
      </c>
      <c r="G36" s="34"/>
      <c r="H36" s="34"/>
      <c r="I36" s="142">
        <v>0.23000000000000001</v>
      </c>
      <c r="J36" s="141">
        <f>ROUND(((SUM(BF109:BF116) + SUM(BF136:BF197))*I36),  2)</f>
        <v>0</v>
      </c>
      <c r="K36" s="34"/>
      <c r="L36" s="56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hidden="1" s="2" customFormat="1" ht="14.4" customHeight="1">
      <c r="A37" s="34"/>
      <c r="B37" s="35"/>
      <c r="C37" s="34"/>
      <c r="D37" s="34"/>
      <c r="E37" s="28" t="s">
        <v>42</v>
      </c>
      <c r="F37" s="141">
        <f>ROUND((SUM(BG109:BG116) + SUM(BG136:BG197)),  2)</f>
        <v>0</v>
      </c>
      <c r="G37" s="34"/>
      <c r="H37" s="34"/>
      <c r="I37" s="142">
        <v>0.23000000000000001</v>
      </c>
      <c r="J37" s="141">
        <f>0</f>
        <v>0</v>
      </c>
      <c r="K37" s="34"/>
      <c r="L37" s="56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hidden="1" s="2" customFormat="1" ht="14.4" customHeight="1">
      <c r="A38" s="34"/>
      <c r="B38" s="35"/>
      <c r="C38" s="34"/>
      <c r="D38" s="34"/>
      <c r="E38" s="28" t="s">
        <v>43</v>
      </c>
      <c r="F38" s="141">
        <f>ROUND((SUM(BH109:BH116) + SUM(BH136:BH197)),  2)</f>
        <v>0</v>
      </c>
      <c r="G38" s="34"/>
      <c r="H38" s="34"/>
      <c r="I38" s="142">
        <v>0.23000000000000001</v>
      </c>
      <c r="J38" s="141">
        <f>0</f>
        <v>0</v>
      </c>
      <c r="K38" s="34"/>
      <c r="L38" s="56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hidden="1" s="2" customFormat="1" ht="14.4" customHeight="1">
      <c r="A39" s="34"/>
      <c r="B39" s="35"/>
      <c r="C39" s="34"/>
      <c r="D39" s="34"/>
      <c r="E39" s="41" t="s">
        <v>44</v>
      </c>
      <c r="F39" s="138">
        <f>ROUND((SUM(BI109:BI116) + SUM(BI136:BI197)),  2)</f>
        <v>0</v>
      </c>
      <c r="G39" s="139"/>
      <c r="H39" s="139"/>
      <c r="I39" s="140">
        <v>0</v>
      </c>
      <c r="J39" s="138">
        <f>0</f>
        <v>0</v>
      </c>
      <c r="K39" s="34"/>
      <c r="L39" s="56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="2" customFormat="1" ht="6.96" customHeight="1">
      <c r="A40" s="34"/>
      <c r="B40" s="35"/>
      <c r="C40" s="34"/>
      <c r="D40" s="34"/>
      <c r="E40" s="34"/>
      <c r="F40" s="34"/>
      <c r="G40" s="34"/>
      <c r="H40" s="34"/>
      <c r="I40" s="34"/>
      <c r="J40" s="34"/>
      <c r="K40" s="34"/>
      <c r="L40" s="56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="2" customFormat="1" ht="25.44" customHeight="1">
      <c r="A41" s="34"/>
      <c r="B41" s="35"/>
      <c r="C41" s="143"/>
      <c r="D41" s="144" t="s">
        <v>45</v>
      </c>
      <c r="E41" s="82"/>
      <c r="F41" s="82"/>
      <c r="G41" s="145" t="s">
        <v>46</v>
      </c>
      <c r="H41" s="146" t="s">
        <v>47</v>
      </c>
      <c r="I41" s="82"/>
      <c r="J41" s="147">
        <f>SUM(J32:J39)</f>
        <v>0</v>
      </c>
      <c r="K41" s="148"/>
      <c r="L41" s="56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</row>
    <row r="42" s="2" customFormat="1" ht="14.4" customHeight="1">
      <c r="A42" s="34"/>
      <c r="B42" s="35"/>
      <c r="C42" s="34"/>
      <c r="D42" s="34"/>
      <c r="E42" s="34"/>
      <c r="F42" s="34"/>
      <c r="G42" s="34"/>
      <c r="H42" s="34"/>
      <c r="I42" s="34"/>
      <c r="J42" s="34"/>
      <c r="K42" s="34"/>
      <c r="L42" s="56"/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</row>
    <row r="43" s="1" customFormat="1" ht="14.4" customHeight="1">
      <c r="B43" s="18"/>
      <c r="L43" s="18"/>
    </row>
    <row r="44" s="1" customFormat="1" ht="14.4" customHeight="1">
      <c r="B44" s="18"/>
      <c r="L44" s="18"/>
    </row>
    <row r="45" s="1" customFormat="1" ht="14.4" customHeight="1">
      <c r="B45" s="18"/>
      <c r="L45" s="18"/>
    </row>
    <row r="46" s="1" customFormat="1" ht="14.4" customHeight="1">
      <c r="B46" s="18"/>
      <c r="L46" s="18"/>
    </row>
    <row r="47" s="1" customFormat="1" ht="14.4" customHeight="1">
      <c r="B47" s="18"/>
      <c r="L47" s="18"/>
    </row>
    <row r="48" s="1" customFormat="1" ht="14.4" customHeight="1">
      <c r="B48" s="18"/>
      <c r="L48" s="18"/>
    </row>
    <row r="49" s="1" customFormat="1" ht="14.4" customHeight="1">
      <c r="B49" s="18"/>
      <c r="L49" s="18"/>
    </row>
    <row r="50" s="2" customFormat="1" ht="14.4" customHeight="1">
      <c r="B50" s="56"/>
      <c r="D50" s="57" t="s">
        <v>48</v>
      </c>
      <c r="E50" s="58"/>
      <c r="F50" s="58"/>
      <c r="G50" s="57" t="s">
        <v>49</v>
      </c>
      <c r="H50" s="58"/>
      <c r="I50" s="58"/>
      <c r="J50" s="58"/>
      <c r="K50" s="58"/>
      <c r="L50" s="56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4"/>
      <c r="B61" s="35"/>
      <c r="C61" s="34"/>
      <c r="D61" s="59" t="s">
        <v>50</v>
      </c>
      <c r="E61" s="37"/>
      <c r="F61" s="149" t="s">
        <v>51</v>
      </c>
      <c r="G61" s="59" t="s">
        <v>50</v>
      </c>
      <c r="H61" s="37"/>
      <c r="I61" s="37"/>
      <c r="J61" s="150" t="s">
        <v>51</v>
      </c>
      <c r="K61" s="37"/>
      <c r="L61" s="56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4"/>
      <c r="B65" s="35"/>
      <c r="C65" s="34"/>
      <c r="D65" s="57" t="s">
        <v>52</v>
      </c>
      <c r="E65" s="60"/>
      <c r="F65" s="60"/>
      <c r="G65" s="57" t="s">
        <v>53</v>
      </c>
      <c r="H65" s="60"/>
      <c r="I65" s="60"/>
      <c r="J65" s="60"/>
      <c r="K65" s="60"/>
      <c r="L65" s="56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4"/>
      <c r="B76" s="35"/>
      <c r="C76" s="34"/>
      <c r="D76" s="59" t="s">
        <v>50</v>
      </c>
      <c r="E76" s="37"/>
      <c r="F76" s="149" t="s">
        <v>51</v>
      </c>
      <c r="G76" s="59" t="s">
        <v>50</v>
      </c>
      <c r="H76" s="37"/>
      <c r="I76" s="37"/>
      <c r="J76" s="150" t="s">
        <v>51</v>
      </c>
      <c r="K76" s="37"/>
      <c r="L76" s="56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="2" customFormat="1" ht="14.4" customHeight="1">
      <c r="A77" s="34"/>
      <c r="B77" s="61"/>
      <c r="C77" s="62"/>
      <c r="D77" s="62"/>
      <c r="E77" s="62"/>
      <c r="F77" s="62"/>
      <c r="G77" s="62"/>
      <c r="H77" s="62"/>
      <c r="I77" s="62"/>
      <c r="J77" s="62"/>
      <c r="K77" s="62"/>
      <c r="L77" s="56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hidden="1" s="2" customFormat="1" ht="6.96" customHeight="1">
      <c r="A81" s="34"/>
      <c r="B81" s="63"/>
      <c r="C81" s="64"/>
      <c r="D81" s="64"/>
      <c r="E81" s="64"/>
      <c r="F81" s="64"/>
      <c r="G81" s="64"/>
      <c r="H81" s="64"/>
      <c r="I81" s="64"/>
      <c r="J81" s="64"/>
      <c r="K81" s="64"/>
      <c r="L81" s="56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hidden="1" s="2" customFormat="1" ht="24.96" customHeight="1">
      <c r="A82" s="34"/>
      <c r="B82" s="35"/>
      <c r="C82" s="19" t="s">
        <v>172</v>
      </c>
      <c r="D82" s="34"/>
      <c r="E82" s="34"/>
      <c r="F82" s="34"/>
      <c r="G82" s="34"/>
      <c r="H82" s="34"/>
      <c r="I82" s="34"/>
      <c r="J82" s="34"/>
      <c r="K82" s="34"/>
      <c r="L82" s="56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hidden="1" s="2" customFormat="1" ht="6.96" customHeight="1">
      <c r="A83" s="34"/>
      <c r="B83" s="35"/>
      <c r="C83" s="34"/>
      <c r="D83" s="34"/>
      <c r="E83" s="34"/>
      <c r="F83" s="34"/>
      <c r="G83" s="34"/>
      <c r="H83" s="34"/>
      <c r="I83" s="34"/>
      <c r="J83" s="34"/>
      <c r="K83" s="34"/>
      <c r="L83" s="56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hidden="1" s="2" customFormat="1" ht="12" customHeight="1">
      <c r="A84" s="34"/>
      <c r="B84" s="35"/>
      <c r="C84" s="28" t="s">
        <v>15</v>
      </c>
      <c r="D84" s="34"/>
      <c r="E84" s="34"/>
      <c r="F84" s="34"/>
      <c r="G84" s="34"/>
      <c r="H84" s="34"/>
      <c r="I84" s="34"/>
      <c r="J84" s="34"/>
      <c r="K84" s="34"/>
      <c r="L84" s="56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hidden="1" s="2" customFormat="1" ht="16.5" customHeight="1">
      <c r="A85" s="34"/>
      <c r="B85" s="35"/>
      <c r="C85" s="34"/>
      <c r="D85" s="34"/>
      <c r="E85" s="130" t="str">
        <f>E7</f>
        <v>Tlačiarne – úprava dopravnej infraštruktúry - Mesto Košice</v>
      </c>
      <c r="F85" s="28"/>
      <c r="G85" s="28"/>
      <c r="H85" s="28"/>
      <c r="I85" s="34"/>
      <c r="J85" s="34"/>
      <c r="K85" s="34"/>
      <c r="L85" s="56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hidden="1" s="2" customFormat="1" ht="12" customHeight="1">
      <c r="A86" s="34"/>
      <c r="B86" s="35"/>
      <c r="C86" s="28" t="s">
        <v>168</v>
      </c>
      <c r="D86" s="34"/>
      <c r="E86" s="34"/>
      <c r="F86" s="34"/>
      <c r="G86" s="34"/>
      <c r="H86" s="34"/>
      <c r="I86" s="34"/>
      <c r="J86" s="34"/>
      <c r="K86" s="34"/>
      <c r="L86" s="56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hidden="1" s="2" customFormat="1" ht="30" customHeight="1">
      <c r="A87" s="34"/>
      <c r="B87" s="35"/>
      <c r="C87" s="34"/>
      <c r="D87" s="34"/>
      <c r="E87" s="68" t="str">
        <f>E9</f>
        <v>SO106 - PRESTAVBA ZASTÁVKY NA PARKOVACIE PLOCHY -WATSONOVA U.L</v>
      </c>
      <c r="F87" s="34"/>
      <c r="G87" s="34"/>
      <c r="H87" s="34"/>
      <c r="I87" s="34"/>
      <c r="J87" s="34"/>
      <c r="K87" s="34"/>
      <c r="L87" s="56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hidden="1" s="2" customFormat="1" ht="6.96" customHeight="1">
      <c r="A88" s="34"/>
      <c r="B88" s="35"/>
      <c r="C88" s="34"/>
      <c r="D88" s="34"/>
      <c r="E88" s="34"/>
      <c r="F88" s="34"/>
      <c r="G88" s="34"/>
      <c r="H88" s="34"/>
      <c r="I88" s="34"/>
      <c r="J88" s="34"/>
      <c r="K88" s="34"/>
      <c r="L88" s="56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hidden="1" s="2" customFormat="1" ht="12" customHeight="1">
      <c r="A89" s="34"/>
      <c r="B89" s="35"/>
      <c r="C89" s="28" t="s">
        <v>19</v>
      </c>
      <c r="D89" s="34"/>
      <c r="E89" s="34"/>
      <c r="F89" s="23" t="str">
        <f>F12</f>
        <v>ul. Letná, Košice</v>
      </c>
      <c r="G89" s="34"/>
      <c r="H89" s="34"/>
      <c r="I89" s="28" t="s">
        <v>21</v>
      </c>
      <c r="J89" s="70" t="str">
        <f>IF(J12="","",J12)</f>
        <v>9. 8. 2026</v>
      </c>
      <c r="K89" s="34"/>
      <c r="L89" s="56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hidden="1" s="2" customFormat="1" ht="6.96" customHeight="1">
      <c r="A90" s="34"/>
      <c r="B90" s="35"/>
      <c r="C90" s="34"/>
      <c r="D90" s="34"/>
      <c r="E90" s="34"/>
      <c r="F90" s="34"/>
      <c r="G90" s="34"/>
      <c r="H90" s="34"/>
      <c r="I90" s="34"/>
      <c r="J90" s="34"/>
      <c r="K90" s="34"/>
      <c r="L90" s="56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hidden="1" s="2" customFormat="1" ht="25.65" customHeight="1">
      <c r="A91" s="34"/>
      <c r="B91" s="35"/>
      <c r="C91" s="28" t="s">
        <v>23</v>
      </c>
      <c r="D91" s="34"/>
      <c r="E91" s="34"/>
      <c r="F91" s="23" t="str">
        <f>E15</f>
        <v>Mesto Košice, Trieda SNP 48/A, 04011 Košice</v>
      </c>
      <c r="G91" s="34"/>
      <c r="H91" s="34"/>
      <c r="I91" s="28" t="s">
        <v>29</v>
      </c>
      <c r="J91" s="32" t="str">
        <f>E21</f>
        <v>d.g.A design graphic architecture s.r.o</v>
      </c>
      <c r="K91" s="34"/>
      <c r="L91" s="56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hidden="1" s="2" customFormat="1" ht="15.15" customHeight="1">
      <c r="A92" s="34"/>
      <c r="B92" s="35"/>
      <c r="C92" s="28" t="s">
        <v>27</v>
      </c>
      <c r="D92" s="34"/>
      <c r="E92" s="34"/>
      <c r="F92" s="23" t="str">
        <f>IF(E18="","",E18)</f>
        <v>Vyplň údaj</v>
      </c>
      <c r="G92" s="34"/>
      <c r="H92" s="34"/>
      <c r="I92" s="28" t="s">
        <v>32</v>
      </c>
      <c r="J92" s="32" t="str">
        <f>E24</f>
        <v xml:space="preserve"> </v>
      </c>
      <c r="K92" s="34"/>
      <c r="L92" s="56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hidden="1" s="2" customFormat="1" ht="10.32" customHeight="1">
      <c r="A93" s="34"/>
      <c r="B93" s="35"/>
      <c r="C93" s="34"/>
      <c r="D93" s="34"/>
      <c r="E93" s="34"/>
      <c r="F93" s="34"/>
      <c r="G93" s="34"/>
      <c r="H93" s="34"/>
      <c r="I93" s="34"/>
      <c r="J93" s="34"/>
      <c r="K93" s="34"/>
      <c r="L93" s="56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hidden="1" s="2" customFormat="1" ht="29.28" customHeight="1">
      <c r="A94" s="34"/>
      <c r="B94" s="35"/>
      <c r="C94" s="151" t="s">
        <v>173</v>
      </c>
      <c r="D94" s="143"/>
      <c r="E94" s="143"/>
      <c r="F94" s="143"/>
      <c r="G94" s="143"/>
      <c r="H94" s="143"/>
      <c r="I94" s="143"/>
      <c r="J94" s="152" t="s">
        <v>174</v>
      </c>
      <c r="K94" s="143"/>
      <c r="L94" s="56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hidden="1" s="2" customFormat="1" ht="10.32" customHeight="1">
      <c r="A95" s="34"/>
      <c r="B95" s="35"/>
      <c r="C95" s="34"/>
      <c r="D95" s="34"/>
      <c r="E95" s="34"/>
      <c r="F95" s="34"/>
      <c r="G95" s="34"/>
      <c r="H95" s="34"/>
      <c r="I95" s="34"/>
      <c r="J95" s="34"/>
      <c r="K95" s="34"/>
      <c r="L95" s="56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hidden="1" s="2" customFormat="1" ht="22.8" customHeight="1">
      <c r="A96" s="34"/>
      <c r="B96" s="35"/>
      <c r="C96" s="153" t="s">
        <v>175</v>
      </c>
      <c r="D96" s="34"/>
      <c r="E96" s="34"/>
      <c r="F96" s="34"/>
      <c r="G96" s="34"/>
      <c r="H96" s="34"/>
      <c r="I96" s="34"/>
      <c r="J96" s="97">
        <f>J136</f>
        <v>0</v>
      </c>
      <c r="K96" s="34"/>
      <c r="L96" s="56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5" t="s">
        <v>176</v>
      </c>
    </row>
    <row r="97" hidden="1" s="9" customFormat="1" ht="24.96" customHeight="1">
      <c r="A97" s="9"/>
      <c r="B97" s="154"/>
      <c r="C97" s="9"/>
      <c r="D97" s="155" t="s">
        <v>177</v>
      </c>
      <c r="E97" s="156"/>
      <c r="F97" s="156"/>
      <c r="G97" s="156"/>
      <c r="H97" s="156"/>
      <c r="I97" s="156"/>
      <c r="J97" s="157">
        <f>J137</f>
        <v>0</v>
      </c>
      <c r="K97" s="9"/>
      <c r="L97" s="15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2" customFormat="1" ht="19.92" customHeight="1">
      <c r="A98" s="12"/>
      <c r="B98" s="213"/>
      <c r="C98" s="12"/>
      <c r="D98" s="214" t="s">
        <v>323</v>
      </c>
      <c r="E98" s="215"/>
      <c r="F98" s="215"/>
      <c r="G98" s="215"/>
      <c r="H98" s="215"/>
      <c r="I98" s="215"/>
      <c r="J98" s="216">
        <f>J138</f>
        <v>0</v>
      </c>
      <c r="K98" s="12"/>
      <c r="L98" s="213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</row>
    <row r="99" hidden="1" s="12" customFormat="1" ht="19.92" customHeight="1">
      <c r="A99" s="12"/>
      <c r="B99" s="213"/>
      <c r="C99" s="12"/>
      <c r="D99" s="214" t="s">
        <v>324</v>
      </c>
      <c r="E99" s="215"/>
      <c r="F99" s="215"/>
      <c r="G99" s="215"/>
      <c r="H99" s="215"/>
      <c r="I99" s="215"/>
      <c r="J99" s="216">
        <f>J158</f>
        <v>0</v>
      </c>
      <c r="K99" s="12"/>
      <c r="L99" s="213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</row>
    <row r="100" hidden="1" s="12" customFormat="1" ht="19.92" customHeight="1">
      <c r="A100" s="12"/>
      <c r="B100" s="213"/>
      <c r="C100" s="12"/>
      <c r="D100" s="214" t="s">
        <v>557</v>
      </c>
      <c r="E100" s="215"/>
      <c r="F100" s="215"/>
      <c r="G100" s="215"/>
      <c r="H100" s="215"/>
      <c r="I100" s="215"/>
      <c r="J100" s="216">
        <f>J160</f>
        <v>0</v>
      </c>
      <c r="K100" s="12"/>
      <c r="L100" s="213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</row>
    <row r="101" hidden="1" s="12" customFormat="1" ht="19.92" customHeight="1">
      <c r="A101" s="12"/>
      <c r="B101" s="213"/>
      <c r="C101" s="12"/>
      <c r="D101" s="214" t="s">
        <v>325</v>
      </c>
      <c r="E101" s="215"/>
      <c r="F101" s="215"/>
      <c r="G101" s="215"/>
      <c r="H101" s="215"/>
      <c r="I101" s="215"/>
      <c r="J101" s="216">
        <f>J164</f>
        <v>0</v>
      </c>
      <c r="K101" s="12"/>
      <c r="L101" s="213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</row>
    <row r="102" hidden="1" s="12" customFormat="1" ht="19.92" customHeight="1">
      <c r="A102" s="12"/>
      <c r="B102" s="213"/>
      <c r="C102" s="12"/>
      <c r="D102" s="214" t="s">
        <v>326</v>
      </c>
      <c r="E102" s="215"/>
      <c r="F102" s="215"/>
      <c r="G102" s="215"/>
      <c r="H102" s="215"/>
      <c r="I102" s="215"/>
      <c r="J102" s="216">
        <f>J174</f>
        <v>0</v>
      </c>
      <c r="K102" s="12"/>
      <c r="L102" s="213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</row>
    <row r="103" hidden="1" s="12" customFormat="1" ht="19.92" customHeight="1">
      <c r="A103" s="12"/>
      <c r="B103" s="213"/>
      <c r="C103" s="12"/>
      <c r="D103" s="214" t="s">
        <v>227</v>
      </c>
      <c r="E103" s="215"/>
      <c r="F103" s="215"/>
      <c r="G103" s="215"/>
      <c r="H103" s="215"/>
      <c r="I103" s="215"/>
      <c r="J103" s="216">
        <f>J177</f>
        <v>0</v>
      </c>
      <c r="K103" s="12"/>
      <c r="L103" s="213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</row>
    <row r="104" hidden="1" s="12" customFormat="1" ht="19.92" customHeight="1">
      <c r="A104" s="12"/>
      <c r="B104" s="213"/>
      <c r="C104" s="12"/>
      <c r="D104" s="214" t="s">
        <v>327</v>
      </c>
      <c r="E104" s="215"/>
      <c r="F104" s="215"/>
      <c r="G104" s="215"/>
      <c r="H104" s="215"/>
      <c r="I104" s="215"/>
      <c r="J104" s="216">
        <f>J192</f>
        <v>0</v>
      </c>
      <c r="K104" s="12"/>
      <c r="L104" s="213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</row>
    <row r="105" hidden="1" s="9" customFormat="1" ht="24.96" customHeight="1">
      <c r="A105" s="9"/>
      <c r="B105" s="154"/>
      <c r="C105" s="9"/>
      <c r="D105" s="155" t="s">
        <v>558</v>
      </c>
      <c r="E105" s="156"/>
      <c r="F105" s="156"/>
      <c r="G105" s="156"/>
      <c r="H105" s="156"/>
      <c r="I105" s="156"/>
      <c r="J105" s="157">
        <f>J194</f>
        <v>0</v>
      </c>
      <c r="K105" s="9"/>
      <c r="L105" s="154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idden="1" s="12" customFormat="1" ht="19.92" customHeight="1">
      <c r="A106" s="12"/>
      <c r="B106" s="213"/>
      <c r="C106" s="12"/>
      <c r="D106" s="214" t="s">
        <v>559</v>
      </c>
      <c r="E106" s="215"/>
      <c r="F106" s="215"/>
      <c r="G106" s="215"/>
      <c r="H106" s="215"/>
      <c r="I106" s="215"/>
      <c r="J106" s="216">
        <f>J195</f>
        <v>0</v>
      </c>
      <c r="K106" s="12"/>
      <c r="L106" s="213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</row>
    <row r="107" hidden="1" s="2" customFormat="1" ht="21.84" customHeight="1">
      <c r="A107" s="34"/>
      <c r="B107" s="35"/>
      <c r="C107" s="34"/>
      <c r="D107" s="34"/>
      <c r="E107" s="34"/>
      <c r="F107" s="34"/>
      <c r="G107" s="34"/>
      <c r="H107" s="34"/>
      <c r="I107" s="34"/>
      <c r="J107" s="34"/>
      <c r="K107" s="34"/>
      <c r="L107" s="56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hidden="1" s="2" customFormat="1" ht="6.96" customHeight="1">
      <c r="A108" s="34"/>
      <c r="B108" s="35"/>
      <c r="C108" s="34"/>
      <c r="D108" s="34"/>
      <c r="E108" s="34"/>
      <c r="F108" s="34"/>
      <c r="G108" s="34"/>
      <c r="H108" s="34"/>
      <c r="I108" s="34"/>
      <c r="J108" s="34"/>
      <c r="K108" s="34"/>
      <c r="L108" s="56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hidden="1" s="2" customFormat="1" ht="29.28" customHeight="1">
      <c r="A109" s="34"/>
      <c r="B109" s="35"/>
      <c r="C109" s="153" t="s">
        <v>178</v>
      </c>
      <c r="D109" s="34"/>
      <c r="E109" s="34"/>
      <c r="F109" s="34"/>
      <c r="G109" s="34"/>
      <c r="H109" s="34"/>
      <c r="I109" s="34"/>
      <c r="J109" s="158">
        <f>ROUND(J110 + J111 + J112 + J113 + J114 + J115,2)</f>
        <v>0</v>
      </c>
      <c r="K109" s="34"/>
      <c r="L109" s="56"/>
      <c r="N109" s="159" t="s">
        <v>39</v>
      </c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hidden="1" s="2" customFormat="1" ht="18" customHeight="1">
      <c r="A110" s="34"/>
      <c r="B110" s="160"/>
      <c r="C110" s="161"/>
      <c r="D110" s="162" t="s">
        <v>228</v>
      </c>
      <c r="E110" s="163"/>
      <c r="F110" s="163"/>
      <c r="G110" s="161"/>
      <c r="H110" s="161"/>
      <c r="I110" s="161"/>
      <c r="J110" s="164">
        <v>0</v>
      </c>
      <c r="K110" s="161"/>
      <c r="L110" s="165"/>
      <c r="M110" s="166"/>
      <c r="N110" s="167" t="s">
        <v>41</v>
      </c>
      <c r="O110" s="166"/>
      <c r="P110" s="166"/>
      <c r="Q110" s="166"/>
      <c r="R110" s="166"/>
      <c r="S110" s="161"/>
      <c r="T110" s="161"/>
      <c r="U110" s="161"/>
      <c r="V110" s="161"/>
      <c r="W110" s="161"/>
      <c r="X110" s="161"/>
      <c r="Y110" s="161"/>
      <c r="Z110" s="161"/>
      <c r="AA110" s="161"/>
      <c r="AB110" s="161"/>
      <c r="AC110" s="161"/>
      <c r="AD110" s="161"/>
      <c r="AE110" s="161"/>
      <c r="AF110" s="166"/>
      <c r="AG110" s="166"/>
      <c r="AH110" s="166"/>
      <c r="AI110" s="166"/>
      <c r="AJ110" s="166"/>
      <c r="AK110" s="166"/>
      <c r="AL110" s="166"/>
      <c r="AM110" s="166"/>
      <c r="AN110" s="166"/>
      <c r="AO110" s="166"/>
      <c r="AP110" s="166"/>
      <c r="AQ110" s="166"/>
      <c r="AR110" s="166"/>
      <c r="AS110" s="166"/>
      <c r="AT110" s="166"/>
      <c r="AU110" s="166"/>
      <c r="AV110" s="166"/>
      <c r="AW110" s="166"/>
      <c r="AX110" s="166"/>
      <c r="AY110" s="168" t="s">
        <v>180</v>
      </c>
      <c r="AZ110" s="166"/>
      <c r="BA110" s="166"/>
      <c r="BB110" s="166"/>
      <c r="BC110" s="166"/>
      <c r="BD110" s="166"/>
      <c r="BE110" s="169">
        <f>IF(N110="základná",J110,0)</f>
        <v>0</v>
      </c>
      <c r="BF110" s="169">
        <f>IF(N110="znížená",J110,0)</f>
        <v>0</v>
      </c>
      <c r="BG110" s="169">
        <f>IF(N110="zákl. prenesená",J110,0)</f>
        <v>0</v>
      </c>
      <c r="BH110" s="169">
        <f>IF(N110="zníž. prenesená",J110,0)</f>
        <v>0</v>
      </c>
      <c r="BI110" s="169">
        <f>IF(N110="nulová",J110,0)</f>
        <v>0</v>
      </c>
      <c r="BJ110" s="168" t="s">
        <v>115</v>
      </c>
      <c r="BK110" s="166"/>
      <c r="BL110" s="166"/>
      <c r="BM110" s="166"/>
    </row>
    <row r="111" hidden="1" s="2" customFormat="1" ht="18" customHeight="1">
      <c r="A111" s="34"/>
      <c r="B111" s="160"/>
      <c r="C111" s="161"/>
      <c r="D111" s="162" t="s">
        <v>229</v>
      </c>
      <c r="E111" s="163"/>
      <c r="F111" s="163"/>
      <c r="G111" s="161"/>
      <c r="H111" s="161"/>
      <c r="I111" s="161"/>
      <c r="J111" s="164">
        <v>0</v>
      </c>
      <c r="K111" s="161"/>
      <c r="L111" s="165"/>
      <c r="M111" s="166"/>
      <c r="N111" s="167" t="s">
        <v>41</v>
      </c>
      <c r="O111" s="166"/>
      <c r="P111" s="166"/>
      <c r="Q111" s="166"/>
      <c r="R111" s="166"/>
      <c r="S111" s="161"/>
      <c r="T111" s="161"/>
      <c r="U111" s="161"/>
      <c r="V111" s="161"/>
      <c r="W111" s="161"/>
      <c r="X111" s="161"/>
      <c r="Y111" s="161"/>
      <c r="Z111" s="161"/>
      <c r="AA111" s="161"/>
      <c r="AB111" s="161"/>
      <c r="AC111" s="161"/>
      <c r="AD111" s="161"/>
      <c r="AE111" s="161"/>
      <c r="AF111" s="166"/>
      <c r="AG111" s="166"/>
      <c r="AH111" s="166"/>
      <c r="AI111" s="166"/>
      <c r="AJ111" s="166"/>
      <c r="AK111" s="166"/>
      <c r="AL111" s="166"/>
      <c r="AM111" s="166"/>
      <c r="AN111" s="166"/>
      <c r="AO111" s="166"/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8" t="s">
        <v>180</v>
      </c>
      <c r="AZ111" s="166"/>
      <c r="BA111" s="166"/>
      <c r="BB111" s="166"/>
      <c r="BC111" s="166"/>
      <c r="BD111" s="166"/>
      <c r="BE111" s="169">
        <f>IF(N111="základná",J111,0)</f>
        <v>0</v>
      </c>
      <c r="BF111" s="169">
        <f>IF(N111="znížená",J111,0)</f>
        <v>0</v>
      </c>
      <c r="BG111" s="169">
        <f>IF(N111="zákl. prenesená",J111,0)</f>
        <v>0</v>
      </c>
      <c r="BH111" s="169">
        <f>IF(N111="zníž. prenesená",J111,0)</f>
        <v>0</v>
      </c>
      <c r="BI111" s="169">
        <f>IF(N111="nulová",J111,0)</f>
        <v>0</v>
      </c>
      <c r="BJ111" s="168" t="s">
        <v>115</v>
      </c>
      <c r="BK111" s="166"/>
      <c r="BL111" s="166"/>
      <c r="BM111" s="166"/>
    </row>
    <row r="112" hidden="1" s="2" customFormat="1" ht="18" customHeight="1">
      <c r="A112" s="34"/>
      <c r="B112" s="160"/>
      <c r="C112" s="161"/>
      <c r="D112" s="162" t="s">
        <v>230</v>
      </c>
      <c r="E112" s="163"/>
      <c r="F112" s="163"/>
      <c r="G112" s="161"/>
      <c r="H112" s="161"/>
      <c r="I112" s="161"/>
      <c r="J112" s="164">
        <v>0</v>
      </c>
      <c r="K112" s="161"/>
      <c r="L112" s="165"/>
      <c r="M112" s="166"/>
      <c r="N112" s="167" t="s">
        <v>41</v>
      </c>
      <c r="O112" s="166"/>
      <c r="P112" s="166"/>
      <c r="Q112" s="166"/>
      <c r="R112" s="166"/>
      <c r="S112" s="161"/>
      <c r="T112" s="161"/>
      <c r="U112" s="161"/>
      <c r="V112" s="161"/>
      <c r="W112" s="161"/>
      <c r="X112" s="161"/>
      <c r="Y112" s="161"/>
      <c r="Z112" s="161"/>
      <c r="AA112" s="161"/>
      <c r="AB112" s="161"/>
      <c r="AC112" s="161"/>
      <c r="AD112" s="161"/>
      <c r="AE112" s="161"/>
      <c r="AF112" s="166"/>
      <c r="AG112" s="166"/>
      <c r="AH112" s="166"/>
      <c r="AI112" s="166"/>
      <c r="AJ112" s="166"/>
      <c r="AK112" s="166"/>
      <c r="AL112" s="166"/>
      <c r="AM112" s="166"/>
      <c r="AN112" s="166"/>
      <c r="AO112" s="166"/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8" t="s">
        <v>180</v>
      </c>
      <c r="AZ112" s="166"/>
      <c r="BA112" s="166"/>
      <c r="BB112" s="166"/>
      <c r="BC112" s="166"/>
      <c r="BD112" s="166"/>
      <c r="BE112" s="169">
        <f>IF(N112="základná",J112,0)</f>
        <v>0</v>
      </c>
      <c r="BF112" s="169">
        <f>IF(N112="znížená",J112,0)</f>
        <v>0</v>
      </c>
      <c r="BG112" s="169">
        <f>IF(N112="zákl. prenesená",J112,0)</f>
        <v>0</v>
      </c>
      <c r="BH112" s="169">
        <f>IF(N112="zníž. prenesená",J112,0)</f>
        <v>0</v>
      </c>
      <c r="BI112" s="169">
        <f>IF(N112="nulová",J112,0)</f>
        <v>0</v>
      </c>
      <c r="BJ112" s="168" t="s">
        <v>115</v>
      </c>
      <c r="BK112" s="166"/>
      <c r="BL112" s="166"/>
      <c r="BM112" s="166"/>
    </row>
    <row r="113" hidden="1" s="2" customFormat="1" ht="18" customHeight="1">
      <c r="A113" s="34"/>
      <c r="B113" s="160"/>
      <c r="C113" s="161"/>
      <c r="D113" s="162" t="s">
        <v>231</v>
      </c>
      <c r="E113" s="163"/>
      <c r="F113" s="163"/>
      <c r="G113" s="161"/>
      <c r="H113" s="161"/>
      <c r="I113" s="161"/>
      <c r="J113" s="164">
        <v>0</v>
      </c>
      <c r="K113" s="161"/>
      <c r="L113" s="165"/>
      <c r="M113" s="166"/>
      <c r="N113" s="167" t="s">
        <v>41</v>
      </c>
      <c r="O113" s="166"/>
      <c r="P113" s="166"/>
      <c r="Q113" s="166"/>
      <c r="R113" s="166"/>
      <c r="S113" s="161"/>
      <c r="T113" s="161"/>
      <c r="U113" s="161"/>
      <c r="V113" s="161"/>
      <c r="W113" s="161"/>
      <c r="X113" s="161"/>
      <c r="Y113" s="161"/>
      <c r="Z113" s="161"/>
      <c r="AA113" s="161"/>
      <c r="AB113" s="161"/>
      <c r="AC113" s="161"/>
      <c r="AD113" s="161"/>
      <c r="AE113" s="161"/>
      <c r="AF113" s="166"/>
      <c r="AG113" s="166"/>
      <c r="AH113" s="166"/>
      <c r="AI113" s="166"/>
      <c r="AJ113" s="166"/>
      <c r="AK113" s="166"/>
      <c r="AL113" s="166"/>
      <c r="AM113" s="166"/>
      <c r="AN113" s="166"/>
      <c r="AO113" s="166"/>
      <c r="AP113" s="166"/>
      <c r="AQ113" s="166"/>
      <c r="AR113" s="166"/>
      <c r="AS113" s="166"/>
      <c r="AT113" s="166"/>
      <c r="AU113" s="166"/>
      <c r="AV113" s="166"/>
      <c r="AW113" s="166"/>
      <c r="AX113" s="166"/>
      <c r="AY113" s="168" t="s">
        <v>180</v>
      </c>
      <c r="AZ113" s="166"/>
      <c r="BA113" s="166"/>
      <c r="BB113" s="166"/>
      <c r="BC113" s="166"/>
      <c r="BD113" s="166"/>
      <c r="BE113" s="169">
        <f>IF(N113="základná",J113,0)</f>
        <v>0</v>
      </c>
      <c r="BF113" s="169">
        <f>IF(N113="znížená",J113,0)</f>
        <v>0</v>
      </c>
      <c r="BG113" s="169">
        <f>IF(N113="zákl. prenesená",J113,0)</f>
        <v>0</v>
      </c>
      <c r="BH113" s="169">
        <f>IF(N113="zníž. prenesená",J113,0)</f>
        <v>0</v>
      </c>
      <c r="BI113" s="169">
        <f>IF(N113="nulová",J113,0)</f>
        <v>0</v>
      </c>
      <c r="BJ113" s="168" t="s">
        <v>115</v>
      </c>
      <c r="BK113" s="166"/>
      <c r="BL113" s="166"/>
      <c r="BM113" s="166"/>
    </row>
    <row r="114" hidden="1" s="2" customFormat="1" ht="18" customHeight="1">
      <c r="A114" s="34"/>
      <c r="B114" s="160"/>
      <c r="C114" s="161"/>
      <c r="D114" s="162" t="s">
        <v>232</v>
      </c>
      <c r="E114" s="163"/>
      <c r="F114" s="163"/>
      <c r="G114" s="161"/>
      <c r="H114" s="161"/>
      <c r="I114" s="161"/>
      <c r="J114" s="164">
        <v>0</v>
      </c>
      <c r="K114" s="161"/>
      <c r="L114" s="165"/>
      <c r="M114" s="166"/>
      <c r="N114" s="167" t="s">
        <v>41</v>
      </c>
      <c r="O114" s="166"/>
      <c r="P114" s="166"/>
      <c r="Q114" s="166"/>
      <c r="R114" s="166"/>
      <c r="S114" s="161"/>
      <c r="T114" s="161"/>
      <c r="U114" s="161"/>
      <c r="V114" s="161"/>
      <c r="W114" s="161"/>
      <c r="X114" s="161"/>
      <c r="Y114" s="161"/>
      <c r="Z114" s="161"/>
      <c r="AA114" s="161"/>
      <c r="AB114" s="161"/>
      <c r="AC114" s="161"/>
      <c r="AD114" s="161"/>
      <c r="AE114" s="161"/>
      <c r="AF114" s="166"/>
      <c r="AG114" s="166"/>
      <c r="AH114" s="166"/>
      <c r="AI114" s="166"/>
      <c r="AJ114" s="166"/>
      <c r="AK114" s="166"/>
      <c r="AL114" s="166"/>
      <c r="AM114" s="166"/>
      <c r="AN114" s="166"/>
      <c r="AO114" s="166"/>
      <c r="AP114" s="166"/>
      <c r="AQ114" s="166"/>
      <c r="AR114" s="166"/>
      <c r="AS114" s="166"/>
      <c r="AT114" s="166"/>
      <c r="AU114" s="166"/>
      <c r="AV114" s="166"/>
      <c r="AW114" s="166"/>
      <c r="AX114" s="166"/>
      <c r="AY114" s="168" t="s">
        <v>180</v>
      </c>
      <c r="AZ114" s="166"/>
      <c r="BA114" s="166"/>
      <c r="BB114" s="166"/>
      <c r="BC114" s="166"/>
      <c r="BD114" s="166"/>
      <c r="BE114" s="169">
        <f>IF(N114="základná",J114,0)</f>
        <v>0</v>
      </c>
      <c r="BF114" s="169">
        <f>IF(N114="znížená",J114,0)</f>
        <v>0</v>
      </c>
      <c r="BG114" s="169">
        <f>IF(N114="zákl. prenesená",J114,0)</f>
        <v>0</v>
      </c>
      <c r="BH114" s="169">
        <f>IF(N114="zníž. prenesená",J114,0)</f>
        <v>0</v>
      </c>
      <c r="BI114" s="169">
        <f>IF(N114="nulová",J114,0)</f>
        <v>0</v>
      </c>
      <c r="BJ114" s="168" t="s">
        <v>115</v>
      </c>
      <c r="BK114" s="166"/>
      <c r="BL114" s="166"/>
      <c r="BM114" s="166"/>
    </row>
    <row r="115" hidden="1" s="2" customFormat="1" ht="18" customHeight="1">
      <c r="A115" s="34"/>
      <c r="B115" s="160"/>
      <c r="C115" s="161"/>
      <c r="D115" s="163" t="s">
        <v>185</v>
      </c>
      <c r="E115" s="161"/>
      <c r="F115" s="161"/>
      <c r="G115" s="161"/>
      <c r="H115" s="161"/>
      <c r="I115" s="161"/>
      <c r="J115" s="164">
        <f>ROUND(J30*T115,2)</f>
        <v>0</v>
      </c>
      <c r="K115" s="161"/>
      <c r="L115" s="165"/>
      <c r="M115" s="166"/>
      <c r="N115" s="167" t="s">
        <v>41</v>
      </c>
      <c r="O115" s="166"/>
      <c r="P115" s="166"/>
      <c r="Q115" s="166"/>
      <c r="R115" s="166"/>
      <c r="S115" s="161"/>
      <c r="T115" s="161"/>
      <c r="U115" s="161"/>
      <c r="V115" s="161"/>
      <c r="W115" s="161"/>
      <c r="X115" s="161"/>
      <c r="Y115" s="161"/>
      <c r="Z115" s="161"/>
      <c r="AA115" s="161"/>
      <c r="AB115" s="161"/>
      <c r="AC115" s="161"/>
      <c r="AD115" s="161"/>
      <c r="AE115" s="161"/>
      <c r="AF115" s="166"/>
      <c r="AG115" s="166"/>
      <c r="AH115" s="166"/>
      <c r="AI115" s="166"/>
      <c r="AJ115" s="166"/>
      <c r="AK115" s="166"/>
      <c r="AL115" s="166"/>
      <c r="AM115" s="166"/>
      <c r="AN115" s="166"/>
      <c r="AO115" s="166"/>
      <c r="AP115" s="166"/>
      <c r="AQ115" s="166"/>
      <c r="AR115" s="166"/>
      <c r="AS115" s="166"/>
      <c r="AT115" s="166"/>
      <c r="AU115" s="166"/>
      <c r="AV115" s="166"/>
      <c r="AW115" s="166"/>
      <c r="AX115" s="166"/>
      <c r="AY115" s="168" t="s">
        <v>186</v>
      </c>
      <c r="AZ115" s="166"/>
      <c r="BA115" s="166"/>
      <c r="BB115" s="166"/>
      <c r="BC115" s="166"/>
      <c r="BD115" s="166"/>
      <c r="BE115" s="169">
        <f>IF(N115="základná",J115,0)</f>
        <v>0</v>
      </c>
      <c r="BF115" s="169">
        <f>IF(N115="znížená",J115,0)</f>
        <v>0</v>
      </c>
      <c r="BG115" s="169">
        <f>IF(N115="zákl. prenesená",J115,0)</f>
        <v>0</v>
      </c>
      <c r="BH115" s="169">
        <f>IF(N115="zníž. prenesená",J115,0)</f>
        <v>0</v>
      </c>
      <c r="BI115" s="169">
        <f>IF(N115="nulová",J115,0)</f>
        <v>0</v>
      </c>
      <c r="BJ115" s="168" t="s">
        <v>115</v>
      </c>
      <c r="BK115" s="166"/>
      <c r="BL115" s="166"/>
      <c r="BM115" s="166"/>
    </row>
    <row r="116" hidden="1" s="2" customFormat="1">
      <c r="A116" s="34"/>
      <c r="B116" s="35"/>
      <c r="C116" s="34"/>
      <c r="D116" s="34"/>
      <c r="E116" s="34"/>
      <c r="F116" s="34"/>
      <c r="G116" s="34"/>
      <c r="H116" s="34"/>
      <c r="I116" s="34"/>
      <c r="J116" s="34"/>
      <c r="K116" s="34"/>
      <c r="L116" s="56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hidden="1" s="2" customFormat="1" ht="29.28" customHeight="1">
      <c r="A117" s="34"/>
      <c r="B117" s="35"/>
      <c r="C117" s="170" t="s">
        <v>187</v>
      </c>
      <c r="D117" s="143"/>
      <c r="E117" s="143"/>
      <c r="F117" s="143"/>
      <c r="G117" s="143"/>
      <c r="H117" s="143"/>
      <c r="I117" s="143"/>
      <c r="J117" s="171">
        <f>ROUND(J96+J109,2)</f>
        <v>0</v>
      </c>
      <c r="K117" s="143"/>
      <c r="L117" s="56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hidden="1" s="2" customFormat="1" ht="6.96" customHeight="1">
      <c r="A118" s="34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hidden="1"/>
    <row r="120" hidden="1"/>
    <row r="121" hidden="1"/>
    <row r="122" s="2" customFormat="1" ht="6.96" customHeight="1">
      <c r="A122" s="34"/>
      <c r="B122" s="63"/>
      <c r="C122" s="64"/>
      <c r="D122" s="64"/>
      <c r="E122" s="64"/>
      <c r="F122" s="64"/>
      <c r="G122" s="64"/>
      <c r="H122" s="64"/>
      <c r="I122" s="64"/>
      <c r="J122" s="64"/>
      <c r="K122" s="64"/>
      <c r="L122" s="56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="2" customFormat="1" ht="24.96" customHeight="1">
      <c r="A123" s="34"/>
      <c r="B123" s="35"/>
      <c r="C123" s="19" t="s">
        <v>188</v>
      </c>
      <c r="D123" s="34"/>
      <c r="E123" s="34"/>
      <c r="F123" s="34"/>
      <c r="G123" s="34"/>
      <c r="H123" s="34"/>
      <c r="I123" s="34"/>
      <c r="J123" s="34"/>
      <c r="K123" s="34"/>
      <c r="L123" s="56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="2" customFormat="1" ht="6.96" customHeight="1">
      <c r="A124" s="34"/>
      <c r="B124" s="35"/>
      <c r="C124" s="34"/>
      <c r="D124" s="34"/>
      <c r="E124" s="34"/>
      <c r="F124" s="34"/>
      <c r="G124" s="34"/>
      <c r="H124" s="34"/>
      <c r="I124" s="34"/>
      <c r="J124" s="34"/>
      <c r="K124" s="34"/>
      <c r="L124" s="56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="2" customFormat="1" ht="12" customHeight="1">
      <c r="A125" s="34"/>
      <c r="B125" s="35"/>
      <c r="C125" s="28" t="s">
        <v>15</v>
      </c>
      <c r="D125" s="34"/>
      <c r="E125" s="34"/>
      <c r="F125" s="34"/>
      <c r="G125" s="34"/>
      <c r="H125" s="34"/>
      <c r="I125" s="34"/>
      <c r="J125" s="34"/>
      <c r="K125" s="34"/>
      <c r="L125" s="56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</row>
    <row r="126" s="2" customFormat="1" ht="16.5" customHeight="1">
      <c r="A126" s="34"/>
      <c r="B126" s="35"/>
      <c r="C126" s="34"/>
      <c r="D126" s="34"/>
      <c r="E126" s="130" t="str">
        <f>E7</f>
        <v>Tlačiarne – úprava dopravnej infraštruktúry - Mesto Košice</v>
      </c>
      <c r="F126" s="28"/>
      <c r="G126" s="28"/>
      <c r="H126" s="28"/>
      <c r="I126" s="34"/>
      <c r="J126" s="34"/>
      <c r="K126" s="34"/>
      <c r="L126" s="56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</row>
    <row r="127" s="2" customFormat="1" ht="12" customHeight="1">
      <c r="A127" s="34"/>
      <c r="B127" s="35"/>
      <c r="C127" s="28" t="s">
        <v>168</v>
      </c>
      <c r="D127" s="34"/>
      <c r="E127" s="34"/>
      <c r="F127" s="34"/>
      <c r="G127" s="34"/>
      <c r="H127" s="34"/>
      <c r="I127" s="34"/>
      <c r="J127" s="34"/>
      <c r="K127" s="34"/>
      <c r="L127" s="56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="2" customFormat="1" ht="30" customHeight="1">
      <c r="A128" s="34"/>
      <c r="B128" s="35"/>
      <c r="C128" s="34"/>
      <c r="D128" s="34"/>
      <c r="E128" s="68" t="str">
        <f>E9</f>
        <v>SO106 - PRESTAVBA ZASTÁVKY NA PARKOVACIE PLOCHY -WATSONOVA U.L</v>
      </c>
      <c r="F128" s="34"/>
      <c r="G128" s="34"/>
      <c r="H128" s="34"/>
      <c r="I128" s="34"/>
      <c r="J128" s="34"/>
      <c r="K128" s="34"/>
      <c r="L128" s="56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="2" customFormat="1" ht="6.96" customHeight="1">
      <c r="A129" s="34"/>
      <c r="B129" s="35"/>
      <c r="C129" s="34"/>
      <c r="D129" s="34"/>
      <c r="E129" s="34"/>
      <c r="F129" s="34"/>
      <c r="G129" s="34"/>
      <c r="H129" s="34"/>
      <c r="I129" s="34"/>
      <c r="J129" s="34"/>
      <c r="K129" s="34"/>
      <c r="L129" s="56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="2" customFormat="1" ht="12" customHeight="1">
      <c r="A130" s="34"/>
      <c r="B130" s="35"/>
      <c r="C130" s="28" t="s">
        <v>19</v>
      </c>
      <c r="D130" s="34"/>
      <c r="E130" s="34"/>
      <c r="F130" s="23" t="str">
        <f>F12</f>
        <v>ul. Letná, Košice</v>
      </c>
      <c r="G130" s="34"/>
      <c r="H130" s="34"/>
      <c r="I130" s="28" t="s">
        <v>21</v>
      </c>
      <c r="J130" s="70" t="str">
        <f>IF(J12="","",J12)</f>
        <v>9. 8. 2026</v>
      </c>
      <c r="K130" s="34"/>
      <c r="L130" s="56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="2" customFormat="1" ht="6.96" customHeight="1">
      <c r="A131" s="34"/>
      <c r="B131" s="35"/>
      <c r="C131" s="34"/>
      <c r="D131" s="34"/>
      <c r="E131" s="34"/>
      <c r="F131" s="34"/>
      <c r="G131" s="34"/>
      <c r="H131" s="34"/>
      <c r="I131" s="34"/>
      <c r="J131" s="34"/>
      <c r="K131" s="34"/>
      <c r="L131" s="56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="2" customFormat="1" ht="25.65" customHeight="1">
      <c r="A132" s="34"/>
      <c r="B132" s="35"/>
      <c r="C132" s="28" t="s">
        <v>23</v>
      </c>
      <c r="D132" s="34"/>
      <c r="E132" s="34"/>
      <c r="F132" s="23" t="str">
        <f>E15</f>
        <v>Mesto Košice, Trieda SNP 48/A, 04011 Košice</v>
      </c>
      <c r="G132" s="34"/>
      <c r="H132" s="34"/>
      <c r="I132" s="28" t="s">
        <v>29</v>
      </c>
      <c r="J132" s="32" t="str">
        <f>E21</f>
        <v>d.g.A design graphic architecture s.r.o</v>
      </c>
      <c r="K132" s="34"/>
      <c r="L132" s="56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="2" customFormat="1" ht="15.15" customHeight="1">
      <c r="A133" s="34"/>
      <c r="B133" s="35"/>
      <c r="C133" s="28" t="s">
        <v>27</v>
      </c>
      <c r="D133" s="34"/>
      <c r="E133" s="34"/>
      <c r="F133" s="23" t="str">
        <f>IF(E18="","",E18)</f>
        <v>Vyplň údaj</v>
      </c>
      <c r="G133" s="34"/>
      <c r="H133" s="34"/>
      <c r="I133" s="28" t="s">
        <v>32</v>
      </c>
      <c r="J133" s="32" t="str">
        <f>E24</f>
        <v xml:space="preserve"> </v>
      </c>
      <c r="K133" s="34"/>
      <c r="L133" s="56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="2" customFormat="1" ht="10.32" customHeight="1">
      <c r="A134" s="34"/>
      <c r="B134" s="35"/>
      <c r="C134" s="34"/>
      <c r="D134" s="34"/>
      <c r="E134" s="34"/>
      <c r="F134" s="34"/>
      <c r="G134" s="34"/>
      <c r="H134" s="34"/>
      <c r="I134" s="34"/>
      <c r="J134" s="34"/>
      <c r="K134" s="34"/>
      <c r="L134" s="56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="10" customFormat="1" ht="29.28" customHeight="1">
      <c r="A135" s="172"/>
      <c r="B135" s="173"/>
      <c r="C135" s="174" t="s">
        <v>189</v>
      </c>
      <c r="D135" s="175" t="s">
        <v>60</v>
      </c>
      <c r="E135" s="175" t="s">
        <v>56</v>
      </c>
      <c r="F135" s="175" t="s">
        <v>57</v>
      </c>
      <c r="G135" s="175" t="s">
        <v>190</v>
      </c>
      <c r="H135" s="175" t="s">
        <v>191</v>
      </c>
      <c r="I135" s="175" t="s">
        <v>192</v>
      </c>
      <c r="J135" s="176" t="s">
        <v>174</v>
      </c>
      <c r="K135" s="177" t="s">
        <v>193</v>
      </c>
      <c r="L135" s="178"/>
      <c r="M135" s="87" t="s">
        <v>1</v>
      </c>
      <c r="N135" s="88" t="s">
        <v>39</v>
      </c>
      <c r="O135" s="88" t="s">
        <v>194</v>
      </c>
      <c r="P135" s="88" t="s">
        <v>195</v>
      </c>
      <c r="Q135" s="88" t="s">
        <v>196</v>
      </c>
      <c r="R135" s="88" t="s">
        <v>197</v>
      </c>
      <c r="S135" s="88" t="s">
        <v>198</v>
      </c>
      <c r="T135" s="89" t="s">
        <v>199</v>
      </c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</row>
    <row r="136" s="2" customFormat="1" ht="22.8" customHeight="1">
      <c r="A136" s="34"/>
      <c r="B136" s="35"/>
      <c r="C136" s="94" t="s">
        <v>170</v>
      </c>
      <c r="D136" s="34"/>
      <c r="E136" s="34"/>
      <c r="F136" s="34"/>
      <c r="G136" s="34"/>
      <c r="H136" s="34"/>
      <c r="I136" s="34"/>
      <c r="J136" s="179">
        <f>BK136</f>
        <v>0</v>
      </c>
      <c r="K136" s="34"/>
      <c r="L136" s="35"/>
      <c r="M136" s="90"/>
      <c r="N136" s="74"/>
      <c r="O136" s="91"/>
      <c r="P136" s="180">
        <f>P137+P194</f>
        <v>0</v>
      </c>
      <c r="Q136" s="91"/>
      <c r="R136" s="180">
        <f>R137+R194</f>
        <v>350.90088400000002</v>
      </c>
      <c r="S136" s="91"/>
      <c r="T136" s="181">
        <f>T137+T194</f>
        <v>431.75299999999999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T136" s="15" t="s">
        <v>74</v>
      </c>
      <c r="AU136" s="15" t="s">
        <v>176</v>
      </c>
      <c r="BK136" s="182">
        <f>BK137+BK194</f>
        <v>0</v>
      </c>
    </row>
    <row r="137" s="11" customFormat="1" ht="25.92" customHeight="1">
      <c r="A137" s="11"/>
      <c r="B137" s="183"/>
      <c r="C137" s="11"/>
      <c r="D137" s="184" t="s">
        <v>74</v>
      </c>
      <c r="E137" s="185" t="s">
        <v>200</v>
      </c>
      <c r="F137" s="185" t="s">
        <v>201</v>
      </c>
      <c r="G137" s="11"/>
      <c r="H137" s="11"/>
      <c r="I137" s="186"/>
      <c r="J137" s="187">
        <f>BK137</f>
        <v>0</v>
      </c>
      <c r="K137" s="11"/>
      <c r="L137" s="183"/>
      <c r="M137" s="188"/>
      <c r="N137" s="189"/>
      <c r="O137" s="189"/>
      <c r="P137" s="190">
        <f>P138+P158+P160+P164+P174+P177+P192</f>
        <v>0</v>
      </c>
      <c r="Q137" s="189"/>
      <c r="R137" s="190">
        <f>R138+R158+R160+R164+R174+R177+R192</f>
        <v>350.90088400000002</v>
      </c>
      <c r="S137" s="189"/>
      <c r="T137" s="191">
        <f>T138+T158+T160+T164+T174+T177+T192</f>
        <v>431.75299999999999</v>
      </c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R137" s="184" t="s">
        <v>83</v>
      </c>
      <c r="AT137" s="192" t="s">
        <v>74</v>
      </c>
      <c r="AU137" s="192" t="s">
        <v>75</v>
      </c>
      <c r="AY137" s="184" t="s">
        <v>202</v>
      </c>
      <c r="BK137" s="193">
        <f>BK138+BK158+BK160+BK164+BK174+BK177+BK192</f>
        <v>0</v>
      </c>
    </row>
    <row r="138" s="11" customFormat="1" ht="22.8" customHeight="1">
      <c r="A138" s="11"/>
      <c r="B138" s="183"/>
      <c r="C138" s="11"/>
      <c r="D138" s="184" t="s">
        <v>74</v>
      </c>
      <c r="E138" s="217" t="s">
        <v>83</v>
      </c>
      <c r="F138" s="217" t="s">
        <v>329</v>
      </c>
      <c r="G138" s="11"/>
      <c r="H138" s="11"/>
      <c r="I138" s="186"/>
      <c r="J138" s="218">
        <f>BK138</f>
        <v>0</v>
      </c>
      <c r="K138" s="11"/>
      <c r="L138" s="183"/>
      <c r="M138" s="188"/>
      <c r="N138" s="189"/>
      <c r="O138" s="189"/>
      <c r="P138" s="190">
        <f>SUM(P139:P157)</f>
        <v>0</v>
      </c>
      <c r="Q138" s="189"/>
      <c r="R138" s="190">
        <f>SUM(R139:R157)</f>
        <v>0.080931000000000003</v>
      </c>
      <c r="S138" s="189"/>
      <c r="T138" s="191">
        <f>SUM(T139:T157)</f>
        <v>427.04499999999996</v>
      </c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R138" s="184" t="s">
        <v>83</v>
      </c>
      <c r="AT138" s="192" t="s">
        <v>74</v>
      </c>
      <c r="AU138" s="192" t="s">
        <v>83</v>
      </c>
      <c r="AY138" s="184" t="s">
        <v>202</v>
      </c>
      <c r="BK138" s="193">
        <f>SUM(BK139:BK157)</f>
        <v>0</v>
      </c>
    </row>
    <row r="139" s="2" customFormat="1" ht="33" customHeight="1">
      <c r="A139" s="34"/>
      <c r="B139" s="160"/>
      <c r="C139" s="194" t="s">
        <v>83</v>
      </c>
      <c r="D139" s="194" t="s">
        <v>203</v>
      </c>
      <c r="E139" s="195" t="s">
        <v>330</v>
      </c>
      <c r="F139" s="196" t="s">
        <v>889</v>
      </c>
      <c r="G139" s="197" t="s">
        <v>268</v>
      </c>
      <c r="H139" s="198">
        <v>58</v>
      </c>
      <c r="I139" s="199"/>
      <c r="J139" s="200">
        <f>ROUND(I139*H139,2)</f>
        <v>0</v>
      </c>
      <c r="K139" s="201"/>
      <c r="L139" s="35"/>
      <c r="M139" s="202" t="s">
        <v>1</v>
      </c>
      <c r="N139" s="203" t="s">
        <v>41</v>
      </c>
      <c r="O139" s="78"/>
      <c r="P139" s="204">
        <f>O139*H139</f>
        <v>0</v>
      </c>
      <c r="Q139" s="204">
        <v>0</v>
      </c>
      <c r="R139" s="204">
        <f>Q139*H139</f>
        <v>0</v>
      </c>
      <c r="S139" s="204">
        <v>0.26000000000000001</v>
      </c>
      <c r="T139" s="205">
        <f>S139*H139</f>
        <v>15.08</v>
      </c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R139" s="206" t="s">
        <v>218</v>
      </c>
      <c r="AT139" s="206" t="s">
        <v>203</v>
      </c>
      <c r="AU139" s="206" t="s">
        <v>115</v>
      </c>
      <c r="AY139" s="15" t="s">
        <v>202</v>
      </c>
      <c r="BE139" s="207">
        <f>IF(N139="základná",J139,0)</f>
        <v>0</v>
      </c>
      <c r="BF139" s="207">
        <f>IF(N139="znížená",J139,0)</f>
        <v>0</v>
      </c>
      <c r="BG139" s="207">
        <f>IF(N139="zákl. prenesená",J139,0)</f>
        <v>0</v>
      </c>
      <c r="BH139" s="207">
        <f>IF(N139="zníž. prenesená",J139,0)</f>
        <v>0</v>
      </c>
      <c r="BI139" s="207">
        <f>IF(N139="nulová",J139,0)</f>
        <v>0</v>
      </c>
      <c r="BJ139" s="15" t="s">
        <v>115</v>
      </c>
      <c r="BK139" s="207">
        <f>ROUND(I139*H139,2)</f>
        <v>0</v>
      </c>
      <c r="BL139" s="15" t="s">
        <v>218</v>
      </c>
      <c r="BM139" s="206" t="s">
        <v>696</v>
      </c>
    </row>
    <row r="140" s="2" customFormat="1" ht="24.15" customHeight="1">
      <c r="A140" s="34"/>
      <c r="B140" s="160"/>
      <c r="C140" s="194" t="s">
        <v>115</v>
      </c>
      <c r="D140" s="194" t="s">
        <v>203</v>
      </c>
      <c r="E140" s="195" t="s">
        <v>563</v>
      </c>
      <c r="F140" s="196" t="s">
        <v>564</v>
      </c>
      <c r="G140" s="197" t="s">
        <v>362</v>
      </c>
      <c r="H140" s="198">
        <v>83.900000000000006</v>
      </c>
      <c r="I140" s="199"/>
      <c r="J140" s="200">
        <f>ROUND(I140*H140,2)</f>
        <v>0</v>
      </c>
      <c r="K140" s="201"/>
      <c r="L140" s="35"/>
      <c r="M140" s="202" t="s">
        <v>1</v>
      </c>
      <c r="N140" s="203" t="s">
        <v>41</v>
      </c>
      <c r="O140" s="78"/>
      <c r="P140" s="204">
        <f>O140*H140</f>
        <v>0</v>
      </c>
      <c r="Q140" s="204">
        <v>0</v>
      </c>
      <c r="R140" s="204">
        <f>Q140*H140</f>
        <v>0</v>
      </c>
      <c r="S140" s="204">
        <v>1.3</v>
      </c>
      <c r="T140" s="205">
        <f>S140*H140</f>
        <v>109.07000000000001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206" t="s">
        <v>218</v>
      </c>
      <c r="AT140" s="206" t="s">
        <v>203</v>
      </c>
      <c r="AU140" s="206" t="s">
        <v>115</v>
      </c>
      <c r="AY140" s="15" t="s">
        <v>202</v>
      </c>
      <c r="BE140" s="207">
        <f>IF(N140="základná",J140,0)</f>
        <v>0</v>
      </c>
      <c r="BF140" s="207">
        <f>IF(N140="znížená",J140,0)</f>
        <v>0</v>
      </c>
      <c r="BG140" s="207">
        <f>IF(N140="zákl. prenesená",J140,0)</f>
        <v>0</v>
      </c>
      <c r="BH140" s="207">
        <f>IF(N140="zníž. prenesená",J140,0)</f>
        <v>0</v>
      </c>
      <c r="BI140" s="207">
        <f>IF(N140="nulová",J140,0)</f>
        <v>0</v>
      </c>
      <c r="BJ140" s="15" t="s">
        <v>115</v>
      </c>
      <c r="BK140" s="207">
        <f>ROUND(I140*H140,2)</f>
        <v>0</v>
      </c>
      <c r="BL140" s="15" t="s">
        <v>218</v>
      </c>
      <c r="BM140" s="206" t="s">
        <v>565</v>
      </c>
    </row>
    <row r="141" s="2" customFormat="1" ht="37.8" customHeight="1">
      <c r="A141" s="34"/>
      <c r="B141" s="160"/>
      <c r="C141" s="194" t="s">
        <v>213</v>
      </c>
      <c r="D141" s="194" t="s">
        <v>203</v>
      </c>
      <c r="E141" s="195" t="s">
        <v>890</v>
      </c>
      <c r="F141" s="196" t="s">
        <v>891</v>
      </c>
      <c r="G141" s="197" t="s">
        <v>268</v>
      </c>
      <c r="H141" s="198">
        <v>174</v>
      </c>
      <c r="I141" s="199"/>
      <c r="J141" s="200">
        <f>ROUND(I141*H141,2)</f>
        <v>0</v>
      </c>
      <c r="K141" s="201"/>
      <c r="L141" s="35"/>
      <c r="M141" s="202" t="s">
        <v>1</v>
      </c>
      <c r="N141" s="203" t="s">
        <v>41</v>
      </c>
      <c r="O141" s="78"/>
      <c r="P141" s="204">
        <f>O141*H141</f>
        <v>0</v>
      </c>
      <c r="Q141" s="204">
        <v>0.00019000000000000001</v>
      </c>
      <c r="R141" s="204">
        <f>Q141*H141</f>
        <v>0.033059999999999999</v>
      </c>
      <c r="S141" s="204">
        <v>0.25</v>
      </c>
      <c r="T141" s="205">
        <f>S141*H141</f>
        <v>43.5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R141" s="206" t="s">
        <v>218</v>
      </c>
      <c r="AT141" s="206" t="s">
        <v>203</v>
      </c>
      <c r="AU141" s="206" t="s">
        <v>115</v>
      </c>
      <c r="AY141" s="15" t="s">
        <v>202</v>
      </c>
      <c r="BE141" s="207">
        <f>IF(N141="základná",J141,0)</f>
        <v>0</v>
      </c>
      <c r="BF141" s="207">
        <f>IF(N141="znížená",J141,0)</f>
        <v>0</v>
      </c>
      <c r="BG141" s="207">
        <f>IF(N141="zákl. prenesená",J141,0)</f>
        <v>0</v>
      </c>
      <c r="BH141" s="207">
        <f>IF(N141="zníž. prenesená",J141,0)</f>
        <v>0</v>
      </c>
      <c r="BI141" s="207">
        <f>IF(N141="nulová",J141,0)</f>
        <v>0</v>
      </c>
      <c r="BJ141" s="15" t="s">
        <v>115</v>
      </c>
      <c r="BK141" s="207">
        <f>ROUND(I141*H141,2)</f>
        <v>0</v>
      </c>
      <c r="BL141" s="15" t="s">
        <v>218</v>
      </c>
      <c r="BM141" s="206" t="s">
        <v>892</v>
      </c>
    </row>
    <row r="142" s="2" customFormat="1" ht="37.8" customHeight="1">
      <c r="A142" s="34"/>
      <c r="B142" s="160"/>
      <c r="C142" s="194" t="s">
        <v>218</v>
      </c>
      <c r="D142" s="194" t="s">
        <v>203</v>
      </c>
      <c r="E142" s="195" t="s">
        <v>893</v>
      </c>
      <c r="F142" s="196" t="s">
        <v>894</v>
      </c>
      <c r="G142" s="197" t="s">
        <v>268</v>
      </c>
      <c r="H142" s="198">
        <v>11</v>
      </c>
      <c r="I142" s="199"/>
      <c r="J142" s="200">
        <f>ROUND(I142*H142,2)</f>
        <v>0</v>
      </c>
      <c r="K142" s="201"/>
      <c r="L142" s="35"/>
      <c r="M142" s="202" t="s">
        <v>1</v>
      </c>
      <c r="N142" s="203" t="s">
        <v>41</v>
      </c>
      <c r="O142" s="78"/>
      <c r="P142" s="204">
        <f>O142*H142</f>
        <v>0</v>
      </c>
      <c r="Q142" s="204">
        <v>0</v>
      </c>
      <c r="R142" s="204">
        <f>Q142*H142</f>
        <v>0</v>
      </c>
      <c r="S142" s="204">
        <v>0.44</v>
      </c>
      <c r="T142" s="205">
        <f>S142*H142</f>
        <v>4.8399999999999999</v>
      </c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R142" s="206" t="s">
        <v>218</v>
      </c>
      <c r="AT142" s="206" t="s">
        <v>203</v>
      </c>
      <c r="AU142" s="206" t="s">
        <v>115</v>
      </c>
      <c r="AY142" s="15" t="s">
        <v>202</v>
      </c>
      <c r="BE142" s="207">
        <f>IF(N142="základná",J142,0)</f>
        <v>0</v>
      </c>
      <c r="BF142" s="207">
        <f>IF(N142="znížená",J142,0)</f>
        <v>0</v>
      </c>
      <c r="BG142" s="207">
        <f>IF(N142="zákl. prenesená",J142,0)</f>
        <v>0</v>
      </c>
      <c r="BH142" s="207">
        <f>IF(N142="zníž. prenesená",J142,0)</f>
        <v>0</v>
      </c>
      <c r="BI142" s="207">
        <f>IF(N142="nulová",J142,0)</f>
        <v>0</v>
      </c>
      <c r="BJ142" s="15" t="s">
        <v>115</v>
      </c>
      <c r="BK142" s="207">
        <f>ROUND(I142*H142,2)</f>
        <v>0</v>
      </c>
      <c r="BL142" s="15" t="s">
        <v>218</v>
      </c>
      <c r="BM142" s="206" t="s">
        <v>895</v>
      </c>
    </row>
    <row r="143" s="2" customFormat="1" ht="24.15" customHeight="1">
      <c r="A143" s="34"/>
      <c r="B143" s="160"/>
      <c r="C143" s="194" t="s">
        <v>252</v>
      </c>
      <c r="D143" s="194" t="s">
        <v>203</v>
      </c>
      <c r="E143" s="195" t="s">
        <v>569</v>
      </c>
      <c r="F143" s="196" t="s">
        <v>570</v>
      </c>
      <c r="G143" s="197" t="s">
        <v>272</v>
      </c>
      <c r="H143" s="198">
        <v>195</v>
      </c>
      <c r="I143" s="199"/>
      <c r="J143" s="200">
        <f>ROUND(I143*H143,2)</f>
        <v>0</v>
      </c>
      <c r="K143" s="201"/>
      <c r="L143" s="35"/>
      <c r="M143" s="202" t="s">
        <v>1</v>
      </c>
      <c r="N143" s="203" t="s">
        <v>41</v>
      </c>
      <c r="O143" s="78"/>
      <c r="P143" s="204">
        <f>O143*H143</f>
        <v>0</v>
      </c>
      <c r="Q143" s="204">
        <v>0</v>
      </c>
      <c r="R143" s="204">
        <f>Q143*H143</f>
        <v>0</v>
      </c>
      <c r="S143" s="204">
        <v>0.14499999999999999</v>
      </c>
      <c r="T143" s="205">
        <f>S143*H143</f>
        <v>28.274999999999999</v>
      </c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R143" s="206" t="s">
        <v>218</v>
      </c>
      <c r="AT143" s="206" t="s">
        <v>203</v>
      </c>
      <c r="AU143" s="206" t="s">
        <v>115</v>
      </c>
      <c r="AY143" s="15" t="s">
        <v>202</v>
      </c>
      <c r="BE143" s="207">
        <f>IF(N143="základná",J143,0)</f>
        <v>0</v>
      </c>
      <c r="BF143" s="207">
        <f>IF(N143="znížená",J143,0)</f>
        <v>0</v>
      </c>
      <c r="BG143" s="207">
        <f>IF(N143="zákl. prenesená",J143,0)</f>
        <v>0</v>
      </c>
      <c r="BH143" s="207">
        <f>IF(N143="zníž. prenesená",J143,0)</f>
        <v>0</v>
      </c>
      <c r="BI143" s="207">
        <f>IF(N143="nulová",J143,0)</f>
        <v>0</v>
      </c>
      <c r="BJ143" s="15" t="s">
        <v>115</v>
      </c>
      <c r="BK143" s="207">
        <f>ROUND(I143*H143,2)</f>
        <v>0</v>
      </c>
      <c r="BL143" s="15" t="s">
        <v>218</v>
      </c>
      <c r="BM143" s="206" t="s">
        <v>571</v>
      </c>
    </row>
    <row r="144" s="2" customFormat="1" ht="24.15" customHeight="1">
      <c r="A144" s="34"/>
      <c r="B144" s="160"/>
      <c r="C144" s="194" t="s">
        <v>256</v>
      </c>
      <c r="D144" s="194" t="s">
        <v>203</v>
      </c>
      <c r="E144" s="195" t="s">
        <v>896</v>
      </c>
      <c r="F144" s="196" t="s">
        <v>897</v>
      </c>
      <c r="G144" s="197" t="s">
        <v>272</v>
      </c>
      <c r="H144" s="198">
        <v>35</v>
      </c>
      <c r="I144" s="199"/>
      <c r="J144" s="200">
        <f>ROUND(I144*H144,2)</f>
        <v>0</v>
      </c>
      <c r="K144" s="201"/>
      <c r="L144" s="35"/>
      <c r="M144" s="202" t="s">
        <v>1</v>
      </c>
      <c r="N144" s="203" t="s">
        <v>41</v>
      </c>
      <c r="O144" s="78"/>
      <c r="P144" s="204">
        <f>O144*H144</f>
        <v>0</v>
      </c>
      <c r="Q144" s="204">
        <v>0</v>
      </c>
      <c r="R144" s="204">
        <f>Q144*H144</f>
        <v>0</v>
      </c>
      <c r="S144" s="204">
        <v>0.087999999999999995</v>
      </c>
      <c r="T144" s="205">
        <f>S144*H144</f>
        <v>3.0799999999999996</v>
      </c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R144" s="206" t="s">
        <v>218</v>
      </c>
      <c r="AT144" s="206" t="s">
        <v>203</v>
      </c>
      <c r="AU144" s="206" t="s">
        <v>115</v>
      </c>
      <c r="AY144" s="15" t="s">
        <v>202</v>
      </c>
      <c r="BE144" s="207">
        <f>IF(N144="základná",J144,0)</f>
        <v>0</v>
      </c>
      <c r="BF144" s="207">
        <f>IF(N144="znížená",J144,0)</f>
        <v>0</v>
      </c>
      <c r="BG144" s="207">
        <f>IF(N144="zákl. prenesená",J144,0)</f>
        <v>0</v>
      </c>
      <c r="BH144" s="207">
        <f>IF(N144="zníž. prenesená",J144,0)</f>
        <v>0</v>
      </c>
      <c r="BI144" s="207">
        <f>IF(N144="nulová",J144,0)</f>
        <v>0</v>
      </c>
      <c r="BJ144" s="15" t="s">
        <v>115</v>
      </c>
      <c r="BK144" s="207">
        <f>ROUND(I144*H144,2)</f>
        <v>0</v>
      </c>
      <c r="BL144" s="15" t="s">
        <v>218</v>
      </c>
      <c r="BM144" s="206" t="s">
        <v>898</v>
      </c>
    </row>
    <row r="145" s="2" customFormat="1" ht="24.15" customHeight="1">
      <c r="A145" s="34"/>
      <c r="B145" s="160"/>
      <c r="C145" s="194" t="s">
        <v>262</v>
      </c>
      <c r="D145" s="194" t="s">
        <v>203</v>
      </c>
      <c r="E145" s="195" t="s">
        <v>899</v>
      </c>
      <c r="F145" s="196" t="s">
        <v>900</v>
      </c>
      <c r="G145" s="197" t="s">
        <v>362</v>
      </c>
      <c r="H145" s="198">
        <v>55.200000000000003</v>
      </c>
      <c r="I145" s="199"/>
      <c r="J145" s="200">
        <f>ROUND(I145*H145,2)</f>
        <v>0</v>
      </c>
      <c r="K145" s="201"/>
      <c r="L145" s="35"/>
      <c r="M145" s="202" t="s">
        <v>1</v>
      </c>
      <c r="N145" s="203" t="s">
        <v>41</v>
      </c>
      <c r="O145" s="78"/>
      <c r="P145" s="204">
        <f>O145*H145</f>
        <v>0</v>
      </c>
      <c r="Q145" s="204">
        <v>0</v>
      </c>
      <c r="R145" s="204">
        <f>Q145*H145</f>
        <v>0</v>
      </c>
      <c r="S145" s="204">
        <v>0</v>
      </c>
      <c r="T145" s="205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206" t="s">
        <v>218</v>
      </c>
      <c r="AT145" s="206" t="s">
        <v>203</v>
      </c>
      <c r="AU145" s="206" t="s">
        <v>115</v>
      </c>
      <c r="AY145" s="15" t="s">
        <v>202</v>
      </c>
      <c r="BE145" s="207">
        <f>IF(N145="základná",J145,0)</f>
        <v>0</v>
      </c>
      <c r="BF145" s="207">
        <f>IF(N145="znížená",J145,0)</f>
        <v>0</v>
      </c>
      <c r="BG145" s="207">
        <f>IF(N145="zákl. prenesená",J145,0)</f>
        <v>0</v>
      </c>
      <c r="BH145" s="207">
        <f>IF(N145="zníž. prenesená",J145,0)</f>
        <v>0</v>
      </c>
      <c r="BI145" s="207">
        <f>IF(N145="nulová",J145,0)</f>
        <v>0</v>
      </c>
      <c r="BJ145" s="15" t="s">
        <v>115</v>
      </c>
      <c r="BK145" s="207">
        <f>ROUND(I145*H145,2)</f>
        <v>0</v>
      </c>
      <c r="BL145" s="15" t="s">
        <v>218</v>
      </c>
      <c r="BM145" s="206" t="s">
        <v>901</v>
      </c>
    </row>
    <row r="146" s="2" customFormat="1" ht="33" customHeight="1">
      <c r="A146" s="34"/>
      <c r="B146" s="160"/>
      <c r="C146" s="194" t="s">
        <v>241</v>
      </c>
      <c r="D146" s="194" t="s">
        <v>203</v>
      </c>
      <c r="E146" s="195" t="s">
        <v>700</v>
      </c>
      <c r="F146" s="196" t="s">
        <v>701</v>
      </c>
      <c r="G146" s="197" t="s">
        <v>362</v>
      </c>
      <c r="H146" s="198">
        <v>49.899999999999999</v>
      </c>
      <c r="I146" s="199"/>
      <c r="J146" s="200">
        <f>ROUND(I146*H146,2)</f>
        <v>0</v>
      </c>
      <c r="K146" s="201"/>
      <c r="L146" s="35"/>
      <c r="M146" s="202" t="s">
        <v>1</v>
      </c>
      <c r="N146" s="203" t="s">
        <v>41</v>
      </c>
      <c r="O146" s="78"/>
      <c r="P146" s="204">
        <f>O146*H146</f>
        <v>0</v>
      </c>
      <c r="Q146" s="204">
        <v>0</v>
      </c>
      <c r="R146" s="204">
        <f>Q146*H146</f>
        <v>0</v>
      </c>
      <c r="S146" s="204">
        <v>0</v>
      </c>
      <c r="T146" s="205">
        <f>S146*H146</f>
        <v>0</v>
      </c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R146" s="206" t="s">
        <v>218</v>
      </c>
      <c r="AT146" s="206" t="s">
        <v>203</v>
      </c>
      <c r="AU146" s="206" t="s">
        <v>115</v>
      </c>
      <c r="AY146" s="15" t="s">
        <v>202</v>
      </c>
      <c r="BE146" s="207">
        <f>IF(N146="základná",J146,0)</f>
        <v>0</v>
      </c>
      <c r="BF146" s="207">
        <f>IF(N146="znížená",J146,0)</f>
        <v>0</v>
      </c>
      <c r="BG146" s="207">
        <f>IF(N146="zákl. prenesená",J146,0)</f>
        <v>0</v>
      </c>
      <c r="BH146" s="207">
        <f>IF(N146="zníž. prenesená",J146,0)</f>
        <v>0</v>
      </c>
      <c r="BI146" s="207">
        <f>IF(N146="nulová",J146,0)</f>
        <v>0</v>
      </c>
      <c r="BJ146" s="15" t="s">
        <v>115</v>
      </c>
      <c r="BK146" s="207">
        <f>ROUND(I146*H146,2)</f>
        <v>0</v>
      </c>
      <c r="BL146" s="15" t="s">
        <v>218</v>
      </c>
      <c r="BM146" s="206" t="s">
        <v>702</v>
      </c>
    </row>
    <row r="147" s="2" customFormat="1" ht="24.15" customHeight="1">
      <c r="A147" s="34"/>
      <c r="B147" s="160"/>
      <c r="C147" s="194" t="s">
        <v>260</v>
      </c>
      <c r="D147" s="194" t="s">
        <v>203</v>
      </c>
      <c r="E147" s="195" t="s">
        <v>572</v>
      </c>
      <c r="F147" s="196" t="s">
        <v>573</v>
      </c>
      <c r="G147" s="197" t="s">
        <v>268</v>
      </c>
      <c r="H147" s="198">
        <v>191</v>
      </c>
      <c r="I147" s="199"/>
      <c r="J147" s="200">
        <f>ROUND(I147*H147,2)</f>
        <v>0</v>
      </c>
      <c r="K147" s="201"/>
      <c r="L147" s="35"/>
      <c r="M147" s="202" t="s">
        <v>1</v>
      </c>
      <c r="N147" s="203" t="s">
        <v>41</v>
      </c>
      <c r="O147" s="78"/>
      <c r="P147" s="204">
        <f>O147*H147</f>
        <v>0</v>
      </c>
      <c r="Q147" s="204">
        <v>0</v>
      </c>
      <c r="R147" s="204">
        <f>Q147*H147</f>
        <v>0</v>
      </c>
      <c r="S147" s="204">
        <v>0</v>
      </c>
      <c r="T147" s="205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206" t="s">
        <v>218</v>
      </c>
      <c r="AT147" s="206" t="s">
        <v>203</v>
      </c>
      <c r="AU147" s="206" t="s">
        <v>115</v>
      </c>
      <c r="AY147" s="15" t="s">
        <v>202</v>
      </c>
      <c r="BE147" s="207">
        <f>IF(N147="základná",J147,0)</f>
        <v>0</v>
      </c>
      <c r="BF147" s="207">
        <f>IF(N147="znížená",J147,0)</f>
        <v>0</v>
      </c>
      <c r="BG147" s="207">
        <f>IF(N147="zákl. prenesená",J147,0)</f>
        <v>0</v>
      </c>
      <c r="BH147" s="207">
        <f>IF(N147="zníž. prenesená",J147,0)</f>
        <v>0</v>
      </c>
      <c r="BI147" s="207">
        <f>IF(N147="nulová",J147,0)</f>
        <v>0</v>
      </c>
      <c r="BJ147" s="15" t="s">
        <v>115</v>
      </c>
      <c r="BK147" s="207">
        <f>ROUND(I147*H147,2)</f>
        <v>0</v>
      </c>
      <c r="BL147" s="15" t="s">
        <v>218</v>
      </c>
      <c r="BM147" s="206" t="s">
        <v>574</v>
      </c>
    </row>
    <row r="148" s="2" customFormat="1" ht="24.15" customHeight="1">
      <c r="A148" s="34"/>
      <c r="B148" s="160"/>
      <c r="C148" s="194" t="s">
        <v>274</v>
      </c>
      <c r="D148" s="194" t="s">
        <v>203</v>
      </c>
      <c r="E148" s="195" t="s">
        <v>575</v>
      </c>
      <c r="F148" s="196" t="s">
        <v>576</v>
      </c>
      <c r="G148" s="197" t="s">
        <v>362</v>
      </c>
      <c r="H148" s="198">
        <v>124</v>
      </c>
      <c r="I148" s="199"/>
      <c r="J148" s="200">
        <f>ROUND(I148*H148,2)</f>
        <v>0</v>
      </c>
      <c r="K148" s="201"/>
      <c r="L148" s="35"/>
      <c r="M148" s="202" t="s">
        <v>1</v>
      </c>
      <c r="N148" s="203" t="s">
        <v>41</v>
      </c>
      <c r="O148" s="78"/>
      <c r="P148" s="204">
        <f>O148*H148</f>
        <v>0</v>
      </c>
      <c r="Q148" s="204">
        <v>0</v>
      </c>
      <c r="R148" s="204">
        <f>Q148*H148</f>
        <v>0</v>
      </c>
      <c r="S148" s="204">
        <v>1.8</v>
      </c>
      <c r="T148" s="205">
        <f>S148*H148</f>
        <v>223.20000000000002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206" t="s">
        <v>218</v>
      </c>
      <c r="AT148" s="206" t="s">
        <v>203</v>
      </c>
      <c r="AU148" s="206" t="s">
        <v>115</v>
      </c>
      <c r="AY148" s="15" t="s">
        <v>202</v>
      </c>
      <c r="BE148" s="207">
        <f>IF(N148="základná",J148,0)</f>
        <v>0</v>
      </c>
      <c r="BF148" s="207">
        <f>IF(N148="znížená",J148,0)</f>
        <v>0</v>
      </c>
      <c r="BG148" s="207">
        <f>IF(N148="zákl. prenesená",J148,0)</f>
        <v>0</v>
      </c>
      <c r="BH148" s="207">
        <f>IF(N148="zníž. prenesená",J148,0)</f>
        <v>0</v>
      </c>
      <c r="BI148" s="207">
        <f>IF(N148="nulová",J148,0)</f>
        <v>0</v>
      </c>
      <c r="BJ148" s="15" t="s">
        <v>115</v>
      </c>
      <c r="BK148" s="207">
        <f>ROUND(I148*H148,2)</f>
        <v>0</v>
      </c>
      <c r="BL148" s="15" t="s">
        <v>218</v>
      </c>
      <c r="BM148" s="206" t="s">
        <v>577</v>
      </c>
    </row>
    <row r="149" s="2" customFormat="1" ht="16.5" customHeight="1">
      <c r="A149" s="34"/>
      <c r="B149" s="160"/>
      <c r="C149" s="194" t="s">
        <v>278</v>
      </c>
      <c r="D149" s="194" t="s">
        <v>203</v>
      </c>
      <c r="E149" s="195" t="s">
        <v>578</v>
      </c>
      <c r="F149" s="196" t="s">
        <v>579</v>
      </c>
      <c r="G149" s="197" t="s">
        <v>362</v>
      </c>
      <c r="H149" s="198">
        <v>124</v>
      </c>
      <c r="I149" s="199"/>
      <c r="J149" s="200">
        <f>ROUND(I149*H149,2)</f>
        <v>0</v>
      </c>
      <c r="K149" s="201"/>
      <c r="L149" s="35"/>
      <c r="M149" s="202" t="s">
        <v>1</v>
      </c>
      <c r="N149" s="203" t="s">
        <v>41</v>
      </c>
      <c r="O149" s="78"/>
      <c r="P149" s="204">
        <f>O149*H149</f>
        <v>0</v>
      </c>
      <c r="Q149" s="204">
        <v>0</v>
      </c>
      <c r="R149" s="204">
        <f>Q149*H149</f>
        <v>0</v>
      </c>
      <c r="S149" s="204">
        <v>0</v>
      </c>
      <c r="T149" s="205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206" t="s">
        <v>218</v>
      </c>
      <c r="AT149" s="206" t="s">
        <v>203</v>
      </c>
      <c r="AU149" s="206" t="s">
        <v>115</v>
      </c>
      <c r="AY149" s="15" t="s">
        <v>202</v>
      </c>
      <c r="BE149" s="207">
        <f>IF(N149="základná",J149,0)</f>
        <v>0</v>
      </c>
      <c r="BF149" s="207">
        <f>IF(N149="znížená",J149,0)</f>
        <v>0</v>
      </c>
      <c r="BG149" s="207">
        <f>IF(N149="zákl. prenesená",J149,0)</f>
        <v>0</v>
      </c>
      <c r="BH149" s="207">
        <f>IF(N149="zníž. prenesená",J149,0)</f>
        <v>0</v>
      </c>
      <c r="BI149" s="207">
        <f>IF(N149="nulová",J149,0)</f>
        <v>0</v>
      </c>
      <c r="BJ149" s="15" t="s">
        <v>115</v>
      </c>
      <c r="BK149" s="207">
        <f>ROUND(I149*H149,2)</f>
        <v>0</v>
      </c>
      <c r="BL149" s="15" t="s">
        <v>218</v>
      </c>
      <c r="BM149" s="206" t="s">
        <v>580</v>
      </c>
    </row>
    <row r="150" s="2" customFormat="1" ht="24.15" customHeight="1">
      <c r="A150" s="34"/>
      <c r="B150" s="160"/>
      <c r="C150" s="194" t="s">
        <v>282</v>
      </c>
      <c r="D150" s="194" t="s">
        <v>203</v>
      </c>
      <c r="E150" s="195" t="s">
        <v>581</v>
      </c>
      <c r="F150" s="196" t="s">
        <v>582</v>
      </c>
      <c r="G150" s="197" t="s">
        <v>583</v>
      </c>
      <c r="H150" s="198">
        <v>124</v>
      </c>
      <c r="I150" s="199"/>
      <c r="J150" s="200">
        <f>ROUND(I150*H150,2)</f>
        <v>0</v>
      </c>
      <c r="K150" s="201"/>
      <c r="L150" s="35"/>
      <c r="M150" s="202" t="s">
        <v>1</v>
      </c>
      <c r="N150" s="203" t="s">
        <v>41</v>
      </c>
      <c r="O150" s="78"/>
      <c r="P150" s="204">
        <f>O150*H150</f>
        <v>0</v>
      </c>
      <c r="Q150" s="204">
        <v>0</v>
      </c>
      <c r="R150" s="204">
        <f>Q150*H150</f>
        <v>0</v>
      </c>
      <c r="S150" s="204">
        <v>0</v>
      </c>
      <c r="T150" s="205">
        <f>S150*H150</f>
        <v>0</v>
      </c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R150" s="206" t="s">
        <v>218</v>
      </c>
      <c r="AT150" s="206" t="s">
        <v>203</v>
      </c>
      <c r="AU150" s="206" t="s">
        <v>115</v>
      </c>
      <c r="AY150" s="15" t="s">
        <v>202</v>
      </c>
      <c r="BE150" s="207">
        <f>IF(N150="základná",J150,0)</f>
        <v>0</v>
      </c>
      <c r="BF150" s="207">
        <f>IF(N150="znížená",J150,0)</f>
        <v>0</v>
      </c>
      <c r="BG150" s="207">
        <f>IF(N150="zákl. prenesená",J150,0)</f>
        <v>0</v>
      </c>
      <c r="BH150" s="207">
        <f>IF(N150="zníž. prenesená",J150,0)</f>
        <v>0</v>
      </c>
      <c r="BI150" s="207">
        <f>IF(N150="nulová",J150,0)</f>
        <v>0</v>
      </c>
      <c r="BJ150" s="15" t="s">
        <v>115</v>
      </c>
      <c r="BK150" s="207">
        <f>ROUND(I150*H150,2)</f>
        <v>0</v>
      </c>
      <c r="BL150" s="15" t="s">
        <v>218</v>
      </c>
      <c r="BM150" s="206" t="s">
        <v>584</v>
      </c>
    </row>
    <row r="151" s="2" customFormat="1" ht="24.15" customHeight="1">
      <c r="A151" s="34"/>
      <c r="B151" s="160"/>
      <c r="C151" s="194" t="s">
        <v>286</v>
      </c>
      <c r="D151" s="194" t="s">
        <v>203</v>
      </c>
      <c r="E151" s="195" t="s">
        <v>585</v>
      </c>
      <c r="F151" s="196" t="s">
        <v>586</v>
      </c>
      <c r="G151" s="197" t="s">
        <v>362</v>
      </c>
      <c r="H151" s="198">
        <v>124</v>
      </c>
      <c r="I151" s="199"/>
      <c r="J151" s="200">
        <f>ROUND(I151*H151,2)</f>
        <v>0</v>
      </c>
      <c r="K151" s="201"/>
      <c r="L151" s="35"/>
      <c r="M151" s="202" t="s">
        <v>1</v>
      </c>
      <c r="N151" s="203" t="s">
        <v>41</v>
      </c>
      <c r="O151" s="78"/>
      <c r="P151" s="204">
        <f>O151*H151</f>
        <v>0</v>
      </c>
      <c r="Q151" s="204">
        <v>0</v>
      </c>
      <c r="R151" s="204">
        <f>Q151*H151</f>
        <v>0</v>
      </c>
      <c r="S151" s="204">
        <v>0</v>
      </c>
      <c r="T151" s="205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206" t="s">
        <v>218</v>
      </c>
      <c r="AT151" s="206" t="s">
        <v>203</v>
      </c>
      <c r="AU151" s="206" t="s">
        <v>115</v>
      </c>
      <c r="AY151" s="15" t="s">
        <v>202</v>
      </c>
      <c r="BE151" s="207">
        <f>IF(N151="základná",J151,0)</f>
        <v>0</v>
      </c>
      <c r="BF151" s="207">
        <f>IF(N151="znížená",J151,0)</f>
        <v>0</v>
      </c>
      <c r="BG151" s="207">
        <f>IF(N151="zákl. prenesená",J151,0)</f>
        <v>0</v>
      </c>
      <c r="BH151" s="207">
        <f>IF(N151="zníž. prenesená",J151,0)</f>
        <v>0</v>
      </c>
      <c r="BI151" s="207">
        <f>IF(N151="nulová",J151,0)</f>
        <v>0</v>
      </c>
      <c r="BJ151" s="15" t="s">
        <v>115</v>
      </c>
      <c r="BK151" s="207">
        <f>ROUND(I151*H151,2)</f>
        <v>0</v>
      </c>
      <c r="BL151" s="15" t="s">
        <v>218</v>
      </c>
      <c r="BM151" s="206" t="s">
        <v>587</v>
      </c>
    </row>
    <row r="152" s="2" customFormat="1" ht="21.75" customHeight="1">
      <c r="A152" s="34"/>
      <c r="B152" s="160"/>
      <c r="C152" s="194" t="s">
        <v>290</v>
      </c>
      <c r="D152" s="194" t="s">
        <v>203</v>
      </c>
      <c r="E152" s="195" t="s">
        <v>707</v>
      </c>
      <c r="F152" s="196" t="s">
        <v>708</v>
      </c>
      <c r="G152" s="197" t="s">
        <v>362</v>
      </c>
      <c r="H152" s="198">
        <v>124</v>
      </c>
      <c r="I152" s="199"/>
      <c r="J152" s="200">
        <f>ROUND(I152*H152,2)</f>
        <v>0</v>
      </c>
      <c r="K152" s="201"/>
      <c r="L152" s="35"/>
      <c r="M152" s="202" t="s">
        <v>1</v>
      </c>
      <c r="N152" s="203" t="s">
        <v>41</v>
      </c>
      <c r="O152" s="78"/>
      <c r="P152" s="204">
        <f>O152*H152</f>
        <v>0</v>
      </c>
      <c r="Q152" s="204">
        <v>0</v>
      </c>
      <c r="R152" s="204">
        <f>Q152*H152</f>
        <v>0</v>
      </c>
      <c r="S152" s="204">
        <v>0</v>
      </c>
      <c r="T152" s="205">
        <f>S152*H152</f>
        <v>0</v>
      </c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R152" s="206" t="s">
        <v>218</v>
      </c>
      <c r="AT152" s="206" t="s">
        <v>203</v>
      </c>
      <c r="AU152" s="206" t="s">
        <v>115</v>
      </c>
      <c r="AY152" s="15" t="s">
        <v>202</v>
      </c>
      <c r="BE152" s="207">
        <f>IF(N152="základná",J152,0)</f>
        <v>0</v>
      </c>
      <c r="BF152" s="207">
        <f>IF(N152="znížená",J152,0)</f>
        <v>0</v>
      </c>
      <c r="BG152" s="207">
        <f>IF(N152="zákl. prenesená",J152,0)</f>
        <v>0</v>
      </c>
      <c r="BH152" s="207">
        <f>IF(N152="zníž. prenesená",J152,0)</f>
        <v>0</v>
      </c>
      <c r="BI152" s="207">
        <f>IF(N152="nulová",J152,0)</f>
        <v>0</v>
      </c>
      <c r="BJ152" s="15" t="s">
        <v>115</v>
      </c>
      <c r="BK152" s="207">
        <f>ROUND(I152*H152,2)</f>
        <v>0</v>
      </c>
      <c r="BL152" s="15" t="s">
        <v>218</v>
      </c>
      <c r="BM152" s="206" t="s">
        <v>709</v>
      </c>
    </row>
    <row r="153" s="2" customFormat="1" ht="24.15" customHeight="1">
      <c r="A153" s="34"/>
      <c r="B153" s="160"/>
      <c r="C153" s="194" t="s">
        <v>294</v>
      </c>
      <c r="D153" s="194" t="s">
        <v>203</v>
      </c>
      <c r="E153" s="195" t="s">
        <v>592</v>
      </c>
      <c r="F153" s="196" t="s">
        <v>593</v>
      </c>
      <c r="G153" s="197" t="s">
        <v>268</v>
      </c>
      <c r="H153" s="198">
        <v>230</v>
      </c>
      <c r="I153" s="199"/>
      <c r="J153" s="200">
        <f>ROUND(I153*H153,2)</f>
        <v>0</v>
      </c>
      <c r="K153" s="201"/>
      <c r="L153" s="35"/>
      <c r="M153" s="202" t="s">
        <v>1</v>
      </c>
      <c r="N153" s="203" t="s">
        <v>41</v>
      </c>
      <c r="O153" s="78"/>
      <c r="P153" s="204">
        <f>O153*H153</f>
        <v>0</v>
      </c>
      <c r="Q153" s="204">
        <v>0</v>
      </c>
      <c r="R153" s="204">
        <f>Q153*H153</f>
        <v>0</v>
      </c>
      <c r="S153" s="204">
        <v>0</v>
      </c>
      <c r="T153" s="205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206" t="s">
        <v>218</v>
      </c>
      <c r="AT153" s="206" t="s">
        <v>203</v>
      </c>
      <c r="AU153" s="206" t="s">
        <v>115</v>
      </c>
      <c r="AY153" s="15" t="s">
        <v>202</v>
      </c>
      <c r="BE153" s="207">
        <f>IF(N153="základná",J153,0)</f>
        <v>0</v>
      </c>
      <c r="BF153" s="207">
        <f>IF(N153="znížená",J153,0)</f>
        <v>0</v>
      </c>
      <c r="BG153" s="207">
        <f>IF(N153="zákl. prenesená",J153,0)</f>
        <v>0</v>
      </c>
      <c r="BH153" s="207">
        <f>IF(N153="zníž. prenesená",J153,0)</f>
        <v>0</v>
      </c>
      <c r="BI153" s="207">
        <f>IF(N153="nulová",J153,0)</f>
        <v>0</v>
      </c>
      <c r="BJ153" s="15" t="s">
        <v>115</v>
      </c>
      <c r="BK153" s="207">
        <f>ROUND(I153*H153,2)</f>
        <v>0</v>
      </c>
      <c r="BL153" s="15" t="s">
        <v>218</v>
      </c>
      <c r="BM153" s="206" t="s">
        <v>594</v>
      </c>
    </row>
    <row r="154" s="2" customFormat="1" ht="16.5" customHeight="1">
      <c r="A154" s="34"/>
      <c r="B154" s="160"/>
      <c r="C154" s="219" t="s">
        <v>298</v>
      </c>
      <c r="D154" s="219" t="s">
        <v>237</v>
      </c>
      <c r="E154" s="220" t="s">
        <v>595</v>
      </c>
      <c r="F154" s="221" t="s">
        <v>596</v>
      </c>
      <c r="G154" s="222" t="s">
        <v>391</v>
      </c>
      <c r="H154" s="223">
        <v>47.871000000000002</v>
      </c>
      <c r="I154" s="224"/>
      <c r="J154" s="225">
        <f>ROUND(I154*H154,2)</f>
        <v>0</v>
      </c>
      <c r="K154" s="226"/>
      <c r="L154" s="227"/>
      <c r="M154" s="228" t="s">
        <v>1</v>
      </c>
      <c r="N154" s="229" t="s">
        <v>41</v>
      </c>
      <c r="O154" s="78"/>
      <c r="P154" s="204">
        <f>O154*H154</f>
        <v>0</v>
      </c>
      <c r="Q154" s="204">
        <v>0.001</v>
      </c>
      <c r="R154" s="204">
        <f>Q154*H154</f>
        <v>0.047871000000000004</v>
      </c>
      <c r="S154" s="204">
        <v>0</v>
      </c>
      <c r="T154" s="205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206" t="s">
        <v>241</v>
      </c>
      <c r="AT154" s="206" t="s">
        <v>237</v>
      </c>
      <c r="AU154" s="206" t="s">
        <v>115</v>
      </c>
      <c r="AY154" s="15" t="s">
        <v>202</v>
      </c>
      <c r="BE154" s="207">
        <f>IF(N154="základná",J154,0)</f>
        <v>0</v>
      </c>
      <c r="BF154" s="207">
        <f>IF(N154="znížená",J154,0)</f>
        <v>0</v>
      </c>
      <c r="BG154" s="207">
        <f>IF(N154="zákl. prenesená",J154,0)</f>
        <v>0</v>
      </c>
      <c r="BH154" s="207">
        <f>IF(N154="zníž. prenesená",J154,0)</f>
        <v>0</v>
      </c>
      <c r="BI154" s="207">
        <f>IF(N154="nulová",J154,0)</f>
        <v>0</v>
      </c>
      <c r="BJ154" s="15" t="s">
        <v>115</v>
      </c>
      <c r="BK154" s="207">
        <f>ROUND(I154*H154,2)</f>
        <v>0</v>
      </c>
      <c r="BL154" s="15" t="s">
        <v>218</v>
      </c>
      <c r="BM154" s="206" t="s">
        <v>597</v>
      </c>
    </row>
    <row r="155" s="2" customFormat="1" ht="24.15" customHeight="1">
      <c r="A155" s="34"/>
      <c r="B155" s="160"/>
      <c r="C155" s="194" t="s">
        <v>302</v>
      </c>
      <c r="D155" s="194" t="s">
        <v>203</v>
      </c>
      <c r="E155" s="195" t="s">
        <v>598</v>
      </c>
      <c r="F155" s="196" t="s">
        <v>599</v>
      </c>
      <c r="G155" s="197" t="s">
        <v>268</v>
      </c>
      <c r="H155" s="198">
        <v>230</v>
      </c>
      <c r="I155" s="199"/>
      <c r="J155" s="200">
        <f>ROUND(I155*H155,2)</f>
        <v>0</v>
      </c>
      <c r="K155" s="201"/>
      <c r="L155" s="35"/>
      <c r="M155" s="202" t="s">
        <v>1</v>
      </c>
      <c r="N155" s="203" t="s">
        <v>41</v>
      </c>
      <c r="O155" s="78"/>
      <c r="P155" s="204">
        <f>O155*H155</f>
        <v>0</v>
      </c>
      <c r="Q155" s="204">
        <v>0</v>
      </c>
      <c r="R155" s="204">
        <f>Q155*H155</f>
        <v>0</v>
      </c>
      <c r="S155" s="204">
        <v>0</v>
      </c>
      <c r="T155" s="205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206" t="s">
        <v>218</v>
      </c>
      <c r="AT155" s="206" t="s">
        <v>203</v>
      </c>
      <c r="AU155" s="206" t="s">
        <v>115</v>
      </c>
      <c r="AY155" s="15" t="s">
        <v>202</v>
      </c>
      <c r="BE155" s="207">
        <f>IF(N155="základná",J155,0)</f>
        <v>0</v>
      </c>
      <c r="BF155" s="207">
        <f>IF(N155="znížená",J155,0)</f>
        <v>0</v>
      </c>
      <c r="BG155" s="207">
        <f>IF(N155="zákl. prenesená",J155,0)</f>
        <v>0</v>
      </c>
      <c r="BH155" s="207">
        <f>IF(N155="zníž. prenesená",J155,0)</f>
        <v>0</v>
      </c>
      <c r="BI155" s="207">
        <f>IF(N155="nulová",J155,0)</f>
        <v>0</v>
      </c>
      <c r="BJ155" s="15" t="s">
        <v>115</v>
      </c>
      <c r="BK155" s="207">
        <f>ROUND(I155*H155,2)</f>
        <v>0</v>
      </c>
      <c r="BL155" s="15" t="s">
        <v>218</v>
      </c>
      <c r="BM155" s="206" t="s">
        <v>600</v>
      </c>
    </row>
    <row r="156" s="2" customFormat="1" ht="33" customHeight="1">
      <c r="A156" s="34"/>
      <c r="B156" s="160"/>
      <c r="C156" s="194" t="s">
        <v>306</v>
      </c>
      <c r="D156" s="194" t="s">
        <v>203</v>
      </c>
      <c r="E156" s="195" t="s">
        <v>601</v>
      </c>
      <c r="F156" s="196" t="s">
        <v>602</v>
      </c>
      <c r="G156" s="197" t="s">
        <v>268</v>
      </c>
      <c r="H156" s="198">
        <v>230</v>
      </c>
      <c r="I156" s="199"/>
      <c r="J156" s="200">
        <f>ROUND(I156*H156,2)</f>
        <v>0</v>
      </c>
      <c r="K156" s="201"/>
      <c r="L156" s="35"/>
      <c r="M156" s="202" t="s">
        <v>1</v>
      </c>
      <c r="N156" s="203" t="s">
        <v>41</v>
      </c>
      <c r="O156" s="78"/>
      <c r="P156" s="204">
        <f>O156*H156</f>
        <v>0</v>
      </c>
      <c r="Q156" s="204">
        <v>0</v>
      </c>
      <c r="R156" s="204">
        <f>Q156*H156</f>
        <v>0</v>
      </c>
      <c r="S156" s="204">
        <v>0</v>
      </c>
      <c r="T156" s="205">
        <f>S156*H156</f>
        <v>0</v>
      </c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R156" s="206" t="s">
        <v>218</v>
      </c>
      <c r="AT156" s="206" t="s">
        <v>203</v>
      </c>
      <c r="AU156" s="206" t="s">
        <v>115</v>
      </c>
      <c r="AY156" s="15" t="s">
        <v>202</v>
      </c>
      <c r="BE156" s="207">
        <f>IF(N156="základná",J156,0)</f>
        <v>0</v>
      </c>
      <c r="BF156" s="207">
        <f>IF(N156="znížená",J156,0)</f>
        <v>0</v>
      </c>
      <c r="BG156" s="207">
        <f>IF(N156="zákl. prenesená",J156,0)</f>
        <v>0</v>
      </c>
      <c r="BH156" s="207">
        <f>IF(N156="zníž. prenesená",J156,0)</f>
        <v>0</v>
      </c>
      <c r="BI156" s="207">
        <f>IF(N156="nulová",J156,0)</f>
        <v>0</v>
      </c>
      <c r="BJ156" s="15" t="s">
        <v>115</v>
      </c>
      <c r="BK156" s="207">
        <f>ROUND(I156*H156,2)</f>
        <v>0</v>
      </c>
      <c r="BL156" s="15" t="s">
        <v>218</v>
      </c>
      <c r="BM156" s="206" t="s">
        <v>603</v>
      </c>
    </row>
    <row r="157" s="2" customFormat="1" ht="24.15" customHeight="1">
      <c r="A157" s="34"/>
      <c r="B157" s="160"/>
      <c r="C157" s="194" t="s">
        <v>310</v>
      </c>
      <c r="D157" s="194" t="s">
        <v>203</v>
      </c>
      <c r="E157" s="195" t="s">
        <v>604</v>
      </c>
      <c r="F157" s="196" t="s">
        <v>605</v>
      </c>
      <c r="G157" s="197" t="s">
        <v>268</v>
      </c>
      <c r="H157" s="198">
        <v>230</v>
      </c>
      <c r="I157" s="199"/>
      <c r="J157" s="200">
        <f>ROUND(I157*H157,2)</f>
        <v>0</v>
      </c>
      <c r="K157" s="201"/>
      <c r="L157" s="35"/>
      <c r="M157" s="202" t="s">
        <v>1</v>
      </c>
      <c r="N157" s="203" t="s">
        <v>41</v>
      </c>
      <c r="O157" s="78"/>
      <c r="P157" s="204">
        <f>O157*H157</f>
        <v>0</v>
      </c>
      <c r="Q157" s="204">
        <v>0</v>
      </c>
      <c r="R157" s="204">
        <f>Q157*H157</f>
        <v>0</v>
      </c>
      <c r="S157" s="204">
        <v>0</v>
      </c>
      <c r="T157" s="205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206" t="s">
        <v>218</v>
      </c>
      <c r="AT157" s="206" t="s">
        <v>203</v>
      </c>
      <c r="AU157" s="206" t="s">
        <v>115</v>
      </c>
      <c r="AY157" s="15" t="s">
        <v>202</v>
      </c>
      <c r="BE157" s="207">
        <f>IF(N157="základná",J157,0)</f>
        <v>0</v>
      </c>
      <c r="BF157" s="207">
        <f>IF(N157="znížená",J157,0)</f>
        <v>0</v>
      </c>
      <c r="BG157" s="207">
        <f>IF(N157="zákl. prenesená",J157,0)</f>
        <v>0</v>
      </c>
      <c r="BH157" s="207">
        <f>IF(N157="zníž. prenesená",J157,0)</f>
        <v>0</v>
      </c>
      <c r="BI157" s="207">
        <f>IF(N157="nulová",J157,0)</f>
        <v>0</v>
      </c>
      <c r="BJ157" s="15" t="s">
        <v>115</v>
      </c>
      <c r="BK157" s="207">
        <f>ROUND(I157*H157,2)</f>
        <v>0</v>
      </c>
      <c r="BL157" s="15" t="s">
        <v>218</v>
      </c>
      <c r="BM157" s="206" t="s">
        <v>606</v>
      </c>
    </row>
    <row r="158" s="11" customFormat="1" ht="22.8" customHeight="1">
      <c r="A158" s="11"/>
      <c r="B158" s="183"/>
      <c r="C158" s="11"/>
      <c r="D158" s="184" t="s">
        <v>74</v>
      </c>
      <c r="E158" s="217" t="s">
        <v>115</v>
      </c>
      <c r="F158" s="217" t="s">
        <v>402</v>
      </c>
      <c r="G158" s="11"/>
      <c r="H158" s="11"/>
      <c r="I158" s="186"/>
      <c r="J158" s="218">
        <f>BK158</f>
        <v>0</v>
      </c>
      <c r="K158" s="11"/>
      <c r="L158" s="183"/>
      <c r="M158" s="188"/>
      <c r="N158" s="189"/>
      <c r="O158" s="189"/>
      <c r="P158" s="190">
        <f>P159</f>
        <v>0</v>
      </c>
      <c r="Q158" s="189"/>
      <c r="R158" s="190">
        <f>R159</f>
        <v>0</v>
      </c>
      <c r="S158" s="189"/>
      <c r="T158" s="191">
        <f>T159</f>
        <v>0</v>
      </c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R158" s="184" t="s">
        <v>83</v>
      </c>
      <c r="AT158" s="192" t="s">
        <v>74</v>
      </c>
      <c r="AU158" s="192" t="s">
        <v>83</v>
      </c>
      <c r="AY158" s="184" t="s">
        <v>202</v>
      </c>
      <c r="BK158" s="193">
        <f>BK159</f>
        <v>0</v>
      </c>
    </row>
    <row r="159" s="2" customFormat="1" ht="33" customHeight="1">
      <c r="A159" s="34"/>
      <c r="B159" s="160"/>
      <c r="C159" s="194" t="s">
        <v>314</v>
      </c>
      <c r="D159" s="194" t="s">
        <v>203</v>
      </c>
      <c r="E159" s="195" t="s">
        <v>607</v>
      </c>
      <c r="F159" s="196" t="s">
        <v>608</v>
      </c>
      <c r="G159" s="197" t="s">
        <v>268</v>
      </c>
      <c r="H159" s="198">
        <v>209</v>
      </c>
      <c r="I159" s="199"/>
      <c r="J159" s="200">
        <f>ROUND(I159*H159,2)</f>
        <v>0</v>
      </c>
      <c r="K159" s="201"/>
      <c r="L159" s="35"/>
      <c r="M159" s="202" t="s">
        <v>1</v>
      </c>
      <c r="N159" s="203" t="s">
        <v>41</v>
      </c>
      <c r="O159" s="78"/>
      <c r="P159" s="204">
        <f>O159*H159</f>
        <v>0</v>
      </c>
      <c r="Q159" s="204">
        <v>0</v>
      </c>
      <c r="R159" s="204">
        <f>Q159*H159</f>
        <v>0</v>
      </c>
      <c r="S159" s="204">
        <v>0</v>
      </c>
      <c r="T159" s="205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206" t="s">
        <v>218</v>
      </c>
      <c r="AT159" s="206" t="s">
        <v>203</v>
      </c>
      <c r="AU159" s="206" t="s">
        <v>115</v>
      </c>
      <c r="AY159" s="15" t="s">
        <v>202</v>
      </c>
      <c r="BE159" s="207">
        <f>IF(N159="základná",J159,0)</f>
        <v>0</v>
      </c>
      <c r="BF159" s="207">
        <f>IF(N159="znížená",J159,0)</f>
        <v>0</v>
      </c>
      <c r="BG159" s="207">
        <f>IF(N159="zákl. prenesená",J159,0)</f>
        <v>0</v>
      </c>
      <c r="BH159" s="207">
        <f>IF(N159="zníž. prenesená",J159,0)</f>
        <v>0</v>
      </c>
      <c r="BI159" s="207">
        <f>IF(N159="nulová",J159,0)</f>
        <v>0</v>
      </c>
      <c r="BJ159" s="15" t="s">
        <v>115</v>
      </c>
      <c r="BK159" s="207">
        <f>ROUND(I159*H159,2)</f>
        <v>0</v>
      </c>
      <c r="BL159" s="15" t="s">
        <v>218</v>
      </c>
      <c r="BM159" s="206" t="s">
        <v>609</v>
      </c>
    </row>
    <row r="160" s="11" customFormat="1" ht="22.8" customHeight="1">
      <c r="A160" s="11"/>
      <c r="B160" s="183"/>
      <c r="C160" s="11"/>
      <c r="D160" s="184" t="s">
        <v>74</v>
      </c>
      <c r="E160" s="217" t="s">
        <v>218</v>
      </c>
      <c r="F160" s="217" t="s">
        <v>613</v>
      </c>
      <c r="G160" s="11"/>
      <c r="H160" s="11"/>
      <c r="I160" s="186"/>
      <c r="J160" s="218">
        <f>BK160</f>
        <v>0</v>
      </c>
      <c r="K160" s="11"/>
      <c r="L160" s="183"/>
      <c r="M160" s="188"/>
      <c r="N160" s="189"/>
      <c r="O160" s="189"/>
      <c r="P160" s="190">
        <f>SUM(P161:P163)</f>
        <v>0</v>
      </c>
      <c r="Q160" s="189"/>
      <c r="R160" s="190">
        <f>SUM(R161:R163)</f>
        <v>1.5017800000000001</v>
      </c>
      <c r="S160" s="189"/>
      <c r="T160" s="191">
        <f>SUM(T161:T163)</f>
        <v>0</v>
      </c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R160" s="184" t="s">
        <v>83</v>
      </c>
      <c r="AT160" s="192" t="s">
        <v>74</v>
      </c>
      <c r="AU160" s="192" t="s">
        <v>83</v>
      </c>
      <c r="AY160" s="184" t="s">
        <v>202</v>
      </c>
      <c r="BK160" s="193">
        <f>SUM(BK161:BK163)</f>
        <v>0</v>
      </c>
    </row>
    <row r="161" s="2" customFormat="1" ht="33" customHeight="1">
      <c r="A161" s="34"/>
      <c r="B161" s="160"/>
      <c r="C161" s="194" t="s">
        <v>318</v>
      </c>
      <c r="D161" s="194" t="s">
        <v>203</v>
      </c>
      <c r="E161" s="195" t="s">
        <v>614</v>
      </c>
      <c r="F161" s="196" t="s">
        <v>615</v>
      </c>
      <c r="G161" s="197" t="s">
        <v>268</v>
      </c>
      <c r="H161" s="198">
        <v>7</v>
      </c>
      <c r="I161" s="199"/>
      <c r="J161" s="200">
        <f>ROUND(I161*H161,2)</f>
        <v>0</v>
      </c>
      <c r="K161" s="201"/>
      <c r="L161" s="35"/>
      <c r="M161" s="202" t="s">
        <v>1</v>
      </c>
      <c r="N161" s="203" t="s">
        <v>41</v>
      </c>
      <c r="O161" s="78"/>
      <c r="P161" s="204">
        <f>O161*H161</f>
        <v>0</v>
      </c>
      <c r="Q161" s="204">
        <v>0.094539999999999999</v>
      </c>
      <c r="R161" s="204">
        <f>Q161*H161</f>
        <v>0.66178000000000003</v>
      </c>
      <c r="S161" s="204">
        <v>0</v>
      </c>
      <c r="T161" s="205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206" t="s">
        <v>218</v>
      </c>
      <c r="AT161" s="206" t="s">
        <v>203</v>
      </c>
      <c r="AU161" s="206" t="s">
        <v>115</v>
      </c>
      <c r="AY161" s="15" t="s">
        <v>202</v>
      </c>
      <c r="BE161" s="207">
        <f>IF(N161="základná",J161,0)</f>
        <v>0</v>
      </c>
      <c r="BF161" s="207">
        <f>IF(N161="znížená",J161,0)</f>
        <v>0</v>
      </c>
      <c r="BG161" s="207">
        <f>IF(N161="zákl. prenesená",J161,0)</f>
        <v>0</v>
      </c>
      <c r="BH161" s="207">
        <f>IF(N161="zníž. prenesená",J161,0)</f>
        <v>0</v>
      </c>
      <c r="BI161" s="207">
        <f>IF(N161="nulová",J161,0)</f>
        <v>0</v>
      </c>
      <c r="BJ161" s="15" t="s">
        <v>115</v>
      </c>
      <c r="BK161" s="207">
        <f>ROUND(I161*H161,2)</f>
        <v>0</v>
      </c>
      <c r="BL161" s="15" t="s">
        <v>218</v>
      </c>
      <c r="BM161" s="206" t="s">
        <v>902</v>
      </c>
    </row>
    <row r="162" s="2" customFormat="1" ht="24.15" customHeight="1">
      <c r="A162" s="34"/>
      <c r="B162" s="160"/>
      <c r="C162" s="219" t="s">
        <v>233</v>
      </c>
      <c r="D162" s="219" t="s">
        <v>237</v>
      </c>
      <c r="E162" s="220" t="s">
        <v>718</v>
      </c>
      <c r="F162" s="221" t="s">
        <v>719</v>
      </c>
      <c r="G162" s="222" t="s">
        <v>268</v>
      </c>
      <c r="H162" s="223">
        <v>7</v>
      </c>
      <c r="I162" s="224"/>
      <c r="J162" s="225">
        <f>ROUND(I162*H162,2)</f>
        <v>0</v>
      </c>
      <c r="K162" s="226"/>
      <c r="L162" s="227"/>
      <c r="M162" s="228" t="s">
        <v>1</v>
      </c>
      <c r="N162" s="229" t="s">
        <v>41</v>
      </c>
      <c r="O162" s="78"/>
      <c r="P162" s="204">
        <f>O162*H162</f>
        <v>0</v>
      </c>
      <c r="Q162" s="204">
        <v>0.12</v>
      </c>
      <c r="R162" s="204">
        <f>Q162*H162</f>
        <v>0.83999999999999997</v>
      </c>
      <c r="S162" s="204">
        <v>0</v>
      </c>
      <c r="T162" s="205">
        <f>S162*H162</f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206" t="s">
        <v>241</v>
      </c>
      <c r="AT162" s="206" t="s">
        <v>237</v>
      </c>
      <c r="AU162" s="206" t="s">
        <v>115</v>
      </c>
      <c r="AY162" s="15" t="s">
        <v>202</v>
      </c>
      <c r="BE162" s="207">
        <f>IF(N162="základná",J162,0)</f>
        <v>0</v>
      </c>
      <c r="BF162" s="207">
        <f>IF(N162="znížená",J162,0)</f>
        <v>0</v>
      </c>
      <c r="BG162" s="207">
        <f>IF(N162="zákl. prenesená",J162,0)</f>
        <v>0</v>
      </c>
      <c r="BH162" s="207">
        <f>IF(N162="zníž. prenesená",J162,0)</f>
        <v>0</v>
      </c>
      <c r="BI162" s="207">
        <f>IF(N162="nulová",J162,0)</f>
        <v>0</v>
      </c>
      <c r="BJ162" s="15" t="s">
        <v>115</v>
      </c>
      <c r="BK162" s="207">
        <f>ROUND(I162*H162,2)</f>
        <v>0</v>
      </c>
      <c r="BL162" s="15" t="s">
        <v>218</v>
      </c>
      <c r="BM162" s="206" t="s">
        <v>903</v>
      </c>
    </row>
    <row r="163" s="2" customFormat="1">
      <c r="A163" s="34"/>
      <c r="B163" s="35"/>
      <c r="C163" s="34"/>
      <c r="D163" s="232" t="s">
        <v>721</v>
      </c>
      <c r="E163" s="34"/>
      <c r="F163" s="233" t="s">
        <v>722</v>
      </c>
      <c r="G163" s="34"/>
      <c r="H163" s="34"/>
      <c r="I163" s="161"/>
      <c r="J163" s="34"/>
      <c r="K163" s="34"/>
      <c r="L163" s="35"/>
      <c r="M163" s="234"/>
      <c r="N163" s="235"/>
      <c r="O163" s="78"/>
      <c r="P163" s="78"/>
      <c r="Q163" s="78"/>
      <c r="R163" s="78"/>
      <c r="S163" s="78"/>
      <c r="T163" s="79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T163" s="15" t="s">
        <v>721</v>
      </c>
      <c r="AU163" s="15" t="s">
        <v>115</v>
      </c>
    </row>
    <row r="164" s="11" customFormat="1" ht="22.8" customHeight="1">
      <c r="A164" s="11"/>
      <c r="B164" s="183"/>
      <c r="C164" s="11"/>
      <c r="D164" s="184" t="s">
        <v>74</v>
      </c>
      <c r="E164" s="217" t="s">
        <v>252</v>
      </c>
      <c r="F164" s="217" t="s">
        <v>423</v>
      </c>
      <c r="G164" s="11"/>
      <c r="H164" s="11"/>
      <c r="I164" s="186"/>
      <c r="J164" s="218">
        <f>BK164</f>
        <v>0</v>
      </c>
      <c r="K164" s="11"/>
      <c r="L164" s="183"/>
      <c r="M164" s="188"/>
      <c r="N164" s="189"/>
      <c r="O164" s="189"/>
      <c r="P164" s="190">
        <f>SUM(P165:P173)</f>
        <v>0</v>
      </c>
      <c r="Q164" s="189"/>
      <c r="R164" s="190">
        <f>SUM(R165:R173)</f>
        <v>319.67135999999999</v>
      </c>
      <c r="S164" s="189"/>
      <c r="T164" s="191">
        <f>SUM(T165:T173)</f>
        <v>0</v>
      </c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R164" s="184" t="s">
        <v>83</v>
      </c>
      <c r="AT164" s="192" t="s">
        <v>74</v>
      </c>
      <c r="AU164" s="192" t="s">
        <v>83</v>
      </c>
      <c r="AY164" s="184" t="s">
        <v>202</v>
      </c>
      <c r="BK164" s="193">
        <f>SUM(BK165:BK173)</f>
        <v>0</v>
      </c>
    </row>
    <row r="165" s="2" customFormat="1" ht="33" customHeight="1">
      <c r="A165" s="34"/>
      <c r="B165" s="160"/>
      <c r="C165" s="194" t="s">
        <v>7</v>
      </c>
      <c r="D165" s="194" t="s">
        <v>203</v>
      </c>
      <c r="E165" s="195" t="s">
        <v>626</v>
      </c>
      <c r="F165" s="196" t="s">
        <v>627</v>
      </c>
      <c r="G165" s="197" t="s">
        <v>268</v>
      </c>
      <c r="H165" s="198">
        <v>202</v>
      </c>
      <c r="I165" s="199"/>
      <c r="J165" s="200">
        <f>ROUND(I165*H165,2)</f>
        <v>0</v>
      </c>
      <c r="K165" s="201"/>
      <c r="L165" s="35"/>
      <c r="M165" s="202" t="s">
        <v>1</v>
      </c>
      <c r="N165" s="203" t="s">
        <v>41</v>
      </c>
      <c r="O165" s="78"/>
      <c r="P165" s="204">
        <f>O165*H165</f>
        <v>0</v>
      </c>
      <c r="Q165" s="204">
        <v>0.53186</v>
      </c>
      <c r="R165" s="204">
        <f>Q165*H165</f>
        <v>107.43572</v>
      </c>
      <c r="S165" s="204">
        <v>0</v>
      </c>
      <c r="T165" s="205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206" t="s">
        <v>218</v>
      </c>
      <c r="AT165" s="206" t="s">
        <v>203</v>
      </c>
      <c r="AU165" s="206" t="s">
        <v>115</v>
      </c>
      <c r="AY165" s="15" t="s">
        <v>202</v>
      </c>
      <c r="BE165" s="207">
        <f>IF(N165="základná",J165,0)</f>
        <v>0</v>
      </c>
      <c r="BF165" s="207">
        <f>IF(N165="znížená",J165,0)</f>
        <v>0</v>
      </c>
      <c r="BG165" s="207">
        <f>IF(N165="zákl. prenesená",J165,0)</f>
        <v>0</v>
      </c>
      <c r="BH165" s="207">
        <f>IF(N165="zníž. prenesená",J165,0)</f>
        <v>0</v>
      </c>
      <c r="BI165" s="207">
        <f>IF(N165="nulová",J165,0)</f>
        <v>0</v>
      </c>
      <c r="BJ165" s="15" t="s">
        <v>115</v>
      </c>
      <c r="BK165" s="207">
        <f>ROUND(I165*H165,2)</f>
        <v>0</v>
      </c>
      <c r="BL165" s="15" t="s">
        <v>218</v>
      </c>
      <c r="BM165" s="206" t="s">
        <v>628</v>
      </c>
    </row>
    <row r="166" s="2" customFormat="1" ht="33" customHeight="1">
      <c r="A166" s="34"/>
      <c r="B166" s="160"/>
      <c r="C166" s="194" t="s">
        <v>403</v>
      </c>
      <c r="D166" s="194" t="s">
        <v>203</v>
      </c>
      <c r="E166" s="195" t="s">
        <v>723</v>
      </c>
      <c r="F166" s="196" t="s">
        <v>724</v>
      </c>
      <c r="G166" s="197" t="s">
        <v>268</v>
      </c>
      <c r="H166" s="198">
        <v>7</v>
      </c>
      <c r="I166" s="199"/>
      <c r="J166" s="200">
        <f>ROUND(I166*H166,2)</f>
        <v>0</v>
      </c>
      <c r="K166" s="201"/>
      <c r="L166" s="35"/>
      <c r="M166" s="202" t="s">
        <v>1</v>
      </c>
      <c r="N166" s="203" t="s">
        <v>41</v>
      </c>
      <c r="O166" s="78"/>
      <c r="P166" s="204">
        <f>O166*H166</f>
        <v>0</v>
      </c>
      <c r="Q166" s="204">
        <v>0.23000000000000001</v>
      </c>
      <c r="R166" s="204">
        <f>Q166*H166</f>
        <v>1.6100000000000001</v>
      </c>
      <c r="S166" s="204">
        <v>0</v>
      </c>
      <c r="T166" s="205">
        <f>S166*H166</f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206" t="s">
        <v>218</v>
      </c>
      <c r="AT166" s="206" t="s">
        <v>203</v>
      </c>
      <c r="AU166" s="206" t="s">
        <v>115</v>
      </c>
      <c r="AY166" s="15" t="s">
        <v>202</v>
      </c>
      <c r="BE166" s="207">
        <f>IF(N166="základná",J166,0)</f>
        <v>0</v>
      </c>
      <c r="BF166" s="207">
        <f>IF(N166="znížená",J166,0)</f>
        <v>0</v>
      </c>
      <c r="BG166" s="207">
        <f>IF(N166="zákl. prenesená",J166,0)</f>
        <v>0</v>
      </c>
      <c r="BH166" s="207">
        <f>IF(N166="zníž. prenesená",J166,0)</f>
        <v>0</v>
      </c>
      <c r="BI166" s="207">
        <f>IF(N166="nulová",J166,0)</f>
        <v>0</v>
      </c>
      <c r="BJ166" s="15" t="s">
        <v>115</v>
      </c>
      <c r="BK166" s="207">
        <f>ROUND(I166*H166,2)</f>
        <v>0</v>
      </c>
      <c r="BL166" s="15" t="s">
        <v>218</v>
      </c>
      <c r="BM166" s="206" t="s">
        <v>904</v>
      </c>
    </row>
    <row r="167" s="2" customFormat="1" ht="33" customHeight="1">
      <c r="A167" s="34"/>
      <c r="B167" s="160"/>
      <c r="C167" s="194" t="s">
        <v>407</v>
      </c>
      <c r="D167" s="194" t="s">
        <v>203</v>
      </c>
      <c r="E167" s="195" t="s">
        <v>629</v>
      </c>
      <c r="F167" s="196" t="s">
        <v>630</v>
      </c>
      <c r="G167" s="197" t="s">
        <v>268</v>
      </c>
      <c r="H167" s="198">
        <v>7</v>
      </c>
      <c r="I167" s="199"/>
      <c r="J167" s="200">
        <f>ROUND(I167*H167,2)</f>
        <v>0</v>
      </c>
      <c r="K167" s="201"/>
      <c r="L167" s="35"/>
      <c r="M167" s="202" t="s">
        <v>1</v>
      </c>
      <c r="N167" s="203" t="s">
        <v>41</v>
      </c>
      <c r="O167" s="78"/>
      <c r="P167" s="204">
        <f>O167*H167</f>
        <v>0</v>
      </c>
      <c r="Q167" s="204">
        <v>0.46000000000000002</v>
      </c>
      <c r="R167" s="204">
        <f>Q167*H167</f>
        <v>3.2200000000000002</v>
      </c>
      <c r="S167" s="204">
        <v>0</v>
      </c>
      <c r="T167" s="205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206" t="s">
        <v>218</v>
      </c>
      <c r="AT167" s="206" t="s">
        <v>203</v>
      </c>
      <c r="AU167" s="206" t="s">
        <v>115</v>
      </c>
      <c r="AY167" s="15" t="s">
        <v>202</v>
      </c>
      <c r="BE167" s="207">
        <f>IF(N167="základná",J167,0)</f>
        <v>0</v>
      </c>
      <c r="BF167" s="207">
        <f>IF(N167="znížená",J167,0)</f>
        <v>0</v>
      </c>
      <c r="BG167" s="207">
        <f>IF(N167="zákl. prenesená",J167,0)</f>
        <v>0</v>
      </c>
      <c r="BH167" s="207">
        <f>IF(N167="zníž. prenesená",J167,0)</f>
        <v>0</v>
      </c>
      <c r="BI167" s="207">
        <f>IF(N167="nulová",J167,0)</f>
        <v>0</v>
      </c>
      <c r="BJ167" s="15" t="s">
        <v>115</v>
      </c>
      <c r="BK167" s="207">
        <f>ROUND(I167*H167,2)</f>
        <v>0</v>
      </c>
      <c r="BL167" s="15" t="s">
        <v>218</v>
      </c>
      <c r="BM167" s="206" t="s">
        <v>905</v>
      </c>
    </row>
    <row r="168" s="2" customFormat="1" ht="37.8" customHeight="1">
      <c r="A168" s="34"/>
      <c r="B168" s="160"/>
      <c r="C168" s="194" t="s">
        <v>411</v>
      </c>
      <c r="D168" s="194" t="s">
        <v>203</v>
      </c>
      <c r="E168" s="195" t="s">
        <v>433</v>
      </c>
      <c r="F168" s="196" t="s">
        <v>434</v>
      </c>
      <c r="G168" s="197" t="s">
        <v>268</v>
      </c>
      <c r="H168" s="198">
        <v>202</v>
      </c>
      <c r="I168" s="199"/>
      <c r="J168" s="200">
        <f>ROUND(I168*H168,2)</f>
        <v>0</v>
      </c>
      <c r="K168" s="201"/>
      <c r="L168" s="35"/>
      <c r="M168" s="202" t="s">
        <v>1</v>
      </c>
      <c r="N168" s="203" t="s">
        <v>41</v>
      </c>
      <c r="O168" s="78"/>
      <c r="P168" s="204">
        <f>O168*H168</f>
        <v>0</v>
      </c>
      <c r="Q168" s="204">
        <v>0.35914000000000001</v>
      </c>
      <c r="R168" s="204">
        <f>Q168*H168</f>
        <v>72.546279999999996</v>
      </c>
      <c r="S168" s="204">
        <v>0</v>
      </c>
      <c r="T168" s="205">
        <f>S168*H168</f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206" t="s">
        <v>218</v>
      </c>
      <c r="AT168" s="206" t="s">
        <v>203</v>
      </c>
      <c r="AU168" s="206" t="s">
        <v>115</v>
      </c>
      <c r="AY168" s="15" t="s">
        <v>202</v>
      </c>
      <c r="BE168" s="207">
        <f>IF(N168="základná",J168,0)</f>
        <v>0</v>
      </c>
      <c r="BF168" s="207">
        <f>IF(N168="znížená",J168,0)</f>
        <v>0</v>
      </c>
      <c r="BG168" s="207">
        <f>IF(N168="zákl. prenesená",J168,0)</f>
        <v>0</v>
      </c>
      <c r="BH168" s="207">
        <f>IF(N168="zníž. prenesená",J168,0)</f>
        <v>0</v>
      </c>
      <c r="BI168" s="207">
        <f>IF(N168="nulová",J168,0)</f>
        <v>0</v>
      </c>
      <c r="BJ168" s="15" t="s">
        <v>115</v>
      </c>
      <c r="BK168" s="207">
        <f>ROUND(I168*H168,2)</f>
        <v>0</v>
      </c>
      <c r="BL168" s="15" t="s">
        <v>218</v>
      </c>
      <c r="BM168" s="206" t="s">
        <v>632</v>
      </c>
    </row>
    <row r="169" s="2" customFormat="1" ht="33" customHeight="1">
      <c r="A169" s="34"/>
      <c r="B169" s="160"/>
      <c r="C169" s="194" t="s">
        <v>415</v>
      </c>
      <c r="D169" s="194" t="s">
        <v>203</v>
      </c>
      <c r="E169" s="195" t="s">
        <v>437</v>
      </c>
      <c r="F169" s="196" t="s">
        <v>738</v>
      </c>
      <c r="G169" s="197" t="s">
        <v>268</v>
      </c>
      <c r="H169" s="198">
        <v>202</v>
      </c>
      <c r="I169" s="199"/>
      <c r="J169" s="200">
        <f>ROUND(I169*H169,2)</f>
        <v>0</v>
      </c>
      <c r="K169" s="201"/>
      <c r="L169" s="35"/>
      <c r="M169" s="202" t="s">
        <v>1</v>
      </c>
      <c r="N169" s="203" t="s">
        <v>41</v>
      </c>
      <c r="O169" s="78"/>
      <c r="P169" s="204">
        <f>O169*H169</f>
        <v>0</v>
      </c>
      <c r="Q169" s="204">
        <v>0.00080000000000000004</v>
      </c>
      <c r="R169" s="204">
        <f>Q169*H169</f>
        <v>0.16160000000000002</v>
      </c>
      <c r="S169" s="204">
        <v>0</v>
      </c>
      <c r="T169" s="205">
        <f>S169*H169</f>
        <v>0</v>
      </c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R169" s="206" t="s">
        <v>218</v>
      </c>
      <c r="AT169" s="206" t="s">
        <v>203</v>
      </c>
      <c r="AU169" s="206" t="s">
        <v>115</v>
      </c>
      <c r="AY169" s="15" t="s">
        <v>202</v>
      </c>
      <c r="BE169" s="207">
        <f>IF(N169="základná",J169,0)</f>
        <v>0</v>
      </c>
      <c r="BF169" s="207">
        <f>IF(N169="znížená",J169,0)</f>
        <v>0</v>
      </c>
      <c r="BG169" s="207">
        <f>IF(N169="zákl. prenesená",J169,0)</f>
        <v>0</v>
      </c>
      <c r="BH169" s="207">
        <f>IF(N169="zníž. prenesená",J169,0)</f>
        <v>0</v>
      </c>
      <c r="BI169" s="207">
        <f>IF(N169="nulová",J169,0)</f>
        <v>0</v>
      </c>
      <c r="BJ169" s="15" t="s">
        <v>115</v>
      </c>
      <c r="BK169" s="207">
        <f>ROUND(I169*H169,2)</f>
        <v>0</v>
      </c>
      <c r="BL169" s="15" t="s">
        <v>218</v>
      </c>
      <c r="BM169" s="206" t="s">
        <v>906</v>
      </c>
    </row>
    <row r="170" s="2" customFormat="1" ht="33" customHeight="1">
      <c r="A170" s="34"/>
      <c r="B170" s="160"/>
      <c r="C170" s="194" t="s">
        <v>419</v>
      </c>
      <c r="D170" s="194" t="s">
        <v>203</v>
      </c>
      <c r="E170" s="195" t="s">
        <v>633</v>
      </c>
      <c r="F170" s="196" t="s">
        <v>634</v>
      </c>
      <c r="G170" s="197" t="s">
        <v>268</v>
      </c>
      <c r="H170" s="198">
        <v>752</v>
      </c>
      <c r="I170" s="199"/>
      <c r="J170" s="200">
        <f>ROUND(I170*H170,2)</f>
        <v>0</v>
      </c>
      <c r="K170" s="201"/>
      <c r="L170" s="35"/>
      <c r="M170" s="202" t="s">
        <v>1</v>
      </c>
      <c r="N170" s="203" t="s">
        <v>41</v>
      </c>
      <c r="O170" s="78"/>
      <c r="P170" s="204">
        <f>O170*H170</f>
        <v>0</v>
      </c>
      <c r="Q170" s="204">
        <v>0.00069999999999999999</v>
      </c>
      <c r="R170" s="204">
        <f>Q170*H170</f>
        <v>0.52639999999999998</v>
      </c>
      <c r="S170" s="204">
        <v>0</v>
      </c>
      <c r="T170" s="205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206" t="s">
        <v>218</v>
      </c>
      <c r="AT170" s="206" t="s">
        <v>203</v>
      </c>
      <c r="AU170" s="206" t="s">
        <v>115</v>
      </c>
      <c r="AY170" s="15" t="s">
        <v>202</v>
      </c>
      <c r="BE170" s="207">
        <f>IF(N170="základná",J170,0)</f>
        <v>0</v>
      </c>
      <c r="BF170" s="207">
        <f>IF(N170="znížená",J170,0)</f>
        <v>0</v>
      </c>
      <c r="BG170" s="207">
        <f>IF(N170="zákl. prenesená",J170,0)</f>
        <v>0</v>
      </c>
      <c r="BH170" s="207">
        <f>IF(N170="zníž. prenesená",J170,0)</f>
        <v>0</v>
      </c>
      <c r="BI170" s="207">
        <f>IF(N170="nulová",J170,0)</f>
        <v>0</v>
      </c>
      <c r="BJ170" s="15" t="s">
        <v>115</v>
      </c>
      <c r="BK170" s="207">
        <f>ROUND(I170*H170,2)</f>
        <v>0</v>
      </c>
      <c r="BL170" s="15" t="s">
        <v>218</v>
      </c>
      <c r="BM170" s="206" t="s">
        <v>635</v>
      </c>
    </row>
    <row r="171" s="2" customFormat="1" ht="33" customHeight="1">
      <c r="A171" s="34"/>
      <c r="B171" s="160"/>
      <c r="C171" s="194" t="s">
        <v>424</v>
      </c>
      <c r="D171" s="194" t="s">
        <v>203</v>
      </c>
      <c r="E171" s="195" t="s">
        <v>445</v>
      </c>
      <c r="F171" s="196" t="s">
        <v>636</v>
      </c>
      <c r="G171" s="197" t="s">
        <v>268</v>
      </c>
      <c r="H171" s="198">
        <v>376</v>
      </c>
      <c r="I171" s="199"/>
      <c r="J171" s="200">
        <f>ROUND(I171*H171,2)</f>
        <v>0</v>
      </c>
      <c r="K171" s="201"/>
      <c r="L171" s="35"/>
      <c r="M171" s="202" t="s">
        <v>1</v>
      </c>
      <c r="N171" s="203" t="s">
        <v>41</v>
      </c>
      <c r="O171" s="78"/>
      <c r="P171" s="204">
        <f>O171*H171</f>
        <v>0</v>
      </c>
      <c r="Q171" s="204">
        <v>0.10373</v>
      </c>
      <c r="R171" s="204">
        <f>Q171*H171</f>
        <v>39.002479999999998</v>
      </c>
      <c r="S171" s="204">
        <v>0</v>
      </c>
      <c r="T171" s="205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206" t="s">
        <v>218</v>
      </c>
      <c r="AT171" s="206" t="s">
        <v>203</v>
      </c>
      <c r="AU171" s="206" t="s">
        <v>115</v>
      </c>
      <c r="AY171" s="15" t="s">
        <v>202</v>
      </c>
      <c r="BE171" s="207">
        <f>IF(N171="základná",J171,0)</f>
        <v>0</v>
      </c>
      <c r="BF171" s="207">
        <f>IF(N171="znížená",J171,0)</f>
        <v>0</v>
      </c>
      <c r="BG171" s="207">
        <f>IF(N171="zákl. prenesená",J171,0)</f>
        <v>0</v>
      </c>
      <c r="BH171" s="207">
        <f>IF(N171="zníž. prenesená",J171,0)</f>
        <v>0</v>
      </c>
      <c r="BI171" s="207">
        <f>IF(N171="nulová",J171,0)</f>
        <v>0</v>
      </c>
      <c r="BJ171" s="15" t="s">
        <v>115</v>
      </c>
      <c r="BK171" s="207">
        <f>ROUND(I171*H171,2)</f>
        <v>0</v>
      </c>
      <c r="BL171" s="15" t="s">
        <v>218</v>
      </c>
      <c r="BM171" s="206" t="s">
        <v>637</v>
      </c>
    </row>
    <row r="172" s="2" customFormat="1" ht="37.8" customHeight="1">
      <c r="A172" s="34"/>
      <c r="B172" s="160"/>
      <c r="C172" s="194" t="s">
        <v>428</v>
      </c>
      <c r="D172" s="194" t="s">
        <v>203</v>
      </c>
      <c r="E172" s="195" t="s">
        <v>449</v>
      </c>
      <c r="F172" s="196" t="s">
        <v>450</v>
      </c>
      <c r="G172" s="197" t="s">
        <v>268</v>
      </c>
      <c r="H172" s="198">
        <v>376</v>
      </c>
      <c r="I172" s="199"/>
      <c r="J172" s="200">
        <f>ROUND(I172*H172,2)</f>
        <v>0</v>
      </c>
      <c r="K172" s="201"/>
      <c r="L172" s="35"/>
      <c r="M172" s="202" t="s">
        <v>1</v>
      </c>
      <c r="N172" s="203" t="s">
        <v>41</v>
      </c>
      <c r="O172" s="78"/>
      <c r="P172" s="204">
        <f>O172*H172</f>
        <v>0</v>
      </c>
      <c r="Q172" s="204">
        <v>0.15559000000000001</v>
      </c>
      <c r="R172" s="204">
        <f>Q172*H172</f>
        <v>58.501840000000001</v>
      </c>
      <c r="S172" s="204">
        <v>0</v>
      </c>
      <c r="T172" s="205">
        <f>S172*H172</f>
        <v>0</v>
      </c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R172" s="206" t="s">
        <v>218</v>
      </c>
      <c r="AT172" s="206" t="s">
        <v>203</v>
      </c>
      <c r="AU172" s="206" t="s">
        <v>115</v>
      </c>
      <c r="AY172" s="15" t="s">
        <v>202</v>
      </c>
      <c r="BE172" s="207">
        <f>IF(N172="základná",J172,0)</f>
        <v>0</v>
      </c>
      <c r="BF172" s="207">
        <f>IF(N172="znížená",J172,0)</f>
        <v>0</v>
      </c>
      <c r="BG172" s="207">
        <f>IF(N172="zákl. prenesená",J172,0)</f>
        <v>0</v>
      </c>
      <c r="BH172" s="207">
        <f>IF(N172="zníž. prenesená",J172,0)</f>
        <v>0</v>
      </c>
      <c r="BI172" s="207">
        <f>IF(N172="nulová",J172,0)</f>
        <v>0</v>
      </c>
      <c r="BJ172" s="15" t="s">
        <v>115</v>
      </c>
      <c r="BK172" s="207">
        <f>ROUND(I172*H172,2)</f>
        <v>0</v>
      </c>
      <c r="BL172" s="15" t="s">
        <v>218</v>
      </c>
      <c r="BM172" s="206" t="s">
        <v>638</v>
      </c>
    </row>
    <row r="173" s="2" customFormat="1" ht="33" customHeight="1">
      <c r="A173" s="34"/>
      <c r="B173" s="160"/>
      <c r="C173" s="194" t="s">
        <v>432</v>
      </c>
      <c r="D173" s="194" t="s">
        <v>203</v>
      </c>
      <c r="E173" s="195" t="s">
        <v>453</v>
      </c>
      <c r="F173" s="196" t="s">
        <v>639</v>
      </c>
      <c r="G173" s="197" t="s">
        <v>268</v>
      </c>
      <c r="H173" s="198">
        <v>202</v>
      </c>
      <c r="I173" s="199"/>
      <c r="J173" s="200">
        <f>ROUND(I173*H173,2)</f>
        <v>0</v>
      </c>
      <c r="K173" s="201"/>
      <c r="L173" s="35"/>
      <c r="M173" s="202" t="s">
        <v>1</v>
      </c>
      <c r="N173" s="203" t="s">
        <v>41</v>
      </c>
      <c r="O173" s="78"/>
      <c r="P173" s="204">
        <f>O173*H173</f>
        <v>0</v>
      </c>
      <c r="Q173" s="204">
        <v>0.18151999999999999</v>
      </c>
      <c r="R173" s="204">
        <f>Q173*H173</f>
        <v>36.66704</v>
      </c>
      <c r="S173" s="204">
        <v>0</v>
      </c>
      <c r="T173" s="205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206" t="s">
        <v>218</v>
      </c>
      <c r="AT173" s="206" t="s">
        <v>203</v>
      </c>
      <c r="AU173" s="206" t="s">
        <v>115</v>
      </c>
      <c r="AY173" s="15" t="s">
        <v>202</v>
      </c>
      <c r="BE173" s="207">
        <f>IF(N173="základná",J173,0)</f>
        <v>0</v>
      </c>
      <c r="BF173" s="207">
        <f>IF(N173="znížená",J173,0)</f>
        <v>0</v>
      </c>
      <c r="BG173" s="207">
        <f>IF(N173="zákl. prenesená",J173,0)</f>
        <v>0</v>
      </c>
      <c r="BH173" s="207">
        <f>IF(N173="zníž. prenesená",J173,0)</f>
        <v>0</v>
      </c>
      <c r="BI173" s="207">
        <f>IF(N173="nulová",J173,0)</f>
        <v>0</v>
      </c>
      <c r="BJ173" s="15" t="s">
        <v>115</v>
      </c>
      <c r="BK173" s="207">
        <f>ROUND(I173*H173,2)</f>
        <v>0</v>
      </c>
      <c r="BL173" s="15" t="s">
        <v>218</v>
      </c>
      <c r="BM173" s="206" t="s">
        <v>640</v>
      </c>
    </row>
    <row r="174" s="11" customFormat="1" ht="22.8" customHeight="1">
      <c r="A174" s="11"/>
      <c r="B174" s="183"/>
      <c r="C174" s="11"/>
      <c r="D174" s="184" t="s">
        <v>74</v>
      </c>
      <c r="E174" s="217" t="s">
        <v>241</v>
      </c>
      <c r="F174" s="217" t="s">
        <v>456</v>
      </c>
      <c r="G174" s="11"/>
      <c r="H174" s="11"/>
      <c r="I174" s="186"/>
      <c r="J174" s="218">
        <f>BK174</f>
        <v>0</v>
      </c>
      <c r="K174" s="11"/>
      <c r="L174" s="183"/>
      <c r="M174" s="188"/>
      <c r="N174" s="189"/>
      <c r="O174" s="189"/>
      <c r="P174" s="190">
        <f>SUM(P175:P176)</f>
        <v>0</v>
      </c>
      <c r="Q174" s="189"/>
      <c r="R174" s="190">
        <f>SUM(R175:R176)</f>
        <v>2.4714</v>
      </c>
      <c r="S174" s="189"/>
      <c r="T174" s="191">
        <f>SUM(T175:T176)</f>
        <v>0</v>
      </c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R174" s="184" t="s">
        <v>83</v>
      </c>
      <c r="AT174" s="192" t="s">
        <v>74</v>
      </c>
      <c r="AU174" s="192" t="s">
        <v>83</v>
      </c>
      <c r="AY174" s="184" t="s">
        <v>202</v>
      </c>
      <c r="BK174" s="193">
        <f>SUM(BK175:BK176)</f>
        <v>0</v>
      </c>
    </row>
    <row r="175" s="2" customFormat="1" ht="24.15" customHeight="1">
      <c r="A175" s="34"/>
      <c r="B175" s="160"/>
      <c r="C175" s="194" t="s">
        <v>436</v>
      </c>
      <c r="D175" s="194" t="s">
        <v>203</v>
      </c>
      <c r="E175" s="195" t="s">
        <v>644</v>
      </c>
      <c r="F175" s="196" t="s">
        <v>645</v>
      </c>
      <c r="G175" s="197" t="s">
        <v>240</v>
      </c>
      <c r="H175" s="198">
        <v>3</v>
      </c>
      <c r="I175" s="199"/>
      <c r="J175" s="200">
        <f>ROUND(I175*H175,2)</f>
        <v>0</v>
      </c>
      <c r="K175" s="201"/>
      <c r="L175" s="35"/>
      <c r="M175" s="202" t="s">
        <v>1</v>
      </c>
      <c r="N175" s="203" t="s">
        <v>41</v>
      </c>
      <c r="O175" s="78"/>
      <c r="P175" s="204">
        <f>O175*H175</f>
        <v>0</v>
      </c>
      <c r="Q175" s="204">
        <v>0.41325000000000001</v>
      </c>
      <c r="R175" s="204">
        <f>Q175*H175</f>
        <v>1.2397499999999999</v>
      </c>
      <c r="S175" s="204">
        <v>0</v>
      </c>
      <c r="T175" s="205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206" t="s">
        <v>218</v>
      </c>
      <c r="AT175" s="206" t="s">
        <v>203</v>
      </c>
      <c r="AU175" s="206" t="s">
        <v>115</v>
      </c>
      <c r="AY175" s="15" t="s">
        <v>202</v>
      </c>
      <c r="BE175" s="207">
        <f>IF(N175="základná",J175,0)</f>
        <v>0</v>
      </c>
      <c r="BF175" s="207">
        <f>IF(N175="znížená",J175,0)</f>
        <v>0</v>
      </c>
      <c r="BG175" s="207">
        <f>IF(N175="zákl. prenesená",J175,0)</f>
        <v>0</v>
      </c>
      <c r="BH175" s="207">
        <f>IF(N175="zníž. prenesená",J175,0)</f>
        <v>0</v>
      </c>
      <c r="BI175" s="207">
        <f>IF(N175="nulová",J175,0)</f>
        <v>0</v>
      </c>
      <c r="BJ175" s="15" t="s">
        <v>115</v>
      </c>
      <c r="BK175" s="207">
        <f>ROUND(I175*H175,2)</f>
        <v>0</v>
      </c>
      <c r="BL175" s="15" t="s">
        <v>218</v>
      </c>
      <c r="BM175" s="206" t="s">
        <v>646</v>
      </c>
    </row>
    <row r="176" s="2" customFormat="1" ht="24.15" customHeight="1">
      <c r="A176" s="34"/>
      <c r="B176" s="160"/>
      <c r="C176" s="194" t="s">
        <v>440</v>
      </c>
      <c r="D176" s="194" t="s">
        <v>203</v>
      </c>
      <c r="E176" s="195" t="s">
        <v>647</v>
      </c>
      <c r="F176" s="196" t="s">
        <v>648</v>
      </c>
      <c r="G176" s="197" t="s">
        <v>240</v>
      </c>
      <c r="H176" s="198">
        <v>3</v>
      </c>
      <c r="I176" s="199"/>
      <c r="J176" s="200">
        <f>ROUND(I176*H176,2)</f>
        <v>0</v>
      </c>
      <c r="K176" s="201"/>
      <c r="L176" s="35"/>
      <c r="M176" s="202" t="s">
        <v>1</v>
      </c>
      <c r="N176" s="203" t="s">
        <v>41</v>
      </c>
      <c r="O176" s="78"/>
      <c r="P176" s="204">
        <f>O176*H176</f>
        <v>0</v>
      </c>
      <c r="Q176" s="204">
        <v>0.41055000000000003</v>
      </c>
      <c r="R176" s="204">
        <f>Q176*H176</f>
        <v>1.2316500000000001</v>
      </c>
      <c r="S176" s="204">
        <v>0</v>
      </c>
      <c r="T176" s="205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206" t="s">
        <v>218</v>
      </c>
      <c r="AT176" s="206" t="s">
        <v>203</v>
      </c>
      <c r="AU176" s="206" t="s">
        <v>115</v>
      </c>
      <c r="AY176" s="15" t="s">
        <v>202</v>
      </c>
      <c r="BE176" s="207">
        <f>IF(N176="základná",J176,0)</f>
        <v>0</v>
      </c>
      <c r="BF176" s="207">
        <f>IF(N176="znížená",J176,0)</f>
        <v>0</v>
      </c>
      <c r="BG176" s="207">
        <f>IF(N176="zákl. prenesená",J176,0)</f>
        <v>0</v>
      </c>
      <c r="BH176" s="207">
        <f>IF(N176="zníž. prenesená",J176,0)</f>
        <v>0</v>
      </c>
      <c r="BI176" s="207">
        <f>IF(N176="nulová",J176,0)</f>
        <v>0</v>
      </c>
      <c r="BJ176" s="15" t="s">
        <v>115</v>
      </c>
      <c r="BK176" s="207">
        <f>ROUND(I176*H176,2)</f>
        <v>0</v>
      </c>
      <c r="BL176" s="15" t="s">
        <v>218</v>
      </c>
      <c r="BM176" s="206" t="s">
        <v>649</v>
      </c>
    </row>
    <row r="177" s="11" customFormat="1" ht="22.8" customHeight="1">
      <c r="A177" s="11"/>
      <c r="B177" s="183"/>
      <c r="C177" s="11"/>
      <c r="D177" s="184" t="s">
        <v>74</v>
      </c>
      <c r="E177" s="217" t="s">
        <v>260</v>
      </c>
      <c r="F177" s="217" t="s">
        <v>261</v>
      </c>
      <c r="G177" s="11"/>
      <c r="H177" s="11"/>
      <c r="I177" s="186"/>
      <c r="J177" s="218">
        <f>BK177</f>
        <v>0</v>
      </c>
      <c r="K177" s="11"/>
      <c r="L177" s="183"/>
      <c r="M177" s="188"/>
      <c r="N177" s="189"/>
      <c r="O177" s="189"/>
      <c r="P177" s="190">
        <f>SUM(P178:P191)</f>
        <v>0</v>
      </c>
      <c r="Q177" s="189"/>
      <c r="R177" s="190">
        <f>SUM(R178:R191)</f>
        <v>27.175412999999999</v>
      </c>
      <c r="S177" s="189"/>
      <c r="T177" s="191">
        <f>SUM(T178:T191)</f>
        <v>4.7080000000000002</v>
      </c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R177" s="184" t="s">
        <v>83</v>
      </c>
      <c r="AT177" s="192" t="s">
        <v>74</v>
      </c>
      <c r="AU177" s="192" t="s">
        <v>83</v>
      </c>
      <c r="AY177" s="184" t="s">
        <v>202</v>
      </c>
      <c r="BK177" s="193">
        <f>SUM(BK178:BK191)</f>
        <v>0</v>
      </c>
    </row>
    <row r="178" s="2" customFormat="1" ht="24.15" customHeight="1">
      <c r="A178" s="34"/>
      <c r="B178" s="160"/>
      <c r="C178" s="194" t="s">
        <v>444</v>
      </c>
      <c r="D178" s="194" t="s">
        <v>203</v>
      </c>
      <c r="E178" s="195" t="s">
        <v>650</v>
      </c>
      <c r="F178" s="196" t="s">
        <v>651</v>
      </c>
      <c r="G178" s="197" t="s">
        <v>272</v>
      </c>
      <c r="H178" s="198">
        <v>72</v>
      </c>
      <c r="I178" s="199"/>
      <c r="J178" s="200">
        <f>ROUND(I178*H178,2)</f>
        <v>0</v>
      </c>
      <c r="K178" s="201"/>
      <c r="L178" s="35"/>
      <c r="M178" s="202" t="s">
        <v>1</v>
      </c>
      <c r="N178" s="203" t="s">
        <v>41</v>
      </c>
      <c r="O178" s="78"/>
      <c r="P178" s="204">
        <f>O178*H178</f>
        <v>0</v>
      </c>
      <c r="Q178" s="204">
        <v>0</v>
      </c>
      <c r="R178" s="204">
        <f>Q178*H178</f>
        <v>0</v>
      </c>
      <c r="S178" s="204">
        <v>0</v>
      </c>
      <c r="T178" s="205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206" t="s">
        <v>218</v>
      </c>
      <c r="AT178" s="206" t="s">
        <v>203</v>
      </c>
      <c r="AU178" s="206" t="s">
        <v>115</v>
      </c>
      <c r="AY178" s="15" t="s">
        <v>202</v>
      </c>
      <c r="BE178" s="207">
        <f>IF(N178="základná",J178,0)</f>
        <v>0</v>
      </c>
      <c r="BF178" s="207">
        <f>IF(N178="znížená",J178,0)</f>
        <v>0</v>
      </c>
      <c r="BG178" s="207">
        <f>IF(N178="zákl. prenesená",J178,0)</f>
        <v>0</v>
      </c>
      <c r="BH178" s="207">
        <f>IF(N178="zníž. prenesená",J178,0)</f>
        <v>0</v>
      </c>
      <c r="BI178" s="207">
        <f>IF(N178="nulová",J178,0)</f>
        <v>0</v>
      </c>
      <c r="BJ178" s="15" t="s">
        <v>115</v>
      </c>
      <c r="BK178" s="207">
        <f>ROUND(I178*H178,2)</f>
        <v>0</v>
      </c>
      <c r="BL178" s="15" t="s">
        <v>218</v>
      </c>
      <c r="BM178" s="206" t="s">
        <v>652</v>
      </c>
    </row>
    <row r="179" s="2" customFormat="1" ht="16.5" customHeight="1">
      <c r="A179" s="34"/>
      <c r="B179" s="160"/>
      <c r="C179" s="219" t="s">
        <v>448</v>
      </c>
      <c r="D179" s="219" t="s">
        <v>237</v>
      </c>
      <c r="E179" s="220" t="s">
        <v>653</v>
      </c>
      <c r="F179" s="221" t="s">
        <v>654</v>
      </c>
      <c r="G179" s="222" t="s">
        <v>240</v>
      </c>
      <c r="H179" s="223">
        <v>72.719999999999999</v>
      </c>
      <c r="I179" s="224"/>
      <c r="J179" s="225">
        <f>ROUND(I179*H179,2)</f>
        <v>0</v>
      </c>
      <c r="K179" s="226"/>
      <c r="L179" s="227"/>
      <c r="M179" s="228" t="s">
        <v>1</v>
      </c>
      <c r="N179" s="229" t="s">
        <v>41</v>
      </c>
      <c r="O179" s="78"/>
      <c r="P179" s="204">
        <f>O179*H179</f>
        <v>0</v>
      </c>
      <c r="Q179" s="204">
        <v>0.097000000000000003</v>
      </c>
      <c r="R179" s="204">
        <f>Q179*H179</f>
        <v>7.0538400000000001</v>
      </c>
      <c r="S179" s="204">
        <v>0</v>
      </c>
      <c r="T179" s="205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206" t="s">
        <v>241</v>
      </c>
      <c r="AT179" s="206" t="s">
        <v>237</v>
      </c>
      <c r="AU179" s="206" t="s">
        <v>115</v>
      </c>
      <c r="AY179" s="15" t="s">
        <v>202</v>
      </c>
      <c r="BE179" s="207">
        <f>IF(N179="základná",J179,0)</f>
        <v>0</v>
      </c>
      <c r="BF179" s="207">
        <f>IF(N179="znížená",J179,0)</f>
        <v>0</v>
      </c>
      <c r="BG179" s="207">
        <f>IF(N179="zákl. prenesená",J179,0)</f>
        <v>0</v>
      </c>
      <c r="BH179" s="207">
        <f>IF(N179="zníž. prenesená",J179,0)</f>
        <v>0</v>
      </c>
      <c r="BI179" s="207">
        <f>IF(N179="nulová",J179,0)</f>
        <v>0</v>
      </c>
      <c r="BJ179" s="15" t="s">
        <v>115</v>
      </c>
      <c r="BK179" s="207">
        <f>ROUND(I179*H179,2)</f>
        <v>0</v>
      </c>
      <c r="BL179" s="15" t="s">
        <v>218</v>
      </c>
      <c r="BM179" s="206" t="s">
        <v>655</v>
      </c>
    </row>
    <row r="180" s="2" customFormat="1" ht="37.8" customHeight="1">
      <c r="A180" s="34"/>
      <c r="B180" s="160"/>
      <c r="C180" s="194" t="s">
        <v>452</v>
      </c>
      <c r="D180" s="194" t="s">
        <v>203</v>
      </c>
      <c r="E180" s="195" t="s">
        <v>490</v>
      </c>
      <c r="F180" s="196" t="s">
        <v>491</v>
      </c>
      <c r="G180" s="197" t="s">
        <v>272</v>
      </c>
      <c r="H180" s="198">
        <v>15</v>
      </c>
      <c r="I180" s="199"/>
      <c r="J180" s="200">
        <f>ROUND(I180*H180,2)</f>
        <v>0</v>
      </c>
      <c r="K180" s="201"/>
      <c r="L180" s="35"/>
      <c r="M180" s="202" t="s">
        <v>1</v>
      </c>
      <c r="N180" s="203" t="s">
        <v>41</v>
      </c>
      <c r="O180" s="78"/>
      <c r="P180" s="204">
        <f>O180*H180</f>
        <v>0</v>
      </c>
      <c r="Q180" s="204">
        <v>0.099250000000000005</v>
      </c>
      <c r="R180" s="204">
        <f>Q180*H180</f>
        <v>1.48875</v>
      </c>
      <c r="S180" s="204">
        <v>0</v>
      </c>
      <c r="T180" s="205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206" t="s">
        <v>218</v>
      </c>
      <c r="AT180" s="206" t="s">
        <v>203</v>
      </c>
      <c r="AU180" s="206" t="s">
        <v>115</v>
      </c>
      <c r="AY180" s="15" t="s">
        <v>202</v>
      </c>
      <c r="BE180" s="207">
        <f>IF(N180="základná",J180,0)</f>
        <v>0</v>
      </c>
      <c r="BF180" s="207">
        <f>IF(N180="znížená",J180,0)</f>
        <v>0</v>
      </c>
      <c r="BG180" s="207">
        <f>IF(N180="zákl. prenesená",J180,0)</f>
        <v>0</v>
      </c>
      <c r="BH180" s="207">
        <f>IF(N180="zníž. prenesená",J180,0)</f>
        <v>0</v>
      </c>
      <c r="BI180" s="207">
        <f>IF(N180="nulová",J180,0)</f>
        <v>0</v>
      </c>
      <c r="BJ180" s="15" t="s">
        <v>115</v>
      </c>
      <c r="BK180" s="207">
        <f>ROUND(I180*H180,2)</f>
        <v>0</v>
      </c>
      <c r="BL180" s="15" t="s">
        <v>218</v>
      </c>
      <c r="BM180" s="206" t="s">
        <v>907</v>
      </c>
    </row>
    <row r="181" s="2" customFormat="1" ht="24.15" customHeight="1">
      <c r="A181" s="34"/>
      <c r="B181" s="160"/>
      <c r="C181" s="194" t="s">
        <v>457</v>
      </c>
      <c r="D181" s="194" t="s">
        <v>203</v>
      </c>
      <c r="E181" s="195" t="s">
        <v>662</v>
      </c>
      <c r="F181" s="196" t="s">
        <v>663</v>
      </c>
      <c r="G181" s="197" t="s">
        <v>362</v>
      </c>
      <c r="H181" s="198">
        <v>6.9299999999999997</v>
      </c>
      <c r="I181" s="199"/>
      <c r="J181" s="200">
        <f>ROUND(I181*H181,2)</f>
        <v>0</v>
      </c>
      <c r="K181" s="201"/>
      <c r="L181" s="35"/>
      <c r="M181" s="202" t="s">
        <v>1</v>
      </c>
      <c r="N181" s="203" t="s">
        <v>41</v>
      </c>
      <c r="O181" s="78"/>
      <c r="P181" s="204">
        <f>O181*H181</f>
        <v>0</v>
      </c>
      <c r="Q181" s="204">
        <v>2.2321</v>
      </c>
      <c r="R181" s="204">
        <f>Q181*H181</f>
        <v>15.468452999999999</v>
      </c>
      <c r="S181" s="204">
        <v>0</v>
      </c>
      <c r="T181" s="205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206" t="s">
        <v>218</v>
      </c>
      <c r="AT181" s="206" t="s">
        <v>203</v>
      </c>
      <c r="AU181" s="206" t="s">
        <v>115</v>
      </c>
      <c r="AY181" s="15" t="s">
        <v>202</v>
      </c>
      <c r="BE181" s="207">
        <f>IF(N181="základná",J181,0)</f>
        <v>0</v>
      </c>
      <c r="BF181" s="207">
        <f>IF(N181="znížená",J181,0)</f>
        <v>0</v>
      </c>
      <c r="BG181" s="207">
        <f>IF(N181="zákl. prenesená",J181,0)</f>
        <v>0</v>
      </c>
      <c r="BH181" s="207">
        <f>IF(N181="zníž. prenesená",J181,0)</f>
        <v>0</v>
      </c>
      <c r="BI181" s="207">
        <f>IF(N181="nulová",J181,0)</f>
        <v>0</v>
      </c>
      <c r="BJ181" s="15" t="s">
        <v>115</v>
      </c>
      <c r="BK181" s="207">
        <f>ROUND(I181*H181,2)</f>
        <v>0</v>
      </c>
      <c r="BL181" s="15" t="s">
        <v>218</v>
      </c>
      <c r="BM181" s="206" t="s">
        <v>664</v>
      </c>
    </row>
    <row r="182" s="2" customFormat="1" ht="24.15" customHeight="1">
      <c r="A182" s="34"/>
      <c r="B182" s="160"/>
      <c r="C182" s="194" t="s">
        <v>461</v>
      </c>
      <c r="D182" s="194" t="s">
        <v>203</v>
      </c>
      <c r="E182" s="195" t="s">
        <v>665</v>
      </c>
      <c r="F182" s="196" t="s">
        <v>666</v>
      </c>
      <c r="G182" s="197" t="s">
        <v>272</v>
      </c>
      <c r="H182" s="198">
        <v>91</v>
      </c>
      <c r="I182" s="199"/>
      <c r="J182" s="200">
        <f>ROUND(I182*H182,2)</f>
        <v>0</v>
      </c>
      <c r="K182" s="201"/>
      <c r="L182" s="35"/>
      <c r="M182" s="202" t="s">
        <v>1</v>
      </c>
      <c r="N182" s="203" t="s">
        <v>41</v>
      </c>
      <c r="O182" s="78"/>
      <c r="P182" s="204">
        <f>O182*H182</f>
        <v>0</v>
      </c>
      <c r="Q182" s="204">
        <v>6.9999999999999994E-05</v>
      </c>
      <c r="R182" s="204">
        <f>Q182*H182</f>
        <v>0.0063699999999999998</v>
      </c>
      <c r="S182" s="204">
        <v>0</v>
      </c>
      <c r="T182" s="205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206" t="s">
        <v>218</v>
      </c>
      <c r="AT182" s="206" t="s">
        <v>203</v>
      </c>
      <c r="AU182" s="206" t="s">
        <v>115</v>
      </c>
      <c r="AY182" s="15" t="s">
        <v>202</v>
      </c>
      <c r="BE182" s="207">
        <f>IF(N182="základná",J182,0)</f>
        <v>0</v>
      </c>
      <c r="BF182" s="207">
        <f>IF(N182="znížená",J182,0)</f>
        <v>0</v>
      </c>
      <c r="BG182" s="207">
        <f>IF(N182="zákl. prenesená",J182,0)</f>
        <v>0</v>
      </c>
      <c r="BH182" s="207">
        <f>IF(N182="zníž. prenesená",J182,0)</f>
        <v>0</v>
      </c>
      <c r="BI182" s="207">
        <f>IF(N182="nulová",J182,0)</f>
        <v>0</v>
      </c>
      <c r="BJ182" s="15" t="s">
        <v>115</v>
      </c>
      <c r="BK182" s="207">
        <f>ROUND(I182*H182,2)</f>
        <v>0</v>
      </c>
      <c r="BL182" s="15" t="s">
        <v>218</v>
      </c>
      <c r="BM182" s="206" t="s">
        <v>667</v>
      </c>
    </row>
    <row r="183" s="2" customFormat="1" ht="16.5" customHeight="1">
      <c r="A183" s="34"/>
      <c r="B183" s="160"/>
      <c r="C183" s="219" t="s">
        <v>465</v>
      </c>
      <c r="D183" s="219" t="s">
        <v>237</v>
      </c>
      <c r="E183" s="220" t="s">
        <v>668</v>
      </c>
      <c r="F183" s="221" t="s">
        <v>669</v>
      </c>
      <c r="G183" s="222" t="s">
        <v>384</v>
      </c>
      <c r="H183" s="223">
        <v>0.68799999999999994</v>
      </c>
      <c r="I183" s="224"/>
      <c r="J183" s="225">
        <f>ROUND(I183*H183,2)</f>
        <v>0</v>
      </c>
      <c r="K183" s="226"/>
      <c r="L183" s="227"/>
      <c r="M183" s="228" t="s">
        <v>1</v>
      </c>
      <c r="N183" s="229" t="s">
        <v>41</v>
      </c>
      <c r="O183" s="78"/>
      <c r="P183" s="204">
        <f>O183*H183</f>
        <v>0</v>
      </c>
      <c r="Q183" s="204">
        <v>1</v>
      </c>
      <c r="R183" s="204">
        <f>Q183*H183</f>
        <v>0.68799999999999994</v>
      </c>
      <c r="S183" s="204">
        <v>0</v>
      </c>
      <c r="T183" s="205">
        <f>S183*H183</f>
        <v>0</v>
      </c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R183" s="206" t="s">
        <v>241</v>
      </c>
      <c r="AT183" s="206" t="s">
        <v>237</v>
      </c>
      <c r="AU183" s="206" t="s">
        <v>115</v>
      </c>
      <c r="AY183" s="15" t="s">
        <v>202</v>
      </c>
      <c r="BE183" s="207">
        <f>IF(N183="základná",J183,0)</f>
        <v>0</v>
      </c>
      <c r="BF183" s="207">
        <f>IF(N183="znížená",J183,0)</f>
        <v>0</v>
      </c>
      <c r="BG183" s="207">
        <f>IF(N183="zákl. prenesená",J183,0)</f>
        <v>0</v>
      </c>
      <c r="BH183" s="207">
        <f>IF(N183="zníž. prenesená",J183,0)</f>
        <v>0</v>
      </c>
      <c r="BI183" s="207">
        <f>IF(N183="nulová",J183,0)</f>
        <v>0</v>
      </c>
      <c r="BJ183" s="15" t="s">
        <v>115</v>
      </c>
      <c r="BK183" s="207">
        <f>ROUND(I183*H183,2)</f>
        <v>0</v>
      </c>
      <c r="BL183" s="15" t="s">
        <v>218</v>
      </c>
      <c r="BM183" s="206" t="s">
        <v>670</v>
      </c>
    </row>
    <row r="184" s="2" customFormat="1" ht="37.8" customHeight="1">
      <c r="A184" s="34"/>
      <c r="B184" s="160"/>
      <c r="C184" s="194" t="s">
        <v>469</v>
      </c>
      <c r="D184" s="194" t="s">
        <v>203</v>
      </c>
      <c r="E184" s="195" t="s">
        <v>510</v>
      </c>
      <c r="F184" s="196" t="s">
        <v>671</v>
      </c>
      <c r="G184" s="197" t="s">
        <v>240</v>
      </c>
      <c r="H184" s="198">
        <v>1</v>
      </c>
      <c r="I184" s="199"/>
      <c r="J184" s="200">
        <f>ROUND(I184*H184,2)</f>
        <v>0</v>
      </c>
      <c r="K184" s="201"/>
      <c r="L184" s="35"/>
      <c r="M184" s="202" t="s">
        <v>1</v>
      </c>
      <c r="N184" s="203" t="s">
        <v>41</v>
      </c>
      <c r="O184" s="78"/>
      <c r="P184" s="204">
        <f>O184*H184</f>
        <v>0</v>
      </c>
      <c r="Q184" s="204">
        <v>1</v>
      </c>
      <c r="R184" s="204">
        <f>Q184*H184</f>
        <v>1</v>
      </c>
      <c r="S184" s="204">
        <v>2.4470000000000001</v>
      </c>
      <c r="T184" s="205">
        <f>S184*H184</f>
        <v>2.4470000000000001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206" t="s">
        <v>218</v>
      </c>
      <c r="AT184" s="206" t="s">
        <v>203</v>
      </c>
      <c r="AU184" s="206" t="s">
        <v>115</v>
      </c>
      <c r="AY184" s="15" t="s">
        <v>202</v>
      </c>
      <c r="BE184" s="207">
        <f>IF(N184="základná",J184,0)</f>
        <v>0</v>
      </c>
      <c r="BF184" s="207">
        <f>IF(N184="znížená",J184,0)</f>
        <v>0</v>
      </c>
      <c r="BG184" s="207">
        <f>IF(N184="zákl. prenesená",J184,0)</f>
        <v>0</v>
      </c>
      <c r="BH184" s="207">
        <f>IF(N184="zníž. prenesená",J184,0)</f>
        <v>0</v>
      </c>
      <c r="BI184" s="207">
        <f>IF(N184="nulová",J184,0)</f>
        <v>0</v>
      </c>
      <c r="BJ184" s="15" t="s">
        <v>115</v>
      </c>
      <c r="BK184" s="207">
        <f>ROUND(I184*H184,2)</f>
        <v>0</v>
      </c>
      <c r="BL184" s="15" t="s">
        <v>218</v>
      </c>
      <c r="BM184" s="206" t="s">
        <v>672</v>
      </c>
    </row>
    <row r="185" s="2" customFormat="1" ht="33" customHeight="1">
      <c r="A185" s="34"/>
      <c r="B185" s="160"/>
      <c r="C185" s="194" t="s">
        <v>473</v>
      </c>
      <c r="D185" s="194" t="s">
        <v>203</v>
      </c>
      <c r="E185" s="195" t="s">
        <v>766</v>
      </c>
      <c r="F185" s="196" t="s">
        <v>767</v>
      </c>
      <c r="G185" s="197" t="s">
        <v>240</v>
      </c>
      <c r="H185" s="198">
        <v>1</v>
      </c>
      <c r="I185" s="199"/>
      <c r="J185" s="200">
        <f>ROUND(I185*H185,2)</f>
        <v>0</v>
      </c>
      <c r="K185" s="201"/>
      <c r="L185" s="35"/>
      <c r="M185" s="202" t="s">
        <v>1</v>
      </c>
      <c r="N185" s="203" t="s">
        <v>41</v>
      </c>
      <c r="O185" s="78"/>
      <c r="P185" s="204">
        <f>O185*H185</f>
        <v>0</v>
      </c>
      <c r="Q185" s="204">
        <v>0</v>
      </c>
      <c r="R185" s="204">
        <f>Q185*H185</f>
        <v>0</v>
      </c>
      <c r="S185" s="204">
        <v>0.441</v>
      </c>
      <c r="T185" s="205">
        <f>S185*H185</f>
        <v>0.441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206" t="s">
        <v>218</v>
      </c>
      <c r="AT185" s="206" t="s">
        <v>203</v>
      </c>
      <c r="AU185" s="206" t="s">
        <v>115</v>
      </c>
      <c r="AY185" s="15" t="s">
        <v>202</v>
      </c>
      <c r="BE185" s="207">
        <f>IF(N185="základná",J185,0)</f>
        <v>0</v>
      </c>
      <c r="BF185" s="207">
        <f>IF(N185="znížená",J185,0)</f>
        <v>0</v>
      </c>
      <c r="BG185" s="207">
        <f>IF(N185="zákl. prenesená",J185,0)</f>
        <v>0</v>
      </c>
      <c r="BH185" s="207">
        <f>IF(N185="zníž. prenesená",J185,0)</f>
        <v>0</v>
      </c>
      <c r="BI185" s="207">
        <f>IF(N185="nulová",J185,0)</f>
        <v>0</v>
      </c>
      <c r="BJ185" s="15" t="s">
        <v>115</v>
      </c>
      <c r="BK185" s="207">
        <f>ROUND(I185*H185,2)</f>
        <v>0</v>
      </c>
      <c r="BL185" s="15" t="s">
        <v>218</v>
      </c>
      <c r="BM185" s="206" t="s">
        <v>908</v>
      </c>
    </row>
    <row r="186" s="2" customFormat="1" ht="24.15" customHeight="1">
      <c r="A186" s="34"/>
      <c r="B186" s="160"/>
      <c r="C186" s="194" t="s">
        <v>477</v>
      </c>
      <c r="D186" s="194" t="s">
        <v>203</v>
      </c>
      <c r="E186" s="195" t="s">
        <v>769</v>
      </c>
      <c r="F186" s="196" t="s">
        <v>909</v>
      </c>
      <c r="G186" s="197" t="s">
        <v>272</v>
      </c>
      <c r="H186" s="198">
        <v>52</v>
      </c>
      <c r="I186" s="199"/>
      <c r="J186" s="200">
        <f>ROUND(I186*H186,2)</f>
        <v>0</v>
      </c>
      <c r="K186" s="201"/>
      <c r="L186" s="35"/>
      <c r="M186" s="202" t="s">
        <v>1</v>
      </c>
      <c r="N186" s="203" t="s">
        <v>41</v>
      </c>
      <c r="O186" s="78"/>
      <c r="P186" s="204">
        <f>O186*H186</f>
        <v>0</v>
      </c>
      <c r="Q186" s="204">
        <v>0</v>
      </c>
      <c r="R186" s="204">
        <f>Q186*H186</f>
        <v>0</v>
      </c>
      <c r="S186" s="204">
        <v>0.035000000000000003</v>
      </c>
      <c r="T186" s="205">
        <f>S186*H186</f>
        <v>1.8200000000000003</v>
      </c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R186" s="206" t="s">
        <v>218</v>
      </c>
      <c r="AT186" s="206" t="s">
        <v>203</v>
      </c>
      <c r="AU186" s="206" t="s">
        <v>115</v>
      </c>
      <c r="AY186" s="15" t="s">
        <v>202</v>
      </c>
      <c r="BE186" s="207">
        <f>IF(N186="základná",J186,0)</f>
        <v>0</v>
      </c>
      <c r="BF186" s="207">
        <f>IF(N186="znížená",J186,0)</f>
        <v>0</v>
      </c>
      <c r="BG186" s="207">
        <f>IF(N186="zákl. prenesená",J186,0)</f>
        <v>0</v>
      </c>
      <c r="BH186" s="207">
        <f>IF(N186="zníž. prenesená",J186,0)</f>
        <v>0</v>
      </c>
      <c r="BI186" s="207">
        <f>IF(N186="nulová",J186,0)</f>
        <v>0</v>
      </c>
      <c r="BJ186" s="15" t="s">
        <v>115</v>
      </c>
      <c r="BK186" s="207">
        <f>ROUND(I186*H186,2)</f>
        <v>0</v>
      </c>
      <c r="BL186" s="15" t="s">
        <v>218</v>
      </c>
      <c r="BM186" s="206" t="s">
        <v>910</v>
      </c>
    </row>
    <row r="187" s="2" customFormat="1" ht="33" customHeight="1">
      <c r="A187" s="34"/>
      <c r="B187" s="160"/>
      <c r="C187" s="194" t="s">
        <v>481</v>
      </c>
      <c r="D187" s="194" t="s">
        <v>203</v>
      </c>
      <c r="E187" s="195" t="s">
        <v>673</v>
      </c>
      <c r="F187" s="196" t="s">
        <v>674</v>
      </c>
      <c r="G187" s="197" t="s">
        <v>384</v>
      </c>
      <c r="H187" s="198">
        <v>431.75299999999999</v>
      </c>
      <c r="I187" s="199"/>
      <c r="J187" s="200">
        <f>ROUND(I187*H187,2)</f>
        <v>0</v>
      </c>
      <c r="K187" s="201"/>
      <c r="L187" s="35"/>
      <c r="M187" s="202" t="s">
        <v>1</v>
      </c>
      <c r="N187" s="203" t="s">
        <v>41</v>
      </c>
      <c r="O187" s="78"/>
      <c r="P187" s="204">
        <f>O187*H187</f>
        <v>0</v>
      </c>
      <c r="Q187" s="204">
        <v>0</v>
      </c>
      <c r="R187" s="204">
        <f>Q187*H187</f>
        <v>0</v>
      </c>
      <c r="S187" s="204">
        <v>0</v>
      </c>
      <c r="T187" s="205">
        <f>S187*H187</f>
        <v>0</v>
      </c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R187" s="206" t="s">
        <v>218</v>
      </c>
      <c r="AT187" s="206" t="s">
        <v>203</v>
      </c>
      <c r="AU187" s="206" t="s">
        <v>115</v>
      </c>
      <c r="AY187" s="15" t="s">
        <v>202</v>
      </c>
      <c r="BE187" s="207">
        <f>IF(N187="základná",J187,0)</f>
        <v>0</v>
      </c>
      <c r="BF187" s="207">
        <f>IF(N187="znížená",J187,0)</f>
        <v>0</v>
      </c>
      <c r="BG187" s="207">
        <f>IF(N187="zákl. prenesená",J187,0)</f>
        <v>0</v>
      </c>
      <c r="BH187" s="207">
        <f>IF(N187="zníž. prenesená",J187,0)</f>
        <v>0</v>
      </c>
      <c r="BI187" s="207">
        <f>IF(N187="nulová",J187,0)</f>
        <v>0</v>
      </c>
      <c r="BJ187" s="15" t="s">
        <v>115</v>
      </c>
      <c r="BK187" s="207">
        <f>ROUND(I187*H187,2)</f>
        <v>0</v>
      </c>
      <c r="BL187" s="15" t="s">
        <v>218</v>
      </c>
      <c r="BM187" s="206" t="s">
        <v>675</v>
      </c>
    </row>
    <row r="188" s="2" customFormat="1" ht="24.15" customHeight="1">
      <c r="A188" s="34"/>
      <c r="B188" s="160"/>
      <c r="C188" s="194" t="s">
        <v>485</v>
      </c>
      <c r="D188" s="194" t="s">
        <v>203</v>
      </c>
      <c r="E188" s="195" t="s">
        <v>676</v>
      </c>
      <c r="F188" s="196" t="s">
        <v>677</v>
      </c>
      <c r="G188" s="197" t="s">
        <v>384</v>
      </c>
      <c r="H188" s="198">
        <v>2158.7649999999999</v>
      </c>
      <c r="I188" s="199"/>
      <c r="J188" s="200">
        <f>ROUND(I188*H188,2)</f>
        <v>0</v>
      </c>
      <c r="K188" s="201"/>
      <c r="L188" s="35"/>
      <c r="M188" s="202" t="s">
        <v>1</v>
      </c>
      <c r="N188" s="203" t="s">
        <v>41</v>
      </c>
      <c r="O188" s="78"/>
      <c r="P188" s="204">
        <f>O188*H188</f>
        <v>0</v>
      </c>
      <c r="Q188" s="204">
        <v>0</v>
      </c>
      <c r="R188" s="204">
        <f>Q188*H188</f>
        <v>0</v>
      </c>
      <c r="S188" s="204">
        <v>0</v>
      </c>
      <c r="T188" s="205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206" t="s">
        <v>218</v>
      </c>
      <c r="AT188" s="206" t="s">
        <v>203</v>
      </c>
      <c r="AU188" s="206" t="s">
        <v>115</v>
      </c>
      <c r="AY188" s="15" t="s">
        <v>202</v>
      </c>
      <c r="BE188" s="207">
        <f>IF(N188="základná",J188,0)</f>
        <v>0</v>
      </c>
      <c r="BF188" s="207">
        <f>IF(N188="znížená",J188,0)</f>
        <v>0</v>
      </c>
      <c r="BG188" s="207">
        <f>IF(N188="zákl. prenesená",J188,0)</f>
        <v>0</v>
      </c>
      <c r="BH188" s="207">
        <f>IF(N188="zníž. prenesená",J188,0)</f>
        <v>0</v>
      </c>
      <c r="BI188" s="207">
        <f>IF(N188="nulová",J188,0)</f>
        <v>0</v>
      </c>
      <c r="BJ188" s="15" t="s">
        <v>115</v>
      </c>
      <c r="BK188" s="207">
        <f>ROUND(I188*H188,2)</f>
        <v>0</v>
      </c>
      <c r="BL188" s="15" t="s">
        <v>218</v>
      </c>
      <c r="BM188" s="206" t="s">
        <v>678</v>
      </c>
    </row>
    <row r="189" s="2" customFormat="1" ht="24.15" customHeight="1">
      <c r="A189" s="34"/>
      <c r="B189" s="160"/>
      <c r="C189" s="194" t="s">
        <v>489</v>
      </c>
      <c r="D189" s="194" t="s">
        <v>203</v>
      </c>
      <c r="E189" s="195" t="s">
        <v>679</v>
      </c>
      <c r="F189" s="196" t="s">
        <v>680</v>
      </c>
      <c r="G189" s="197" t="s">
        <v>384</v>
      </c>
      <c r="H189" s="198">
        <v>431.75299999999999</v>
      </c>
      <c r="I189" s="199"/>
      <c r="J189" s="200">
        <f>ROUND(I189*H189,2)</f>
        <v>0</v>
      </c>
      <c r="K189" s="201"/>
      <c r="L189" s="35"/>
      <c r="M189" s="202" t="s">
        <v>1</v>
      </c>
      <c r="N189" s="203" t="s">
        <v>41</v>
      </c>
      <c r="O189" s="78"/>
      <c r="P189" s="204">
        <f>O189*H189</f>
        <v>0</v>
      </c>
      <c r="Q189" s="204">
        <v>0</v>
      </c>
      <c r="R189" s="204">
        <f>Q189*H189</f>
        <v>0</v>
      </c>
      <c r="S189" s="204">
        <v>0</v>
      </c>
      <c r="T189" s="205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206" t="s">
        <v>218</v>
      </c>
      <c r="AT189" s="206" t="s">
        <v>203</v>
      </c>
      <c r="AU189" s="206" t="s">
        <v>115</v>
      </c>
      <c r="AY189" s="15" t="s">
        <v>202</v>
      </c>
      <c r="BE189" s="207">
        <f>IF(N189="základná",J189,0)</f>
        <v>0</v>
      </c>
      <c r="BF189" s="207">
        <f>IF(N189="znížená",J189,0)</f>
        <v>0</v>
      </c>
      <c r="BG189" s="207">
        <f>IF(N189="zákl. prenesená",J189,0)</f>
        <v>0</v>
      </c>
      <c r="BH189" s="207">
        <f>IF(N189="zníž. prenesená",J189,0)</f>
        <v>0</v>
      </c>
      <c r="BI189" s="207">
        <f>IF(N189="nulová",J189,0)</f>
        <v>0</v>
      </c>
      <c r="BJ189" s="15" t="s">
        <v>115</v>
      </c>
      <c r="BK189" s="207">
        <f>ROUND(I189*H189,2)</f>
        <v>0</v>
      </c>
      <c r="BL189" s="15" t="s">
        <v>218</v>
      </c>
      <c r="BM189" s="206" t="s">
        <v>681</v>
      </c>
    </row>
    <row r="190" s="2" customFormat="1" ht="44.25" customHeight="1">
      <c r="A190" s="34"/>
      <c r="B190" s="160"/>
      <c r="C190" s="194" t="s">
        <v>493</v>
      </c>
      <c r="D190" s="194" t="s">
        <v>203</v>
      </c>
      <c r="E190" s="195" t="s">
        <v>552</v>
      </c>
      <c r="F190" s="196" t="s">
        <v>553</v>
      </c>
      <c r="G190" s="197" t="s">
        <v>384</v>
      </c>
      <c r="H190" s="198">
        <v>350.90100000000001</v>
      </c>
      <c r="I190" s="199"/>
      <c r="J190" s="200">
        <f>ROUND(I190*H190,2)</f>
        <v>0</v>
      </c>
      <c r="K190" s="201"/>
      <c r="L190" s="35"/>
      <c r="M190" s="202" t="s">
        <v>1</v>
      </c>
      <c r="N190" s="203" t="s">
        <v>41</v>
      </c>
      <c r="O190" s="78"/>
      <c r="P190" s="204">
        <f>O190*H190</f>
        <v>0</v>
      </c>
      <c r="Q190" s="204">
        <v>0</v>
      </c>
      <c r="R190" s="204">
        <f>Q190*H190</f>
        <v>0</v>
      </c>
      <c r="S190" s="204">
        <v>0</v>
      </c>
      <c r="T190" s="205">
        <f>S190*H190</f>
        <v>0</v>
      </c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R190" s="206" t="s">
        <v>218</v>
      </c>
      <c r="AT190" s="206" t="s">
        <v>203</v>
      </c>
      <c r="AU190" s="206" t="s">
        <v>115</v>
      </c>
      <c r="AY190" s="15" t="s">
        <v>202</v>
      </c>
      <c r="BE190" s="207">
        <f>IF(N190="základná",J190,0)</f>
        <v>0</v>
      </c>
      <c r="BF190" s="207">
        <f>IF(N190="znížená",J190,0)</f>
        <v>0</v>
      </c>
      <c r="BG190" s="207">
        <f>IF(N190="zákl. prenesená",J190,0)</f>
        <v>0</v>
      </c>
      <c r="BH190" s="207">
        <f>IF(N190="zníž. prenesená",J190,0)</f>
        <v>0</v>
      </c>
      <c r="BI190" s="207">
        <f>IF(N190="nulová",J190,0)</f>
        <v>0</v>
      </c>
      <c r="BJ190" s="15" t="s">
        <v>115</v>
      </c>
      <c r="BK190" s="207">
        <f>ROUND(I190*H190,2)</f>
        <v>0</v>
      </c>
      <c r="BL190" s="15" t="s">
        <v>218</v>
      </c>
      <c r="BM190" s="206" t="s">
        <v>682</v>
      </c>
    </row>
    <row r="191" s="2" customFormat="1" ht="16.5" customHeight="1">
      <c r="A191" s="34"/>
      <c r="B191" s="160"/>
      <c r="C191" s="219" t="s">
        <v>497</v>
      </c>
      <c r="D191" s="219" t="s">
        <v>237</v>
      </c>
      <c r="E191" s="220" t="s">
        <v>656</v>
      </c>
      <c r="F191" s="221" t="s">
        <v>657</v>
      </c>
      <c r="G191" s="222" t="s">
        <v>240</v>
      </c>
      <c r="H191" s="223">
        <v>30</v>
      </c>
      <c r="I191" s="224"/>
      <c r="J191" s="225">
        <f>ROUND(I191*H191,2)</f>
        <v>0</v>
      </c>
      <c r="K191" s="226"/>
      <c r="L191" s="227"/>
      <c r="M191" s="228" t="s">
        <v>1</v>
      </c>
      <c r="N191" s="229" t="s">
        <v>41</v>
      </c>
      <c r="O191" s="78"/>
      <c r="P191" s="204">
        <f>O191*H191</f>
        <v>0</v>
      </c>
      <c r="Q191" s="204">
        <v>0.049000000000000002</v>
      </c>
      <c r="R191" s="204">
        <f>Q191*H191</f>
        <v>1.47</v>
      </c>
      <c r="S191" s="204">
        <v>0</v>
      </c>
      <c r="T191" s="205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206" t="s">
        <v>241</v>
      </c>
      <c r="AT191" s="206" t="s">
        <v>237</v>
      </c>
      <c r="AU191" s="206" t="s">
        <v>115</v>
      </c>
      <c r="AY191" s="15" t="s">
        <v>202</v>
      </c>
      <c r="BE191" s="207">
        <f>IF(N191="základná",J191,0)</f>
        <v>0</v>
      </c>
      <c r="BF191" s="207">
        <f>IF(N191="znížená",J191,0)</f>
        <v>0</v>
      </c>
      <c r="BG191" s="207">
        <f>IF(N191="zákl. prenesená",J191,0)</f>
        <v>0</v>
      </c>
      <c r="BH191" s="207">
        <f>IF(N191="zníž. prenesená",J191,0)</f>
        <v>0</v>
      </c>
      <c r="BI191" s="207">
        <f>IF(N191="nulová",J191,0)</f>
        <v>0</v>
      </c>
      <c r="BJ191" s="15" t="s">
        <v>115</v>
      </c>
      <c r="BK191" s="207">
        <f>ROUND(I191*H191,2)</f>
        <v>0</v>
      </c>
      <c r="BL191" s="15" t="s">
        <v>218</v>
      </c>
      <c r="BM191" s="206" t="s">
        <v>911</v>
      </c>
    </row>
    <row r="192" s="11" customFormat="1" ht="22.8" customHeight="1">
      <c r="A192" s="11"/>
      <c r="B192" s="183"/>
      <c r="C192" s="11"/>
      <c r="D192" s="184" t="s">
        <v>74</v>
      </c>
      <c r="E192" s="217" t="s">
        <v>545</v>
      </c>
      <c r="F192" s="217" t="s">
        <v>546</v>
      </c>
      <c r="G192" s="11"/>
      <c r="H192" s="11"/>
      <c r="I192" s="186"/>
      <c r="J192" s="218">
        <f>BK192</f>
        <v>0</v>
      </c>
      <c r="K192" s="11"/>
      <c r="L192" s="183"/>
      <c r="M192" s="188"/>
      <c r="N192" s="189"/>
      <c r="O192" s="189"/>
      <c r="P192" s="190">
        <f>P193</f>
        <v>0</v>
      </c>
      <c r="Q192" s="189"/>
      <c r="R192" s="190">
        <f>R193</f>
        <v>0</v>
      </c>
      <c r="S192" s="189"/>
      <c r="T192" s="191">
        <f>T193</f>
        <v>0</v>
      </c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R192" s="184" t="s">
        <v>83</v>
      </c>
      <c r="AT192" s="192" t="s">
        <v>74</v>
      </c>
      <c r="AU192" s="192" t="s">
        <v>83</v>
      </c>
      <c r="AY192" s="184" t="s">
        <v>202</v>
      </c>
      <c r="BK192" s="193">
        <f>BK193</f>
        <v>0</v>
      </c>
    </row>
    <row r="193" s="2" customFormat="1" ht="24.15" customHeight="1">
      <c r="A193" s="34"/>
      <c r="B193" s="160"/>
      <c r="C193" s="194" t="s">
        <v>501</v>
      </c>
      <c r="D193" s="194" t="s">
        <v>203</v>
      </c>
      <c r="E193" s="195" t="s">
        <v>683</v>
      </c>
      <c r="F193" s="196" t="s">
        <v>684</v>
      </c>
      <c r="G193" s="197" t="s">
        <v>384</v>
      </c>
      <c r="H193" s="198">
        <v>350.90100000000001</v>
      </c>
      <c r="I193" s="199"/>
      <c r="J193" s="200">
        <f>ROUND(I193*H193,2)</f>
        <v>0</v>
      </c>
      <c r="K193" s="201"/>
      <c r="L193" s="35"/>
      <c r="M193" s="202" t="s">
        <v>1</v>
      </c>
      <c r="N193" s="203" t="s">
        <v>41</v>
      </c>
      <c r="O193" s="78"/>
      <c r="P193" s="204">
        <f>O193*H193</f>
        <v>0</v>
      </c>
      <c r="Q193" s="204">
        <v>0</v>
      </c>
      <c r="R193" s="204">
        <f>Q193*H193</f>
        <v>0</v>
      </c>
      <c r="S193" s="204">
        <v>0</v>
      </c>
      <c r="T193" s="205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206" t="s">
        <v>218</v>
      </c>
      <c r="AT193" s="206" t="s">
        <v>203</v>
      </c>
      <c r="AU193" s="206" t="s">
        <v>115</v>
      </c>
      <c r="AY193" s="15" t="s">
        <v>202</v>
      </c>
      <c r="BE193" s="207">
        <f>IF(N193="základná",J193,0)</f>
        <v>0</v>
      </c>
      <c r="BF193" s="207">
        <f>IF(N193="znížená",J193,0)</f>
        <v>0</v>
      </c>
      <c r="BG193" s="207">
        <f>IF(N193="zákl. prenesená",J193,0)</f>
        <v>0</v>
      </c>
      <c r="BH193" s="207">
        <f>IF(N193="zníž. prenesená",J193,0)</f>
        <v>0</v>
      </c>
      <c r="BI193" s="207">
        <f>IF(N193="nulová",J193,0)</f>
        <v>0</v>
      </c>
      <c r="BJ193" s="15" t="s">
        <v>115</v>
      </c>
      <c r="BK193" s="207">
        <f>ROUND(I193*H193,2)</f>
        <v>0</v>
      </c>
      <c r="BL193" s="15" t="s">
        <v>218</v>
      </c>
      <c r="BM193" s="206" t="s">
        <v>685</v>
      </c>
    </row>
    <row r="194" s="11" customFormat="1" ht="25.92" customHeight="1">
      <c r="A194" s="11"/>
      <c r="B194" s="183"/>
      <c r="C194" s="11"/>
      <c r="D194" s="184" t="s">
        <v>74</v>
      </c>
      <c r="E194" s="185" t="s">
        <v>232</v>
      </c>
      <c r="F194" s="185" t="s">
        <v>232</v>
      </c>
      <c r="G194" s="11"/>
      <c r="H194" s="11"/>
      <c r="I194" s="186"/>
      <c r="J194" s="187">
        <f>BK194</f>
        <v>0</v>
      </c>
      <c r="K194" s="11"/>
      <c r="L194" s="183"/>
      <c r="M194" s="188"/>
      <c r="N194" s="189"/>
      <c r="O194" s="189"/>
      <c r="P194" s="190">
        <f>P195</f>
        <v>0</v>
      </c>
      <c r="Q194" s="189"/>
      <c r="R194" s="190">
        <f>R195</f>
        <v>0</v>
      </c>
      <c r="S194" s="189"/>
      <c r="T194" s="191">
        <f>T195</f>
        <v>0</v>
      </c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R194" s="184" t="s">
        <v>218</v>
      </c>
      <c r="AT194" s="192" t="s">
        <v>74</v>
      </c>
      <c r="AU194" s="192" t="s">
        <v>75</v>
      </c>
      <c r="AY194" s="184" t="s">
        <v>202</v>
      </c>
      <c r="BK194" s="193">
        <f>BK195</f>
        <v>0</v>
      </c>
    </row>
    <row r="195" s="11" customFormat="1" ht="22.8" customHeight="1">
      <c r="A195" s="11"/>
      <c r="B195" s="183"/>
      <c r="C195" s="11"/>
      <c r="D195" s="184" t="s">
        <v>74</v>
      </c>
      <c r="E195" s="217" t="s">
        <v>180</v>
      </c>
      <c r="F195" s="217" t="s">
        <v>686</v>
      </c>
      <c r="G195" s="11"/>
      <c r="H195" s="11"/>
      <c r="I195" s="186"/>
      <c r="J195" s="218">
        <f>BK195</f>
        <v>0</v>
      </c>
      <c r="K195" s="11"/>
      <c r="L195" s="183"/>
      <c r="M195" s="188"/>
      <c r="N195" s="189"/>
      <c r="O195" s="189"/>
      <c r="P195" s="190">
        <f>SUM(P196:P197)</f>
        <v>0</v>
      </c>
      <c r="Q195" s="189"/>
      <c r="R195" s="190">
        <f>SUM(R196:R197)</f>
        <v>0</v>
      </c>
      <c r="S195" s="189"/>
      <c r="T195" s="191">
        <f>SUM(T196:T197)</f>
        <v>0</v>
      </c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R195" s="184" t="s">
        <v>218</v>
      </c>
      <c r="AT195" s="192" t="s">
        <v>74</v>
      </c>
      <c r="AU195" s="192" t="s">
        <v>83</v>
      </c>
      <c r="AY195" s="184" t="s">
        <v>202</v>
      </c>
      <c r="BK195" s="193">
        <f>SUM(BK196:BK197)</f>
        <v>0</v>
      </c>
    </row>
    <row r="196" s="2" customFormat="1" ht="16.5" customHeight="1">
      <c r="A196" s="34"/>
      <c r="B196" s="160"/>
      <c r="C196" s="194" t="s">
        <v>505</v>
      </c>
      <c r="D196" s="194" t="s">
        <v>203</v>
      </c>
      <c r="E196" s="195" t="s">
        <v>687</v>
      </c>
      <c r="F196" s="196" t="s">
        <v>688</v>
      </c>
      <c r="G196" s="197" t="s">
        <v>384</v>
      </c>
      <c r="H196" s="198">
        <v>431.75299999999999</v>
      </c>
      <c r="I196" s="199"/>
      <c r="J196" s="200">
        <f>ROUND(I196*H196,2)</f>
        <v>0</v>
      </c>
      <c r="K196" s="201"/>
      <c r="L196" s="35"/>
      <c r="M196" s="202" t="s">
        <v>1</v>
      </c>
      <c r="N196" s="203" t="s">
        <v>41</v>
      </c>
      <c r="O196" s="78"/>
      <c r="P196" s="204">
        <f>O196*H196</f>
        <v>0</v>
      </c>
      <c r="Q196" s="204">
        <v>0</v>
      </c>
      <c r="R196" s="204">
        <f>Q196*H196</f>
        <v>0</v>
      </c>
      <c r="S196" s="204">
        <v>0</v>
      </c>
      <c r="T196" s="205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206" t="s">
        <v>216</v>
      </c>
      <c r="AT196" s="206" t="s">
        <v>203</v>
      </c>
      <c r="AU196" s="206" t="s">
        <v>115</v>
      </c>
      <c r="AY196" s="15" t="s">
        <v>202</v>
      </c>
      <c r="BE196" s="207">
        <f>IF(N196="základná",J196,0)</f>
        <v>0</v>
      </c>
      <c r="BF196" s="207">
        <f>IF(N196="znížená",J196,0)</f>
        <v>0</v>
      </c>
      <c r="BG196" s="207">
        <f>IF(N196="zákl. prenesená",J196,0)</f>
        <v>0</v>
      </c>
      <c r="BH196" s="207">
        <f>IF(N196="zníž. prenesená",J196,0)</f>
        <v>0</v>
      </c>
      <c r="BI196" s="207">
        <f>IF(N196="nulová",J196,0)</f>
        <v>0</v>
      </c>
      <c r="BJ196" s="15" t="s">
        <v>115</v>
      </c>
      <c r="BK196" s="207">
        <f>ROUND(I196*H196,2)</f>
        <v>0</v>
      </c>
      <c r="BL196" s="15" t="s">
        <v>216</v>
      </c>
      <c r="BM196" s="206" t="s">
        <v>689</v>
      </c>
    </row>
    <row r="197" s="2" customFormat="1" ht="16.5" customHeight="1">
      <c r="A197" s="34"/>
      <c r="B197" s="160"/>
      <c r="C197" s="194" t="s">
        <v>509</v>
      </c>
      <c r="D197" s="194" t="s">
        <v>203</v>
      </c>
      <c r="E197" s="195" t="s">
        <v>690</v>
      </c>
      <c r="F197" s="196" t="s">
        <v>691</v>
      </c>
      <c r="G197" s="197" t="s">
        <v>206</v>
      </c>
      <c r="H197" s="198">
        <v>1</v>
      </c>
      <c r="I197" s="199"/>
      <c r="J197" s="200">
        <f>ROUND(I197*H197,2)</f>
        <v>0</v>
      </c>
      <c r="K197" s="201"/>
      <c r="L197" s="35"/>
      <c r="M197" s="208" t="s">
        <v>1</v>
      </c>
      <c r="N197" s="209" t="s">
        <v>41</v>
      </c>
      <c r="O197" s="210"/>
      <c r="P197" s="211">
        <f>O197*H197</f>
        <v>0</v>
      </c>
      <c r="Q197" s="211">
        <v>0</v>
      </c>
      <c r="R197" s="211">
        <f>Q197*H197</f>
        <v>0</v>
      </c>
      <c r="S197" s="211">
        <v>0</v>
      </c>
      <c r="T197" s="212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206" t="s">
        <v>216</v>
      </c>
      <c r="AT197" s="206" t="s">
        <v>203</v>
      </c>
      <c r="AU197" s="206" t="s">
        <v>115</v>
      </c>
      <c r="AY197" s="15" t="s">
        <v>202</v>
      </c>
      <c r="BE197" s="207">
        <f>IF(N197="základná",J197,0)</f>
        <v>0</v>
      </c>
      <c r="BF197" s="207">
        <f>IF(N197="znížená",J197,0)</f>
        <v>0</v>
      </c>
      <c r="BG197" s="207">
        <f>IF(N197="zákl. prenesená",J197,0)</f>
        <v>0</v>
      </c>
      <c r="BH197" s="207">
        <f>IF(N197="zníž. prenesená",J197,0)</f>
        <v>0</v>
      </c>
      <c r="BI197" s="207">
        <f>IF(N197="nulová",J197,0)</f>
        <v>0</v>
      </c>
      <c r="BJ197" s="15" t="s">
        <v>115</v>
      </c>
      <c r="BK197" s="207">
        <f>ROUND(I197*H197,2)</f>
        <v>0</v>
      </c>
      <c r="BL197" s="15" t="s">
        <v>216</v>
      </c>
      <c r="BM197" s="206" t="s">
        <v>692</v>
      </c>
    </row>
    <row r="198" s="2" customFormat="1" ht="6.96" customHeight="1">
      <c r="A198" s="34"/>
      <c r="B198" s="61"/>
      <c r="C198" s="62"/>
      <c r="D198" s="62"/>
      <c r="E198" s="62"/>
      <c r="F198" s="62"/>
      <c r="G198" s="62"/>
      <c r="H198" s="62"/>
      <c r="I198" s="62"/>
      <c r="J198" s="62"/>
      <c r="K198" s="62"/>
      <c r="L198" s="35"/>
      <c r="M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</row>
  </sheetData>
  <autoFilter ref="C135:K197"/>
  <mergeCells count="14">
    <mergeCell ref="E7:H7"/>
    <mergeCell ref="E9:H9"/>
    <mergeCell ref="E18:H18"/>
    <mergeCell ref="E27:H27"/>
    <mergeCell ref="E85:H85"/>
    <mergeCell ref="E87:H87"/>
    <mergeCell ref="D110:F110"/>
    <mergeCell ref="D111:F111"/>
    <mergeCell ref="D112:F112"/>
    <mergeCell ref="D113:F113"/>
    <mergeCell ref="D114:F114"/>
    <mergeCell ref="E126:H126"/>
    <mergeCell ref="E128:H12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2026-08-10T09:50:35Z</dcterms:created>
  <dcterms:modified xsi:type="dcterms:W3CDTF">2026-08-10T09:50:43Z</dcterms:modified>
</cp:coreProperties>
</file>