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ns2="http://schemas.libreoffice.org/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z ofertowy" sheetId="1" state="visible" r:id="rId3"/>
    <sheet name="Excelblog.pl - Kwoty słownie" sheetId="2" state="visible" r:id="rId4"/>
  </sheets>
  <definedNames>
    <definedName function="false" hidden="false" localSheetId="0" name="_xlnm.Print_Area" vbProcedure="false">'Formularz ofertowy'!$B$1:$L$178</definedName>
    <definedName function="false" hidden="false" name="excelblog_Dziesiatki" vbProcedure="false">{"dziesięć";"dwadzieścia";"trzydzieści";"czterdzieści";"pięćdziesiąt";"sześćdziesiąt";"siedemdziesiąt";"osiemdziesiąt";"dziewięćdziesiąt"}</definedName>
    <definedName function="false" hidden="false" name="excelblog_Jednosci" vbProcedure="false">{"jeden";"dwa";"trzy";"cztery";"pięć";"sześć";"siedem";"osiem";"dziewięć";"dziesięć";"jedenaście";"dwanaście";"trzynaście";"czternaście";"piętnaście";"szestnaście";"siedemnaście";"osiemnaście";"dziewiętnaście";"dwadzieścia"}</definedName>
    <definedName function="false" hidden="false" name="excelblog_Komunikat1" vbProcedure="false">"W polu z kwotą nie znajduje się liczba"</definedName>
    <definedName function="false" hidden="false" name="excelblog_Komunikat2" vbProcedure="false">"Kwota do zamiany jest nieprawidłowa (zbyt duża lub ujemna)"</definedName>
    <definedName function="false" hidden="false" name="excelblog_Setki" vbProcedure="false">{"sto";"dwieście";"trzysta";"czterysta";"pięćset";"sześćset";"siedemset";"osiemset";"dziewięcset"}</definedName>
    <definedName function="false" hidden="false" name="slownie" vbProcedure="false">'Excelblog.pl - Kwoty słownie'!$B$8</definedName>
    <definedName function="false" hidden="false" localSheetId="1" name="excelblog_Dziesiatki" vbProcedure="false">{"dziesięć";"dwadzieścia";"trzydzieści";"czterdzieści";"pięćdziesiąt";"sześćdziesiąt";"siedemdziesiąt";"osiemdziesiąt";"dziewięćdziesiąt"}</definedName>
    <definedName function="false" hidden="false" localSheetId="1" name="excelblog_Jednosci" vbProcedure="false">{"jeden";"dwa";"trzy";"cztery";"pięć";"sześć";"siedem";"osiem";"dziewięć";"dziesięć";"jedenaście";"dwanaście";"trzynaście";"czternaście";"piętnaście";"szesnaście";"siedemnaście";"osiemnaście";"dziewiętnaście";"dwadzieścia"}</definedName>
    <definedName function="false" hidden="false" localSheetId="1" name="excelblog_Setki" vbProcedure="false">{"sto";"dwieście";"trzysta";"czterysta";"pięćset";"sześćset";"siedemset";"osiemset";"dziewięćset"}</definedName>
  </definedNames>
  <calcPr iterateCount="100" refMode="A1" iterate="false" iterateDelta="0.001" calcMode="auto" fullCalcOnLoad="true" forceFullCalc="true" calcId="0"/>
  <extLst>
    <ext uri="{7626C862-2A13-11E5-B345-FEFF819CDC9F}">
      <ns2:extCalcPr stringRefSyntax="CalcA1"/>
    </ext>
  </extLst>
</workbook>
</file>

<file path=xl/sharedStrings.xml><?xml version="1.0" encoding="utf-8"?>
<sst xmlns="http://schemas.openxmlformats.org/spreadsheetml/2006/main" uniqueCount="260" count="369">
  <si>
    <t xml:space="preserve">Załącznik nr 1 do SWZ </t>
  </si>
  <si>
    <t xml:space="preserve">(Nazwa, NIP i adres wykonawcy/wykonawców - wszystkich)</t>
  </si>
  <si>
    <t xml:space="preserve">____________________________, dnia ______________</t>
  </si>
  <si>
    <t xml:space="preserve">,dnia</t>
  </si>
  <si>
    <t xml:space="preserve">FORMULARZ OFERTOWY</t>
  </si>
  <si>
    <t xml:space="preserve">Skarb Państwa</t>
  </si>
  <si>
    <t xml:space="preserve">Państwowe Gospodarstwo Leśne Lasy Państwowe</t>
  </si>
  <si>
    <t xml:space="preserve">Nadleśnictwo Dabrowa</t>
  </si>
  <si>
    <t xml:space="preserve">86-131 Jeżewo; Leśna 25                      </t>
  </si>
  <si>
    <t xml:space="preserve">1. Za wykonanie przedmiotu zamówienia w tym Pakiecie oferujemy następujące wynagrodzenie brutto (PLN):
</t>
  </si>
  <si>
    <t xml:space="preserve">2. Wynagrodzenie zaoferowane w pkt 1 powyżej wynika z poniższego Kosztorysu Ofertowego i stanowi sumę wartości całkowitych brutto za poszczególne pozycje (prace) tworzące ten Pakiet.</t>
  </si>
  <si>
    <t xml:space="preserve">Lp.</t>
  </si>
  <si>
    <t xml:space="preserve">Nr poz.
w STWPL</t>
  </si>
  <si>
    <t xml:space="preserve">Kod czynności do rozliczenia</t>
  </si>
  <si>
    <t xml:space="preserve">Czynność - opis prac</t>
  </si>
  <si>
    <t xml:space="preserve">Jedn. miary</t>
  </si>
  <si>
    <t xml:space="preserve">Ilość</t>
  </si>
  <si>
    <t xml:space="preserve">Cena jednostkowa netto w PLN</t>
  </si>
  <si>
    <t xml:space="preserve">Wartość 
całkowita netto
w PLN</t>
  </si>
  <si>
    <t xml:space="preserve">Stawka VAT</t>
  </si>
  <si>
    <t xml:space="preserve">Wartość VAT w PLN</t>
  </si>
  <si>
    <t xml:space="preserve">Wartość całkowita brutto 
w PLN
</t>
  </si>
  <si>
    <t xml:space="preserve">CWD-D</t>
  </si>
  <si>
    <t xml:space="preserve">Całkowity wyrób drewna technologią dowolną</t>
  </si>
  <si>
    <t xml:space="preserve">M3</t>
  </si>
  <si>
    <t xml:space="preserve">Trzebieże późne i cięcia sanitarno – selekcyjne</t>
  </si>
  <si>
    <t xml:space="preserve">Trzebieże wczesne i czyszczenia późne z pozyskaniem masy, cięcia przygodne w trzebieżach wczesnych</t>
  </si>
  <si>
    <t xml:space="preserve">Cięcia przygodne w użytkach rębnych i w trzebieżach późnych, cięcia pozostałe</t>
  </si>
  <si>
    <t xml:space="preserve">HA</t>
  </si>
  <si>
    <t xml:space="preserve">TSZT</t>
  </si>
  <si>
    <t xml:space="preserve">102</t>
  </si>
  <si>
    <t xml:space="preserve">SADZ 1R</t>
  </si>
  <si>
    <t xml:space="preserve">Sadzenie 1-latek z odkrytym systemem korzeniowym</t>
  </si>
  <si>
    <t xml:space="preserve">103</t>
  </si>
  <si>
    <t xml:space="preserve">SADZ WIEL</t>
  </si>
  <si>
    <t xml:space="preserve">Sadzenie wielolatek z odkrytym systemem korzeniowym</t>
  </si>
  <si>
    <t xml:space="preserve">111</t>
  </si>
  <si>
    <t xml:space="preserve">DOW-SADZ</t>
  </si>
  <si>
    <t xml:space="preserve">Dowóz sadzonek</t>
  </si>
  <si>
    <t xml:space="preserve">123</t>
  </si>
  <si>
    <t xml:space="preserve">KOSZ UA</t>
  </si>
  <si>
    <t xml:space="preserve">Wykaszanie chwastów w uprawach i usuwanie zbędnych nalotów - stopień trudności I i II</t>
  </si>
  <si>
    <t xml:space="preserve">124</t>
  </si>
  <si>
    <t xml:space="preserve">KOSZ UB</t>
  </si>
  <si>
    <t xml:space="preserve">Wykaszanie chwastów w uprawach i usuwanie zbędnych nalotów - stopień trudności III i IV</t>
  </si>
  <si>
    <t xml:space="preserve">132</t>
  </si>
  <si>
    <t xml:space="preserve">CP-W</t>
  </si>
  <si>
    <t xml:space="preserve">Czyszczenia późne</t>
  </si>
  <si>
    <t xml:space="preserve">HM</t>
  </si>
  <si>
    <t xml:space="preserve">151</t>
  </si>
  <si>
    <t xml:space="preserve">K GRODZEŃ</t>
  </si>
  <si>
    <t xml:space="preserve">Naprawa (konserwacja) ogrodzeń upraw leśnych</t>
  </si>
  <si>
    <t xml:space="preserve">H</t>
  </si>
  <si>
    <t xml:space="preserve">SZT</t>
  </si>
  <si>
    <t xml:space="preserve">164</t>
  </si>
  <si>
    <t xml:space="preserve">SZUK-OWA2</t>
  </si>
  <si>
    <t xml:space="preserve">Próbne poszukiwania owadów w ściole metodą dwóch drzew próbnych</t>
  </si>
  <si>
    <t xml:space="preserve">170</t>
  </si>
  <si>
    <t xml:space="preserve">ZAW-BUD</t>
  </si>
  <si>
    <t xml:space="preserve">Wywieszanie nowych budek lęgowych i schronów dla nietoperzy</t>
  </si>
  <si>
    <t xml:space="preserve">171</t>
  </si>
  <si>
    <t xml:space="preserve">NAPR-BUD</t>
  </si>
  <si>
    <t xml:space="preserve">Naprawa starych budek lęgowych i schronów dla nietoperzy</t>
  </si>
  <si>
    <t xml:space="preserve">200</t>
  </si>
  <si>
    <t xml:space="preserve">GODZ RH8</t>
  </si>
  <si>
    <t xml:space="preserve">Prace wykonywane ręcznie</t>
  </si>
  <si>
    <t xml:space="preserve">201</t>
  </si>
  <si>
    <t xml:space="preserve">GODZ RH23</t>
  </si>
  <si>
    <t xml:space="preserve">202</t>
  </si>
  <si>
    <t xml:space="preserve">GODZ PILA</t>
  </si>
  <si>
    <t xml:space="preserve">Prace wykonywane ręcznie z użyciem pilarki</t>
  </si>
  <si>
    <t xml:space="preserve">210</t>
  </si>
  <si>
    <t xml:space="preserve">GODZ MH8</t>
  </si>
  <si>
    <t xml:space="preserve">Prace wykonywane innym sprzętem mechanicznym</t>
  </si>
  <si>
    <t xml:space="preserve">211</t>
  </si>
  <si>
    <t xml:space="preserve">GODZ MH23</t>
  </si>
  <si>
    <t xml:space="preserve">212</t>
  </si>
  <si>
    <t xml:space="preserve">GODZ MC8</t>
  </si>
  <si>
    <t xml:space="preserve">Prace wykonywane ciągnikiem z przyczepą samozaładowczą</t>
  </si>
  <si>
    <t xml:space="preserve">909</t>
  </si>
  <si>
    <t xml:space="preserve">GOPP RH8</t>
  </si>
  <si>
    <t xml:space="preserve">911</t>
  </si>
  <si>
    <t xml:space="preserve">GOPP PILA</t>
  </si>
  <si>
    <t xml:space="preserve"> </t>
  </si>
  <si>
    <t xml:space="preserve">914</t>
  </si>
  <si>
    <t xml:space="preserve">GOPP NOC</t>
  </si>
  <si>
    <t xml:space="preserve">Prace godzinowe w porze nocnej</t>
  </si>
  <si>
    <t xml:space="preserve">915</t>
  </si>
  <si>
    <t xml:space="preserve">GOPP MH8</t>
  </si>
  <si>
    <t xml:space="preserve">Cena łączna netto w PLN    </t>
  </si>
  <si>
    <t xml:space="preserve">Cena łączna brutto w PLN    </t>
  </si>
  <si>
    <r>
      <rPr>
        <sz val="11"/>
        <color rgb="FF000000"/>
        <rFont val="Arial"/>
        <family val="2"/>
        <charset val="238"/>
      </rPr>
      <t xml:space="preserve">3. Informujemy, że wybór oferty </t>
    </r>
    <r>
      <rPr>
        <b val="true"/>
        <sz val="11"/>
        <rFont val="Arial"/>
        <family val="2"/>
        <charset val="238"/>
      </rPr>
      <t xml:space="preserve">nie będzie</t>
    </r>
    <r>
      <rPr>
        <sz val="11"/>
        <rFont val="Arial"/>
        <family val="2"/>
        <charset val="238"/>
      </rPr>
      <t xml:space="preserve">/będzie* </t>
    </r>
    <r>
      <rPr>
        <sz val="11"/>
        <color rgb="FF000000"/>
        <rFont val="Arial"/>
        <family val="2"/>
        <charset val="238"/>
      </rPr>
      <t xml:space="preserve">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  </r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</si>
  <si>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</si>
  <si>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</si>
  <si>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Podwykonawca 
(firma lub nazwa, adres)</t>
  </si>
  <si>
    <t xml:space="preserve">Zakres rzeczowy</t>
  </si>
  <si>
    <t xml:space="preserve">Nazwy (firmy) podwykonawców, na których zasoby powołujemy się na zasadach określonych w art. 118 PZP, w celu wykazania spełniania warunków udziału w postępowaniu:
</t>
  </si>
  <si>
    <t xml:space="preserve">…………………………………</t>
  </si>
  <si>
    <t xml:space="preserve"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</si>
  <si>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</si>
  <si>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 xml:space="preserve">Zakres zamówienia, który zostanie wykonany przez danego Wykonawcę wspólnie ubiegającego się o udzielenie zamówienia</t>
  </si>
  <si>
    <t xml:space="preserve">8.  Następujące informacje zawarte w naszej ofercie stanowią tajemnicę przedsiębiorstwa:
</t>
  </si>
  <si>
    <t xml:space="preserve">………………………………………………</t>
  </si>
  <si>
    <t xml:space="preserve">Uzasadnienie zastrzeżenia ww. informacji jako tajemnicy przedsiębiorstwa zostało załączone do naszej oferty. 
9. Wszelką korespondencję w sprawie niniejszego postępowania należy kierować na e-mail: 
</t>
  </si>
  <si>
    <t xml:space="preserve">……..</t>
  </si>
  <si>
    <t xml:space="preserve">10. Wadium wniesione w pieniądzu należy zwrócić na rachunek bankowy:</t>
  </si>
  <si>
    <t xml:space="preserve">……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</si>
  <si>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</si>
  <si>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</si>
  <si>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Oświadczamy, że Wykonawca jest (zaznacz krzyżem odpowiednie pole):</t>
  </si>
  <si>
    <t xml:space="preserve">mikroprzedsiębiorstwem</t>
  </si>
  <si>
    <t xml:space="preserve">małym przedsiębiorstwem</t>
  </si>
  <si>
    <t xml:space="preserve">średnim przedsiębiorstwem</t>
  </si>
  <si>
    <t xml:space="preserve">dużym przedsiębiorstwe</t>
  </si>
  <si>
    <t xml:space="preserve">prowadzi jednoosobową działalność gospodarczą</t>
  </si>
  <si>
    <t xml:space="preserve">jest osobą fizyczną nieprowadzącą działalności gospodarczej</t>
  </si>
  <si>
    <t xml:space="preserve">inny rodzaj</t>
  </si>
  <si>
    <t xml:space="preserve">14. Załącznikami do niniejszej oferty są:
</t>
  </si>
  <si>
    <t xml:space="preserve">……………..</t>
  </si>
  <si>
    <t xml:space="preserve"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</si>
  <si>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</si>
  <si>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autor: Marcin Egert | www.excelblog.pl</t>
  </si>
  <si>
    <t xml:space="preserve">Kwota:</t>
  </si>
  <si>
    <t xml:space="preserve">Grosze 2</t>
  </si>
  <si>
    <t xml:space="preserve">Grosze</t>
  </si>
  <si>
    <t xml:space="preserve">Setki</t>
  </si>
  <si>
    <t xml:space="preserve">Tysiące</t>
  </si>
  <si>
    <t xml:space="preserve">Miliony</t>
  </si>
  <si>
    <t xml:space="preserve">Miliardy</t>
  </si>
  <si>
    <t xml:space="preserve">Wiersz pomocniczy 1</t>
  </si>
  <si>
    <t xml:space="preserve">Wiersz pomocniczy 2</t>
  </si>
  <si>
    <t xml:space="preserve">Słownie v.1</t>
  </si>
  <si>
    <t xml:space="preserve">Słownie v.2</t>
  </si>
  <si>
    <t xml:space="preserve">Słownie v.3</t>
  </si>
  <si>
    <t xml:space="preserve">Dostępne na licencji Creative Commons Uznanie autorstwa 2.5 Polska</t>
  </si>
  <si>
    <t xml:space="preserve">UWAGA - TO SĄ ARKUSZE WYLICZAJĄCE KWOTY SŁOWNIE W ARKUSZACH OFERT - PROSZĘ TU NIC NIE MODYFIKOWAĆ </t>
  </si>
  <si>
    <t xml:space="preserve">- W PRZECIWNYM RAZIE ARKUSZE MOGĄ ŹLE DZIAŁAĆ    !!!!!</t>
  </si>
  <si>
    <t xml:space="preserve">2</t>
  </si>
  <si>
    <t xml:space="preserve">107</t>
  </si>
  <si>
    <t xml:space="preserve">POP-BRYŁ</t>
  </si>
  <si>
    <t xml:space="preserve">Sadzenie sadzonek z zakrytym systemem korzeniowym w poprawkach i uzupełnieniach</t>
  </si>
  <si>
    <t xml:space="preserve">125</t>
  </si>
  <si>
    <t xml:space="preserve">KOSZ UC</t>
  </si>
  <si>
    <t xml:space="preserve">Wykaszanie chwastów w uprawach i usuwanie zbędnych nalotów - stopień trudności V i VI</t>
  </si>
  <si>
    <t xml:space="preserve">145</t>
  </si>
  <si>
    <t xml:space="preserve">GRODZ-SRN</t>
  </si>
  <si>
    <t xml:space="preserve">Grodzenie upraw przed zwierzyną siatką rozbiórkową</t>
  </si>
  <si>
    <t xml:space="preserve">160</t>
  </si>
  <si>
    <t xml:space="preserve">SZUK-PĘDR</t>
  </si>
  <si>
    <t xml:space="preserve">Badanie zapędraczenia gleby - dół o objętości 0,5 m3</t>
  </si>
  <si>
    <t xml:space="preserve">173</t>
  </si>
  <si>
    <t xml:space="preserve">N-ZSGDNSO</t>
  </si>
  <si>
    <t xml:space="preserve">Zbiór szyszek z gospodarczych drzewostanów nasiennych sosnowych</t>
  </si>
  <si>
    <t xml:space="preserve">KG</t>
  </si>
  <si>
    <t xml:space="preserve">196</t>
  </si>
  <si>
    <t xml:space="preserve">ZB-NASDB</t>
  </si>
  <si>
    <t xml:space="preserve">Zbiór nasion dęba</t>
  </si>
  <si>
    <t xml:space="preserve">199</t>
  </si>
  <si>
    <t xml:space="preserve">ZB-NASP</t>
  </si>
  <si>
    <t xml:space="preserve">Zbiór nasion pozostałych gatunków</t>
  </si>
  <si>
    <t xml:space="preserve">204</t>
  </si>
  <si>
    <t xml:space="preserve">GODZ RU23</t>
  </si>
  <si>
    <t xml:space="preserve">Prace godzinowe ręczne z urządzeniem</t>
  </si>
  <si>
    <t xml:space="preserve">401</t>
  </si>
  <si>
    <t xml:space="preserve">GRAB-R</t>
  </si>
  <si>
    <t xml:space="preserve">Wygrabianie powierzchni z korzeni i pozostałości drzewnych</t>
  </si>
  <si>
    <t xml:space="preserve">AR</t>
  </si>
  <si>
    <t xml:space="preserve">403</t>
  </si>
  <si>
    <t xml:space="preserve">BRON-SC</t>
  </si>
  <si>
    <t xml:space="preserve">Bronowanie</t>
  </si>
  <si>
    <t xml:space="preserve">404</t>
  </si>
  <si>
    <t xml:space="preserve">ORKA-SC</t>
  </si>
  <si>
    <t xml:space="preserve">Orka pełna</t>
  </si>
  <si>
    <t xml:space="preserve">408</t>
  </si>
  <si>
    <t xml:space="preserve">WAŁ-SC</t>
  </si>
  <si>
    <t xml:space="preserve">Wałowanie pełnej orki - jednokrotne</t>
  </si>
  <si>
    <t xml:space="preserve">422</t>
  </si>
  <si>
    <t xml:space="preserve">WYC-SC</t>
  </si>
  <si>
    <t xml:space="preserve">Wyciskanie rządków siewnych lub wyciskanie szpar</t>
  </si>
  <si>
    <t xml:space="preserve">427</t>
  </si>
  <si>
    <t xml:space="preserve">SIEW-DC</t>
  </si>
  <si>
    <t xml:space="preserve">Siew nasion drobnych</t>
  </si>
  <si>
    <t xml:space="preserve">428</t>
  </si>
  <si>
    <t xml:space="preserve">SIEW-GC</t>
  </si>
  <si>
    <t xml:space="preserve">Siew nasion grubych</t>
  </si>
  <si>
    <t xml:space="preserve">429</t>
  </si>
  <si>
    <t xml:space="preserve">SIEW DP</t>
  </si>
  <si>
    <t xml:space="preserve">Siew pełny nasion drobnych siewnikiem mechanicznie</t>
  </si>
  <si>
    <t xml:space="preserve">433</t>
  </si>
  <si>
    <t xml:space="preserve">SIEW-R</t>
  </si>
  <si>
    <t xml:space="preserve">Siew nasion</t>
  </si>
  <si>
    <t xml:space="preserve">445</t>
  </si>
  <si>
    <t xml:space="preserve">SZK-1R</t>
  </si>
  <si>
    <t xml:space="preserve">Szkółkowanie sadzonek do 1 roku z doniesieniem do miejsca szkółkowania</t>
  </si>
  <si>
    <t xml:space="preserve">475</t>
  </si>
  <si>
    <t xml:space="preserve">PIEL-RN</t>
  </si>
  <si>
    <t xml:space="preserve">Pielenie w rzędach lub pasach - dla Db i Bk również w okresie wschodów</t>
  </si>
  <si>
    <t xml:space="preserve">476</t>
  </si>
  <si>
    <t xml:space="preserve">PIEL-RN1</t>
  </si>
  <si>
    <t xml:space="preserve">Pielenie w rzędach lub pasach w okresie wschodów</t>
  </si>
  <si>
    <t xml:space="preserve">479</t>
  </si>
  <si>
    <t xml:space="preserve">PRZER-NAS</t>
  </si>
  <si>
    <t xml:space="preserve">Przerywanie nadmiarów siewów</t>
  </si>
  <si>
    <t xml:space="preserve">480</t>
  </si>
  <si>
    <t xml:space="preserve">SPUL-C</t>
  </si>
  <si>
    <t xml:space="preserve">Spulchnianie gleby na międzyrzędach opielaczem wielorzędowym</t>
  </si>
  <si>
    <t xml:space="preserve">484</t>
  </si>
  <si>
    <t xml:space="preserve">SPUL-R1</t>
  </si>
  <si>
    <t xml:space="preserve">Spulchnianie gleby na międzyrzędach w okresie wschodów motyką.</t>
  </si>
  <si>
    <t xml:space="preserve">489</t>
  </si>
  <si>
    <t xml:space="preserve">OPR-SCA</t>
  </si>
  <si>
    <t xml:space="preserve">Opryskiwanie pól siewnych szkółek opryskiwaczem ciągnikowym</t>
  </si>
  <si>
    <t xml:space="preserve">492</t>
  </si>
  <si>
    <t xml:space="preserve">NAW-MINEC</t>
  </si>
  <si>
    <t xml:space="preserve">Nawożenie mineralne w sadzonkach -wykonywane mechanicznie</t>
  </si>
  <si>
    <t xml:space="preserve">493</t>
  </si>
  <si>
    <t xml:space="preserve">SIEW-KC</t>
  </si>
  <si>
    <t xml:space="preserve">Rozsiew kompostu rozrzutnikiem</t>
  </si>
  <si>
    <t xml:space="preserve">M3P</t>
  </si>
  <si>
    <t xml:space="preserve">525</t>
  </si>
  <si>
    <t xml:space="preserve">WYOR-CK</t>
  </si>
  <si>
    <t xml:space="preserve">Wyorywanie i podcinanie sadzonek ciągnikowym wyorywaczem klamrowych</t>
  </si>
  <si>
    <t xml:space="preserve">534</t>
  </si>
  <si>
    <t xml:space="preserve">WYJ 1R</t>
  </si>
  <si>
    <t xml:space="preserve">Wyjęcie 1-latek</t>
  </si>
  <si>
    <t xml:space="preserve">535</t>
  </si>
  <si>
    <t xml:space="preserve">WYJ 2-3L</t>
  </si>
  <si>
    <t xml:space="preserve">Wyjęcie 2-3 latek</t>
  </si>
  <si>
    <t xml:space="preserve">536</t>
  </si>
  <si>
    <t xml:space="preserve">WYJ 4-5L</t>
  </si>
  <si>
    <t xml:space="preserve">Wyjęcie materiału 4-5 letniego</t>
  </si>
  <si>
    <t xml:space="preserve">538</t>
  </si>
  <si>
    <t xml:space="preserve">ŻEL-1</t>
  </si>
  <si>
    <t xml:space="preserve">Żelowanie 1-latek</t>
  </si>
  <si>
    <t xml:space="preserve">539</t>
  </si>
  <si>
    <t xml:space="preserve">ŻEL-2</t>
  </si>
  <si>
    <t xml:space="preserve">Żelowanie 2-latek</t>
  </si>
  <si>
    <t xml:space="preserve">540</t>
  </si>
  <si>
    <t xml:space="preserve">ŻEL-IL</t>
  </si>
  <si>
    <t xml:space="preserve">Żelowanie sadzonek pozostałych</t>
  </si>
  <si>
    <t xml:space="preserve">548</t>
  </si>
  <si>
    <t xml:space="preserve">ZAŁ-1</t>
  </si>
  <si>
    <t xml:space="preserve">Załadunek lub rozładunek sadzonek - 1 latek</t>
  </si>
  <si>
    <t xml:space="preserve">549</t>
  </si>
  <si>
    <t xml:space="preserve">ZAŁ-2</t>
  </si>
  <si>
    <t xml:space="preserve">Załadunek lub rozładunek sadzonek - 2-3 latek</t>
  </si>
  <si>
    <t xml:space="preserve">550</t>
  </si>
  <si>
    <t xml:space="preserve">ZAŁ-4</t>
  </si>
  <si>
    <t xml:space="preserve">Załadunek lub rozładunek sadzonek - 4-5 latek</t>
  </si>
  <si>
    <t xml:space="preserve">554</t>
  </si>
  <si>
    <t xml:space="preserve">OSŁ-ATM</t>
  </si>
  <si>
    <t xml:space="preserve">Osłona szkółki przed ujemnymi wpływami atmosferycznymi</t>
  </si>
  <si>
    <t xml:space="preserve">580</t>
  </si>
  <si>
    <t xml:space="preserve">GODS RH8</t>
  </si>
  <si>
    <t xml:space="preserve">583</t>
  </si>
  <si>
    <t xml:space="preserve">GODS RU8</t>
  </si>
  <si>
    <t xml:space="preserve">586</t>
  </si>
  <si>
    <t xml:space="preserve">GODS MH8</t>
  </si>
  <si>
    <t xml:space="preserve">Odpowiadając na ogłoszenie o przetargu nieograniczonym na „Wykonywanie usług z zakresu gospodarki leśnej na terenie Nadleśnictwa Dąbrowa w roku 2027''  składamy niniejszym ofertę na pakiet PAKIET NR 7 tego zamówienia:</t>
  </si>
  <si>
    <t xml:space="preserve">Leśnictwo Bojanowo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</si>
</sst>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0.00"/>
    <numFmt numFmtId="167" formatCode="0"/>
    <numFmt numFmtId="168" formatCode="#,##0.00_);\(#,##0.00\)"/>
    <numFmt numFmtId="169" formatCode="#,##0.0\ _z_ł;\-#,##0.0\ _z_ł"/>
    <numFmt numFmtId="170" formatCode="#,##0.00"/>
    <numFmt numFmtId="171" formatCode="# ??/16"/>
    <numFmt numFmtId="172" formatCode=";;;"/>
  </numFmts>
  <fonts count="25">
    <font>
      <sz val="10"/>
      <color rgb="FF000000"/>
      <name val="Arial"/>
      <family val="2"/>
      <charset val="238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u val="single"/>
      <sz val="10"/>
      <color rgb="FF000000"/>
      <name val="Arial"/>
      <family val="2"/>
      <charset val="238"/>
    </font>
    <font>
      <sz val="10"/>
      <name val="Arial"/>
      <family val="2"/>
      <charset val="238"/>
      <color rgb="FF000000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u val="single"/>
      <sz val="1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name val="Arial"/>
      <family val="2"/>
      <charset val="238"/>
      <color rgb="FF000000"/>
    </font>
    <font>
      <sz val="11"/>
      <name val="Arial"/>
      <family val="2"/>
      <charset val="238"/>
      <color rgb="FF000000"/>
    </font>
    <font>
      <i val="true"/>
      <sz val="10"/>
      <color rgb="FF000000"/>
      <name val="Arial"/>
      <family val="2"/>
      <charset val="238"/>
    </font>
    <font>
      <b val="true"/>
      <sz val="10"/>
      <color rgb="FF000000"/>
      <name val="Tahoma"/>
      <family val="2"/>
      <charset val="238"/>
    </font>
    <font>
      <b val="true"/>
      <sz val="10"/>
      <name val="Arial"/>
      <family val="2"/>
      <charset val="238"/>
      <color rgb="FF000000"/>
    </font>
    <font>
      <sz val="8"/>
      <name val="Arial"/>
      <family val="2"/>
      <charset val="238"/>
      <color rgb="FF000000"/>
    </font>
    <font>
      <u val="single"/>
      <sz val="8"/>
      <color rgb="FF000000"/>
      <name val="Arial"/>
      <family val="2"/>
      <charset val="238"/>
    </font>
  </fonts>
  <fills count="8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 diagonalUp="false" diagonalDown="false">
      <left/>
      <right/>
      <top/>
      <bottom/>
      <diagonal/>
    </border>
    <border diagonalUp="false" diagonalDown="false">
      <left style="medium">
        <color rgb="FF008000"/>
      </left>
      <right style="medium">
        <color rgb="FF008000"/>
      </right>
      <top style="medium">
        <color rgb="FF008000"/>
      </top>
      <bottom style="medium">
        <color rgb="FF00800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medium">
        <color rgb="FF339966"/>
      </left>
      <right style="medium">
        <color rgb="FF339966"/>
      </right>
      <top style="medium">
        <color rgb="FF339966"/>
      </top>
      <bottom style="medium">
        <color rgb="FF339966"/>
      </bottom>
      <diagonal/>
    </border>
    <border diagonalUp="false" diagonalDown="false">
      <left/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/>
      <right/>
      <top style="medium"/>
      <bottom/>
      <diagonal/>
    </border>
    <border diagonalUp="false" diagonalDown="false">
      <left style="thick">
        <color rgb="FF339966"/>
      </left>
      <right style="thin"/>
      <top style="thick">
        <color rgb="FF339966"/>
      </top>
      <bottom style="thin"/>
      <diagonal/>
    </border>
    <border diagonalUp="false" diagonalDown="false">
      <left style="thin"/>
      <right style="thick">
        <color rgb="FF339966"/>
      </right>
      <top style="thick">
        <color rgb="FF339966"/>
      </top>
      <bottom style="thin"/>
      <diagonal/>
    </border>
    <border diagonalUp="false" diagonalDown="false">
      <left style="thick">
        <color rgb="FF339966"/>
      </left>
      <right style="thin"/>
      <top style="thin"/>
      <bottom style="thin"/>
      <diagonal/>
    </border>
    <border diagonalUp="false" diagonalDown="false">
      <left style="thin"/>
      <right style="thick">
        <color rgb="FF339966"/>
      </right>
      <top style="thin"/>
      <bottom style="thin"/>
      <diagonal/>
    </border>
    <border diagonalUp="false" diagonalDown="false">
      <left style="thick">
        <color rgb="FF339966"/>
      </left>
      <right style="thin"/>
      <top style="thin"/>
      <bottom style="thick">
        <color rgb="FF339966"/>
      </bottom>
      <diagonal/>
    </border>
    <border diagonalUp="false" diagonalDown="false">
      <left style="thin"/>
      <right style="thick">
        <color rgb="FF339966"/>
      </right>
      <top style="thin"/>
      <bottom style="thick">
        <color rgb="FF339966"/>
      </bottom>
      <diagonal/>
    </border>
    <border diagonalUp="false" diagonalDown="false">
      <left/>
      <right/>
      <top/>
      <bottom style="medium">
        <color rgb="FF008000"/>
      </bottom>
      <diagonal/>
    </border>
    <border diagonalUp="false" diagonalDown="false">
      <left/>
      <right/>
      <top style="medium">
        <color rgb="FF008000"/>
      </top>
      <bottom/>
      <diagonal/>
    </border>
    <border diagonalUp="false" diagonalDown="false">
      <left style="thick">
        <color rgb="FF339966"/>
      </left>
      <right style="thick">
        <color rgb="FF339966"/>
      </right>
      <top style="thick">
        <color rgb="FF339966"/>
      </top>
      <bottom style="thick">
        <color rgb="FF339966"/>
      </bottom>
      <diagonal/>
    </border>
    <border diagonalUp="false" diagonalDown="false">
      <left style="thick">
        <color rgb="FF339966"/>
      </left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true" applyFill="true">
      <protection locked="true"/>
    </xf>
    <xf numFmtId="0" fontId="1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43" fontId="1" fillId="0" borderId="0" applyFont="true" applyBorder="false" applyAlignment="false" applyProtection="true" applyFill="true">
      <protection locked="true"/>
    </xf>
    <xf numFmtId="41" fontId="1" fillId="0" borderId="0" applyFont="true" applyBorder="false" applyAlignment="false" applyProtection="true" applyFill="true">
      <protection locked="true"/>
    </xf>
    <xf numFmtId="44" fontId="1" fillId="0" borderId="0" applyFont="true" applyBorder="false" applyAlignment="false" applyProtection="true" applyFill="true">
      <protection locked="true"/>
    </xf>
    <xf numFmtId="42" fontId="1" fillId="0" borderId="0" applyFont="true" applyBorder="false" applyAlignment="false" applyProtection="true" applyFill="true">
      <protection locked="true"/>
    </xf>
    <xf numFmtId="9" fontId="1" fillId="0" borderId="0" applyFont="true" applyBorder="false" applyAlignment="false" applyProtection="true" applyFill="true">
      <protection locked="true"/>
    </xf>
    <xf numFmtId="164" fontId="4" fillId="0" borderId="0" applyFont="true" applyBorder="false" applyAlignment="false" applyProtection="true" applyFill="true">
      <protection locked="true"/>
    </xf>
    <xf numFmtId="164" fontId="5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</cellStyleXfs>
  <cellXfs count="138">
    <xf numFmtId="164" fontId="0" fillId="0" borderId="0" xfId="0" applyFont="false" applyBorder="false" applyAlignment="false" applyProtection="false" applyFill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5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7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7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10" fillId="0" borderId="9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10" fillId="0" borderId="4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top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top" textRotation="0" wrapText="true" indent="0" shrinkToFit="false"/>
      <protection locked="tru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1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21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22" fillId="0" borderId="0" xfId="21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22" fillId="0" borderId="0" xfId="21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71" fontId="5" fillId="0" borderId="0" xfId="21" applyFont="fals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5" fillId="0" borderId="0" xfId="21" applyFont="fals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4" fontId="23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3" fillId="0" borderId="0" xfId="21" applyFont="tru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2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3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4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4" fontId="24" fillId="0" borderId="0" xfId="2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72" fontId="16" fillId="0" borderId="0" xfId="0" applyFont="true" applyBorder="false" applyAlignment="true" applyProtection="true" applyFill="true" applyNumberFormat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łącze 2" xfId="20"/>
    <cellStyle name="Normalny 2" xfId="21"/>
    <cellStyle name="Normalny 3" xfId="22"/>
  </cellStyles>
  <dxfs count="1">
    <dxf>
      <font>
        <color rgb="FFFF0000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creativecommons.org/licenses/by/2.5/pl/" TargetMode="External"/>
</Relationships>
</file>

<file path=xl/worksheets/sheet1.xml><?xml version="1.0" encoding="utf-8"?>
<worksheet xmlns="http://schemas.openxmlformats.org/spreadsheetml/2006/main">
  <sheetPr filterMode="false">
    <pageSetUpPr fitToPage="true"/>
  </sheetPr>
  <dimension ref="A1:IW1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3.2" customHeight="false" zeroHeight="false" outlineLevelRow="0" outlineLevelCol="0"/>
  <cols>
    <col collapsed="false" customWidth="true" hidden="false" outlineLevel="0" max="1" min="1" width="0.1"/>
    <col collapsed="false" customWidth="true" hidden="false" outlineLevel="0" max="2" min="2" width="5.66"/>
    <col collapsed="false" customWidth="true" hidden="false" outlineLevel="0" max="3" min="3" width="7.32"/>
    <col collapsed="false" customWidth="true" hidden="false" outlineLevel="0" max="4" min="4" width="11.1"/>
    <col collapsed="false" customWidth="true" hidden="false" outlineLevel="0" max="5" min="5" width="43.87"/>
    <col collapsed="false" customWidth="true" hidden="false" outlineLevel="0" max="6" min="6" width="6.66"/>
    <col collapsed="false" customWidth="true" hidden="false" outlineLevel="0" max="7" min="7" width="10.1"/>
    <col collapsed="false" customWidth="true" hidden="false" outlineLevel="0" max="8" min="8" width="11.1"/>
    <col collapsed="false" customWidth="true" hidden="false" outlineLevel="0" max="9" min="9" width="12.66"/>
    <col collapsed="false" customWidth="true" hidden="false" outlineLevel="0" max="10" min="10" width="6.66"/>
    <col collapsed="false" customWidth="true" hidden="false" outlineLevel="0" max="11" min="11" width="9.55"/>
    <col collapsed="false" customWidth="true" hidden="false" outlineLevel="0" max="12" min="12" width="10.66"/>
    <col collapsed="false" customWidth="true" hidden="false" outlineLevel="0" max="13" min="13" width="13.33"/>
    <col collapsed="false" customWidth="true" hidden="false" outlineLevel="0" max="14" min="14" width="15.1"/>
    <col collapsed="false" customWidth="true" hidden="false" outlineLevel="0" max="15" min="15" width="2.99"/>
    <col collapsed="false" customWidth="true" hidden="false" outlineLevel="0" max="16" min="16" width="4.66"/>
    <col collapsed="false" customWidth="false" hidden="false" outlineLevel="0" max="257" min="17" width="8.87"/>
  </cols>
  <sheetData>
    <row r="1" customFormat="false" ht="6.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7.1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3" t="s">
        <v>0</v>
      </c>
      <c r="J2" s="3"/>
      <c r="K2" s="3"/>
      <c r="L2" s="3"/>
      <c r="M2" s="4"/>
      <c r="N2" s="4"/>
    </row>
    <row r="3" customFormat="false" ht="58.2" hidden="false" customHeight="true" outlineLevel="0" collapsed="false">
      <c r="A3" s="2"/>
      <c r="B3" s="122"/>
      <c r="C3" s="122"/>
      <c r="D3" s="122"/>
      <c r="E3" s="122"/>
      <c r="F3" s="2"/>
      <c r="G3" s="2"/>
      <c r="H3" s="2"/>
      <c r="I3" s="2"/>
      <c r="J3" s="2"/>
      <c r="K3" s="2"/>
      <c r="L3" s="2"/>
      <c r="M3" s="2"/>
    </row>
    <row r="4" customFormat="false" ht="2.7" hidden="false" customHeight="true" outlineLevel="0" collapsed="false">
      <c r="A4" s="2"/>
      <c r="B4" s="6"/>
      <c r="C4" s="6"/>
      <c r="D4" s="6"/>
      <c r="E4" s="7"/>
      <c r="F4" s="2"/>
      <c r="G4" s="2"/>
      <c r="H4" s="2"/>
      <c r="I4" s="2"/>
      <c r="J4" s="2"/>
      <c r="K4" s="2"/>
      <c r="L4" s="2"/>
      <c r="M4" s="2"/>
    </row>
    <row r="5" customFormat="false" ht="60" hidden="false" customHeight="true" outlineLevel="0" collapsed="false">
      <c r="A5" s="2"/>
      <c r="B5" s="122"/>
      <c r="C5" s="122"/>
      <c r="D5" s="122"/>
      <c r="E5" s="122"/>
      <c r="F5" s="2"/>
      <c r="G5" s="2"/>
      <c r="H5" s="2"/>
      <c r="I5" s="2"/>
      <c r="J5" s="2"/>
      <c r="K5" s="2"/>
      <c r="L5" s="2"/>
      <c r="M5" s="2"/>
    </row>
    <row r="6" customFormat="false" ht="2.7" hidden="false" customHeight="true" outlineLevel="0" collapsed="false">
      <c r="A6" s="2"/>
      <c r="B6" s="6"/>
      <c r="C6" s="6"/>
      <c r="D6" s="6"/>
      <c r="E6" s="7"/>
      <c r="F6" s="2"/>
      <c r="G6" s="2"/>
      <c r="H6" s="2"/>
      <c r="I6" s="2"/>
      <c r="J6" s="2"/>
      <c r="K6" s="2"/>
      <c r="L6" s="2"/>
      <c r="M6" s="2"/>
    </row>
    <row r="7" customFormat="false" ht="58.95" hidden="false" customHeight="true" outlineLevel="0" collapsed="false">
      <c r="A7" s="2"/>
      <c r="B7" s="122"/>
      <c r="C7" s="122"/>
      <c r="D7" s="122"/>
      <c r="E7" s="122"/>
      <c r="F7" s="2"/>
      <c r="G7" s="2"/>
      <c r="H7" s="2"/>
      <c r="I7" s="2"/>
      <c r="J7" s="2"/>
      <c r="K7" s="2"/>
      <c r="L7" s="2"/>
      <c r="M7" s="2"/>
    </row>
    <row r="8" customFormat="false" ht="5.25" hidden="false" customHeight="true" outlineLevel="0" collapsed="false">
      <c r="A8" s="2"/>
      <c r="B8" s="8"/>
      <c r="C8" s="8"/>
      <c r="D8" s="8"/>
      <c r="E8" s="2"/>
      <c r="F8" s="2"/>
      <c r="G8" s="2"/>
      <c r="H8" s="127"/>
      <c r="I8" s="127"/>
      <c r="J8" s="2"/>
      <c r="K8" s="130"/>
      <c r="L8" s="130"/>
      <c r="M8" s="2"/>
    </row>
    <row r="9" customFormat="false" ht="4.2" hidden="false" customHeight="true" outlineLevel="0" collapsed="false">
      <c r="A9" s="2"/>
      <c r="B9" s="2"/>
      <c r="C9" s="2"/>
      <c r="D9" s="2"/>
      <c r="E9" s="2"/>
      <c r="F9" s="2"/>
      <c r="G9" s="2"/>
      <c r="H9" s="127"/>
      <c r="I9" s="127"/>
      <c r="J9" s="2"/>
      <c r="K9" s="130"/>
      <c r="L9" s="130"/>
      <c r="M9" s="2"/>
    </row>
    <row r="10" customFormat="false" ht="6.9" hidden="false" customHeight="true" outlineLevel="0" collapsed="false">
      <c r="A10" s="2"/>
      <c r="B10" s="11" t="s">
        <v>1</v>
      </c>
      <c r="C10" s="11"/>
      <c r="D10" s="11"/>
      <c r="E10" s="11"/>
      <c r="F10" s="2"/>
      <c r="G10" s="2"/>
      <c r="H10" s="127"/>
      <c r="I10" s="127"/>
      <c r="J10" s="2"/>
      <c r="K10" s="130"/>
      <c r="L10" s="130"/>
      <c r="M10" s="2"/>
    </row>
    <row r="11" customFormat="false" ht="12.45" hidden="false" customHeight="true" outlineLevel="0" collapsed="false">
      <c r="A11" s="2"/>
      <c r="B11" s="11"/>
      <c r="C11" s="11"/>
      <c r="D11" s="11"/>
      <c r="E11" s="11"/>
      <c r="F11" s="2"/>
      <c r="G11" s="12" t="s">
        <v>2</v>
      </c>
      <c r="H11" s="127"/>
      <c r="I11" s="127"/>
      <c r="J11" s="12" t="s">
        <v>3</v>
      </c>
      <c r="K11" s="130"/>
      <c r="L11" s="130"/>
      <c r="M11" s="12"/>
    </row>
    <row r="12" customFormat="false" ht="7.95" hidden="false" customHeight="true" outlineLevel="0" collapsed="false">
      <c r="A12" s="2"/>
      <c r="B12" s="11"/>
      <c r="C12" s="11"/>
      <c r="D12" s="11"/>
      <c r="E12" s="11"/>
      <c r="F12" s="2"/>
      <c r="G12" s="12"/>
      <c r="H12" s="12"/>
      <c r="I12" s="12"/>
      <c r="J12" s="12"/>
      <c r="K12" s="12"/>
      <c r="L12" s="12"/>
      <c r="M12" s="12"/>
    </row>
    <row r="13" customFormat="false" ht="20.2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customFormat="false" ht="24" hidden="false" customHeight="true" outlineLevel="0" collapsed="false">
      <c r="A14" s="2"/>
      <c r="B14" s="2"/>
      <c r="C14" s="2"/>
      <c r="D14" s="2"/>
      <c r="E14" s="13" t="s">
        <v>4</v>
      </c>
      <c r="F14" s="13"/>
      <c r="G14" s="13"/>
      <c r="H14" s="2"/>
      <c r="I14" s="2"/>
      <c r="J14" s="2"/>
      <c r="K14" s="2"/>
      <c r="L14" s="2"/>
      <c r="M14" s="2"/>
    </row>
    <row r="15" customFormat="false" ht="43.2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customFormat="false" ht="20.7" hidden="false" customHeight="true" outlineLevel="0" collapsed="false">
      <c r="A16" s="2"/>
      <c r="B16" s="14" t="s">
        <v>5</v>
      </c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2.7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20.7" hidden="false" customHeight="true" outlineLevel="0" collapsed="false">
      <c r="A18" s="2"/>
      <c r="B18" s="14" t="s">
        <v>6</v>
      </c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2.7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20.7" hidden="false" customHeight="true" outlineLevel="0" collapsed="false">
      <c r="A20" s="2"/>
      <c r="B20" s="14" t="s">
        <v>7</v>
      </c>
      <c r="C20" s="1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2.7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20.7" hidden="false" customHeight="true" outlineLevel="0" collapsed="false">
      <c r="A22" s="2"/>
      <c r="B22" s="14" t="s">
        <v>8</v>
      </c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34.6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5"/>
      <c r="M23" s="2"/>
    </row>
    <row r="24" customFormat="false" ht="50.1" hidden="false" customHeight="true" outlineLevel="0" collapsed="false">
      <c r="A24" s="2"/>
      <c r="B24" s="16" t="s">
        <v>258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"/>
    </row>
    <row r="25" customFormat="false" ht="2.7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31.95" hidden="false" customHeight="true" outlineLevel="0" collapsed="false">
      <c r="A26" s="2"/>
      <c r="B26" s="17" t="s">
        <v>9</v>
      </c>
      <c r="C26" s="17"/>
      <c r="D26" s="17"/>
      <c r="E26" s="17"/>
      <c r="F26" s="17"/>
      <c r="G26" s="17"/>
      <c r="H26" s="17"/>
      <c r="I26" s="17"/>
      <c r="J26" s="18">
        <f>F119</f>
        <v>0.0</v>
      </c>
      <c r="K26" s="18"/>
      <c r="L26" s="18"/>
      <c r="M26" s="2"/>
    </row>
    <row r="27" customFormat="false" ht="28.95" hidden="false" customHeight="true" outlineLevel="0" collapsed="false">
      <c r="A27" s="2"/>
      <c r="B27" s="19" t="s">
        <v>10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customFormat="false" ht="28.95" hidden="false" customHeight="true" outlineLevel="0" collapsed="false">
      <c r="A28" s="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0"/>
    </row>
    <row r="29" customFormat="false" ht="19.2" hidden="false" customHeight="true" outlineLevel="0" collapsed="false">
      <c r="A29" s="2"/>
      <c r="B29" s="22" t="s">
        <v>259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"/>
    </row>
    <row r="30" customFormat="false" ht="19.2" hidden="false" customHeight="true" outlineLevel="0" collapsed="false">
      <c r="A30" s="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"/>
    </row>
    <row r="31" customFormat="false" ht="18.15" hidden="true" customHeight="true" outlineLevel="0" collapsed="false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</row>
    <row r="32" customFormat="false" ht="5.25" hidden="true" customHeight="true" outlineLevel="0" collapsed="false">
      <c r="A32" s="2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customFormat="false" ht="45.45" hidden="true" customHeight="true" outlineLevel="0" collapsed="false">
      <c r="A33" s="24"/>
      <c r="B33" s="28"/>
      <c r="C33" s="29"/>
      <c r="D33" s="29"/>
      <c r="E33" s="29"/>
      <c r="F33" s="29"/>
      <c r="G33" s="29"/>
      <c r="H33" s="30"/>
      <c r="I33" s="29"/>
      <c r="J33" s="29"/>
      <c r="K33" s="29"/>
      <c r="L33" s="31"/>
      <c r="M33" s="27"/>
    </row>
    <row r="34" customFormat="false" ht="19.65" hidden="true" customHeight="true" outlineLevel="0" collapsed="false">
      <c r="A34" s="24"/>
      <c r="B34" s="32"/>
      <c r="C34" s="33"/>
      <c r="D34" s="33"/>
      <c r="E34" s="34"/>
      <c r="F34" s="33"/>
      <c r="G34" s="35"/>
      <c r="H34" s="114"/>
      <c r="I34" s="37">
        <f>ROUND(G34*H34,2)</f>
        <v>0.0</v>
      </c>
      <c r="J34" s="33"/>
      <c r="K34" s="38">
        <f>ROUND(I34*J34/100,2)</f>
        <v>0.0</v>
      </c>
      <c r="L34" s="39">
        <f>ROUND(I34+K34,2)</f>
        <v>0.0</v>
      </c>
      <c r="M34" s="40" t="str">
        <f>IF(AND(G34&gt;0,OR(ISBLANK(H34),H34=0)),"podaj stawkę!",IF(AND(ISBLANK(G34),H34&gt;0),"usuń stawkę",""))</f>
        <v/>
      </c>
    </row>
    <row r="35" customFormat="false" ht="10.2" hidden="true" customHeight="true" outlineLevel="0" collapsed="false">
      <c r="A35" s="24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customFormat="false" ht="18.15" hidden="true" customHeight="true" outlineLevel="0" collapsed="false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6"/>
      <c r="M36" s="27"/>
    </row>
    <row r="37" customFormat="false" ht="5.25" hidden="true" customHeight="true" outlineLevel="0" collapsed="false">
      <c r="A37" s="24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customFormat="false" ht="45.45" hidden="true" customHeight="true" outlineLevel="0" collapsed="false">
      <c r="A38" s="24"/>
      <c r="B38" s="28"/>
      <c r="C38" s="29"/>
      <c r="D38" s="29"/>
      <c r="E38" s="29"/>
      <c r="F38" s="29"/>
      <c r="G38" s="29"/>
      <c r="H38" s="30"/>
      <c r="I38" s="29"/>
      <c r="J38" s="29"/>
      <c r="K38" s="29"/>
      <c r="L38" s="31"/>
      <c r="M38" s="27"/>
    </row>
    <row r="39" customFormat="false" ht="19.65" hidden="true" customHeight="true" outlineLevel="0" collapsed="false">
      <c r="A39" s="24"/>
      <c r="B39" s="32"/>
      <c r="C39" s="33"/>
      <c r="D39" s="33"/>
      <c r="E39" s="34"/>
      <c r="F39" s="33"/>
      <c r="G39" s="35"/>
      <c r="H39" s="114"/>
      <c r="I39" s="37">
        <f>ROUND(G39*H39,2)</f>
        <v>0.0</v>
      </c>
      <c r="J39" s="33"/>
      <c r="K39" s="38">
        <f>ROUND(I39*J39/100,2)</f>
        <v>0.0</v>
      </c>
      <c r="L39" s="39">
        <f>ROUND(I39+K39,2)</f>
        <v>0.0</v>
      </c>
      <c r="M39" s="40" t="str">
        <f>IF(AND(G39&gt;0,OR(ISBLANK(H39),H39=0)),"podaj stawkę!",IF(AND(ISBLANK(G39),H39&gt;0),"usuń stawkę",""))</f>
        <v/>
      </c>
    </row>
    <row r="40" customFormat="false" ht="9" hidden="true" customHeight="true" outlineLevel="0" collapsed="false">
      <c r="A40" s="24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customFormat="false" ht="18.15" hidden="false" customHeight="true" outlineLevel="0" collapsed="false">
      <c r="A41" s="24"/>
      <c r="B41" s="25" t="s">
        <v>25</v>
      </c>
      <c r="C41" s="25"/>
      <c r="D41" s="25"/>
      <c r="E41" s="25"/>
      <c r="F41" s="25"/>
      <c r="G41" s="25"/>
      <c r="H41" s="25"/>
      <c r="I41" s="25"/>
      <c r="J41" s="25"/>
      <c r="K41" s="25"/>
      <c r="L41" s="26"/>
      <c r="M41" s="27"/>
    </row>
    <row r="42" customFormat="false" ht="5.25" hidden="false" customHeight="true" outlineLevel="0" collapsed="false">
      <c r="A42" s="24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customFormat="false" ht="45.45" hidden="false" customHeight="true" outlineLevel="0" collapsed="false">
      <c r="A43" s="24"/>
      <c r="B43" s="28" t="s">
        <v>11</v>
      </c>
      <c r="C43" s="29" t="s">
        <v>12</v>
      </c>
      <c r="D43" s="29" t="s">
        <v>13</v>
      </c>
      <c r="E43" s="29" t="s">
        <v>14</v>
      </c>
      <c r="F43" s="29" t="s">
        <v>15</v>
      </c>
      <c r="G43" s="29" t="s">
        <v>16</v>
      </c>
      <c r="H43" s="30" t="s">
        <v>17</v>
      </c>
      <c r="I43" s="29" t="s">
        <v>18</v>
      </c>
      <c r="J43" s="29" t="s">
        <v>19</v>
      </c>
      <c r="K43" s="29" t="s">
        <v>20</v>
      </c>
      <c r="L43" s="31" t="s">
        <v>21</v>
      </c>
      <c r="M43" s="27"/>
    </row>
    <row r="44" customFormat="false" ht="19.65" hidden="false" customHeight="true" outlineLevel="0" collapsed="false">
      <c r="A44" s="24"/>
      <c r="B44" s="32">
        <v>1.0</v>
      </c>
      <c r="C44" s="33" t="s">
        <v>137</v>
      </c>
      <c r="D44" s="33" t="s">
        <v>22</v>
      </c>
      <c r="E44" s="34" t="s">
        <v>23</v>
      </c>
      <c r="F44" s="33" t="s">
        <v>24</v>
      </c>
      <c r="G44" s="35">
        <v>139.0</v>
      </c>
      <c r="H44" s="114"/>
      <c r="I44" s="37">
        <f>ROUND(G44*H44,2)</f>
        <v>0.0</v>
      </c>
      <c r="J44" s="33">
        <v>8.0</v>
      </c>
      <c r="K44" s="38">
        <f>ROUND(I44*J44/100,2)</f>
        <v>0.0</v>
      </c>
      <c r="L44" s="39">
        <f>ROUND(I44+K44,2)</f>
        <v>0.0</v>
      </c>
      <c r="M44" s="40" t="str">
        <f>IF(AND(G44&gt;0,OR(ISBLANK(H44),H44=0)),"podaj stawkę!",IF(AND(ISBLANK(G44),H44&gt;0),"usuń stawkę",""))</f>
        <v>podaj stawkę!</v>
      </c>
    </row>
    <row r="45" customFormat="false" ht="9" hidden="false" customHeight="true" outlineLevel="0" collapsed="false">
      <c r="A45" s="2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7"/>
    </row>
    <row r="46" customFormat="false" ht="18.15" hidden="false" customHeight="true" outlineLevel="0" collapsed="false">
      <c r="A46" s="24"/>
      <c r="B46" s="25" t="s">
        <v>26</v>
      </c>
      <c r="C46" s="25"/>
      <c r="D46" s="25"/>
      <c r="E46" s="25"/>
      <c r="F46" s="25"/>
      <c r="G46" s="25"/>
      <c r="H46" s="25"/>
      <c r="I46" s="25"/>
      <c r="J46" s="25"/>
      <c r="K46" s="25"/>
      <c r="L46" s="26"/>
      <c r="M46" s="27"/>
    </row>
    <row r="47" customFormat="false" ht="5.25" hidden="false" customHeight="true" outlineLevel="0" collapsed="false">
      <c r="A47" s="2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customFormat="false" ht="45.45" hidden="false" customHeight="true" outlineLevel="0" collapsed="false">
      <c r="A48" s="24"/>
      <c r="B48" s="28" t="s">
        <v>11</v>
      </c>
      <c r="C48" s="29" t="s">
        <v>12</v>
      </c>
      <c r="D48" s="29" t="s">
        <v>13</v>
      </c>
      <c r="E48" s="29" t="s">
        <v>14</v>
      </c>
      <c r="F48" s="29" t="s">
        <v>15</v>
      </c>
      <c r="G48" s="29" t="s">
        <v>16</v>
      </c>
      <c r="H48" s="30" t="s">
        <v>17</v>
      </c>
      <c r="I48" s="29" t="s">
        <v>18</v>
      </c>
      <c r="J48" s="29" t="s">
        <v>19</v>
      </c>
      <c r="K48" s="29" t="s">
        <v>20</v>
      </c>
      <c r="L48" s="31" t="s">
        <v>21</v>
      </c>
      <c r="M48" s="27"/>
    </row>
    <row r="49" customFormat="false" ht="19.65" hidden="false" customHeight="true" outlineLevel="0" collapsed="false">
      <c r="A49" s="24"/>
      <c r="B49" s="32">
        <v>2.0</v>
      </c>
      <c r="C49" s="33" t="s">
        <v>137</v>
      </c>
      <c r="D49" s="33" t="s">
        <v>22</v>
      </c>
      <c r="E49" s="34" t="s">
        <v>23</v>
      </c>
      <c r="F49" s="33" t="s">
        <v>24</v>
      </c>
      <c r="G49" s="35">
        <v>17.0</v>
      </c>
      <c r="H49" s="114"/>
      <c r="I49" s="37">
        <f>ROUND(G49*H49,2)</f>
        <v>0.0</v>
      </c>
      <c r="J49" s="33">
        <v>8.0</v>
      </c>
      <c r="K49" s="38">
        <f>ROUND(I49*J49/100,2)</f>
        <v>0.0</v>
      </c>
      <c r="L49" s="39">
        <f>ROUND(I49+K49,2)</f>
        <v>0.0</v>
      </c>
      <c r="M49" s="40" t="str">
        <f>IF(AND(G49&gt;0,OR(ISBLANK(H49),H49=0)),"podaj stawkę!",IF(AND(ISBLANK(G49),H49&gt;0),"usuń stawkę",""))</f>
        <v>podaj stawkę!</v>
      </c>
    </row>
    <row r="50" customFormat="false" ht="3.15" hidden="false" customHeight="true" outlineLevel="0" collapsed="false">
      <c r="A50" s="24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customFormat="false" ht="18.15" hidden="false" customHeight="true" outlineLevel="0" collapsed="false">
      <c r="A51" s="24"/>
      <c r="B51" s="25" t="s">
        <v>27</v>
      </c>
      <c r="C51" s="25"/>
      <c r="D51" s="25"/>
      <c r="E51" s="25"/>
      <c r="F51" s="25"/>
      <c r="G51" s="25"/>
      <c r="H51" s="25"/>
      <c r="I51" s="25"/>
      <c r="J51" s="25"/>
      <c r="K51" s="25"/>
      <c r="L51" s="26"/>
      <c r="M51" s="27"/>
    </row>
    <row r="52" customFormat="false" ht="5.25" hidden="false" customHeight="true" outlineLevel="0" collapsed="false">
      <c r="A52" s="24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7"/>
    </row>
    <row r="53" customFormat="false" ht="45.45" hidden="false" customHeight="true" outlineLevel="0" collapsed="false">
      <c r="A53" s="24"/>
      <c r="B53" s="28" t="s">
        <v>11</v>
      </c>
      <c r="C53" s="29" t="s">
        <v>12</v>
      </c>
      <c r="D53" s="29" t="s">
        <v>13</v>
      </c>
      <c r="E53" s="29" t="s">
        <v>14</v>
      </c>
      <c r="F53" s="29" t="s">
        <v>15</v>
      </c>
      <c r="G53" s="29" t="s">
        <v>16</v>
      </c>
      <c r="H53" s="30" t="s">
        <v>17</v>
      </c>
      <c r="I53" s="29" t="s">
        <v>18</v>
      </c>
      <c r="J53" s="29" t="s">
        <v>19</v>
      </c>
      <c r="K53" s="29" t="s">
        <v>20</v>
      </c>
      <c r="L53" s="31" t="s">
        <v>21</v>
      </c>
      <c r="M53" s="27"/>
    </row>
    <row r="54" customFormat="false" ht="19.65" hidden="false" customHeight="true" outlineLevel="0" collapsed="false">
      <c r="A54" s="24"/>
      <c r="B54" s="32">
        <v>3.0</v>
      </c>
      <c r="C54" s="33" t="s">
        <v>137</v>
      </c>
      <c r="D54" s="33" t="s">
        <v>22</v>
      </c>
      <c r="E54" s="34" t="s">
        <v>23</v>
      </c>
      <c r="F54" s="33" t="s">
        <v>24</v>
      </c>
      <c r="G54" s="35">
        <v>117.0</v>
      </c>
      <c r="H54" s="114"/>
      <c r="I54" s="37">
        <f>ROUND(G54*H54,2)</f>
        <v>0.0</v>
      </c>
      <c r="J54" s="33">
        <v>8.0</v>
      </c>
      <c r="K54" s="38">
        <f>ROUND(I54*J54/100,2)</f>
        <v>0.0</v>
      </c>
      <c r="L54" s="39">
        <f>ROUND(I54+K54,2)</f>
        <v>0.0</v>
      </c>
      <c r="M54" s="40" t="str">
        <f>IF(AND(G54&gt;0,OR(ISBLANK(H54),H54=0)),"podaj stawkę!",IF(AND(ISBLANK(G54),H54&gt;0),"usuń stawkę",""))</f>
        <v>podaj stawkę!</v>
      </c>
    </row>
    <row r="55" customFormat="false" ht="9" hidden="false" customHeight="true" outlineLevel="0" collapsed="false">
      <c r="A55" s="24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7"/>
    </row>
    <row r="56" customFormat="false" ht="45.45" hidden="false" customHeight="true" outlineLevel="0" collapsed="false">
      <c r="A56" s="24"/>
      <c r="B56" s="28" t="s">
        <v>11</v>
      </c>
      <c r="C56" s="29" t="s">
        <v>12</v>
      </c>
      <c r="D56" s="29" t="s">
        <v>13</v>
      </c>
      <c r="E56" s="29" t="s">
        <v>14</v>
      </c>
      <c r="F56" s="29" t="s">
        <v>15</v>
      </c>
      <c r="G56" s="29" t="s">
        <v>16</v>
      </c>
      <c r="H56" s="30" t="s">
        <v>17</v>
      </c>
      <c r="I56" s="29" t="s">
        <v>18</v>
      </c>
      <c r="J56" s="29" t="s">
        <v>19</v>
      </c>
      <c r="K56" s="29" t="s">
        <v>20</v>
      </c>
      <c r="L56" s="31" t="s">
        <v>21</v>
      </c>
      <c r="M56" s="27"/>
    </row>
    <row r="57" customFormat="false" ht="19.65" hidden="false" customHeight="true" outlineLevel="0" collapsed="false">
      <c r="A57" s="24"/>
      <c r="B57" s="41">
        <v>4.0</v>
      </c>
      <c r="C57" s="42" t="s">
        <v>30</v>
      </c>
      <c r="D57" s="42" t="s">
        <v>31</v>
      </c>
      <c r="E57" s="43" t="s">
        <v>32</v>
      </c>
      <c r="F57" s="42" t="s">
        <v>29</v>
      </c>
      <c r="G57" s="44">
        <v>1.2</v>
      </c>
      <c r="H57" s="114"/>
      <c r="I57" s="37">
        <f>ROUND(G57*H57,2)</f>
        <v>0.0</v>
      </c>
      <c r="J57" s="41">
        <v>8.0</v>
      </c>
      <c r="K57" s="38">
        <f>ROUND(I57*J57/100,2)</f>
        <v>0.0</v>
      </c>
      <c r="L57" s="39">
        <f>ROUND(I57+K57,2)</f>
        <v>0.0</v>
      </c>
      <c r="M57" s="40" t="str">
        <f>IF(AND(G57&gt;0,OR(ISBLANK(H57),H57=0)),"podaj stawkę!",IF(AND(ISBLANK(G57),H57&gt;0),"usuń stawkę",""))</f>
        <v>podaj stawkę!</v>
      </c>
    </row>
    <row r="58" customFormat="false" ht="49.2" hidden="false" customHeight="true" outlineLevel="0" collapsed="false">
      <c r="A58" s="24"/>
      <c r="B58" s="41">
        <v>5.0</v>
      </c>
      <c r="C58" s="42" t="s">
        <v>33</v>
      </c>
      <c r="D58" s="42" t="s">
        <v>34</v>
      </c>
      <c r="E58" s="43" t="s">
        <v>35</v>
      </c>
      <c r="F58" s="42" t="s">
        <v>29</v>
      </c>
      <c r="G58" s="44">
        <v>6.4</v>
      </c>
      <c r="H58" s="114"/>
      <c r="I58" s="37">
        <f>ROUND(G58*H58,2)</f>
        <v>0.0</v>
      </c>
      <c r="J58" s="41">
        <v>8.0</v>
      </c>
      <c r="K58" s="38">
        <f>ROUND(I58*J58/100,2)</f>
        <v>0.0</v>
      </c>
      <c r="L58" s="39">
        <f>ROUND(I58+K58,2)</f>
        <v>0.0</v>
      </c>
      <c r="M58" s="40" t="str">
        <f>IF(AND(G58&gt;0,OR(ISBLANK(H58),H58=0)),"podaj stawkę!",IF(AND(ISBLANK(G58),H58&gt;0),"usuń stawkę",""))</f>
        <v>podaj stawkę!</v>
      </c>
    </row>
    <row r="59" customFormat="false" ht="24.0" hidden="false" customHeight="true" outlineLevel="0" collapsed="false">
      <c r="A59" s="24"/>
      <c r="B59" s="41">
        <v>6.0</v>
      </c>
      <c r="C59" s="42" t="s">
        <v>138</v>
      </c>
      <c r="D59" s="42" t="s">
        <v>139</v>
      </c>
      <c r="E59" s="43" t="s">
        <v>140</v>
      </c>
      <c r="F59" s="42" t="s">
        <v>29</v>
      </c>
      <c r="G59" s="44">
        <v>0.6</v>
      </c>
      <c r="H59" s="114"/>
      <c r="I59" s="37">
        <f>ROUND(G59*H59,2)</f>
        <v>0.0</v>
      </c>
      <c r="J59" s="41">
        <v>8.0</v>
      </c>
      <c r="K59" s="38">
        <f>ROUND(I59*J59/100,2)</f>
        <v>0.0</v>
      </c>
      <c r="L59" s="39">
        <f>ROUND(I59+K59,2)</f>
        <v>0.0</v>
      </c>
      <c r="M59" s="40" t="str">
        <f>IF(AND(G59&gt;0,OR(ISBLANK(H59),H59=0)),"podaj stawkę!",IF(AND(ISBLANK(G59),H59&gt;0),"usuń stawkę",""))</f>
        <v>podaj stawkę!</v>
      </c>
    </row>
    <row r="60" customFormat="false" ht="19.65" hidden="false" customHeight="true" outlineLevel="0" collapsed="false">
      <c r="A60" s="24"/>
      <c r="B60" s="41">
        <v>7.0</v>
      </c>
      <c r="C60" s="42" t="s">
        <v>36</v>
      </c>
      <c r="D60" s="42" t="s">
        <v>37</v>
      </c>
      <c r="E60" s="43" t="s">
        <v>38</v>
      </c>
      <c r="F60" s="42" t="s">
        <v>29</v>
      </c>
      <c r="G60" s="44">
        <v>8.2</v>
      </c>
      <c r="H60" s="114"/>
      <c r="I60" s="37">
        <f>ROUND(G60*H60,2)</f>
        <v>0.0</v>
      </c>
      <c r="J60" s="41">
        <v>8.0</v>
      </c>
      <c r="K60" s="38">
        <f>ROUND(I60*J60/100,2)</f>
        <v>0.0</v>
      </c>
      <c r="L60" s="39">
        <f>ROUND(I60+K60,2)</f>
        <v>0.0</v>
      </c>
      <c r="M60" s="40" t="str">
        <f>IF(AND(G60&gt;0,OR(ISBLANK(H60),H60=0)),"podaj stawkę!",IF(AND(ISBLANK(G60),H60&gt;0),"usuń stawkę",""))</f>
        <v>podaj stawkę!</v>
      </c>
    </row>
    <row r="61" customFormat="false" ht="24.0" hidden="false" customHeight="true" outlineLevel="0" collapsed="false">
      <c r="A61" s="24"/>
      <c r="B61" s="41">
        <v>8.0</v>
      </c>
      <c r="C61" s="42" t="s">
        <v>39</v>
      </c>
      <c r="D61" s="42" t="s">
        <v>40</v>
      </c>
      <c r="E61" s="43" t="s">
        <v>41</v>
      </c>
      <c r="F61" s="42" t="s">
        <v>28</v>
      </c>
      <c r="G61" s="44">
        <v>1.0</v>
      </c>
      <c r="H61" s="114"/>
      <c r="I61" s="37">
        <f>ROUND(G61*H61,2)</f>
        <v>0.0</v>
      </c>
      <c r="J61" s="41">
        <v>8.0</v>
      </c>
      <c r="K61" s="38">
        <f>ROUND(I61*J61/100,2)</f>
        <v>0.0</v>
      </c>
      <c r="L61" s="39">
        <f>ROUND(I61+K61,2)</f>
        <v>0.0</v>
      </c>
      <c r="M61" s="40" t="str">
        <f>IF(AND(G61&gt;0,OR(ISBLANK(H61),H61=0)),"podaj stawkę!",IF(AND(ISBLANK(G61),H61&gt;0),"usuń stawkę",""))</f>
        <v>podaj stawkę!</v>
      </c>
    </row>
    <row r="62" customFormat="false" ht="24.0" hidden="false" customHeight="true" outlineLevel="0" collapsed="false">
      <c r="A62" s="24"/>
      <c r="B62" s="41">
        <v>9.0</v>
      </c>
      <c r="C62" s="42" t="s">
        <v>42</v>
      </c>
      <c r="D62" s="42" t="s">
        <v>43</v>
      </c>
      <c r="E62" s="43" t="s">
        <v>44</v>
      </c>
      <c r="F62" s="42" t="s">
        <v>28</v>
      </c>
      <c r="G62" s="44">
        <v>2.0</v>
      </c>
      <c r="H62" s="114"/>
      <c r="I62" s="37">
        <f>ROUND(G62*H62,2)</f>
        <v>0.0</v>
      </c>
      <c r="J62" s="41">
        <v>8.0</v>
      </c>
      <c r="K62" s="38">
        <f>ROUND(I62*J62/100,2)</f>
        <v>0.0</v>
      </c>
      <c r="L62" s="39">
        <f>ROUND(I62+K62,2)</f>
        <v>0.0</v>
      </c>
      <c r="M62" s="40" t="str">
        <f>IF(AND(G62&gt;0,OR(ISBLANK(H62),H62=0)),"podaj stawkę!",IF(AND(ISBLANK(G62),H62&gt;0),"usuń stawkę",""))</f>
        <v>podaj stawkę!</v>
      </c>
    </row>
    <row r="63" customFormat="false" ht="24.0" hidden="false" customHeight="true" outlineLevel="0" collapsed="false">
      <c r="A63" s="24"/>
      <c r="B63" s="41">
        <v>10.0</v>
      </c>
      <c r="C63" s="42" t="s">
        <v>141</v>
      </c>
      <c r="D63" s="42" t="s">
        <v>142</v>
      </c>
      <c r="E63" s="43" t="s">
        <v>143</v>
      </c>
      <c r="F63" s="42" t="s">
        <v>28</v>
      </c>
      <c r="G63" s="44">
        <v>1.0</v>
      </c>
      <c r="H63" s="114"/>
      <c r="I63" s="37">
        <f>ROUND(G63*H63,2)</f>
        <v>0.0</v>
      </c>
      <c r="J63" s="41">
        <v>8.0</v>
      </c>
      <c r="K63" s="38">
        <f>ROUND(I63*J63/100,2)</f>
        <v>0.0</v>
      </c>
      <c r="L63" s="39">
        <f>ROUND(I63+K63,2)</f>
        <v>0.0</v>
      </c>
      <c r="M63" s="40" t="str">
        <f>IF(AND(G63&gt;0,OR(ISBLANK(H63),H63=0)),"podaj stawkę!",IF(AND(ISBLANK(G63),H63&gt;0),"usuń stawkę",""))</f>
        <v>podaj stawkę!</v>
      </c>
    </row>
    <row r="64" customFormat="false" ht="28.95" hidden="false" customHeight="true" outlineLevel="0" collapsed="false">
      <c r="A64" s="24"/>
      <c r="B64" s="41">
        <v>11.0</v>
      </c>
      <c r="C64" s="42" t="s">
        <v>45</v>
      </c>
      <c r="D64" s="42" t="s">
        <v>46</v>
      </c>
      <c r="E64" s="43" t="s">
        <v>47</v>
      </c>
      <c r="F64" s="42" t="s">
        <v>28</v>
      </c>
      <c r="G64" s="44">
        <v>4.05</v>
      </c>
      <c r="H64" s="114"/>
      <c r="I64" s="37">
        <f>ROUND(G64*H64,2)</f>
        <v>0.0</v>
      </c>
      <c r="J64" s="41">
        <v>8.0</v>
      </c>
      <c r="K64" s="38">
        <f>ROUND(I64*J64/100,2)</f>
        <v>0.0</v>
      </c>
      <c r="L64" s="39">
        <f>ROUND(I64+K64,2)</f>
        <v>0.0</v>
      </c>
      <c r="M64" s="40" t="str">
        <f>IF(AND(G64&gt;0,OR(ISBLANK(H64),H64=0)),"podaj stawkę!",IF(AND(ISBLANK(G64),H64&gt;0),"usuń stawkę",""))</f>
        <v>podaj stawkę!</v>
      </c>
    </row>
    <row r="65" customFormat="false" ht="19.65" hidden="false" customHeight="true" outlineLevel="0" collapsed="false">
      <c r="A65" s="24"/>
      <c r="B65" s="41">
        <v>12.0</v>
      </c>
      <c r="C65" s="42" t="s">
        <v>144</v>
      </c>
      <c r="D65" s="42" t="s">
        <v>145</v>
      </c>
      <c r="E65" s="43" t="s">
        <v>146</v>
      </c>
      <c r="F65" s="42" t="s">
        <v>48</v>
      </c>
      <c r="G65" s="44">
        <v>6.8</v>
      </c>
      <c r="H65" s="114"/>
      <c r="I65" s="37">
        <f>ROUND(G65*H65,2)</f>
        <v>0.0</v>
      </c>
      <c r="J65" s="41">
        <v>23.0</v>
      </c>
      <c r="K65" s="38">
        <f>ROUND(I65*J65/100,2)</f>
        <v>0.0</v>
      </c>
      <c r="L65" s="39">
        <f>ROUND(I65+K65,2)</f>
        <v>0.0</v>
      </c>
      <c r="M65" s="40" t="str">
        <f>IF(AND(G65&gt;0,OR(ISBLANK(H65),H65=0)),"podaj stawkę!",IF(AND(ISBLANK(G65),H65&gt;0),"usuń stawkę",""))</f>
        <v>podaj stawkę!</v>
      </c>
    </row>
    <row r="66" customFormat="false" ht="28.95" hidden="false" customHeight="true" outlineLevel="0" collapsed="false">
      <c r="A66" s="24"/>
      <c r="B66" s="41">
        <v>13.0</v>
      </c>
      <c r="C66" s="42" t="s">
        <v>49</v>
      </c>
      <c r="D66" s="42" t="s">
        <v>50</v>
      </c>
      <c r="E66" s="43" t="s">
        <v>51</v>
      </c>
      <c r="F66" s="42" t="s">
        <v>52</v>
      </c>
      <c r="G66" s="44">
        <v>25.0</v>
      </c>
      <c r="H66" s="114"/>
      <c r="I66" s="37">
        <f>ROUND(G66*H66,2)</f>
        <v>0.0</v>
      </c>
      <c r="J66" s="41">
        <v>23.0</v>
      </c>
      <c r="K66" s="38">
        <f>ROUND(I66*J66/100,2)</f>
        <v>0.0</v>
      </c>
      <c r="L66" s="39">
        <f>ROUND(I66+K66,2)</f>
        <v>0.0</v>
      </c>
      <c r="M66" s="40" t="str">
        <f>IF(AND(G66&gt;0,OR(ISBLANK(H66),H66=0)),"podaj stawkę!",IF(AND(ISBLANK(G66),H66&gt;0),"usuń stawkę",""))</f>
        <v>podaj stawkę!</v>
      </c>
    </row>
    <row r="67" customFormat="false" ht="28.95" hidden="false" customHeight="true" outlineLevel="0" collapsed="false">
      <c r="A67" s="24"/>
      <c r="B67" s="41">
        <v>14.0</v>
      </c>
      <c r="C67" s="42" t="s">
        <v>147</v>
      </c>
      <c r="D67" s="42" t="s">
        <v>148</v>
      </c>
      <c r="E67" s="43" t="s">
        <v>149</v>
      </c>
      <c r="F67" s="42" t="s">
        <v>53</v>
      </c>
      <c r="G67" s="44">
        <v>35.0</v>
      </c>
      <c r="H67" s="114"/>
      <c r="I67" s="37">
        <f>ROUND(G67*H67,2)</f>
        <v>0.0</v>
      </c>
      <c r="J67" s="41">
        <v>8.0</v>
      </c>
      <c r="K67" s="38">
        <f>ROUND(I67*J67/100,2)</f>
        <v>0.0</v>
      </c>
      <c r="L67" s="39">
        <f>ROUND(I67+K67,2)</f>
        <v>0.0</v>
      </c>
      <c r="M67" s="40" t="str">
        <f>IF(AND(G67&gt;0,OR(ISBLANK(H67),H67=0)),"podaj stawkę!",IF(AND(ISBLANK(G67),H67&gt;0),"usuń stawkę",""))</f>
        <v>podaj stawkę!</v>
      </c>
    </row>
    <row r="68" customFormat="false" ht="28.95" hidden="false" customHeight="true" outlineLevel="0" collapsed="false">
      <c r="A68" s="24"/>
      <c r="B68" s="41">
        <v>15.0</v>
      </c>
      <c r="C68" s="42" t="s">
        <v>54</v>
      </c>
      <c r="D68" s="42" t="s">
        <v>55</v>
      </c>
      <c r="E68" s="43" t="s">
        <v>56</v>
      </c>
      <c r="F68" s="42" t="s">
        <v>53</v>
      </c>
      <c r="G68" s="44">
        <v>8.0</v>
      </c>
      <c r="H68" s="114"/>
      <c r="I68" s="37">
        <f>ROUND(G68*H68,2)</f>
        <v>0.0</v>
      </c>
      <c r="J68" s="41">
        <v>8.0</v>
      </c>
      <c r="K68" s="38">
        <f>ROUND(I68*J68/100,2)</f>
        <v>0.0</v>
      </c>
      <c r="L68" s="39">
        <f>ROUND(I68+K68,2)</f>
        <v>0.0</v>
      </c>
      <c r="M68" s="40" t="str">
        <f>IF(AND(G68&gt;0,OR(ISBLANK(H68),H68=0)),"podaj stawkę!",IF(AND(ISBLANK(G68),H68&gt;0),"usuń stawkę",""))</f>
        <v>podaj stawkę!</v>
      </c>
    </row>
    <row r="69" customFormat="false" ht="24.0" hidden="false" customHeight="true" outlineLevel="0" collapsed="false">
      <c r="A69" s="24"/>
      <c r="B69" s="41">
        <v>16.0</v>
      </c>
      <c r="C69" s="42" t="s">
        <v>57</v>
      </c>
      <c r="D69" s="42" t="s">
        <v>58</v>
      </c>
      <c r="E69" s="43" t="s">
        <v>59</v>
      </c>
      <c r="F69" s="42" t="s">
        <v>53</v>
      </c>
      <c r="G69" s="44">
        <v>20.0</v>
      </c>
      <c r="H69" s="114"/>
      <c r="I69" s="37">
        <f>ROUND(G69*H69,2)</f>
        <v>0.0</v>
      </c>
      <c r="J69" s="41">
        <v>8.0</v>
      </c>
      <c r="K69" s="38">
        <f>ROUND(I69*J69/100,2)</f>
        <v>0.0</v>
      </c>
      <c r="L69" s="39">
        <f>ROUND(I69+K69,2)</f>
        <v>0.0</v>
      </c>
      <c r="M69" s="40" t="str">
        <f>IF(AND(G69&gt;0,OR(ISBLANK(H69),H69=0)),"podaj stawkę!",IF(AND(ISBLANK(G69),H69&gt;0),"usuń stawkę",""))</f>
        <v>podaj stawkę!</v>
      </c>
    </row>
    <row r="70" customFormat="false" ht="19.65" hidden="false" customHeight="true" outlineLevel="0" collapsed="false">
      <c r="A70" s="24"/>
      <c r="B70" s="41">
        <v>17.0</v>
      </c>
      <c r="C70" s="42" t="s">
        <v>60</v>
      </c>
      <c r="D70" s="42" t="s">
        <v>61</v>
      </c>
      <c r="E70" s="43" t="s">
        <v>62</v>
      </c>
      <c r="F70" s="42" t="s">
        <v>53</v>
      </c>
      <c r="G70" s="44">
        <v>10.0</v>
      </c>
      <c r="H70" s="114"/>
      <c r="I70" s="37">
        <f>ROUND(G70*H70,2)</f>
        <v>0.0</v>
      </c>
      <c r="J70" s="41">
        <v>8.0</v>
      </c>
      <c r="K70" s="38">
        <f>ROUND(I70*J70/100,2)</f>
        <v>0.0</v>
      </c>
      <c r="L70" s="39">
        <f>ROUND(I70+K70,2)</f>
        <v>0.0</v>
      </c>
      <c r="M70" s="40" t="str">
        <f>IF(AND(G70&gt;0,OR(ISBLANK(H70),H70=0)),"podaj stawkę!",IF(AND(ISBLANK(G70),H70&gt;0),"usuń stawkę",""))</f>
        <v>podaj stawkę!</v>
      </c>
    </row>
    <row r="71" customFormat="false" ht="28.95" hidden="false" customHeight="true" outlineLevel="0" collapsed="false">
      <c r="A71" s="24"/>
      <c r="B71" s="41">
        <v>18.0</v>
      </c>
      <c r="C71" s="42" t="s">
        <v>150</v>
      </c>
      <c r="D71" s="42" t="s">
        <v>151</v>
      </c>
      <c r="E71" s="43" t="s">
        <v>152</v>
      </c>
      <c r="F71" s="42" t="s">
        <v>153</v>
      </c>
      <c r="G71" s="44">
        <v>200.0</v>
      </c>
      <c r="H71" s="114"/>
      <c r="I71" s="37">
        <f>ROUND(G71*H71,2)</f>
        <v>0.0</v>
      </c>
      <c r="J71" s="41">
        <v>8.0</v>
      </c>
      <c r="K71" s="38">
        <f>ROUND(I71*J71/100,2)</f>
        <v>0.0</v>
      </c>
      <c r="L71" s="39">
        <f>ROUND(I71+K71,2)</f>
        <v>0.0</v>
      </c>
      <c r="M71" s="40" t="str">
        <f>IF(AND(G71&gt;0,OR(ISBLANK(H71),H71=0)),"podaj stawkę!",IF(AND(ISBLANK(G71),H71&gt;0),"usuń stawkę",""))</f>
        <v>podaj stawkę!</v>
      </c>
    </row>
    <row r="72" customFormat="false" ht="28.95" hidden="false" customHeight="true" outlineLevel="0" collapsed="false">
      <c r="A72" s="24"/>
      <c r="B72" s="41">
        <v>19.0</v>
      </c>
      <c r="C72" s="42" t="s">
        <v>154</v>
      </c>
      <c r="D72" s="42" t="s">
        <v>155</v>
      </c>
      <c r="E72" s="43" t="s">
        <v>156</v>
      </c>
      <c r="F72" s="42" t="s">
        <v>153</v>
      </c>
      <c r="G72" s="44">
        <v>2000.0</v>
      </c>
      <c r="H72" s="114"/>
      <c r="I72" s="37">
        <f>ROUND(G72*H72,2)</f>
        <v>0.0</v>
      </c>
      <c r="J72" s="41">
        <v>8.0</v>
      </c>
      <c r="K72" s="38">
        <f>ROUND(I72*J72/100,2)</f>
        <v>0.0</v>
      </c>
      <c r="L72" s="39">
        <f>ROUND(I72+K72,2)</f>
        <v>0.0</v>
      </c>
      <c r="M72" s="40" t="str">
        <f>IF(AND(G72&gt;0,OR(ISBLANK(H72),H72=0)),"podaj stawkę!",IF(AND(ISBLANK(G72),H72&gt;0),"usuń stawkę",""))</f>
        <v>podaj stawkę!</v>
      </c>
    </row>
    <row r="73" customFormat="false" ht="19.65" hidden="false" customHeight="true" outlineLevel="0" collapsed="false">
      <c r="A73" s="24"/>
      <c r="B73" s="41">
        <v>20.0</v>
      </c>
      <c r="C73" s="42" t="s">
        <v>157</v>
      </c>
      <c r="D73" s="42" t="s">
        <v>158</v>
      </c>
      <c r="E73" s="43" t="s">
        <v>159</v>
      </c>
      <c r="F73" s="42" t="s">
        <v>153</v>
      </c>
      <c r="G73" s="44">
        <v>65.1</v>
      </c>
      <c r="H73" s="114"/>
      <c r="I73" s="37">
        <f>ROUND(G73*H73,2)</f>
        <v>0.0</v>
      </c>
      <c r="J73" s="41">
        <v>8.0</v>
      </c>
      <c r="K73" s="38">
        <f>ROUND(I73*J73/100,2)</f>
        <v>0.0</v>
      </c>
      <c r="L73" s="39">
        <f>ROUND(I73+K73,2)</f>
        <v>0.0</v>
      </c>
      <c r="M73" s="40" t="str">
        <f>IF(AND(G73&gt;0,OR(ISBLANK(H73),H73=0)),"podaj stawkę!",IF(AND(ISBLANK(G73),H73&gt;0),"usuń stawkę",""))</f>
        <v>podaj stawkę!</v>
      </c>
    </row>
    <row r="74" customFormat="false" ht="19.65" hidden="false" customHeight="true" outlineLevel="0" collapsed="false">
      <c r="A74" s="24"/>
      <c r="B74" s="41">
        <v>21.0</v>
      </c>
      <c r="C74" s="42" t="s">
        <v>63</v>
      </c>
      <c r="D74" s="42" t="s">
        <v>64</v>
      </c>
      <c r="E74" s="43" t="s">
        <v>65</v>
      </c>
      <c r="F74" s="42" t="s">
        <v>52</v>
      </c>
      <c r="G74" s="44">
        <v>140.0</v>
      </c>
      <c r="H74" s="114"/>
      <c r="I74" s="37">
        <f>ROUND(G74*H74,2)</f>
        <v>0.0</v>
      </c>
      <c r="J74" s="41">
        <v>8.0</v>
      </c>
      <c r="K74" s="38">
        <f>ROUND(I74*J74/100,2)</f>
        <v>0.0</v>
      </c>
      <c r="L74" s="39">
        <f>ROUND(I74+K74,2)</f>
        <v>0.0</v>
      </c>
      <c r="M74" s="40" t="str">
        <f>IF(AND(G74&gt;0,OR(ISBLANK(H74),H74=0)),"podaj stawkę!",IF(AND(ISBLANK(G74),H74&gt;0),"usuń stawkę",""))</f>
        <v>podaj stawkę!</v>
      </c>
    </row>
    <row r="75" customFormat="false" ht="19.65" hidden="false" customHeight="true" outlineLevel="0" collapsed="false">
      <c r="A75" s="24"/>
      <c r="B75" s="41">
        <v>22.0</v>
      </c>
      <c r="C75" s="42" t="s">
        <v>66</v>
      </c>
      <c r="D75" s="42" t="s">
        <v>67</v>
      </c>
      <c r="E75" s="43" t="s">
        <v>65</v>
      </c>
      <c r="F75" s="42" t="s">
        <v>52</v>
      </c>
      <c r="G75" s="44">
        <v>3.0</v>
      </c>
      <c r="H75" s="114"/>
      <c r="I75" s="37">
        <f>ROUND(G75*H75,2)</f>
        <v>0.0</v>
      </c>
      <c r="J75" s="41">
        <v>23.0</v>
      </c>
      <c r="K75" s="38">
        <f>ROUND(I75*J75/100,2)</f>
        <v>0.0</v>
      </c>
      <c r="L75" s="39">
        <f>ROUND(I75+K75,2)</f>
        <v>0.0</v>
      </c>
      <c r="M75" s="40" t="str">
        <f>IF(AND(G75&gt;0,OR(ISBLANK(H75),H75=0)),"podaj stawkę!",IF(AND(ISBLANK(G75),H75&gt;0),"usuń stawkę",""))</f>
        <v>podaj stawkę!</v>
      </c>
    </row>
    <row r="76" customFormat="false" ht="19.65" hidden="false" customHeight="true" outlineLevel="0" collapsed="false">
      <c r="A76" s="24"/>
      <c r="B76" s="41">
        <v>23.0</v>
      </c>
      <c r="C76" s="42" t="s">
        <v>68</v>
      </c>
      <c r="D76" s="42" t="s">
        <v>69</v>
      </c>
      <c r="E76" s="43" t="s">
        <v>70</v>
      </c>
      <c r="F76" s="42" t="s">
        <v>52</v>
      </c>
      <c r="G76" s="44">
        <v>20.0</v>
      </c>
      <c r="H76" s="114"/>
      <c r="I76" s="37">
        <f>ROUND(G76*H76,2)</f>
        <v>0.0</v>
      </c>
      <c r="J76" s="41">
        <v>8.0</v>
      </c>
      <c r="K76" s="38">
        <f>ROUND(I76*J76/100,2)</f>
        <v>0.0</v>
      </c>
      <c r="L76" s="39">
        <f>ROUND(I76+K76,2)</f>
        <v>0.0</v>
      </c>
      <c r="M76" s="40" t="str">
        <f>IF(AND(G76&gt;0,OR(ISBLANK(H76),H76=0)),"podaj stawkę!",IF(AND(ISBLANK(G76),H76&gt;0),"usuń stawkę",""))</f>
        <v>podaj stawkę!</v>
      </c>
    </row>
    <row r="77" customFormat="false" ht="19.65" hidden="false" customHeight="true" outlineLevel="0" collapsed="false">
      <c r="A77" s="24"/>
      <c r="B77" s="41">
        <v>24.0</v>
      </c>
      <c r="C77" s="42" t="s">
        <v>160</v>
      </c>
      <c r="D77" s="42" t="s">
        <v>161</v>
      </c>
      <c r="E77" s="43" t="s">
        <v>162</v>
      </c>
      <c r="F77" s="42" t="s">
        <v>52</v>
      </c>
      <c r="G77" s="44">
        <v>9.0</v>
      </c>
      <c r="H77" s="114"/>
      <c r="I77" s="37">
        <f>ROUND(G77*H77,2)</f>
        <v>0.0</v>
      </c>
      <c r="J77" s="41">
        <v>23.0</v>
      </c>
      <c r="K77" s="38">
        <f>ROUND(I77*J77/100,2)</f>
        <v>0.0</v>
      </c>
      <c r="L77" s="39">
        <f>ROUND(I77+K77,2)</f>
        <v>0.0</v>
      </c>
      <c r="M77" s="40" t="str">
        <f>IF(AND(G77&gt;0,OR(ISBLANK(H77),H77=0)),"podaj stawkę!",IF(AND(ISBLANK(G77),H77&gt;0),"usuń stawkę",""))</f>
        <v>podaj stawkę!</v>
      </c>
    </row>
    <row r="78" customFormat="false" ht="28.95" hidden="false" customHeight="true" outlineLevel="0" collapsed="false">
      <c r="A78" s="24"/>
      <c r="B78" s="41">
        <v>25.0</v>
      </c>
      <c r="C78" s="42" t="s">
        <v>71</v>
      </c>
      <c r="D78" s="42" t="s">
        <v>72</v>
      </c>
      <c r="E78" s="43" t="s">
        <v>73</v>
      </c>
      <c r="F78" s="42" t="s">
        <v>52</v>
      </c>
      <c r="G78" s="44">
        <v>30.0</v>
      </c>
      <c r="H78" s="114"/>
      <c r="I78" s="37">
        <f>ROUND(G78*H78,2)</f>
        <v>0.0</v>
      </c>
      <c r="J78" s="41">
        <v>8.0</v>
      </c>
      <c r="K78" s="38">
        <f>ROUND(I78*J78/100,2)</f>
        <v>0.0</v>
      </c>
      <c r="L78" s="39">
        <f>ROUND(I78+K78,2)</f>
        <v>0.0</v>
      </c>
      <c r="M78" s="40" t="str">
        <f>IF(AND(G78&gt;0,OR(ISBLANK(H78),H78=0)),"podaj stawkę!",IF(AND(ISBLANK(G78),H78&gt;0),"usuń stawkę",""))</f>
        <v>podaj stawkę!</v>
      </c>
    </row>
    <row r="79" customFormat="false" ht="28.95" hidden="false" customHeight="true" outlineLevel="0" collapsed="false">
      <c r="A79" s="24"/>
      <c r="B79" s="41">
        <v>26.0</v>
      </c>
      <c r="C79" s="42" t="s">
        <v>74</v>
      </c>
      <c r="D79" s="42" t="s">
        <v>75</v>
      </c>
      <c r="E79" s="43" t="s">
        <v>73</v>
      </c>
      <c r="F79" s="42" t="s">
        <v>52</v>
      </c>
      <c r="G79" s="44">
        <v>2.0</v>
      </c>
      <c r="H79" s="114"/>
      <c r="I79" s="37">
        <f>ROUND(G79*H79,2)</f>
        <v>0.0</v>
      </c>
      <c r="J79" s="41">
        <v>23.0</v>
      </c>
      <c r="K79" s="38">
        <f>ROUND(I79*J79/100,2)</f>
        <v>0.0</v>
      </c>
      <c r="L79" s="39">
        <f>ROUND(I79+K79,2)</f>
        <v>0.0</v>
      </c>
      <c r="M79" s="40" t="str">
        <f>IF(AND(G79&gt;0,OR(ISBLANK(H79),H79=0)),"podaj stawkę!",IF(AND(ISBLANK(G79),H79&gt;0),"usuń stawkę",""))</f>
        <v>podaj stawkę!</v>
      </c>
    </row>
    <row r="80" customFormat="false" ht="28.95" hidden="false" customHeight="true" outlineLevel="0" collapsed="false">
      <c r="A80" s="24"/>
      <c r="B80" s="41">
        <v>27.0</v>
      </c>
      <c r="C80" s="42" t="s">
        <v>76</v>
      </c>
      <c r="D80" s="42" t="s">
        <v>77</v>
      </c>
      <c r="E80" s="43" t="s">
        <v>78</v>
      </c>
      <c r="F80" s="42" t="s">
        <v>52</v>
      </c>
      <c r="G80" s="44">
        <v>20.0</v>
      </c>
      <c r="H80" s="114"/>
      <c r="I80" s="37">
        <f>ROUND(G80*H80,2)</f>
        <v>0.0</v>
      </c>
      <c r="J80" s="41">
        <v>8.0</v>
      </c>
      <c r="K80" s="38">
        <f>ROUND(I80*J80/100,2)</f>
        <v>0.0</v>
      </c>
      <c r="L80" s="39">
        <f>ROUND(I80+K80,2)</f>
        <v>0.0</v>
      </c>
      <c r="M80" s="40" t="str">
        <f>IF(AND(G80&gt;0,OR(ISBLANK(H80),H80=0)),"podaj stawkę!",IF(AND(ISBLANK(G80),H80&gt;0),"usuń stawkę",""))</f>
        <v>podaj stawkę!</v>
      </c>
    </row>
    <row r="81" customFormat="false" ht="19.65" hidden="false" customHeight="true" outlineLevel="0" collapsed="false">
      <c r="A81" s="24"/>
      <c r="B81" s="41">
        <v>28.0</v>
      </c>
      <c r="C81" s="42" t="s">
        <v>163</v>
      </c>
      <c r="D81" s="42" t="s">
        <v>164</v>
      </c>
      <c r="E81" s="43" t="s">
        <v>165</v>
      </c>
      <c r="F81" s="42" t="s">
        <v>166</v>
      </c>
      <c r="G81" s="44">
        <v>37.8</v>
      </c>
      <c r="H81" s="114"/>
      <c r="I81" s="37">
        <f>ROUND(G81*H81,2)</f>
        <v>0.0</v>
      </c>
      <c r="J81" s="41">
        <v>8.0</v>
      </c>
      <c r="K81" s="38">
        <f>ROUND(I81*J81/100,2)</f>
        <v>0.0</v>
      </c>
      <c r="L81" s="39">
        <f>ROUND(I81+K81,2)</f>
        <v>0.0</v>
      </c>
      <c r="M81" s="40" t="str">
        <f>IF(AND(G81&gt;0,OR(ISBLANK(H81),H81=0)),"podaj stawkę!",IF(AND(ISBLANK(G81),H81&gt;0),"usuń stawkę",""))</f>
        <v>podaj stawkę!</v>
      </c>
    </row>
    <row r="82" customFormat="false" ht="19.65" hidden="false" customHeight="true" outlineLevel="0" collapsed="false">
      <c r="A82" s="24"/>
      <c r="B82" s="41">
        <v>29.0</v>
      </c>
      <c r="C82" s="42" t="s">
        <v>167</v>
      </c>
      <c r="D82" s="42" t="s">
        <v>168</v>
      </c>
      <c r="E82" s="43" t="s">
        <v>169</v>
      </c>
      <c r="F82" s="42" t="s">
        <v>166</v>
      </c>
      <c r="G82" s="44">
        <v>1098.9</v>
      </c>
      <c r="H82" s="114"/>
      <c r="I82" s="37">
        <f>ROUND(G82*H82,2)</f>
        <v>0.0</v>
      </c>
      <c r="J82" s="41">
        <v>8.0</v>
      </c>
      <c r="K82" s="38">
        <f>ROUND(I82*J82/100,2)</f>
        <v>0.0</v>
      </c>
      <c r="L82" s="39">
        <f>ROUND(I82+K82,2)</f>
        <v>0.0</v>
      </c>
      <c r="M82" s="40" t="str">
        <f>IF(AND(G82&gt;0,OR(ISBLANK(H82),H82=0)),"podaj stawkę!",IF(AND(ISBLANK(G82),H82&gt;0),"usuń stawkę",""))</f>
        <v>podaj stawkę!</v>
      </c>
    </row>
    <row r="83" customFormat="false" ht="28.95" hidden="false" customHeight="true" outlineLevel="0" collapsed="false">
      <c r="A83" s="24"/>
      <c r="B83" s="41">
        <v>30.0</v>
      </c>
      <c r="C83" s="42" t="s">
        <v>170</v>
      </c>
      <c r="D83" s="42" t="s">
        <v>171</v>
      </c>
      <c r="E83" s="43" t="s">
        <v>172</v>
      </c>
      <c r="F83" s="42" t="s">
        <v>166</v>
      </c>
      <c r="G83" s="44">
        <v>1234.3</v>
      </c>
      <c r="H83" s="114"/>
      <c r="I83" s="37">
        <f>ROUND(G83*H83,2)</f>
        <v>0.0</v>
      </c>
      <c r="J83" s="41">
        <v>8.0</v>
      </c>
      <c r="K83" s="38">
        <f>ROUND(I83*J83/100,2)</f>
        <v>0.0</v>
      </c>
      <c r="L83" s="39">
        <f>ROUND(I83+K83,2)</f>
        <v>0.0</v>
      </c>
      <c r="M83" s="40" t="str">
        <f>IF(AND(G83&gt;0,OR(ISBLANK(H83),H83=0)),"podaj stawkę!",IF(AND(ISBLANK(G83),H83&gt;0),"usuń stawkę",""))</f>
        <v>podaj stawkę!</v>
      </c>
    </row>
    <row r="84" customFormat="false" ht="19.65" hidden="false" customHeight="true" outlineLevel="0" collapsed="false">
      <c r="A84" s="24"/>
      <c r="B84" s="41">
        <v>31.0</v>
      </c>
      <c r="C84" s="42" t="s">
        <v>173</v>
      </c>
      <c r="D84" s="42" t="s">
        <v>174</v>
      </c>
      <c r="E84" s="43" t="s">
        <v>175</v>
      </c>
      <c r="F84" s="42" t="s">
        <v>166</v>
      </c>
      <c r="G84" s="44">
        <v>288.8</v>
      </c>
      <c r="H84" s="114"/>
      <c r="I84" s="37">
        <f>ROUND(G84*H84,2)</f>
        <v>0.0</v>
      </c>
      <c r="J84" s="41">
        <v>8.0</v>
      </c>
      <c r="K84" s="38">
        <f>ROUND(I84*J84/100,2)</f>
        <v>0.0</v>
      </c>
      <c r="L84" s="39">
        <f>ROUND(I84+K84,2)</f>
        <v>0.0</v>
      </c>
      <c r="M84" s="40" t="str">
        <f>IF(AND(G84&gt;0,OR(ISBLANK(H84),H84=0)),"podaj stawkę!",IF(AND(ISBLANK(G84),H84&gt;0),"usuń stawkę",""))</f>
        <v>podaj stawkę!</v>
      </c>
    </row>
    <row r="85" customFormat="false" ht="19.65" hidden="false" customHeight="true" outlineLevel="0" collapsed="false">
      <c r="A85" s="24"/>
      <c r="B85" s="41">
        <v>32.0</v>
      </c>
      <c r="C85" s="42" t="s">
        <v>176</v>
      </c>
      <c r="D85" s="42" t="s">
        <v>177</v>
      </c>
      <c r="E85" s="43" t="s">
        <v>178</v>
      </c>
      <c r="F85" s="42" t="s">
        <v>166</v>
      </c>
      <c r="G85" s="44">
        <v>67.2</v>
      </c>
      <c r="H85" s="114"/>
      <c r="I85" s="37">
        <f>ROUND(G85*H85,2)</f>
        <v>0.0</v>
      </c>
      <c r="J85" s="41">
        <v>8.0</v>
      </c>
      <c r="K85" s="38">
        <f>ROUND(I85*J85/100,2)</f>
        <v>0.0</v>
      </c>
      <c r="L85" s="39">
        <f>ROUND(I85+K85,2)</f>
        <v>0.0</v>
      </c>
      <c r="M85" s="40" t="str">
        <f>IF(AND(G85&gt;0,OR(ISBLANK(H85),H85=0)),"podaj stawkę!",IF(AND(ISBLANK(G85),H85&gt;0),"usuń stawkę",""))</f>
        <v>podaj stawkę!</v>
      </c>
    </row>
    <row r="86" customFormat="false" ht="19.65" hidden="false" customHeight="true" outlineLevel="0" collapsed="false">
      <c r="A86" s="24"/>
      <c r="B86" s="41">
        <v>33.0</v>
      </c>
      <c r="C86" s="42" t="s">
        <v>179</v>
      </c>
      <c r="D86" s="42" t="s">
        <v>180</v>
      </c>
      <c r="E86" s="43" t="s">
        <v>181</v>
      </c>
      <c r="F86" s="42" t="s">
        <v>166</v>
      </c>
      <c r="G86" s="44">
        <v>134.4</v>
      </c>
      <c r="H86" s="114"/>
      <c r="I86" s="37">
        <f>ROUND(G86*H86,2)</f>
        <v>0.0</v>
      </c>
      <c r="J86" s="41">
        <v>8.0</v>
      </c>
      <c r="K86" s="38">
        <f>ROUND(I86*J86/100,2)</f>
        <v>0.0</v>
      </c>
      <c r="L86" s="39">
        <f>ROUND(I86+K86,2)</f>
        <v>0.0</v>
      </c>
      <c r="M86" s="40" t="str">
        <f>IF(AND(G86&gt;0,OR(ISBLANK(H86),H86=0)),"podaj stawkę!",IF(AND(ISBLANK(G86),H86&gt;0),"usuń stawkę",""))</f>
        <v>podaj stawkę!</v>
      </c>
      <c r="U86" s="24" t="s">
        <v>83</v>
      </c>
    </row>
    <row r="87" customFormat="false" ht="19.65" hidden="false" customHeight="true" outlineLevel="0" collapsed="false">
      <c r="A87" s="24"/>
      <c r="B87" s="41">
        <v>34.0</v>
      </c>
      <c r="C87" s="42" t="s">
        <v>182</v>
      </c>
      <c r="D87" s="42" t="s">
        <v>183</v>
      </c>
      <c r="E87" s="43" t="s">
        <v>184</v>
      </c>
      <c r="F87" s="42" t="s">
        <v>166</v>
      </c>
      <c r="G87" s="44">
        <v>20.0</v>
      </c>
      <c r="H87" s="114"/>
      <c r="I87" s="37">
        <f>ROUND(G87*H87,2)</f>
        <v>0.0</v>
      </c>
      <c r="J87" s="41">
        <v>8.0</v>
      </c>
      <c r="K87" s="38">
        <f>ROUND(I87*J87/100,2)</f>
        <v>0.0</v>
      </c>
      <c r="L87" s="39">
        <f>ROUND(I87+K87,2)</f>
        <v>0.0</v>
      </c>
      <c r="M87" s="40" t="str">
        <f>IF(AND(G87&gt;0,OR(ISBLANK(H87),H87=0)),"podaj stawkę!",IF(AND(ISBLANK(G87),H87&gt;0),"usuń stawkę",""))</f>
        <v>podaj stawkę!</v>
      </c>
    </row>
    <row r="88" customFormat="false" ht="19.65" hidden="false" customHeight="true" outlineLevel="0" collapsed="false">
      <c r="A88" s="24"/>
      <c r="B88" s="41">
        <v>35.0</v>
      </c>
      <c r="C88" s="42" t="s">
        <v>185</v>
      </c>
      <c r="D88" s="42" t="s">
        <v>186</v>
      </c>
      <c r="E88" s="43" t="s">
        <v>187</v>
      </c>
      <c r="F88" s="42" t="s">
        <v>166</v>
      </c>
      <c r="G88" s="44">
        <v>990.6</v>
      </c>
      <c r="H88" s="114"/>
      <c r="I88" s="37">
        <f>ROUND(G88*H88,2)</f>
        <v>0.0</v>
      </c>
      <c r="J88" s="41">
        <v>8.0</v>
      </c>
      <c r="K88" s="38">
        <f>ROUND(I88*J88/100,2)</f>
        <v>0.0</v>
      </c>
      <c r="L88" s="39">
        <f>ROUND(I88+K88,2)</f>
        <v>0.0</v>
      </c>
      <c r="M88" s="40" t="str">
        <f>IF(AND(G88&gt;0,OR(ISBLANK(H88),H88=0)),"podaj stawkę!",IF(AND(ISBLANK(G88),H88&gt;0),"usuń stawkę",""))</f>
        <v>podaj stawkę!</v>
      </c>
    </row>
    <row r="89" customFormat="false" ht="19.65" hidden="false" customHeight="true" outlineLevel="0" collapsed="false">
      <c r="A89" s="24"/>
      <c r="B89" s="41">
        <v>36.0</v>
      </c>
      <c r="C89" s="42" t="s">
        <v>188</v>
      </c>
      <c r="D89" s="42" t="s">
        <v>189</v>
      </c>
      <c r="E89" s="43" t="s">
        <v>190</v>
      </c>
      <c r="F89" s="42" t="s">
        <v>166</v>
      </c>
      <c r="G89" s="44">
        <v>65.4</v>
      </c>
      <c r="H89" s="114"/>
      <c r="I89" s="37">
        <f>ROUND(G89*H89,2)</f>
        <v>0.0</v>
      </c>
      <c r="J89" s="41">
        <v>8.0</v>
      </c>
      <c r="K89" s="38">
        <f>ROUND(I89*J89/100,2)</f>
        <v>0.0</v>
      </c>
      <c r="L89" s="39">
        <f>ROUND(I89+K89,2)</f>
        <v>0.0</v>
      </c>
      <c r="M89" s="40" t="str">
        <f>IF(AND(G89&gt;0,OR(ISBLANK(H89),H89=0)),"podaj stawkę!",IF(AND(ISBLANK(G89),H89&gt;0),"usuń stawkę",""))</f>
        <v>podaj stawkę!</v>
      </c>
    </row>
    <row r="90" customFormat="false" ht="24.0" hidden="false" customHeight="true" outlineLevel="0" collapsed="false">
      <c r="A90" s="24"/>
      <c r="B90" s="41">
        <v>37.0</v>
      </c>
      <c r="C90" s="42" t="s">
        <v>191</v>
      </c>
      <c r="D90" s="42" t="s">
        <v>192</v>
      </c>
      <c r="E90" s="43" t="s">
        <v>193</v>
      </c>
      <c r="F90" s="42" t="s">
        <v>29</v>
      </c>
      <c r="G90" s="44">
        <v>8.1</v>
      </c>
      <c r="H90" s="114"/>
      <c r="I90" s="37">
        <f>ROUND(G90*H90,2)</f>
        <v>0.0</v>
      </c>
      <c r="J90" s="41">
        <v>8.0</v>
      </c>
      <c r="K90" s="38">
        <f>ROUND(I90*J90/100,2)</f>
        <v>0.0</v>
      </c>
      <c r="L90" s="39">
        <f>ROUND(I90+K90,2)</f>
        <v>0.0</v>
      </c>
      <c r="M90" s="40" t="str">
        <f>IF(AND(G90&gt;0,OR(ISBLANK(H90),H90=0)),"podaj stawkę!",IF(AND(ISBLANK(G90),H90&gt;0),"usuń stawkę",""))</f>
        <v>podaj stawkę!</v>
      </c>
    </row>
    <row r="91" customFormat="false" ht="24.0" hidden="false" customHeight="true" outlineLevel="0" collapsed="false">
      <c r="A91" s="24"/>
      <c r="B91" s="41">
        <v>38.0</v>
      </c>
      <c r="C91" s="42" t="s">
        <v>194</v>
      </c>
      <c r="D91" s="42" t="s">
        <v>195</v>
      </c>
      <c r="E91" s="43" t="s">
        <v>196</v>
      </c>
      <c r="F91" s="42" t="s">
        <v>166</v>
      </c>
      <c r="G91" s="44">
        <v>981.0</v>
      </c>
      <c r="H91" s="114"/>
      <c r="I91" s="37">
        <f>ROUND(G91*H91,2)</f>
        <v>0.0</v>
      </c>
      <c r="J91" s="41">
        <v>8.0</v>
      </c>
      <c r="K91" s="38">
        <f>ROUND(I91*J91/100,2)</f>
        <v>0.0</v>
      </c>
      <c r="L91" s="39">
        <f>ROUND(I91+K91,2)</f>
        <v>0.0</v>
      </c>
      <c r="M91" s="40" t="str">
        <f>IF(AND(G91&gt;0,OR(ISBLANK(H91),H91=0)),"podaj stawkę!",IF(AND(ISBLANK(G91),H91&gt;0),"usuń stawkę",""))</f>
        <v>podaj stawkę!</v>
      </c>
    </row>
    <row r="92" customFormat="false" ht="19.65" hidden="false" customHeight="true" outlineLevel="0" collapsed="false">
      <c r="A92" s="24"/>
      <c r="B92" s="41">
        <v>39.0</v>
      </c>
      <c r="C92" s="42" t="s">
        <v>197</v>
      </c>
      <c r="D92" s="42" t="s">
        <v>198</v>
      </c>
      <c r="E92" s="43" t="s">
        <v>199</v>
      </c>
      <c r="F92" s="42" t="s">
        <v>166</v>
      </c>
      <c r="G92" s="44">
        <v>318.0</v>
      </c>
      <c r="H92" s="114"/>
      <c r="I92" s="37">
        <f>ROUND(G92*H92,2)</f>
        <v>0.0</v>
      </c>
      <c r="J92" s="41">
        <v>8.0</v>
      </c>
      <c r="K92" s="38">
        <f>ROUND(I92*J92/100,2)</f>
        <v>0.0</v>
      </c>
      <c r="L92" s="39">
        <f>ROUND(I92+K92,2)</f>
        <v>0.0</v>
      </c>
      <c r="M92" s="40" t="str">
        <f>IF(AND(G92&gt;0,OR(ISBLANK(H92),H92=0)),"podaj stawkę!",IF(AND(ISBLANK(G92),H92&gt;0),"usuń stawkę",""))</f>
        <v>podaj stawkę!</v>
      </c>
    </row>
    <row r="93" customFormat="false" ht="19.65" hidden="false" customHeight="true" outlineLevel="0" collapsed="false">
      <c r="A93" s="24"/>
      <c r="B93" s="41">
        <v>40.0</v>
      </c>
      <c r="C93" s="42" t="s">
        <v>200</v>
      </c>
      <c r="D93" s="42" t="s">
        <v>201</v>
      </c>
      <c r="E93" s="43" t="s">
        <v>202</v>
      </c>
      <c r="F93" s="42" t="s">
        <v>166</v>
      </c>
      <c r="G93" s="44">
        <v>16.0</v>
      </c>
      <c r="H93" s="114"/>
      <c r="I93" s="37">
        <f>ROUND(G93*H93,2)</f>
        <v>0.0</v>
      </c>
      <c r="J93" s="41">
        <v>8.0</v>
      </c>
      <c r="K93" s="38">
        <f>ROUND(I93*J93/100,2)</f>
        <v>0.0</v>
      </c>
      <c r="L93" s="39">
        <f>ROUND(I93+K93,2)</f>
        <v>0.0</v>
      </c>
      <c r="M93" s="40" t="str">
        <f>IF(AND(G93&gt;0,OR(ISBLANK(H93),H93=0)),"podaj stawkę!",IF(AND(ISBLANK(G93),H93&gt;0),"usuń stawkę",""))</f>
        <v>podaj stawkę!</v>
      </c>
    </row>
    <row r="94" customFormat="false" ht="24.0" hidden="false" customHeight="true" outlineLevel="0" collapsed="false">
      <c r="A94" s="24"/>
      <c r="B94" s="41">
        <v>41.0</v>
      </c>
      <c r="C94" s="42" t="s">
        <v>203</v>
      </c>
      <c r="D94" s="42" t="s">
        <v>204</v>
      </c>
      <c r="E94" s="43" t="s">
        <v>205</v>
      </c>
      <c r="F94" s="42" t="s">
        <v>166</v>
      </c>
      <c r="G94" s="44">
        <v>810.2</v>
      </c>
      <c r="H94" s="114"/>
      <c r="I94" s="37">
        <f>ROUND(G94*H94,2)</f>
        <v>0.0</v>
      </c>
      <c r="J94" s="41">
        <v>8.0</v>
      </c>
      <c r="K94" s="38">
        <f>ROUND(I94*J94/100,2)</f>
        <v>0.0</v>
      </c>
      <c r="L94" s="39">
        <f>ROUND(I94+K94,2)</f>
        <v>0.0</v>
      </c>
      <c r="M94" s="40" t="str">
        <f>IF(AND(G94&gt;0,OR(ISBLANK(H94),H94=0)),"podaj stawkę!",IF(AND(ISBLANK(G94),H94&gt;0),"usuń stawkę",""))</f>
        <v>podaj stawkę!</v>
      </c>
    </row>
    <row r="95" customFormat="false" ht="24.0" hidden="false" customHeight="true" outlineLevel="0" collapsed="false">
      <c r="A95" s="24"/>
      <c r="B95" s="41">
        <v>42.0</v>
      </c>
      <c r="C95" s="42" t="s">
        <v>206</v>
      </c>
      <c r="D95" s="42" t="s">
        <v>207</v>
      </c>
      <c r="E95" s="43" t="s">
        <v>208</v>
      </c>
      <c r="F95" s="42" t="s">
        <v>166</v>
      </c>
      <c r="G95" s="44">
        <v>318.0</v>
      </c>
      <c r="H95" s="114"/>
      <c r="I95" s="37">
        <f>ROUND(G95*H95,2)</f>
        <v>0.0</v>
      </c>
      <c r="J95" s="41">
        <v>8.0</v>
      </c>
      <c r="K95" s="38">
        <f>ROUND(I95*J95/100,2)</f>
        <v>0.0</v>
      </c>
      <c r="L95" s="39">
        <f>ROUND(I95+K95,2)</f>
        <v>0.0</v>
      </c>
      <c r="M95" s="40" t="str">
        <f>IF(AND(G95&gt;0,OR(ISBLANK(H95),H95=0)),"podaj stawkę!",IF(AND(ISBLANK(G95),H95&gt;0),"usuń stawkę",""))</f>
        <v>podaj stawkę!</v>
      </c>
    </row>
    <row r="96" customFormat="false" ht="24.0" hidden="false" customHeight="true" outlineLevel="0" collapsed="false">
      <c r="A96" s="24"/>
      <c r="B96" s="41">
        <v>43.0</v>
      </c>
      <c r="C96" s="42" t="s">
        <v>209</v>
      </c>
      <c r="D96" s="42" t="s">
        <v>210</v>
      </c>
      <c r="E96" s="43" t="s">
        <v>211</v>
      </c>
      <c r="F96" s="42" t="s">
        <v>166</v>
      </c>
      <c r="G96" s="44">
        <v>1213.6</v>
      </c>
      <c r="H96" s="114"/>
      <c r="I96" s="37">
        <f>ROUND(G96*H96,2)</f>
        <v>0.0</v>
      </c>
      <c r="J96" s="41">
        <v>8.0</v>
      </c>
      <c r="K96" s="38">
        <f>ROUND(I96*J96/100,2)</f>
        <v>0.0</v>
      </c>
      <c r="L96" s="39">
        <f>ROUND(I96+K96,2)</f>
        <v>0.0</v>
      </c>
      <c r="M96" s="40" t="str">
        <f>IF(AND(G96&gt;0,OR(ISBLANK(H96),H96=0)),"podaj stawkę!",IF(AND(ISBLANK(G96),H96&gt;0),"usuń stawkę",""))</f>
        <v>podaj stawkę!</v>
      </c>
    </row>
    <row r="97" customFormat="false" ht="24.0" hidden="false" customHeight="true" outlineLevel="0" collapsed="false">
      <c r="A97" s="24"/>
      <c r="B97" s="41">
        <v>44.0</v>
      </c>
      <c r="C97" s="42" t="s">
        <v>212</v>
      </c>
      <c r="D97" s="42" t="s">
        <v>213</v>
      </c>
      <c r="E97" s="43" t="s">
        <v>214</v>
      </c>
      <c r="F97" s="42" t="s">
        <v>166</v>
      </c>
      <c r="G97" s="44">
        <v>268.8</v>
      </c>
      <c r="H97" s="114"/>
      <c r="I97" s="37">
        <f>ROUND(G97*H97,2)</f>
        <v>0.0</v>
      </c>
      <c r="J97" s="41">
        <v>8.0</v>
      </c>
      <c r="K97" s="38">
        <f>ROUND(I97*J97/100,2)</f>
        <v>0.0</v>
      </c>
      <c r="L97" s="39">
        <f>ROUND(I97+K97,2)</f>
        <v>0.0</v>
      </c>
      <c r="M97" s="40" t="str">
        <f>IF(AND(G97&gt;0,OR(ISBLANK(H97),H97=0)),"podaj stawkę!",IF(AND(ISBLANK(G97),H97&gt;0),"usuń stawkę",""))</f>
        <v>podaj stawkę!</v>
      </c>
    </row>
    <row r="98" customFormat="false" ht="19.65" hidden="false" customHeight="true" outlineLevel="0" collapsed="false">
      <c r="A98" s="24"/>
      <c r="B98" s="41">
        <v>45.0</v>
      </c>
      <c r="C98" s="42" t="s">
        <v>215</v>
      </c>
      <c r="D98" s="42" t="s">
        <v>216</v>
      </c>
      <c r="E98" s="43" t="s">
        <v>217</v>
      </c>
      <c r="F98" s="42" t="s">
        <v>218</v>
      </c>
      <c r="G98" s="44">
        <v>560.0</v>
      </c>
      <c r="H98" s="114"/>
      <c r="I98" s="37">
        <f>ROUND(G98*H98,2)</f>
        <v>0.0</v>
      </c>
      <c r="J98" s="41">
        <v>8.0</v>
      </c>
      <c r="K98" s="38">
        <f>ROUND(I98*J98/100,2)</f>
        <v>0.0</v>
      </c>
      <c r="L98" s="39">
        <f>ROUND(I98+K98,2)</f>
        <v>0.0</v>
      </c>
      <c r="M98" s="40" t="str">
        <f>IF(AND(G98&gt;0,OR(ISBLANK(H98),H98=0)),"podaj stawkę!",IF(AND(ISBLANK(G98),H98&gt;0),"usuń stawkę",""))</f>
        <v>podaj stawkę!</v>
      </c>
    </row>
    <row r="99" customFormat="false" ht="24.0" hidden="false" customHeight="true" outlineLevel="0" collapsed="false">
      <c r="A99" s="24"/>
      <c r="B99" s="41">
        <v>46.0</v>
      </c>
      <c r="C99" s="42" t="s">
        <v>219</v>
      </c>
      <c r="D99" s="42" t="s">
        <v>220</v>
      </c>
      <c r="E99" s="43" t="s">
        <v>221</v>
      </c>
      <c r="F99" s="42" t="s">
        <v>166</v>
      </c>
      <c r="G99" s="44">
        <v>175.8</v>
      </c>
      <c r="H99" s="114"/>
      <c r="I99" s="37">
        <f>ROUND(G99*H99,2)</f>
        <v>0.0</v>
      </c>
      <c r="J99" s="41">
        <v>8.0</v>
      </c>
      <c r="K99" s="38">
        <f>ROUND(I99*J99/100,2)</f>
        <v>0.0</v>
      </c>
      <c r="L99" s="39">
        <f>ROUND(I99+K99,2)</f>
        <v>0.0</v>
      </c>
      <c r="M99" s="40" t="str">
        <f>IF(AND(G99&gt;0,OR(ISBLANK(H99),H99=0)),"podaj stawkę!",IF(AND(ISBLANK(G99),H99&gt;0),"usuń stawkę",""))</f>
        <v>podaj stawkę!</v>
      </c>
    </row>
    <row r="100" customFormat="false" ht="19.65" hidden="false" customHeight="true" outlineLevel="0" collapsed="false">
      <c r="A100" s="24"/>
      <c r="B100" s="41">
        <v>47.0</v>
      </c>
      <c r="C100" s="42" t="s">
        <v>222</v>
      </c>
      <c r="D100" s="42" t="s">
        <v>223</v>
      </c>
      <c r="E100" s="43" t="s">
        <v>224</v>
      </c>
      <c r="F100" s="42" t="s">
        <v>29</v>
      </c>
      <c r="G100" s="44">
        <v>1287.0</v>
      </c>
      <c r="H100" s="114"/>
      <c r="I100" s="37">
        <f>ROUND(G100*H100,2)</f>
        <v>0.0</v>
      </c>
      <c r="J100" s="41">
        <v>8.0</v>
      </c>
      <c r="K100" s="38">
        <f>ROUND(I100*J100/100,2)</f>
        <v>0.0</v>
      </c>
      <c r="L100" s="39">
        <f>ROUND(I100+K100,2)</f>
        <v>0.0</v>
      </c>
      <c r="M100" s="40" t="str">
        <f>IF(AND(G100&gt;0,OR(ISBLANK(H100),H100=0)),"podaj stawkę!",IF(AND(ISBLANK(G100),H100&gt;0),"usuń stawkę",""))</f>
        <v>podaj stawkę!</v>
      </c>
    </row>
    <row r="101" customFormat="false" ht="19.65" hidden="false" customHeight="true" outlineLevel="0" collapsed="false">
      <c r="A101" s="24"/>
      <c r="B101" s="41">
        <v>48.0</v>
      </c>
      <c r="C101" s="42" t="s">
        <v>225</v>
      </c>
      <c r="D101" s="42" t="s">
        <v>226</v>
      </c>
      <c r="E101" s="43" t="s">
        <v>227</v>
      </c>
      <c r="F101" s="42" t="s">
        <v>29</v>
      </c>
      <c r="G101" s="44">
        <v>106.0</v>
      </c>
      <c r="H101" s="114"/>
      <c r="I101" s="37">
        <f>ROUND(G101*H101,2)</f>
        <v>0.0</v>
      </c>
      <c r="J101" s="41">
        <v>8.0</v>
      </c>
      <c r="K101" s="38">
        <f>ROUND(I101*J101/100,2)</f>
        <v>0.0</v>
      </c>
      <c r="L101" s="39">
        <f>ROUND(I101+K101,2)</f>
        <v>0.0</v>
      </c>
      <c r="M101" s="40" t="str">
        <f>IF(AND(G101&gt;0,OR(ISBLANK(H101),H101=0)),"podaj stawkę!",IF(AND(ISBLANK(G101),H101&gt;0),"usuń stawkę",""))</f>
        <v>podaj stawkę!</v>
      </c>
    </row>
    <row r="102" customFormat="false" ht="19.65" hidden="false" customHeight="true" outlineLevel="0" collapsed="false">
      <c r="A102" s="24"/>
      <c r="B102" s="41">
        <v>49.0</v>
      </c>
      <c r="C102" s="42" t="s">
        <v>228</v>
      </c>
      <c r="D102" s="42" t="s">
        <v>229</v>
      </c>
      <c r="E102" s="43" t="s">
        <v>230</v>
      </c>
      <c r="F102" s="42" t="s">
        <v>29</v>
      </c>
      <c r="G102" s="44">
        <v>58.0</v>
      </c>
      <c r="H102" s="114"/>
      <c r="I102" s="37">
        <f>ROUND(G102*H102,2)</f>
        <v>0.0</v>
      </c>
      <c r="J102" s="41">
        <v>8.0</v>
      </c>
      <c r="K102" s="38">
        <f>ROUND(I102*J102/100,2)</f>
        <v>0.0</v>
      </c>
      <c r="L102" s="39">
        <f>ROUND(I102+K102,2)</f>
        <v>0.0</v>
      </c>
      <c r="M102" s="40" t="str">
        <f>IF(AND(G102&gt;0,OR(ISBLANK(H102),H102=0)),"podaj stawkę!",IF(AND(ISBLANK(G102),H102&gt;0),"usuń stawkę",""))</f>
        <v>podaj stawkę!</v>
      </c>
    </row>
    <row r="103" customFormat="false" ht="19.65" hidden="false" customHeight="true" outlineLevel="0" collapsed="false">
      <c r="A103" s="24"/>
      <c r="B103" s="41">
        <v>50.0</v>
      </c>
      <c r="C103" s="42" t="s">
        <v>231</v>
      </c>
      <c r="D103" s="42" t="s">
        <v>232</v>
      </c>
      <c r="E103" s="43" t="s">
        <v>233</v>
      </c>
      <c r="F103" s="42" t="s">
        <v>29</v>
      </c>
      <c r="G103" s="44">
        <v>1240.0</v>
      </c>
      <c r="H103" s="114"/>
      <c r="I103" s="37">
        <f>ROUND(G103*H103,2)</f>
        <v>0.0</v>
      </c>
      <c r="J103" s="41">
        <v>8.0</v>
      </c>
      <c r="K103" s="38">
        <f>ROUND(I103*J103/100,2)</f>
        <v>0.0</v>
      </c>
      <c r="L103" s="39">
        <f>ROUND(I103+K103,2)</f>
        <v>0.0</v>
      </c>
      <c r="M103" s="40" t="str">
        <f>IF(AND(G103&gt;0,OR(ISBLANK(H103),H103=0)),"podaj stawkę!",IF(AND(ISBLANK(G103),H103&gt;0),"usuń stawkę",""))</f>
        <v>podaj stawkę!</v>
      </c>
    </row>
    <row r="104" customFormat="false" ht="19.65" hidden="false" customHeight="true" outlineLevel="0" collapsed="false">
      <c r="A104" s="24"/>
      <c r="B104" s="41">
        <v>51.0</v>
      </c>
      <c r="C104" s="42" t="s">
        <v>234</v>
      </c>
      <c r="D104" s="42" t="s">
        <v>235</v>
      </c>
      <c r="E104" s="43" t="s">
        <v>236</v>
      </c>
      <c r="F104" s="42" t="s">
        <v>29</v>
      </c>
      <c r="G104" s="44">
        <v>64.0</v>
      </c>
      <c r="H104" s="114"/>
      <c r="I104" s="37">
        <f>ROUND(G104*H104,2)</f>
        <v>0.0</v>
      </c>
      <c r="J104" s="41">
        <v>8.0</v>
      </c>
      <c r="K104" s="38">
        <f>ROUND(I104*J104/100,2)</f>
        <v>0.0</v>
      </c>
      <c r="L104" s="39">
        <f>ROUND(I104+K104,2)</f>
        <v>0.0</v>
      </c>
      <c r="M104" s="40" t="str">
        <f>IF(AND(G104&gt;0,OR(ISBLANK(H104),H104=0)),"podaj stawkę!",IF(AND(ISBLANK(G104),H104&gt;0),"usuń stawkę",""))</f>
        <v>podaj stawkę!</v>
      </c>
    </row>
    <row r="105" customFormat="false" ht="19.65" hidden="false" customHeight="true" outlineLevel="0" collapsed="false">
      <c r="A105" s="24"/>
      <c r="B105" s="41">
        <v>52.0</v>
      </c>
      <c r="C105" s="42" t="s">
        <v>237</v>
      </c>
      <c r="D105" s="42" t="s">
        <v>238</v>
      </c>
      <c r="E105" s="43" t="s">
        <v>239</v>
      </c>
      <c r="F105" s="42" t="s">
        <v>29</v>
      </c>
      <c r="G105" s="44">
        <v>1.5</v>
      </c>
      <c r="H105" s="114"/>
      <c r="I105" s="37">
        <f>ROUND(G105*H105,2)</f>
        <v>0.0</v>
      </c>
      <c r="J105" s="41">
        <v>8.0</v>
      </c>
      <c r="K105" s="38">
        <f>ROUND(I105*J105/100,2)</f>
        <v>0.0</v>
      </c>
      <c r="L105" s="39">
        <f>ROUND(I105+K105,2)</f>
        <v>0.0</v>
      </c>
      <c r="M105" s="40" t="str">
        <f>IF(AND(G105&gt;0,OR(ISBLANK(H105),H105=0)),"podaj stawkę!",IF(AND(ISBLANK(G105),H105&gt;0),"usuń stawkę",""))</f>
        <v>podaj stawkę!</v>
      </c>
    </row>
    <row r="106" customFormat="false" ht="19.65" hidden="false" customHeight="true" outlineLevel="0" collapsed="false">
      <c r="A106" s="24"/>
      <c r="B106" s="41">
        <v>53.0</v>
      </c>
      <c r="C106" s="42" t="s">
        <v>240</v>
      </c>
      <c r="D106" s="42" t="s">
        <v>241</v>
      </c>
      <c r="E106" s="43" t="s">
        <v>242</v>
      </c>
      <c r="F106" s="42" t="s">
        <v>29</v>
      </c>
      <c r="G106" s="44">
        <v>1287.0</v>
      </c>
      <c r="H106" s="114"/>
      <c r="I106" s="37">
        <f>ROUND(G106*H106,2)</f>
        <v>0.0</v>
      </c>
      <c r="J106" s="41">
        <v>8.0</v>
      </c>
      <c r="K106" s="38">
        <f>ROUND(I106*J106/100,2)</f>
        <v>0.0</v>
      </c>
      <c r="L106" s="39">
        <f>ROUND(I106+K106,2)</f>
        <v>0.0</v>
      </c>
      <c r="M106" s="40" t="str">
        <f>IF(AND(G106&gt;0,OR(ISBLANK(H106),H106=0)),"podaj stawkę!",IF(AND(ISBLANK(G106),H106&gt;0),"usuń stawkę",""))</f>
        <v>podaj stawkę!</v>
      </c>
    </row>
    <row r="107" customFormat="false" ht="19.65" hidden="false" customHeight="true" outlineLevel="0" collapsed="false">
      <c r="A107" s="24"/>
      <c r="B107" s="41">
        <v>54.0</v>
      </c>
      <c r="C107" s="42" t="s">
        <v>243</v>
      </c>
      <c r="D107" s="42" t="s">
        <v>244</v>
      </c>
      <c r="E107" s="43" t="s">
        <v>245</v>
      </c>
      <c r="F107" s="42" t="s">
        <v>29</v>
      </c>
      <c r="G107" s="44">
        <v>106.0</v>
      </c>
      <c r="H107" s="114"/>
      <c r="I107" s="37">
        <f>ROUND(G107*H107,2)</f>
        <v>0.0</v>
      </c>
      <c r="J107" s="41">
        <v>8.0</v>
      </c>
      <c r="K107" s="38">
        <f>ROUND(I107*J107/100,2)</f>
        <v>0.0</v>
      </c>
      <c r="L107" s="39">
        <f>ROUND(I107+K107,2)</f>
        <v>0.0</v>
      </c>
      <c r="M107" s="40" t="str">
        <f>IF(AND(G107&gt;0,OR(ISBLANK(H107),H107=0)),"podaj stawkę!",IF(AND(ISBLANK(G107),H107&gt;0),"usuń stawkę",""))</f>
        <v>podaj stawkę!</v>
      </c>
    </row>
    <row r="108" customFormat="false" ht="19.65" hidden="false" customHeight="true" outlineLevel="0" collapsed="false">
      <c r="A108" s="24"/>
      <c r="B108" s="41">
        <v>55.0</v>
      </c>
      <c r="C108" s="42" t="s">
        <v>246</v>
      </c>
      <c r="D108" s="42" t="s">
        <v>247</v>
      </c>
      <c r="E108" s="43" t="s">
        <v>248</v>
      </c>
      <c r="F108" s="42" t="s">
        <v>29</v>
      </c>
      <c r="G108" s="44">
        <v>58.0</v>
      </c>
      <c r="H108" s="114"/>
      <c r="I108" s="37">
        <f>ROUND(G108*H108,2)</f>
        <v>0.0</v>
      </c>
      <c r="J108" s="41">
        <v>8.0</v>
      </c>
      <c r="K108" s="38">
        <f>ROUND(I108*J108/100,2)</f>
        <v>0.0</v>
      </c>
      <c r="L108" s="39">
        <f>ROUND(I108+K108,2)</f>
        <v>0.0</v>
      </c>
      <c r="M108" s="40" t="str">
        <f>IF(AND(G108&gt;0,OR(ISBLANK(H108),H108=0)),"podaj stawkę!",IF(AND(ISBLANK(G108),H108&gt;0),"usuń stawkę",""))</f>
        <v>podaj stawkę!</v>
      </c>
    </row>
    <row r="109" customFormat="false" ht="19.65" hidden="false" customHeight="true" outlineLevel="0" collapsed="false">
      <c r="A109" s="24"/>
      <c r="B109" s="41">
        <v>56.0</v>
      </c>
      <c r="C109" s="42" t="s">
        <v>249</v>
      </c>
      <c r="D109" s="42" t="s">
        <v>250</v>
      </c>
      <c r="E109" s="43" t="s">
        <v>251</v>
      </c>
      <c r="F109" s="42" t="s">
        <v>166</v>
      </c>
      <c r="G109" s="44">
        <v>22.8</v>
      </c>
      <c r="H109" s="114"/>
      <c r="I109" s="37">
        <f>ROUND(G109*H109,2)</f>
        <v>0.0</v>
      </c>
      <c r="J109" s="41">
        <v>8.0</v>
      </c>
      <c r="K109" s="38">
        <f>ROUND(I109*J109/100,2)</f>
        <v>0.0</v>
      </c>
      <c r="L109" s="39">
        <f>ROUND(I109+K109,2)</f>
        <v>0.0</v>
      </c>
      <c r="M109" s="40" t="str">
        <f>IF(AND(G109&gt;0,OR(ISBLANK(H109),H109=0)),"podaj stawkę!",IF(AND(ISBLANK(G109),H109&gt;0),"usuń stawkę",""))</f>
        <v>podaj stawkę!</v>
      </c>
    </row>
    <row r="110" customFormat="false" ht="19.65" hidden="false" customHeight="true" outlineLevel="0" collapsed="false">
      <c r="A110" s="24"/>
      <c r="B110" s="41">
        <v>57.0</v>
      </c>
      <c r="C110" s="42" t="s">
        <v>252</v>
      </c>
      <c r="D110" s="42" t="s">
        <v>253</v>
      </c>
      <c r="E110" s="43" t="s">
        <v>65</v>
      </c>
      <c r="F110" s="42" t="s">
        <v>52</v>
      </c>
      <c r="G110" s="44">
        <v>780.0</v>
      </c>
      <c r="H110" s="114"/>
      <c r="I110" s="37">
        <f>ROUND(G110*H110,2)</f>
        <v>0.0</v>
      </c>
      <c r="J110" s="41">
        <v>8.0</v>
      </c>
      <c r="K110" s="38">
        <f>ROUND(I110*J110/100,2)</f>
        <v>0.0</v>
      </c>
      <c r="L110" s="39">
        <f>ROUND(I110+K110,2)</f>
        <v>0.0</v>
      </c>
      <c r="M110" s="40" t="str">
        <f>IF(AND(G110&gt;0,OR(ISBLANK(H110),H110=0)),"podaj stawkę!",IF(AND(ISBLANK(G110),H110&gt;0),"usuń stawkę",""))</f>
        <v>podaj stawkę!</v>
      </c>
    </row>
    <row r="111" customFormat="false" ht="19.65" hidden="false" customHeight="true" outlineLevel="0" collapsed="false">
      <c r="A111" s="24"/>
      <c r="B111" s="41">
        <v>58.0</v>
      </c>
      <c r="C111" s="42" t="s">
        <v>254</v>
      </c>
      <c r="D111" s="42" t="s">
        <v>255</v>
      </c>
      <c r="E111" s="43" t="s">
        <v>162</v>
      </c>
      <c r="F111" s="42" t="s">
        <v>52</v>
      </c>
      <c r="G111" s="44">
        <v>50.0</v>
      </c>
      <c r="H111" s="114"/>
      <c r="I111" s="37">
        <f>ROUND(G111*H111,2)</f>
        <v>0.0</v>
      </c>
      <c r="J111" s="41">
        <v>8.0</v>
      </c>
      <c r="K111" s="38">
        <f>ROUND(I111*J111/100,2)</f>
        <v>0.0</v>
      </c>
      <c r="L111" s="39">
        <f>ROUND(I111+K111,2)</f>
        <v>0.0</v>
      </c>
      <c r="M111" s="40" t="str">
        <f>IF(AND(G111&gt;0,OR(ISBLANK(H111),H111=0)),"podaj stawkę!",IF(AND(ISBLANK(G111),H111&gt;0),"usuń stawkę",""))</f>
        <v>podaj stawkę!</v>
      </c>
    </row>
    <row r="112" customFormat="false" ht="19.65" hidden="false" customHeight="true" outlineLevel="0" collapsed="false">
      <c r="A112" s="24"/>
      <c r="B112" s="41">
        <v>59.0</v>
      </c>
      <c r="C112" s="42" t="s">
        <v>256</v>
      </c>
      <c r="D112" s="42" t="s">
        <v>257</v>
      </c>
      <c r="E112" s="43" t="s">
        <v>73</v>
      </c>
      <c r="F112" s="42" t="s">
        <v>52</v>
      </c>
      <c r="G112" s="44">
        <v>130.0</v>
      </c>
      <c r="H112" s="114"/>
      <c r="I112" s="37">
        <f>ROUND(G112*H112,2)</f>
        <v>0.0</v>
      </c>
      <c r="J112" s="41">
        <v>8.0</v>
      </c>
      <c r="K112" s="38">
        <f>ROUND(I112*J112/100,2)</f>
        <v>0.0</v>
      </c>
      <c r="L112" s="39">
        <f>ROUND(I112+K112,2)</f>
        <v>0.0</v>
      </c>
      <c r="M112" s="40" t="str">
        <f>IF(AND(G112&gt;0,OR(ISBLANK(H112),H112=0)),"podaj stawkę!",IF(AND(ISBLANK(G112),H112&gt;0),"usuń stawkę",""))</f>
        <v>podaj stawkę!</v>
      </c>
    </row>
    <row r="113" customFormat="false" ht="19.65" hidden="false" customHeight="true" outlineLevel="0" collapsed="false">
      <c r="A113" s="24"/>
      <c r="B113" s="41">
        <v>60.0</v>
      </c>
      <c r="C113" s="42" t="s">
        <v>79</v>
      </c>
      <c r="D113" s="42" t="s">
        <v>80</v>
      </c>
      <c r="E113" s="43" t="s">
        <v>65</v>
      </c>
      <c r="F113" s="42" t="s">
        <v>52</v>
      </c>
      <c r="G113" s="44">
        <v>19.0</v>
      </c>
      <c r="H113" s="114"/>
      <c r="I113" s="37">
        <f>ROUND(G113*H113,2)</f>
        <v>0.0</v>
      </c>
      <c r="J113" s="41">
        <v>8.0</v>
      </c>
      <c r="K113" s="38">
        <f>ROUND(I113*J113/100,2)</f>
        <v>0.0</v>
      </c>
      <c r="L113" s="39">
        <f>ROUND(I113+K113,2)</f>
        <v>0.0</v>
      </c>
      <c r="M113" s="40" t="str">
        <f>IF(AND(G113&gt;0,OR(ISBLANK(H113),H113=0)),"podaj stawkę!",IF(AND(ISBLANK(G113),H113&gt;0),"usuń stawkę",""))</f>
        <v>podaj stawkę!</v>
      </c>
    </row>
    <row r="114" customFormat="false" ht="19.65" hidden="false" customHeight="true" outlineLevel="0" collapsed="false">
      <c r="A114" s="24"/>
      <c r="B114" s="41">
        <v>61.0</v>
      </c>
      <c r="C114" s="42" t="s">
        <v>81</v>
      </c>
      <c r="D114" s="42" t="s">
        <v>82</v>
      </c>
      <c r="E114" s="43" t="s">
        <v>70</v>
      </c>
      <c r="F114" s="42" t="s">
        <v>52</v>
      </c>
      <c r="G114" s="44">
        <v>4.0</v>
      </c>
      <c r="H114" s="114"/>
      <c r="I114" s="37">
        <f>ROUND(G114*H114,2)</f>
        <v>0.0</v>
      </c>
      <c r="J114" s="41">
        <v>8.0</v>
      </c>
      <c r="K114" s="38">
        <f>ROUND(I114*J114/100,2)</f>
        <v>0.0</v>
      </c>
      <c r="L114" s="39">
        <f>ROUND(I114+K114,2)</f>
        <v>0.0</v>
      </c>
      <c r="M114" s="40" t="str">
        <f>IF(AND(G114&gt;0,OR(ISBLANK(H114),H114=0)),"podaj stawkę!",IF(AND(ISBLANK(G114),H114&gt;0),"usuń stawkę",""))</f>
        <v>podaj stawkę!</v>
      </c>
    </row>
    <row r="115" customFormat="false" ht="19.65" hidden="false" customHeight="true" outlineLevel="0" collapsed="false">
      <c r="A115" s="24"/>
      <c r="B115" s="41">
        <v>62.0</v>
      </c>
      <c r="C115" s="42" t="s">
        <v>84</v>
      </c>
      <c r="D115" s="42" t="s">
        <v>85</v>
      </c>
      <c r="E115" s="43" t="s">
        <v>86</v>
      </c>
      <c r="F115" s="42" t="s">
        <v>52</v>
      </c>
      <c r="G115" s="44">
        <v>10.0</v>
      </c>
      <c r="H115" s="114"/>
      <c r="I115" s="37">
        <f>ROUND(G115*H115,2)</f>
        <v>0.0</v>
      </c>
      <c r="J115" s="41">
        <v>8.0</v>
      </c>
      <c r="K115" s="38">
        <f>ROUND(I115*J115/100,2)</f>
        <v>0.0</v>
      </c>
      <c r="L115" s="39">
        <f>ROUND(I115+K115,2)</f>
        <v>0.0</v>
      </c>
      <c r="M115" s="40" t="str">
        <f>IF(AND(G115&gt;0,OR(ISBLANK(H115),H115=0)),"podaj stawkę!",IF(AND(ISBLANK(G115),H115&gt;0),"usuń stawkę",""))</f>
        <v>podaj stawkę!</v>
      </c>
    </row>
    <row r="116" customFormat="false" ht="19.65" hidden="false" customHeight="true" outlineLevel="0" collapsed="false">
      <c r="A116" s="24"/>
      <c r="B116" s="41">
        <v>63.0</v>
      </c>
      <c r="C116" s="42" t="s">
        <v>87</v>
      </c>
      <c r="D116" s="42" t="s">
        <v>88</v>
      </c>
      <c r="E116" s="43" t="s">
        <v>73</v>
      </c>
      <c r="F116" s="42" t="s">
        <v>52</v>
      </c>
      <c r="G116" s="44">
        <v>3.0</v>
      </c>
      <c r="H116" s="114"/>
      <c r="I116" s="37">
        <f>ROUND(G116*H116,2)</f>
        <v>0.0</v>
      </c>
      <c r="J116" s="41">
        <v>8.0</v>
      </c>
      <c r="K116" s="38">
        <f>ROUND(I116*J116/100,2)</f>
        <v>0.0</v>
      </c>
      <c r="L116" s="39">
        <f>ROUND(I116+K116,2)</f>
        <v>0.0</v>
      </c>
      <c r="M116" s="40" t="str">
        <f>IF(AND(G116&gt;0,OR(ISBLANK(H116),H116=0)),"podaj stawkę!",IF(AND(ISBLANK(G116),H116&gt;0),"usuń stawkę",""))</f>
        <v>podaj stawkę!</v>
      </c>
    </row>
    <row r="117" customFormat="false" ht="19.2" hidden="false" customHeight="true" outlineLevel="0" collapsed="false">
      <c r="A117" s="2"/>
      <c r="B117" s="45"/>
      <c r="C117" s="45"/>
      <c r="D117" s="45"/>
      <c r="E117" s="45"/>
      <c r="F117" s="45"/>
      <c r="G117" s="46"/>
      <c r="H117" s="47"/>
      <c r="I117" s="136">
        <f>SUM(I57:I116)</f>
        <v>0.0</v>
      </c>
      <c r="J117" s="48"/>
      <c r="K117" s="136">
        <f>SUM(K57:K116)</f>
        <v>0.0</v>
      </c>
      <c r="L117" s="136">
        <f>SUM(L57:L116)</f>
        <v>0.0</v>
      </c>
      <c r="M117" s="49"/>
    </row>
    <row r="118" customFormat="false" ht="21.45" hidden="false" customHeight="true" outlineLevel="0" collapsed="false">
      <c r="A118" s="2"/>
      <c r="B118" s="50" t="s">
        <v>89</v>
      </c>
      <c r="C118" s="50"/>
      <c r="D118" s="50"/>
      <c r="E118" s="50"/>
      <c r="F118" s="51">
        <f>I34+I39+I44+I49+I54+I117</f>
        <v>0.0</v>
      </c>
      <c r="G118" s="51"/>
      <c r="H118" s="51"/>
      <c r="I118" s="51"/>
      <c r="J118" s="51"/>
      <c r="K118" s="51"/>
      <c r="L118" s="51"/>
      <c r="M118" s="2"/>
    </row>
    <row r="119" customFormat="false" ht="21.45" hidden="false" customHeight="true" outlineLevel="0" collapsed="false">
      <c r="A119" s="2"/>
      <c r="B119" s="50" t="s">
        <v>90</v>
      </c>
      <c r="C119" s="50"/>
      <c r="D119" s="50"/>
      <c r="E119" s="50"/>
      <c r="F119" s="52">
        <f>L34+L39+L44+L49+L54+L117</f>
        <v>0.0</v>
      </c>
      <c r="G119" s="52"/>
      <c r="H119" s="52"/>
      <c r="I119" s="52"/>
      <c r="J119" s="52"/>
      <c r="K119" s="52"/>
      <c r="L119" s="52"/>
      <c r="M119" s="2"/>
    </row>
    <row r="120" customFormat="false" ht="11.1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customFormat="false" ht="45.6" hidden="false" customHeight="true" outlineLevel="0" collapsed="false">
      <c r="A121" s="2"/>
      <c r="B121" s="137" t="str">
        <f aca="false">"Słownie łącznie cena brutto:      "&amp;'Excelblog.pl - Kwoty słownie'!B10</f>
        <v>Słownie łącznie cena brutto:      </v>
      </c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2"/>
    </row>
    <row r="122" customFormat="false" ht="6" hidden="false" customHeight="true" outlineLevel="0" collapsed="false">
      <c r="A122" s="2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2"/>
    </row>
    <row r="123" customFormat="false" ht="61.35" hidden="false" customHeight="true" outlineLevel="0" collapsed="false">
      <c r="A123" s="2"/>
      <c r="B123" s="119" t="s">
        <v>91</v>
      </c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56"/>
    </row>
    <row r="124" customFormat="false" ht="2.7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customFormat="false" ht="89.1" hidden="false" customHeight="true" outlineLevel="0" collapsed="false">
      <c r="A125" s="2"/>
      <c r="B125" s="117" t="s">
        <v>92</v>
      </c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58"/>
    </row>
    <row r="126" customFormat="false" ht="16.9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customFormat="false" ht="89.1" hidden="false" customHeight="true" outlineLevel="0" collapsed="false">
      <c r="A127" s="2"/>
      <c r="B127" s="17" t="s">
        <v>93</v>
      </c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59"/>
    </row>
    <row r="128" customFormat="false" ht="5.2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customFormat="false" ht="37.95" hidden="false" customHeight="true" outlineLevel="0" collapsed="false">
      <c r="A129" s="2"/>
      <c r="B129" s="133" t="s">
        <v>94</v>
      </c>
      <c r="C129" s="133"/>
      <c r="D129" s="133"/>
      <c r="E129" s="133"/>
      <c r="F129" s="125" t="s">
        <v>95</v>
      </c>
      <c r="G129" s="125"/>
      <c r="H129" s="125"/>
      <c r="I129" s="125"/>
      <c r="J129" s="125"/>
      <c r="K129" s="125"/>
      <c r="L129" s="125"/>
      <c r="M129" s="2"/>
    </row>
    <row r="130" customFormat="false" ht="28.95" hidden="false" customHeight="true" outlineLevel="0" collapsed="false">
      <c r="A130" s="2"/>
      <c r="B130" s="128"/>
      <c r="C130" s="128"/>
      <c r="D130" s="128"/>
      <c r="E130" s="128"/>
      <c r="F130" s="120"/>
      <c r="G130" s="120"/>
      <c r="H130" s="120"/>
      <c r="I130" s="120"/>
      <c r="J130" s="120"/>
      <c r="K130" s="120"/>
      <c r="L130" s="120"/>
      <c r="M130" s="2"/>
    </row>
    <row r="131" customFormat="false" ht="28.95" hidden="false" customHeight="true" outlineLevel="0" collapsed="false">
      <c r="A131" s="2"/>
      <c r="B131" s="128"/>
      <c r="C131" s="128"/>
      <c r="D131" s="128"/>
      <c r="E131" s="128"/>
      <c r="F131" s="120"/>
      <c r="G131" s="120"/>
      <c r="H131" s="120"/>
      <c r="I131" s="120"/>
      <c r="J131" s="120"/>
      <c r="K131" s="120"/>
      <c r="L131" s="120"/>
      <c r="M131" s="2"/>
    </row>
    <row r="132" customFormat="false" ht="28.95" hidden="false" customHeight="true" outlineLevel="0" collapsed="false">
      <c r="A132" s="2"/>
      <c r="B132" s="128"/>
      <c r="C132" s="128"/>
      <c r="D132" s="128"/>
      <c r="E132" s="128"/>
      <c r="F132" s="120"/>
      <c r="G132" s="120"/>
      <c r="H132" s="120"/>
      <c r="I132" s="120"/>
      <c r="J132" s="120"/>
      <c r="K132" s="120"/>
      <c r="L132" s="120"/>
      <c r="M132" s="2"/>
    </row>
    <row r="133" customFormat="false" ht="28.95" hidden="false" customHeight="true" outlineLevel="0" collapsed="false">
      <c r="A133" s="2"/>
      <c r="B133" s="134"/>
      <c r="C133" s="134"/>
      <c r="D133" s="134"/>
      <c r="E133" s="134"/>
      <c r="F133" s="129"/>
      <c r="G133" s="129"/>
      <c r="H133" s="129"/>
      <c r="I133" s="129"/>
      <c r="J133" s="129"/>
      <c r="K133" s="129"/>
      <c r="L133" s="129"/>
      <c r="M133" s="2"/>
    </row>
    <row r="134" customFormat="false" ht="12.6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customFormat="false" ht="31.95" hidden="false" customHeight="true" outlineLevel="0" collapsed="false">
      <c r="A135" s="2"/>
      <c r="B135" s="66" t="s">
        <v>96</v>
      </c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59"/>
    </row>
    <row r="136" customFormat="false" ht="110.4" hidden="false" customHeight="true" outlineLevel="0" collapsed="false">
      <c r="A136" s="2"/>
      <c r="B136" s="115" t="s">
        <v>97</v>
      </c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2"/>
    </row>
    <row r="137" customFormat="false" ht="13.95" hidden="false" customHeight="true" outlineLevel="0" collapsed="false">
      <c r="A137" s="2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2"/>
    </row>
    <row r="138" customFormat="false" ht="33.6" hidden="false" customHeight="true" outlineLevel="0" collapsed="false">
      <c r="A138" s="2"/>
      <c r="B138" s="69" t="s">
        <v>98</v>
      </c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70"/>
    </row>
    <row r="139" customFormat="false" ht="2.7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customFormat="false" ht="37.95" hidden="false" customHeight="true" outlineLevel="0" collapsed="false">
      <c r="A140" s="2"/>
      <c r="B140" s="126" t="s">
        <v>99</v>
      </c>
      <c r="C140" s="126"/>
      <c r="D140" s="126"/>
      <c r="E140" s="126"/>
      <c r="F140" s="132" t="s">
        <v>100</v>
      </c>
      <c r="G140" s="132"/>
      <c r="H140" s="132"/>
      <c r="I140" s="132"/>
      <c r="J140" s="132"/>
      <c r="K140" s="132"/>
      <c r="L140" s="132"/>
      <c r="M140" s="2"/>
    </row>
    <row r="141" customFormat="false" ht="28.95" hidden="false" customHeight="true" outlineLevel="0" collapsed="false">
      <c r="A141" s="2"/>
      <c r="B141" s="123"/>
      <c r="C141" s="123"/>
      <c r="D141" s="123"/>
      <c r="E141" s="123"/>
      <c r="F141" s="121"/>
      <c r="G141" s="121"/>
      <c r="H141" s="121"/>
      <c r="I141" s="121"/>
      <c r="J141" s="121"/>
      <c r="K141" s="121"/>
      <c r="L141" s="121"/>
      <c r="M141" s="2"/>
    </row>
    <row r="142" customFormat="false" ht="28.95" hidden="false" customHeight="true" outlineLevel="0" collapsed="false">
      <c r="A142" s="2"/>
      <c r="B142" s="123"/>
      <c r="C142" s="123"/>
      <c r="D142" s="123"/>
      <c r="E142" s="123"/>
      <c r="F142" s="121"/>
      <c r="G142" s="121"/>
      <c r="H142" s="121"/>
      <c r="I142" s="121"/>
      <c r="J142" s="121"/>
      <c r="K142" s="121"/>
      <c r="L142" s="121"/>
      <c r="M142" s="2"/>
    </row>
    <row r="143" customFormat="false" ht="28.95" hidden="false" customHeight="true" outlineLevel="0" collapsed="false">
      <c r="A143" s="2"/>
      <c r="B143" s="123"/>
      <c r="C143" s="123"/>
      <c r="D143" s="123"/>
      <c r="E143" s="123"/>
      <c r="F143" s="121"/>
      <c r="G143" s="121"/>
      <c r="H143" s="121"/>
      <c r="I143" s="121"/>
      <c r="J143" s="121"/>
      <c r="K143" s="121"/>
      <c r="L143" s="121"/>
      <c r="M143" s="2"/>
    </row>
    <row r="144" customFormat="false" ht="28.95" hidden="false" customHeight="true" outlineLevel="0" collapsed="false">
      <c r="A144" s="2"/>
      <c r="B144" s="135"/>
      <c r="C144" s="135"/>
      <c r="D144" s="135"/>
      <c r="E144" s="135"/>
      <c r="F144" s="118"/>
      <c r="G144" s="118"/>
      <c r="H144" s="118"/>
      <c r="I144" s="118"/>
      <c r="J144" s="118"/>
      <c r="K144" s="118"/>
      <c r="L144" s="118"/>
      <c r="M144" s="2"/>
    </row>
    <row r="145" customFormat="false" ht="16.9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customFormat="false" ht="17.4" hidden="false" customHeight="true" outlineLevel="0" collapsed="false">
      <c r="A146" s="2"/>
      <c r="B146" s="66" t="s">
        <v>101</v>
      </c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59"/>
    </row>
    <row r="147" customFormat="false" ht="121.2" hidden="false" customHeight="true" outlineLevel="0" collapsed="false">
      <c r="A147" s="2"/>
      <c r="B147" s="115" t="s">
        <v>102</v>
      </c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2"/>
    </row>
    <row r="148" customFormat="false" ht="53.4" hidden="false" customHeight="true" outlineLevel="0" collapsed="false">
      <c r="A148" s="2"/>
      <c r="B148" s="77" t="s">
        <v>103</v>
      </c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20"/>
    </row>
    <row r="149" customFormat="false" ht="35.4" hidden="false" customHeight="true" outlineLevel="0" collapsed="false">
      <c r="A149" s="2"/>
      <c r="B149" s="115" t="s">
        <v>104</v>
      </c>
      <c r="C149" s="115"/>
      <c r="D149" s="115"/>
      <c r="E149" s="115"/>
      <c r="F149" s="115"/>
      <c r="G149" s="115"/>
      <c r="H149" s="78"/>
      <c r="I149" s="78"/>
      <c r="J149" s="78"/>
      <c r="K149" s="78"/>
      <c r="L149" s="78"/>
      <c r="M149" s="78"/>
    </row>
    <row r="150" customFormat="false" ht="41.4" hidden="false" customHeight="true" outlineLevel="0" collapsed="false">
      <c r="A150" s="2"/>
      <c r="B150" s="79" t="s">
        <v>105</v>
      </c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2"/>
    </row>
    <row r="151" customFormat="false" ht="41.4" hidden="false" customHeight="true" outlineLevel="0" collapsed="false">
      <c r="A151" s="2"/>
      <c r="B151" s="131" t="s">
        <v>106</v>
      </c>
      <c r="C151" s="131"/>
      <c r="D151" s="131"/>
      <c r="E151" s="131"/>
      <c r="F151" s="131"/>
      <c r="G151" s="131"/>
      <c r="H151" s="81"/>
      <c r="I151" s="81"/>
      <c r="J151" s="81"/>
      <c r="K151" s="81"/>
      <c r="L151" s="81"/>
      <c r="M151" s="2"/>
    </row>
    <row r="152" customFormat="false" ht="55.5" hidden="false" customHeight="true" outlineLevel="0" collapsed="false">
      <c r="A152" s="2"/>
      <c r="B152" s="82" t="s">
        <v>107</v>
      </c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56"/>
    </row>
    <row r="153" customFormat="false" ht="2.7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customFormat="false" ht="33.6" hidden="false" customHeight="true" outlineLevel="0" collapsed="false">
      <c r="A154" s="2"/>
      <c r="B154" s="82" t="s">
        <v>108</v>
      </c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56"/>
    </row>
    <row r="155" customFormat="false" ht="13.2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customFormat="false" ht="24" hidden="false" customHeight="true" outlineLevel="0" collapsed="false">
      <c r="A156" s="2"/>
      <c r="B156" s="82" t="s">
        <v>109</v>
      </c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56"/>
    </row>
    <row r="157" customFormat="false" ht="16.2" hidden="false" customHeight="true" outlineLevel="0" collapsed="false">
      <c r="A157" s="2"/>
      <c r="B157" s="124"/>
      <c r="C157" s="84" t="s">
        <v>110</v>
      </c>
      <c r="D157" s="84"/>
      <c r="E157" s="84"/>
      <c r="F157" s="84"/>
      <c r="G157" s="78"/>
      <c r="H157" s="78"/>
      <c r="I157" s="78"/>
      <c r="J157" s="78"/>
      <c r="K157" s="78"/>
      <c r="L157" s="78"/>
      <c r="M157" s="78"/>
    </row>
    <row r="158" customFormat="false" ht="16.2" hidden="false" customHeight="true" outlineLevel="0" collapsed="false">
      <c r="A158" s="2"/>
      <c r="B158" s="124"/>
      <c r="C158" s="84" t="s">
        <v>111</v>
      </c>
      <c r="D158" s="84"/>
      <c r="E158" s="84"/>
      <c r="F158" s="84"/>
      <c r="G158" s="78"/>
      <c r="H158" s="78"/>
      <c r="I158" s="78"/>
      <c r="J158" s="78"/>
      <c r="K158" s="78"/>
      <c r="L158" s="78"/>
      <c r="M158" s="78"/>
    </row>
    <row r="159" customFormat="false" ht="16.2" hidden="false" customHeight="true" outlineLevel="0" collapsed="false">
      <c r="A159" s="2"/>
      <c r="B159" s="124"/>
      <c r="C159" s="84" t="s">
        <v>112</v>
      </c>
      <c r="D159" s="84"/>
      <c r="E159" s="84"/>
      <c r="F159" s="78"/>
      <c r="G159" s="78"/>
      <c r="H159" s="78"/>
      <c r="I159" s="78"/>
      <c r="J159" s="78"/>
      <c r="K159" s="78"/>
      <c r="L159" s="78"/>
      <c r="M159" s="78"/>
    </row>
    <row r="160" customFormat="false" ht="16.2" hidden="false" customHeight="true" outlineLevel="0" collapsed="false">
      <c r="A160" s="2"/>
      <c r="B160" s="124"/>
      <c r="C160" s="84" t="s">
        <v>113</v>
      </c>
      <c r="D160" s="84"/>
      <c r="E160" s="84"/>
      <c r="F160" s="78"/>
      <c r="G160" s="78"/>
      <c r="H160" s="78"/>
      <c r="I160" s="78"/>
      <c r="J160" s="78"/>
      <c r="K160" s="78"/>
      <c r="L160" s="78"/>
      <c r="M160" s="78"/>
    </row>
    <row r="161" customFormat="false" ht="16.2" hidden="false" customHeight="true" outlineLevel="0" collapsed="false">
      <c r="A161" s="2"/>
      <c r="B161" s="124"/>
      <c r="C161" s="84" t="s">
        <v>114</v>
      </c>
      <c r="D161" s="84"/>
      <c r="E161" s="84"/>
      <c r="F161" s="78"/>
      <c r="G161" s="78"/>
      <c r="H161" s="78"/>
      <c r="I161" s="78"/>
      <c r="J161" s="78"/>
      <c r="K161" s="78"/>
      <c r="L161" s="78"/>
      <c r="M161" s="78"/>
    </row>
    <row r="162" customFormat="false" ht="16.2" hidden="false" customHeight="true" outlineLevel="0" collapsed="false">
      <c r="A162" s="2"/>
      <c r="B162" s="124"/>
      <c r="C162" s="84" t="s">
        <v>115</v>
      </c>
      <c r="D162" s="84"/>
      <c r="E162" s="84"/>
      <c r="F162" s="78"/>
      <c r="G162" s="78"/>
      <c r="H162" s="78"/>
      <c r="I162" s="78"/>
      <c r="J162" s="78"/>
      <c r="K162" s="78"/>
      <c r="L162" s="78"/>
      <c r="M162" s="78"/>
    </row>
    <row r="163" customFormat="false" ht="16.2" hidden="false" customHeight="true" outlineLevel="0" collapsed="false">
      <c r="A163" s="2"/>
      <c r="B163" s="124"/>
      <c r="C163" s="84" t="s">
        <v>116</v>
      </c>
      <c r="D163" s="84"/>
      <c r="E163" s="84"/>
      <c r="F163" s="78"/>
      <c r="G163" s="78"/>
      <c r="H163" s="78"/>
      <c r="I163" s="78"/>
      <c r="J163" s="78"/>
      <c r="K163" s="78"/>
      <c r="L163" s="78"/>
      <c r="M163" s="78"/>
    </row>
    <row r="164" customFormat="false" ht="17.4" hidden="false" customHeight="true" outlineLevel="0" collapsed="false">
      <c r="A164" s="2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</row>
    <row r="165" customFormat="false" ht="37.9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customFormat="false" ht="19.95" hidden="false" customHeight="true" outlineLevel="0" collapsed="false">
      <c r="A166" s="2"/>
      <c r="B166" s="17" t="s">
        <v>117</v>
      </c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59"/>
    </row>
    <row r="167" customFormat="false" ht="19.95" hidden="false" customHeight="true" outlineLevel="0" collapsed="false">
      <c r="A167" s="2"/>
      <c r="B167" s="115" t="s">
        <v>118</v>
      </c>
      <c r="C167" s="115"/>
      <c r="D167" s="115"/>
      <c r="E167" s="115"/>
      <c r="F167" s="115"/>
      <c r="G167" s="115"/>
      <c r="H167" s="115"/>
      <c r="I167" s="115"/>
      <c r="J167" s="115"/>
      <c r="K167" s="115"/>
      <c r="L167" s="85"/>
      <c r="M167" s="85"/>
    </row>
    <row r="168" customFormat="false" ht="19.95" hidden="false" customHeight="true" outlineLevel="0" collapsed="false">
      <c r="A168" s="2"/>
      <c r="B168" s="115" t="s">
        <v>118</v>
      </c>
      <c r="C168" s="115"/>
      <c r="D168" s="115"/>
      <c r="E168" s="115"/>
      <c r="F168" s="115"/>
      <c r="G168" s="115"/>
      <c r="H168" s="115"/>
      <c r="I168" s="115"/>
      <c r="J168" s="115"/>
      <c r="K168" s="115"/>
      <c r="L168" s="85"/>
      <c r="M168" s="85"/>
    </row>
    <row r="169" customFormat="false" ht="19.95" hidden="false" customHeight="true" outlineLevel="0" collapsed="false">
      <c r="A169" s="2"/>
      <c r="B169" s="115" t="s">
        <v>118</v>
      </c>
      <c r="C169" s="115"/>
      <c r="D169" s="115"/>
      <c r="E169" s="115"/>
      <c r="F169" s="115"/>
      <c r="G169" s="115"/>
      <c r="H169" s="115"/>
      <c r="I169" s="115"/>
      <c r="J169" s="115"/>
      <c r="K169" s="115"/>
      <c r="L169" s="85"/>
      <c r="M169" s="85"/>
    </row>
    <row r="170" customFormat="false" ht="19.95" hidden="false" customHeight="true" outlineLevel="0" collapsed="false">
      <c r="A170" s="2"/>
      <c r="B170" s="115" t="s">
        <v>118</v>
      </c>
      <c r="C170" s="115"/>
      <c r="D170" s="115"/>
      <c r="E170" s="115"/>
      <c r="F170" s="115"/>
      <c r="G170" s="115"/>
      <c r="H170" s="115"/>
      <c r="I170" s="115"/>
      <c r="J170" s="115"/>
      <c r="K170" s="115"/>
      <c r="L170" s="85"/>
      <c r="M170" s="85"/>
    </row>
    <row r="171" customFormat="false" ht="19.95" hidden="false" customHeight="true" outlineLevel="0" collapsed="false">
      <c r="A171" s="2"/>
      <c r="B171" s="115" t="s">
        <v>118</v>
      </c>
      <c r="C171" s="115"/>
      <c r="D171" s="115"/>
      <c r="E171" s="115"/>
      <c r="F171" s="115"/>
      <c r="G171" s="115"/>
      <c r="H171" s="115"/>
      <c r="I171" s="115"/>
      <c r="J171" s="115"/>
      <c r="K171" s="115"/>
      <c r="L171" s="85"/>
      <c r="M171" s="85"/>
    </row>
    <row r="172" customFormat="false" ht="19.95" hidden="false" customHeight="true" outlineLevel="0" collapsed="false">
      <c r="A172" s="2"/>
      <c r="B172" s="115" t="s">
        <v>118</v>
      </c>
      <c r="C172" s="115"/>
      <c r="D172" s="115"/>
      <c r="E172" s="115"/>
      <c r="F172" s="115"/>
      <c r="G172" s="115"/>
      <c r="H172" s="115"/>
      <c r="I172" s="115"/>
      <c r="J172" s="115"/>
      <c r="K172" s="115"/>
      <c r="L172" s="85"/>
      <c r="M172" s="85"/>
    </row>
    <row r="173" customFormat="false" ht="19.95" hidden="false" customHeight="true" outlineLevel="0" collapsed="false">
      <c r="A173" s="2"/>
      <c r="B173" s="115" t="s">
        <v>118</v>
      </c>
      <c r="C173" s="115"/>
      <c r="D173" s="115"/>
      <c r="E173" s="115"/>
      <c r="F173" s="115"/>
      <c r="G173" s="115"/>
      <c r="H173" s="115"/>
      <c r="I173" s="115"/>
      <c r="J173" s="115"/>
      <c r="K173" s="115"/>
      <c r="L173" s="85"/>
      <c r="M173" s="85"/>
    </row>
    <row r="174" customFormat="false" ht="21" hidden="false" customHeight="true" outlineLevel="0" collapsed="false">
      <c r="A174" s="2"/>
      <c r="B174" s="115" t="s">
        <v>118</v>
      </c>
      <c r="C174" s="115"/>
      <c r="D174" s="115"/>
      <c r="E174" s="115"/>
      <c r="F174" s="115"/>
      <c r="G174" s="115"/>
      <c r="H174" s="115"/>
      <c r="I174" s="115"/>
      <c r="J174" s="115"/>
      <c r="K174" s="115"/>
      <c r="L174" s="85"/>
      <c r="M174" s="85"/>
    </row>
    <row r="175" customFormat="false" ht="31.95" hidden="false" customHeight="true" outlineLevel="0" collapsed="false">
      <c r="A175" s="2"/>
      <c r="B175" s="2"/>
      <c r="C175" s="2"/>
      <c r="D175" s="2"/>
      <c r="E175" s="2"/>
      <c r="F175" s="2"/>
      <c r="G175" s="2"/>
      <c r="H175" s="116"/>
      <c r="I175" s="116"/>
      <c r="J175" s="116"/>
      <c r="K175" s="116"/>
      <c r="L175" s="2"/>
      <c r="M175" s="2"/>
    </row>
    <row r="176" customFormat="false" ht="17.7" hidden="false" customHeight="true" outlineLevel="0" collapsed="false">
      <c r="A176" s="2"/>
      <c r="B176" s="2"/>
      <c r="C176" s="2"/>
      <c r="D176" s="2"/>
      <c r="E176" s="2"/>
      <c r="F176" s="2"/>
      <c r="G176" s="2"/>
      <c r="H176" s="116"/>
      <c r="I176" s="116"/>
      <c r="J176" s="116"/>
      <c r="K176" s="116"/>
      <c r="L176" s="2"/>
      <c r="M176" s="2"/>
    </row>
    <row r="177" customFormat="false" ht="40.2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87" t="s">
        <v>119</v>
      </c>
      <c r="J177" s="87"/>
      <c r="K177" s="2"/>
      <c r="L177" s="2"/>
      <c r="M177" s="2"/>
    </row>
    <row r="178" customFormat="false" ht="81.6" hidden="false" customHeight="true" outlineLevel="0" collapsed="false">
      <c r="A178" s="2"/>
      <c r="B178" s="88" t="s">
        <v>120</v>
      </c>
      <c r="C178" s="88"/>
      <c r="D178" s="88"/>
      <c r="E178" s="88"/>
      <c r="F178" s="88"/>
      <c r="G178" s="88"/>
      <c r="H178" s="88"/>
      <c r="I178" s="88"/>
      <c r="J178" s="88"/>
      <c r="K178" s="2"/>
      <c r="L178" s="2"/>
      <c r="M178" s="2"/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mergeCells count="79">
    <mergeCell ref="I2:L2"/>
    <mergeCell ref="B3:E3"/>
    <mergeCell ref="B4:D4"/>
    <mergeCell ref="B5:E5"/>
    <mergeCell ref="B6:D6"/>
    <mergeCell ref="B7:E7"/>
    <mergeCell ref="H8:I11"/>
    <mergeCell ref="K8:L11"/>
    <mergeCell ref="B10:E12"/>
    <mergeCell ref="E14:G14"/>
    <mergeCell ref="B24:L24"/>
    <mergeCell ref="B26:I26"/>
    <mergeCell ref="J26:L26"/>
    <mergeCell ref="B27:L27"/>
    <mergeCell ref="B29:L29"/>
    <mergeCell ref="B31:K31"/>
    <mergeCell ref="B36:K36"/>
    <mergeCell ref="B41:K41"/>
    <mergeCell ref="B46:K46"/>
    <mergeCell ref="B51:K51"/>
    <mergeCell ref="B118:E118"/>
    <mergeCell ref="F118:L118"/>
    <mergeCell ref="B119:E119"/>
    <mergeCell ref="F119:L119"/>
    <mergeCell ref="B121:L121"/>
    <mergeCell ref="B123:L123"/>
    <mergeCell ref="B125:L125"/>
    <mergeCell ref="B127:L127"/>
    <mergeCell ref="B129:E129"/>
    <mergeCell ref="F129:L129"/>
    <mergeCell ref="B130:E130"/>
    <mergeCell ref="F130:L130"/>
    <mergeCell ref="B131:E131"/>
    <mergeCell ref="F131:L131"/>
    <mergeCell ref="B132:E132"/>
    <mergeCell ref="F132:L132"/>
    <mergeCell ref="B133:E133"/>
    <mergeCell ref="F133:L133"/>
    <mergeCell ref="B135:L135"/>
    <mergeCell ref="B136:L136"/>
    <mergeCell ref="B138:L138"/>
    <mergeCell ref="B140:E140"/>
    <mergeCell ref="F140:L140"/>
    <mergeCell ref="B141:E141"/>
    <mergeCell ref="F141:L141"/>
    <mergeCell ref="B142:E142"/>
    <mergeCell ref="F142:L142"/>
    <mergeCell ref="B143:E143"/>
    <mergeCell ref="F143:L143"/>
    <mergeCell ref="B144:E144"/>
    <mergeCell ref="F144:L144"/>
    <mergeCell ref="B146:L146"/>
    <mergeCell ref="B147:L147"/>
    <mergeCell ref="B148:L148"/>
    <mergeCell ref="B149:G149"/>
    <mergeCell ref="B150:L150"/>
    <mergeCell ref="B151:G151"/>
    <mergeCell ref="B152:L152"/>
    <mergeCell ref="B154:L154"/>
    <mergeCell ref="B156:L156"/>
    <mergeCell ref="C157:F157"/>
    <mergeCell ref="C158:F158"/>
    <mergeCell ref="C159:E159"/>
    <mergeCell ref="C160:E160"/>
    <mergeCell ref="C161:E161"/>
    <mergeCell ref="C162:E162"/>
    <mergeCell ref="C163:E163"/>
    <mergeCell ref="B166:L166"/>
    <mergeCell ref="B167:K167"/>
    <mergeCell ref="B168:K168"/>
    <mergeCell ref="B169:K169"/>
    <mergeCell ref="B170:K170"/>
    <mergeCell ref="B171:K171"/>
    <mergeCell ref="B172:K172"/>
    <mergeCell ref="B173:K173"/>
    <mergeCell ref="B174:K174"/>
    <mergeCell ref="H175:K176"/>
    <mergeCell ref="I177:J177"/>
    <mergeCell ref="B178:J178"/>
  </mergeCells>
  <conditionalFormatting sqref="M31:M116">
    <cfRule type="expression" dxfId="0" priority="1">
      <formula>ISNUMBER(SEARCH("podaj stawkę",M31))</formula>
    </cfRule>
  </conditionalFormatting>
  <printOptions headings="false" gridLines="false" gridLinesSet="true" horizontalCentered="false" verticalCentered="false"/>
  <pageMargins left="0.25" right="0.25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&amp;CStrona &amp;P z &amp;N</oddFooter>
  </headerFooter>
  <rowBreaks count="7" manualBreakCount="7">
    <brk id="23" man="true" max="16383" min="0"/>
    <brk id="45" man="true" max="16383" min="0"/>
    <brk id="126" man="true" max="16383" min="0"/>
    <brk id="137" man="true" max="16383" min="0"/>
    <brk id="145" man="true" max="16383" min="0"/>
    <brk id="154" man="true" max="16383" min="0"/>
    <brk id="174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W14"/>
  <sheetViews>
    <sheetView showFormulas="false" showGridLines="false" showRowColHeaders="true" showZeros="true" rightToLeft="false" tabSelected="false" showOutlineSymbols="true" defaultGridColor="false" view="normal" topLeftCell="A1" colorId="31" zoomScale="100" zoomScaleNormal="100" zoomScalePageLayoutView="100" workbookViewId="0">
      <selection pane="topLeft" activeCell="B4" activeCellId="0" sqref="B4"/>
    </sheetView>
  </sheetViews>
  <sheetFormatPr defaultColWidth="11.53515625" defaultRowHeight="13.2" customHeight="false" zeroHeight="false" outlineLevelRow="0" outlineLevelCol="0"/>
  <cols>
    <col collapsed="false" customWidth="true" hidden="false" outlineLevel="0" max="1" min="1" style="89" width="14.43"/>
    <col collapsed="false" customWidth="true" hidden="false" outlineLevel="0" max="3" min="2" style="89" width="17.88"/>
    <col collapsed="false" customWidth="true" hidden="false" outlineLevel="0" max="4" min="4" style="89" width="16.66"/>
    <col collapsed="false" customWidth="true" hidden="false" outlineLevel="0" max="8" min="5" style="89" width="12.1"/>
    <col collapsed="false" customWidth="true" hidden="false" outlineLevel="0" max="9" min="9" style="89" width="9.1"/>
    <col collapsed="false" customWidth="false" hidden="true" outlineLevel="0" max="10" min="10" style="89" width="11.53"/>
    <col collapsed="false" customWidth="true" hidden="true" outlineLevel="0" max="11" min="11" style="89" width="18.33"/>
    <col collapsed="false" customWidth="true" hidden="true" outlineLevel="0" max="12" min="12" style="89" width="15.32"/>
    <col collapsed="false" customWidth="true" hidden="true" outlineLevel="0" max="13" min="13" style="89" width="11.43"/>
    <col collapsed="false" customWidth="false" hidden="true" outlineLevel="0" max="257" min="14" style="89" width="11.53"/>
    <col collapsed="false" customWidth="false" hidden="true" outlineLevel="0" max="16384" min="258" width="11.53"/>
  </cols>
  <sheetData>
    <row r="1" customFormat="false" ht="17.25" hidden="false" customHeight="true" outlineLevel="0" collapsed="false">
      <c r="A1" s="90" t="s">
        <v>121</v>
      </c>
      <c r="B1" s="91"/>
      <c r="C1" s="91"/>
      <c r="D1" s="91"/>
      <c r="E1" s="91"/>
      <c r="F1" s="91"/>
      <c r="G1" s="91"/>
      <c r="H1" s="91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</row>
    <row r="2" customFormat="false" ht="13.2" hidden="false" customHeight="false" outlineLevel="0" collapsed="false">
      <c r="A2" s="93"/>
      <c r="B2" s="94" t="s">
        <v>122</v>
      </c>
      <c r="C2" s="93"/>
      <c r="D2" s="95"/>
      <c r="E2" s="95"/>
      <c r="F2" s="95"/>
      <c r="G2" s="95"/>
      <c r="H2" s="95"/>
      <c r="I2" s="93"/>
      <c r="J2" s="96"/>
      <c r="K2" s="97"/>
      <c r="L2" s="97"/>
      <c r="M2" s="97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</row>
    <row r="3" customFormat="false" ht="13.2" hidden="false" customHeight="false" outlineLevel="0" collapsed="false">
      <c r="A3" s="94" t="s">
        <v>122</v>
      </c>
      <c r="B3" s="98">
        <f aca="false">'Formularz ofertowy'!F119</f>
        <v>0.0</v>
      </c>
      <c r="C3" s="99"/>
      <c r="D3" s="95"/>
      <c r="E3" s="95"/>
      <c r="F3" s="95"/>
      <c r="G3" s="95"/>
      <c r="H3" s="95"/>
      <c r="I3" s="93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</row>
    <row r="4" customFormat="false" ht="13.2" hidden="false" customHeight="false" outlineLevel="0" collapsed="false">
      <c r="A4" s="94"/>
      <c r="B4" s="99"/>
      <c r="C4" s="100" t="s">
        <v>123</v>
      </c>
      <c r="D4" s="101" t="s">
        <v>124</v>
      </c>
      <c r="E4" s="101" t="s">
        <v>125</v>
      </c>
      <c r="F4" s="101" t="s">
        <v>126</v>
      </c>
      <c r="G4" s="101" t="s">
        <v>127</v>
      </c>
      <c r="H4" s="101" t="s">
        <v>128</v>
      </c>
      <c r="I4" s="93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</row>
    <row r="5" customFormat="false" ht="13.2" hidden="false" customHeight="false" outlineLevel="0" collapsed="false">
      <c r="A5" s="94" t="s">
        <v>129</v>
      </c>
      <c r="B5" s="93"/>
      <c r="C5" s="102"/>
      <c r="D5" s="103">
        <f aca="false">ROUND((B3-INT(B3))*100,0)</f>
        <v>0.0</v>
      </c>
      <c r="E5" s="103">
        <f aca="false">IF(B3&gt;=1,VALUE(RIGHT(LEFT(INT(B3),LEN(INT(B3))),3)),0)</f>
        <v>0.0</v>
      </c>
      <c r="F5" s="103">
        <f aca="false">IF(B3&gt;=1000,VALUE(TEXT(RIGHT(LEFT(INT(B3),LEN(INT(B3))-3),3),"000")),0)</f>
        <v>0.0</v>
      </c>
      <c r="G5" s="103">
        <f aca="false">IF(B3&gt;=1000000,VALUE(TEXT(RIGHT(LEFT(INT(B3),LEN(INT(B3))-6),3),"000")),0)</f>
        <v>0.0</v>
      </c>
      <c r="H5" s="103">
        <f aca="false">IF(B3&gt;=1000000000,VALUE(TEXT(RIGHT(LEFT(INT(B3),LEN(INT(B3))-9),3),"000")),0)</f>
        <v>0.0</v>
      </c>
      <c r="I5" s="93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</row>
    <row r="6" customFormat="false" ht="13.2" hidden="false" customHeight="false" outlineLevel="0" collapsed="false">
      <c r="A6" s="94" t="s">
        <v>130</v>
      </c>
      <c r="B6" s="104"/>
      <c r="C6" s="104" t="str">
        <f aca="false">ROUND((B3-INT(B3))*100,0)&amp;"/"&amp;100&amp;" groszy"</f>
        <v>0/100 groszy</v>
      </c>
      <c r="D6" s="104" t="str">
        <f aca="false"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> </v>
      </c>
      <c r="E6" s="105" t="str">
        <f aca="false"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105" t="str">
        <f aca="false"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"&amp;INDEX(IF(F5&lt;20,{"";"tysiąc";"tysiące";"tysięcy"},{"tysięcy";"tysiące";"tysięcy"}),MATCH(IF(F5-(INT(F5/100)*100)&lt;20,F5-(INT(F5/100)*100),MOD((F5-(INT(F5/100)*100)),10)),IF(F5&lt;20,{0;1;2;5},{0;2;5}),1)))</f>
        <v/>
      </c>
      <c r="G6" s="105" t="str">
        <f aca="false"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"&amp;INDEX(IF(G5&lt;20,{"";"milion";"miliony";"milionów"},{"milionów";"miliony";"milionów"}),MATCH(IF(G5-(INT(G5/100)*100)&lt;20,G5-(INT(G5/100)*100),MOD((G5-(INT(G5/100)*100)),10)),IF(G5&lt;20,{0;1;2;5},{0;2;5}),1)))</f>
        <v/>
      </c>
      <c r="H6" s="104" t="str">
        <f aca="false"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"&amp;INDEX(IF(H5&lt;20,{"";"miliard";"miliardy";"miliardów"},{"miliardów";"miliardy";"miliardów"}),MATCH(IF(H5-(INT(H5/100)*100)&lt;20,H5-(INT(H5/100)*100),MOD((H5-(INT(H5/100)*100)),10)),IF(H5&lt;20,{0;1;2;5},{0;2;5}),1)))</f>
        <v/>
      </c>
      <c r="I6" s="104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</row>
    <row r="7" customFormat="false" ht="13.2" hidden="false" customHeight="false" outlineLevel="0" collapsed="false">
      <c r="A7" s="93"/>
      <c r="B7" s="93"/>
      <c r="C7" s="93"/>
      <c r="D7" s="95"/>
      <c r="E7" s="95"/>
      <c r="F7" s="95"/>
      <c r="G7" s="95"/>
      <c r="H7" s="95"/>
      <c r="I7" s="93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</row>
    <row r="8" customFormat="false" ht="13.2" hidden="false" customHeight="false" outlineLevel="0" collapsed="false">
      <c r="A8" s="94" t="s">
        <v>131</v>
      </c>
      <c r="B8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107"/>
      <c r="D8" s="107"/>
      <c r="E8" s="107"/>
      <c r="F8" s="107"/>
      <c r="G8" s="107"/>
      <c r="H8" s="107"/>
      <c r="I8" s="108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</row>
    <row r="9" customFormat="false" ht="13.2" hidden="false" customHeight="false" outlineLevel="0" collapsed="false">
      <c r="A9" s="94" t="s">
        <v>132</v>
      </c>
      <c r="B9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107"/>
      <c r="D9" s="107"/>
      <c r="E9" s="107"/>
      <c r="F9" s="107"/>
      <c r="G9" s="107"/>
      <c r="H9" s="107"/>
      <c r="I9" s="108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</row>
    <row r="10" customFormat="false" ht="13.2" hidden="false" customHeight="false" outlineLevel="0" collapsed="false">
      <c r="A10" s="94" t="s">
        <v>133</v>
      </c>
      <c r="B10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107"/>
      <c r="D10" s="107"/>
      <c r="E10" s="107"/>
      <c r="F10" s="107"/>
      <c r="G10" s="107"/>
      <c r="H10" s="107"/>
      <c r="I10" s="10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</row>
    <row r="11" customFormat="false" ht="13.2" hidden="false" customHeight="false" outlineLevel="0" collapsed="false">
      <c r="A11" s="94"/>
      <c r="B11" s="93"/>
      <c r="C11" s="93"/>
      <c r="D11" s="95"/>
      <c r="E11" s="95"/>
      <c r="F11" s="95"/>
      <c r="G11" s="95"/>
      <c r="H11" s="95"/>
      <c r="I11" s="93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</row>
    <row r="12" customFormat="false" ht="12.75" hidden="false" customHeight="true" outlineLevel="0" collapsed="false">
      <c r="A12" s="109"/>
      <c r="B12" s="109"/>
      <c r="C12" s="109"/>
      <c r="D12" s="110"/>
      <c r="E12" s="110"/>
      <c r="F12" s="110"/>
      <c r="G12" s="110"/>
      <c r="H12" s="110"/>
      <c r="I12" s="111" t="s">
        <v>134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  <c r="IM12" s="112"/>
      <c r="IN12" s="112"/>
      <c r="IO12" s="112"/>
      <c r="IP12" s="112"/>
      <c r="IQ12" s="112"/>
      <c r="IR12" s="112"/>
      <c r="IS12" s="112"/>
      <c r="IT12" s="112"/>
      <c r="IU12" s="112"/>
      <c r="IV12" s="112"/>
      <c r="IW12" s="112"/>
    </row>
    <row r="13" customFormat="false" ht="13.2" hidden="false" customHeight="false" outlineLevel="0" collapsed="false">
      <c r="A13" s="113" t="s">
        <v>135</v>
      </c>
    </row>
    <row r="14" customFormat="false" ht="13.2" hidden="false" customHeight="false" outlineLevel="0" collapsed="false">
      <c r="A14" s="113" t="s">
        <v>136</v>
      </c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hyperlinks>
    <hyperlink ref="I12" r:id="rId1" display="Dostępne na licencji Creative Commons Uznanie autorstwa 2.5 Polsk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2022-10-20T07:26:44Z</dcterms:created>
  <dc:creator>SERVER</dc:creator>
  <dc:description/>
  <dc:language>en-US</dc:language>
  <cp:lastModifiedBy>1204 N.Dąbrowa Dawid Kikulski</cp:lastModifiedBy>
  <cp:lastPrinted>2023-10-25T18:20:40Z</cp:lastPrinted>
  <dcterms:modified xsi:type="dcterms:W3CDTF">2026-10-20T19:20:53Z</dcterms:modified>
  <cp:revision>0</cp:revision>
  <dc:subject/>
  <dc:title/>
</cp:coreProperties>
</file>