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:\zákazky\Nadlimitné zákazky\Mince - Biatec\súťažné podklady\new\"/>
    </mc:Choice>
  </mc:AlternateContent>
  <xr:revisionPtr revIDLastSave="0" documentId="13_ncr:1_{BF6D0994-6F16-40D5-8507-B72F0CB93E0A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Formular" sheetId="1" r:id="rId1"/>
    <sheet name="Vstupy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8" i="1" l="1"/>
  <c r="C36" i="1"/>
  <c r="C35" i="1"/>
  <c r="C34" i="1"/>
  <c r="J17" i="1"/>
  <c r="H24" i="1"/>
  <c r="I26" i="1"/>
  <c r="E25" i="1"/>
  <c r="E24" i="1"/>
  <c r="J13" i="1"/>
  <c r="B11" i="2"/>
  <c r="F29" i="1" s="1"/>
  <c r="H29" i="1" s="1"/>
  <c r="B10" i="2"/>
  <c r="B9" i="2"/>
  <c r="E29" i="1"/>
  <c r="D29" i="1"/>
  <c r="C29" i="1"/>
  <c r="F28" i="1"/>
  <c r="H28" i="1" s="1"/>
  <c r="E28" i="1"/>
  <c r="D28" i="1"/>
  <c r="C28" i="1"/>
  <c r="F27" i="1"/>
  <c r="H27" i="1" s="1"/>
  <c r="E27" i="1"/>
  <c r="D27" i="1"/>
  <c r="C27" i="1"/>
  <c r="F26" i="1"/>
  <c r="H26" i="1" s="1"/>
  <c r="E26" i="1"/>
  <c r="D26" i="1"/>
  <c r="C26" i="1"/>
  <c r="D25" i="1"/>
  <c r="C25" i="1"/>
  <c r="F24" i="1"/>
  <c r="D24" i="1"/>
  <c r="C24" i="1"/>
  <c r="J16" i="1"/>
  <c r="J15" i="1"/>
  <c r="J14" i="1"/>
  <c r="K14" i="1" s="1"/>
  <c r="K16" i="1" l="1"/>
  <c r="K13" i="1"/>
  <c r="K15" i="1"/>
  <c r="F25" i="1"/>
  <c r="H25" i="1" s="1"/>
  <c r="K17" i="1"/>
  <c r="I25" i="1"/>
  <c r="I29" i="1"/>
  <c r="I27" i="1"/>
  <c r="I24" i="1"/>
  <c r="I28" i="1"/>
  <c r="C33" i="1" l="1"/>
  <c r="C37" i="1" l="1"/>
</calcChain>
</file>

<file path=xl/sharedStrings.xml><?xml version="1.0" encoding="utf-8"?>
<sst xmlns="http://schemas.openxmlformats.org/spreadsheetml/2006/main" count="134" uniqueCount="94">
  <si>
    <t>Návrh na plnenie kritérií – koncesia BIATEC</t>
  </si>
  <si>
    <t>Identifikácia uchádzača</t>
  </si>
  <si>
    <t>Obchodné meno</t>
  </si>
  <si>
    <t>&lt;vyplní uchádzač&gt;</t>
  </si>
  <si>
    <t>Sídlo</t>
  </si>
  <si>
    <t>IČO</t>
  </si>
  <si>
    <t>Kontaktná osoba</t>
  </si>
  <si>
    <t>E-mail / telefón</t>
  </si>
  <si>
    <t>Dátum</t>
  </si>
  <si>
    <t>P. č.</t>
  </si>
  <si>
    <t>Produkt</t>
  </si>
  <si>
    <t>Kov</t>
  </si>
  <si>
    <t>Hp</t>
  </si>
  <si>
    <t>NHp</t>
  </si>
  <si>
    <t>Množstvo za 4 roky</t>
  </si>
  <si>
    <t>FPp EUR/ks bez DPH</t>
  </si>
  <si>
    <t>VPp %</t>
  </si>
  <si>
    <t>Modelový Spot EUR/oz</t>
  </si>
  <si>
    <t>Zlatá eurominca „BIATEC“, 1 oz</t>
  </si>
  <si>
    <t>zlato</t>
  </si>
  <si>
    <t>Zlatá eurominca „BIATEC“, 1/2 oz</t>
  </si>
  <si>
    <t>Zlatá eurominca „BIATEC“, 1/4 oz</t>
  </si>
  <si>
    <t>Zlatá eurominca „BIATEC“, 1/10 oz</t>
  </si>
  <si>
    <t>Strieborná eurominca „BIATEC“, 1 oz</t>
  </si>
  <si>
    <t>striebro</t>
  </si>
  <si>
    <t>Návrh osobitného vyhotovenia</t>
  </si>
  <si>
    <t>Počet dostupných návrhov</t>
  </si>
  <si>
    <t>Najviac použitých návrhov</t>
  </si>
  <si>
    <t>Množstvo osobitných vyhotovení spolu</t>
  </si>
  <si>
    <t>Modelové množstvo prirážky</t>
  </si>
  <si>
    <t>Max. prirážka EUR/ks bez DPH</t>
  </si>
  <si>
    <t>Modelová hodnota prirážky</t>
  </si>
  <si>
    <t>Základná cena striebornej 1 oz</t>
  </si>
  <si>
    <t>Poznámka</t>
  </si>
  <si>
    <t>proof</t>
  </si>
  <si>
    <t>Záväzná maximálna prirážka pre prípad použitia daného návrhu.</t>
  </si>
  <si>
    <t>reverzný proof</t>
  </si>
  <si>
    <t>s vysokým reliéfom</t>
  </si>
  <si>
    <t>pozlátenie</t>
  </si>
  <si>
    <t>pokovanie čiernym ródiom</t>
  </si>
  <si>
    <t>NBS blue</t>
  </si>
  <si>
    <t>Súhrn návrhu</t>
  </si>
  <si>
    <t>Vzorec / zdroj</t>
  </si>
  <si>
    <t>Hodnota bez DPH</t>
  </si>
  <si>
    <t>Modelová hodnota základných produktov</t>
  </si>
  <si>
    <t>SUM(K13:K17)</t>
  </si>
  <si>
    <t>Základná strieborná zložka Osobitných vyhotovení</t>
  </si>
  <si>
    <t>Vstupy!B8 × J17</t>
  </si>
  <si>
    <t>Modelová hodnota prirážok za Osobitné vyhotovenia</t>
  </si>
  <si>
    <t>SUM(H24:H29)</t>
  </si>
  <si>
    <t>Modelová hodnota Osobitných vyhotovení spolu</t>
  </si>
  <si>
    <t>C34 + C35</t>
  </si>
  <si>
    <t>C33 + C36</t>
  </si>
  <si>
    <t>(20 000 / 6) × súčet 6 prirážok</t>
  </si>
  <si>
    <t>Vyhlásenie uchádzača</t>
  </si>
  <si>
    <t>Miesto a dátum</t>
  </si>
  <si>
    <t>Vstupy verejného obstarávateľa pre modelové hodnotenie</t>
  </si>
  <si>
    <t>Parameter</t>
  </si>
  <si>
    <t>Hodnota</t>
  </si>
  <si>
    <t>Jednotka</t>
  </si>
  <si>
    <t>Modelová referenčná spotová cena zlata</t>
  </si>
  <si>
    <t>EUR / trojská unca</t>
  </si>
  <si>
    <t>Modelová referenčná spotová cena striebra</t>
  </si>
  <si>
    <t>Počet dostupných Návrhov osobitného vyhotovenia</t>
  </si>
  <si>
    <t>ks</t>
  </si>
  <si>
    <t>Podľa Prílohy č. 5 návrhu zmluvy.</t>
  </si>
  <si>
    <t>Najvyšší počet návrhov použitých za 4 roky</t>
  </si>
  <si>
    <t>Predpokladané množstvo Osobitných vyhotovení spolu</t>
  </si>
  <si>
    <t>Spolu za 4 roky vrátane opcie.</t>
  </si>
  <si>
    <t>Modelové množstvo na jeden použitý návrh</t>
  </si>
  <si>
    <t>celkové množstvo Osobitných vyhotovení / počet použitých návrhov</t>
  </si>
  <si>
    <t>Neutrálna váha jedného zo 6 návrhov</t>
  </si>
  <si>
    <t>koeficient</t>
  </si>
  <si>
    <t>počet použitých návrhov / počet dostupných návrhov</t>
  </si>
  <si>
    <t>Modelové množstvo prirážky na jeden zo 6 návrhov</t>
  </si>
  <si>
    <t>celkové množstvo Osobitných vyhotovení / počet dostupných návrhov</t>
  </si>
  <si>
    <t>Produkt / skupina</t>
  </si>
  <si>
    <t>Zmluvná hmotnostná hodnota Hp</t>
  </si>
  <si>
    <t>Nominálna hodnota NHp</t>
  </si>
  <si>
    <t>Predpokladané množstvo za 4 roky</t>
  </si>
  <si>
    <t>Základný produkt</t>
  </si>
  <si>
    <t>Osobitné vyhotovenia spolu</t>
  </si>
  <si>
    <t xml:space="preserve">Kontrola: prirážka </t>
  </si>
  <si>
    <t>Uchádzač vyplní len žlto vyznačené bunky. Výpočty sú modelové a slúžia na vyhodnotenie ponúk.</t>
  </si>
  <si>
    <t>Meno a funkcia oprávnenej osoby konať za uchádzača</t>
  </si>
  <si>
    <t>Osobitné vyhotovenia – Neutrálny modelový kôš šiestich prirážok</t>
  </si>
  <si>
    <t>Všetky osobitné vyhotovenia spolu</t>
  </si>
  <si>
    <t>Používa sa iba na porovnanie ponúk.</t>
  </si>
  <si>
    <t>Uchádzač potvrdzuje, že ním uvedené hodnoty predstavujú záväzné ponúknuté hodnoty pre účely zmluvy a hodnotenia ponuky. Uchádzač berie na vedomie, že uvedené hodnoty budú použité na doplnenie Prílohy č. 2 koncesnej zmluvy.</t>
  </si>
  <si>
    <t>Základná doba vrátane opcie.</t>
  </si>
  <si>
    <t>MODELOVÁ CELKOVÁ HODNOTA KONCESIE</t>
  </si>
  <si>
    <t>Modelová jednotková cena v EUR bez DPH</t>
  </si>
  <si>
    <t>Modelová hodnota položky v EUR bez DPH</t>
  </si>
  <si>
    <r>
      <t>Predpokladané množstvo Osobitných vyhotovení spolu je</t>
    </r>
    <r>
      <rPr>
        <i/>
        <sz val="11"/>
        <color rgb="FF666666"/>
        <rFont val="Carlito"/>
        <charset val="238"/>
      </rPr>
      <t xml:space="preserve"> 16</t>
    </r>
    <r>
      <rPr>
        <i/>
        <sz val="11"/>
        <color rgb="FF666666"/>
        <rFont val="Carlito"/>
      </rPr>
      <t xml:space="preserve"> 000 ks. Keďže počas 4 rokov možno použiť najviac 4 zo 6 návrhov, hodnotí sa priemerná prirážka všetkých 6 návrhov: modelové množstvo prirážky na každ</t>
    </r>
    <r>
      <rPr>
        <i/>
        <sz val="11"/>
        <color rgb="FF666666"/>
        <rFont val="Carlito"/>
        <charset val="238"/>
      </rPr>
      <t>ý návrh = 16 000 / 6.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</si>
</sst>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#,##0.00\ &quot;€&quot;;[Red]\-#,##0.00\ &quot;€&quot;"/>
    <numFmt numFmtId="164" formatCode="#,##0.0000"/>
    <numFmt numFmtId="165" formatCode="0.0000"/>
    <numFmt numFmtId="166" formatCode="#,##0.00\ \€"/>
    <numFmt numFmtId="167" formatCode="0.00000000"/>
    <numFmt numFmtId="168" formatCode="#,##0.00000000\ \€"/>
  </numFmts>
  <fonts count="10">
    <font>
      <sz val="11"/>
      <name val="Carlito"/>
    </font>
    <font>
      <b/>
      <sz val="14"/>
      <color rgb="FFFFFFFF"/>
      <name val="Carlito"/>
    </font>
    <font>
      <b/>
      <sz val="11"/>
      <color rgb="FFFFFFFF"/>
      <name val="Carlito"/>
    </font>
    <font>
      <b/>
      <sz val="15"/>
      <color rgb="FFFFFFFF"/>
      <name val="Carlito"/>
    </font>
    <font>
      <i/>
      <sz val="11"/>
      <color rgb="FF666666"/>
      <name val="Carlito"/>
    </font>
    <font>
      <b/>
      <sz val="11"/>
      <name val="Carlito"/>
    </font>
    <font>
      <b/>
      <i/>
      <sz val="11"/>
      <color rgb="FF666666"/>
      <name val="Carlito"/>
    </font>
    <font>
      <sz val="11"/>
      <name val="Carlito"/>
      <charset val="238"/>
    </font>
    <font>
      <b/>
      <sz val="11"/>
      <name val="Carlito"/>
      <charset val="238"/>
    </font>
    <font>
      <i/>
      <sz val="11"/>
      <color rgb="FF666666"/>
      <name val="Carlito"/>
      <charset val="238"/>
    </font>
  </fonts>
  <fills count="10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FFF2CC"/>
      </patternFill>
    </fill>
    <fill>
      <patternFill patternType="solid">
        <fgColor rgb="FFEAF4FB"/>
      </patternFill>
    </fill>
    <fill>
      <patternFill patternType="solid">
        <fgColor rgb="FFF0F7EC"/>
      </patternFill>
    </fill>
    <fill>
      <patternFill patternType="solid">
        <fgColor rgb="FFF2F2F2"/>
      </patternFill>
    </fill>
    <fill>
      <patternFill patternType="solid">
        <fgColor rgb="FFE2F0D9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 vertical="center" wrapText="1"/>
    </xf>
    <xf numFmtId="0" fontId="0" fillId="3" borderId="0" xfId="0" applyFill="1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3" fontId="0" fillId="0" borderId="0" xfId="0" applyNumberFormat="1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  <xf numFmtId="166" fontId="0" fillId="0" borderId="0" xfId="0" applyNumberFormat="1" applyAlignment="1">
      <alignment vertical="center"/>
    </xf>
    <xf numFmtId="0" fontId="2" fillId="2" borderId="0" xfId="0" applyFont="1" applyFill="1" applyAlignment="1">
      <alignment horizontal="center"/>
    </xf>
    <xf numFmtId="165" fontId="0" fillId="0" borderId="0" xfId="0" applyNumberFormat="1" applyAlignment="1">
      <alignment wrapText="1"/>
    </xf>
    <xf numFmtId="166" fontId="0" fillId="0" borderId="0" xfId="0" applyNumberFormat="1" applyAlignment="1">
      <alignment wrapText="1"/>
    </xf>
    <xf numFmtId="3" fontId="0" fillId="0" borderId="0" xfId="0" applyNumberFormat="1" applyAlignment="1">
      <alignment wrapText="1"/>
    </xf>
    <xf numFmtId="166" fontId="0" fillId="5" borderId="0" xfId="0" applyNumberFormat="1" applyFill="1" applyAlignment="1">
      <alignment wrapText="1"/>
    </xf>
    <xf numFmtId="3" fontId="0" fillId="6" borderId="0" xfId="0" applyNumberFormat="1" applyFill="1" applyAlignment="1">
      <alignment wrapText="1"/>
    </xf>
    <xf numFmtId="164" fontId="0" fillId="6" borderId="0" xfId="0" applyNumberFormat="1" applyFill="1" applyAlignment="1">
      <alignment wrapText="1"/>
    </xf>
    <xf numFmtId="0" fontId="4" fillId="0" borderId="0" xfId="0" applyFont="1" applyAlignment="1">
      <alignment wrapText="1"/>
    </xf>
    <xf numFmtId="0" fontId="6" fillId="7" borderId="0" xfId="0" applyFont="1" applyFill="1" applyAlignment="1">
      <alignment vertical="center" wrapText="1"/>
    </xf>
    <xf numFmtId="166" fontId="5" fillId="7" borderId="0" xfId="0" applyNumberFormat="1" applyFont="1" applyFill="1" applyAlignment="1">
      <alignment vertical="center" wrapText="1"/>
    </xf>
    <xf numFmtId="0" fontId="0" fillId="0" borderId="0" xfId="0" applyAlignment="1">
      <alignment horizontal="center" wrapText="1"/>
    </xf>
    <xf numFmtId="4" fontId="0" fillId="8" borderId="0" xfId="0" applyNumberFormat="1" applyFill="1" applyAlignment="1">
      <alignment vertical="center"/>
    </xf>
    <xf numFmtId="4" fontId="0" fillId="9" borderId="0" xfId="0" applyNumberFormat="1" applyFill="1" applyAlignment="1">
      <alignment vertical="center"/>
    </xf>
    <xf numFmtId="0" fontId="8" fillId="7" borderId="0" xfId="0" applyFont="1" applyFill="1" applyAlignment="1">
      <alignment vertical="center" wrapText="1"/>
    </xf>
    <xf numFmtId="167" fontId="0" fillId="3" borderId="0" xfId="0" applyNumberFormat="1" applyFill="1" applyAlignment="1">
      <alignment wrapText="1"/>
    </xf>
    <xf numFmtId="168" fontId="0" fillId="3" borderId="0" xfId="0" applyNumberFormat="1" applyFill="1" applyAlignment="1">
      <alignment wrapText="1"/>
    </xf>
    <xf numFmtId="8" fontId="0" fillId="3" borderId="0" xfId="0" applyNumberFormat="1" applyFill="1" applyAlignment="1">
      <alignment wrapText="1"/>
    </xf>
    <xf numFmtId="0" fontId="7" fillId="0" borderId="0" xfId="0" applyFont="1" applyAlignment="1">
      <alignment wrapText="1"/>
    </xf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4" borderId="0" xfId="0" applyFont="1" applyFill="1" applyAlignment="1">
      <alignment vertical="center" wrapText="1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</cellXfs>
  <cellStyles count="1">
    <cellStyle name="Normal" xfId="0" builtinId="0"/>
  </cellStyles>
  <dxfs count="8">
    <dxf>
      <numFmt numFmtId="168" formatCode="#,##0.00000000\ \€"/>
    </dxf>
    <dxf>
      <alignment horizontal="center" vertical="bottom" textRotation="0" wrapText="1" indent="0" justifyLastLine="0" shrinkToFit="0" readingOrder="0"/>
    </dxf>
    <dxf>
      <numFmt numFmtId="166" formatCode="#,##0.00\ \€"/>
    </dxf>
    <dxf>
      <numFmt numFmtId="166" formatCode="#,##0.00\ \€"/>
    </dxf>
    <dxf>
      <numFmt numFmtId="166" formatCode="#,##0.00\ \€"/>
    </dxf>
    <dxf>
      <numFmt numFmtId="167" formatCode="0.00000000"/>
    </dxf>
    <dxf>
      <numFmt numFmtId="12" formatCode="#,##0.00\ &quot;€&quot;;[Red]\-#,##0.00\ &quot;€&quot;"/>
    </dxf>
    <dxf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ZakladneProdukty" displayName="ZakladneProdukty" ref="A12:K17">
  <tableColumns count="11">
    <tableColumn id="1" xr3:uid="{00000000-0010-0000-0000-000001000000}" name="P. č." dataDxfId="7"/>
    <tableColumn id="2" xr3:uid="{00000000-0010-0000-0000-000002000000}" name="Produkt"/>
    <tableColumn id="3" xr3:uid="{00000000-0010-0000-0000-000003000000}" name="Kov"/>
    <tableColumn id="4" xr3:uid="{00000000-0010-0000-0000-000004000000}" name="Hp"/>
    <tableColumn id="5" xr3:uid="{00000000-0010-0000-0000-000005000000}" name="NHp"/>
    <tableColumn id="6" xr3:uid="{00000000-0010-0000-0000-000006000000}" name="Množstvo za 4 roky"/>
    <tableColumn id="7" xr3:uid="{00000000-0010-0000-0000-000007000000}" name="FPp EUR/ks bez DPH" dataDxfId="6"/>
    <tableColumn id="8" xr3:uid="{00000000-0010-0000-0000-000008000000}" name="VPp %" dataDxfId="5"/>
    <tableColumn id="9" xr3:uid="{00000000-0010-0000-0000-000009000000}" name="Modelový Spot EUR/oz" dataDxfId="4"/>
    <tableColumn id="10" xr3:uid="{00000000-0010-0000-0000-00000A000000}" name="Modelová jednotková cena v EUR bez DPH" dataDxfId="3"/>
    <tableColumn id="11" xr3:uid="{00000000-0010-0000-0000-00000B000000}" name="Modelová hodnota položky v EUR bez DPH" dataDxfId="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OsobitneVyhotovenia" displayName="OsobitneVyhotovenia" ref="A23:J29">
  <tableColumns count="10">
    <tableColumn id="1" xr3:uid="{00000000-0010-0000-0100-000001000000}" name="P. č." dataDxfId="1"/>
    <tableColumn id="2" xr3:uid="{00000000-0010-0000-0100-000002000000}" name="Návrh osobitného vyhotovenia"/>
    <tableColumn id="3" xr3:uid="{00000000-0010-0000-0100-000003000000}" name="Počet dostupných návrhov"/>
    <tableColumn id="4" xr3:uid="{00000000-0010-0000-0100-000004000000}" name="Najviac použitých návrhov"/>
    <tableColumn id="5" xr3:uid="{00000000-0010-0000-0100-000005000000}" name="Množstvo osobitných vyhotovení spolu"/>
    <tableColumn id="6" xr3:uid="{00000000-0010-0000-0100-000006000000}" name="Modelové množstvo prirážky"/>
    <tableColumn id="7" xr3:uid="{00000000-0010-0000-0100-000007000000}" name="Max. prirážka EUR/ks bez DPH" dataDxfId="0"/>
    <tableColumn id="8" xr3:uid="{00000000-0010-0000-0100-000008000000}" name="Modelová hodnota prirážky"/>
    <tableColumn id="9" xr3:uid="{00000000-0010-0000-0100-000009000000}" name="Základná cena striebornej 1 oz"/>
    <tableColumn id="10" xr3:uid="{00000000-0010-0000-0100-00000A000000}" name="Poznámk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4"/>
  <sheetViews>
    <sheetView tabSelected="1" workbookViewId="0">
      <selection activeCell="C39" sqref="C39"/>
    </sheetView>
  </sheetViews>
  <sheetFormatPr defaultRowHeight="14.25"/>
  <cols>
    <col min="1" max="1" width="24.875" customWidth="1"/>
    <col min="2" max="2" width="36" customWidth="1"/>
    <col min="3" max="3" width="29.25" customWidth="1"/>
    <col min="4" max="4" width="10" customWidth="1"/>
    <col min="5" max="5" width="12" customWidth="1"/>
    <col min="6" max="6" width="16" customWidth="1"/>
    <col min="7" max="7" width="18" customWidth="1"/>
    <col min="8" max="8" width="12" customWidth="1"/>
    <col min="9" max="9" width="17" customWidth="1"/>
    <col min="10" max="10" width="19.375" customWidth="1"/>
    <col min="11" max="11" width="22" customWidth="1"/>
  </cols>
  <sheetData>
    <row r="1" spans="1:11" ht="27.95" customHeight="1">
      <c r="A1" s="29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ht="21.95" customHeight="1">
      <c r="A2" s="30" t="s">
        <v>83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4" spans="1:11" ht="15" customHeight="1">
      <c r="A4" s="10" t="s">
        <v>1</v>
      </c>
      <c r="B4" s="10"/>
    </row>
    <row r="5" spans="1:11" ht="15" customHeight="1">
      <c r="A5" t="s">
        <v>2</v>
      </c>
      <c r="B5" s="3" t="s">
        <v>3</v>
      </c>
    </row>
    <row r="6" spans="1:11" ht="15" customHeight="1">
      <c r="A6" t="s">
        <v>4</v>
      </c>
      <c r="B6" s="3" t="s">
        <v>3</v>
      </c>
    </row>
    <row r="7" spans="1:11" ht="15" customHeight="1">
      <c r="A7" t="s">
        <v>5</v>
      </c>
      <c r="B7" s="3" t="s">
        <v>3</v>
      </c>
    </row>
    <row r="8" spans="1:11" ht="15" customHeight="1">
      <c r="A8" t="s">
        <v>6</v>
      </c>
      <c r="B8" s="3" t="s">
        <v>3</v>
      </c>
    </row>
    <row r="9" spans="1:11" ht="15" customHeight="1">
      <c r="A9" t="s">
        <v>7</v>
      </c>
      <c r="B9" s="3" t="s">
        <v>3</v>
      </c>
    </row>
    <row r="10" spans="1:11" ht="15" customHeight="1">
      <c r="A10" t="s">
        <v>8</v>
      </c>
      <c r="B10" s="3" t="s">
        <v>3</v>
      </c>
    </row>
    <row r="12" spans="1:11" ht="45" customHeight="1">
      <c r="A12" s="2" t="s">
        <v>9</v>
      </c>
      <c r="B12" s="2" t="s">
        <v>10</v>
      </c>
      <c r="C12" s="2" t="s">
        <v>11</v>
      </c>
      <c r="D12" s="2" t="s">
        <v>12</v>
      </c>
      <c r="E12" s="2" t="s">
        <v>13</v>
      </c>
      <c r="F12" s="2" t="s">
        <v>14</v>
      </c>
      <c r="G12" s="2" t="s">
        <v>15</v>
      </c>
      <c r="H12" s="2" t="s">
        <v>16</v>
      </c>
      <c r="I12" s="2" t="s">
        <v>17</v>
      </c>
      <c r="J12" s="2" t="s">
        <v>91</v>
      </c>
      <c r="K12" s="2" t="s">
        <v>92</v>
      </c>
    </row>
    <row r="13" spans="1:11" ht="15" customHeight="1">
      <c r="A13" s="20">
        <v>1</v>
      </c>
      <c r="B13" s="4" t="s">
        <v>18</v>
      </c>
      <c r="C13" s="4" t="s">
        <v>19</v>
      </c>
      <c r="D13" s="11">
        <v>1</v>
      </c>
      <c r="E13" s="12">
        <v>3</v>
      </c>
      <c r="F13" s="13">
        <v>22000</v>
      </c>
      <c r="G13" s="26"/>
      <c r="H13" s="24"/>
      <c r="I13" s="14">
        <v>3765.88</v>
      </c>
      <c r="J13" s="14">
        <f>E13+G13+(I13*D13*(1+H13/100))</f>
        <v>3768.88</v>
      </c>
      <c r="K13" s="14">
        <f>F13*J13</f>
        <v>82915360</v>
      </c>
    </row>
    <row r="14" spans="1:11" ht="15" customHeight="1">
      <c r="A14" s="20">
        <v>2</v>
      </c>
      <c r="B14" s="4" t="s">
        <v>20</v>
      </c>
      <c r="C14" s="4" t="s">
        <v>19</v>
      </c>
      <c r="D14" s="11">
        <v>0.5</v>
      </c>
      <c r="E14" s="12">
        <v>1.5</v>
      </c>
      <c r="F14" s="13">
        <v>17600</v>
      </c>
      <c r="G14" s="26"/>
      <c r="H14" s="24"/>
      <c r="I14" s="14">
        <v>1882.94</v>
      </c>
      <c r="J14" s="14">
        <f>E14+G14+(I14*D14*(1+H14/100))</f>
        <v>942.97</v>
      </c>
      <c r="K14" s="14">
        <f>F14*J14</f>
        <v>16596272</v>
      </c>
    </row>
    <row r="15" spans="1:11" ht="15" customHeight="1">
      <c r="A15" s="20">
        <v>3</v>
      </c>
      <c r="B15" s="4" t="s">
        <v>21</v>
      </c>
      <c r="C15" s="4" t="s">
        <v>19</v>
      </c>
      <c r="D15" s="11">
        <v>0.25</v>
      </c>
      <c r="E15" s="12">
        <v>0.75</v>
      </c>
      <c r="F15" s="13">
        <v>35200</v>
      </c>
      <c r="G15" s="26"/>
      <c r="H15" s="24"/>
      <c r="I15" s="14">
        <v>941.47</v>
      </c>
      <c r="J15" s="14">
        <f>E15+G15+(I15*D15*(1+H15/100))</f>
        <v>236.11750000000001</v>
      </c>
      <c r="K15" s="14">
        <f>F15*J15</f>
        <v>8311336</v>
      </c>
    </row>
    <row r="16" spans="1:11" ht="15" customHeight="1">
      <c r="A16" s="20">
        <v>4</v>
      </c>
      <c r="B16" s="4" t="s">
        <v>22</v>
      </c>
      <c r="C16" s="4" t="s">
        <v>19</v>
      </c>
      <c r="D16" s="11">
        <v>0.1</v>
      </c>
      <c r="E16" s="12">
        <v>0.3</v>
      </c>
      <c r="F16" s="13">
        <v>44000</v>
      </c>
      <c r="G16" s="26"/>
      <c r="H16" s="24"/>
      <c r="I16" s="14">
        <v>376.59</v>
      </c>
      <c r="J16" s="14">
        <f>E16+G16+(I16*D16*(1+H16/100))</f>
        <v>37.958999999999996</v>
      </c>
      <c r="K16" s="14">
        <f>F16*J16</f>
        <v>1670195.9999999998</v>
      </c>
    </row>
    <row r="17" spans="1:11" ht="15" customHeight="1">
      <c r="A17" s="20">
        <v>5</v>
      </c>
      <c r="B17" s="4" t="s">
        <v>23</v>
      </c>
      <c r="C17" s="4" t="s">
        <v>24</v>
      </c>
      <c r="D17" s="11">
        <v>1</v>
      </c>
      <c r="E17" s="12">
        <v>0.15</v>
      </c>
      <c r="F17" s="13">
        <v>176000</v>
      </c>
      <c r="G17" s="26"/>
      <c r="H17" s="24"/>
      <c r="I17" s="14">
        <v>55.88</v>
      </c>
      <c r="J17" s="14">
        <f>E17+G17+(I17*D17*(1+H17/100))</f>
        <v>56.03</v>
      </c>
      <c r="K17" s="14">
        <f>F17*J17</f>
        <v>9861280</v>
      </c>
    </row>
    <row r="20" spans="1:11" ht="21.95" customHeight="1">
      <c r="A20" s="31" t="s">
        <v>85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</row>
    <row r="21" spans="1:11" ht="36" customHeight="1">
      <c r="A21" s="30" t="s">
        <v>93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</row>
    <row r="23" spans="1:11" ht="52.7" customHeight="1">
      <c r="A23" s="2" t="s">
        <v>9</v>
      </c>
      <c r="B23" s="2" t="s">
        <v>25</v>
      </c>
      <c r="C23" s="2" t="s">
        <v>26</v>
      </c>
      <c r="D23" s="2" t="s">
        <v>27</v>
      </c>
      <c r="E23" s="2" t="s">
        <v>28</v>
      </c>
      <c r="F23" s="2" t="s">
        <v>29</v>
      </c>
      <c r="G23" s="2" t="s">
        <v>30</v>
      </c>
      <c r="H23" s="2" t="s">
        <v>31</v>
      </c>
      <c r="I23" s="2" t="s">
        <v>32</v>
      </c>
      <c r="J23" s="2" t="s">
        <v>33</v>
      </c>
    </row>
    <row r="24" spans="1:11" ht="39.75" customHeight="1">
      <c r="A24" s="20">
        <v>1</v>
      </c>
      <c r="B24" s="4" t="s">
        <v>34</v>
      </c>
      <c r="C24" s="15">
        <f>Vstupy!$B$6</f>
        <v>6</v>
      </c>
      <c r="D24" s="15">
        <f>Vstupy!$B$7</f>
        <v>4</v>
      </c>
      <c r="E24" s="15">
        <f>Vstupy!$B$8</f>
        <v>16000</v>
      </c>
      <c r="F24" s="16">
        <f>Vstupy!$B$11</f>
        <v>2666.6666666666665</v>
      </c>
      <c r="G24" s="25"/>
      <c r="H24" s="14">
        <f>F24*G24</f>
        <v>0</v>
      </c>
      <c r="I24" s="14">
        <f t="shared" ref="I24:I29" si="0">$J$17</f>
        <v>56.03</v>
      </c>
      <c r="J24" s="4" t="s">
        <v>35</v>
      </c>
    </row>
    <row r="25" spans="1:11" ht="39.6" customHeight="1">
      <c r="A25" s="20">
        <v>2</v>
      </c>
      <c r="B25" s="4" t="s">
        <v>36</v>
      </c>
      <c r="C25" s="15">
        <f>Vstupy!$B$6</f>
        <v>6</v>
      </c>
      <c r="D25" s="15">
        <f>Vstupy!$B$7</f>
        <v>4</v>
      </c>
      <c r="E25" s="15">
        <f>Vstupy!$B$8</f>
        <v>16000</v>
      </c>
      <c r="F25" s="16">
        <f>Vstupy!$B$11</f>
        <v>2666.6666666666665</v>
      </c>
      <c r="G25" s="25"/>
      <c r="H25" s="14">
        <f t="shared" ref="H24:H29" si="1">F25*G25</f>
        <v>0</v>
      </c>
      <c r="I25" s="14">
        <f t="shared" si="0"/>
        <v>56.03</v>
      </c>
      <c r="J25" s="4" t="s">
        <v>35</v>
      </c>
    </row>
    <row r="26" spans="1:11" ht="39.6" customHeight="1">
      <c r="A26" s="20">
        <v>3</v>
      </c>
      <c r="B26" s="4" t="s">
        <v>37</v>
      </c>
      <c r="C26" s="15">
        <f>Vstupy!$B$6</f>
        <v>6</v>
      </c>
      <c r="D26" s="15">
        <f>Vstupy!$B$7</f>
        <v>4</v>
      </c>
      <c r="E26" s="15">
        <f>Vstupy!$B$8</f>
        <v>16000</v>
      </c>
      <c r="F26" s="16">
        <f>Vstupy!$B$11</f>
        <v>2666.6666666666665</v>
      </c>
      <c r="G26" s="25"/>
      <c r="H26" s="14">
        <f t="shared" si="1"/>
        <v>0</v>
      </c>
      <c r="I26" s="14">
        <f>$J$17</f>
        <v>56.03</v>
      </c>
      <c r="J26" s="4" t="s">
        <v>35</v>
      </c>
    </row>
    <row r="27" spans="1:11" ht="39.6" customHeight="1">
      <c r="A27" s="20">
        <v>4</v>
      </c>
      <c r="B27" s="4" t="s">
        <v>38</v>
      </c>
      <c r="C27" s="15">
        <f>Vstupy!$B$6</f>
        <v>6</v>
      </c>
      <c r="D27" s="15">
        <f>Vstupy!$B$7</f>
        <v>4</v>
      </c>
      <c r="E27" s="15">
        <f>Vstupy!$B$8</f>
        <v>16000</v>
      </c>
      <c r="F27" s="16">
        <f>Vstupy!$B$11</f>
        <v>2666.6666666666665</v>
      </c>
      <c r="G27" s="25"/>
      <c r="H27" s="14">
        <f t="shared" si="1"/>
        <v>0</v>
      </c>
      <c r="I27" s="14">
        <f t="shared" si="0"/>
        <v>56.03</v>
      </c>
      <c r="J27" s="4" t="s">
        <v>35</v>
      </c>
    </row>
    <row r="28" spans="1:11" ht="39.6" customHeight="1">
      <c r="A28" s="20">
        <v>5</v>
      </c>
      <c r="B28" s="4" t="s">
        <v>39</v>
      </c>
      <c r="C28" s="15">
        <f>Vstupy!$B$6</f>
        <v>6</v>
      </c>
      <c r="D28" s="15">
        <f>Vstupy!$B$7</f>
        <v>4</v>
      </c>
      <c r="E28" s="15">
        <f>Vstupy!$B$8</f>
        <v>16000</v>
      </c>
      <c r="F28" s="16">
        <f>Vstupy!$B$11</f>
        <v>2666.6666666666665</v>
      </c>
      <c r="G28" s="25"/>
      <c r="H28" s="14">
        <f t="shared" si="1"/>
        <v>0</v>
      </c>
      <c r="I28" s="14">
        <f t="shared" si="0"/>
        <v>56.03</v>
      </c>
      <c r="J28" s="4" t="s">
        <v>35</v>
      </c>
    </row>
    <row r="29" spans="1:11" ht="39.6" customHeight="1">
      <c r="A29" s="20">
        <v>6</v>
      </c>
      <c r="B29" s="4" t="s">
        <v>40</v>
      </c>
      <c r="C29" s="15">
        <f>Vstupy!$B$6</f>
        <v>6</v>
      </c>
      <c r="D29" s="15">
        <f>Vstupy!$B$7</f>
        <v>4</v>
      </c>
      <c r="E29" s="15">
        <f>Vstupy!$B$8</f>
        <v>16000</v>
      </c>
      <c r="F29" s="16">
        <f>Vstupy!$B$11</f>
        <v>2666.6666666666665</v>
      </c>
      <c r="G29" s="25"/>
      <c r="H29" s="14">
        <f t="shared" si="1"/>
        <v>0</v>
      </c>
      <c r="I29" s="14">
        <f t="shared" si="0"/>
        <v>56.03</v>
      </c>
      <c r="J29" s="4" t="s">
        <v>35</v>
      </c>
    </row>
    <row r="31" spans="1:11" ht="15.75" customHeight="1"/>
    <row r="32" spans="1:11" ht="31.5" customHeight="1">
      <c r="A32" s="2" t="s">
        <v>41</v>
      </c>
      <c r="B32" s="2" t="s">
        <v>42</v>
      </c>
      <c r="C32" s="1" t="s">
        <v>43</v>
      </c>
    </row>
    <row r="33" spans="1:4" ht="46.5" customHeight="1">
      <c r="A33" s="4" t="s">
        <v>44</v>
      </c>
      <c r="B33" s="17" t="s">
        <v>45</v>
      </c>
      <c r="C33" s="12">
        <f>SUM(K13:K17)</f>
        <v>119354444</v>
      </c>
    </row>
    <row r="34" spans="1:4" ht="44.25" customHeight="1">
      <c r="A34" s="4" t="s">
        <v>46</v>
      </c>
      <c r="B34" s="17" t="s">
        <v>47</v>
      </c>
      <c r="C34" s="12">
        <f>Vstupy!$B$8*$J$17</f>
        <v>896480</v>
      </c>
    </row>
    <row r="35" spans="1:4" ht="59.25" customHeight="1">
      <c r="A35" s="4" t="s">
        <v>48</v>
      </c>
      <c r="B35" s="17" t="s">
        <v>49</v>
      </c>
      <c r="C35" s="12">
        <f>SUM(H24:H29)</f>
        <v>0</v>
      </c>
    </row>
    <row r="36" spans="1:4" ht="54.75" customHeight="1">
      <c r="A36" s="4" t="s">
        <v>50</v>
      </c>
      <c r="B36" s="17" t="s">
        <v>51</v>
      </c>
      <c r="C36" s="12">
        <f>C34+C35</f>
        <v>896480</v>
      </c>
    </row>
    <row r="37" spans="1:4" ht="35.25" customHeight="1">
      <c r="A37" s="23" t="s">
        <v>90</v>
      </c>
      <c r="B37" s="18" t="s">
        <v>52</v>
      </c>
      <c r="C37" s="19">
        <f>C33+C36</f>
        <v>120250924</v>
      </c>
    </row>
    <row r="38" spans="1:4" ht="21" customHeight="1">
      <c r="A38" s="4" t="s">
        <v>82</v>
      </c>
      <c r="B38" s="17" t="s">
        <v>53</v>
      </c>
      <c r="C38" s="12">
        <f>(Vstupy!$B$8/Vstupy!$B$6)*SUM(G24:G29)</f>
        <v>0</v>
      </c>
    </row>
    <row r="41" spans="1:4" ht="15" customHeight="1">
      <c r="A41" s="32" t="s">
        <v>54</v>
      </c>
      <c r="B41" s="28"/>
      <c r="C41" s="28"/>
      <c r="D41" s="28"/>
    </row>
    <row r="42" spans="1:4" ht="51" customHeight="1">
      <c r="A42" s="27" t="s">
        <v>88</v>
      </c>
      <c r="B42" s="28"/>
      <c r="C42" s="28"/>
      <c r="D42" s="28"/>
    </row>
    <row r="43" spans="1:4" ht="49.5" customHeight="1">
      <c r="A43" s="4" t="s">
        <v>84</v>
      </c>
      <c r="B43" s="3" t="s">
        <v>3</v>
      </c>
    </row>
    <row r="44" spans="1:4" ht="15" customHeight="1">
      <c r="A44" t="s">
        <v>55</v>
      </c>
      <c r="B44" s="3" t="s">
        <v>3</v>
      </c>
    </row>
  </sheetData>
  <mergeCells count="6">
    <mergeCell ref="A42:D42"/>
    <mergeCell ref="A1:K1"/>
    <mergeCell ref="A2:K2"/>
    <mergeCell ref="A20:K20"/>
    <mergeCell ref="A21:K21"/>
    <mergeCell ref="A41:D41"/>
  </mergeCells>
  <dataValidations count="2">
    <dataValidation type="decimal" operator="greaterThanOrEqual" sqref="G24:G29 H13:H17" xr:uid="{00000000-0002-0000-0000-000000000000}">
      <formula1>0</formula1>
    </dataValidation>
    <dataValidation showErrorMessage="1" errorTitle="veľa desatinnych miest" sqref="G13:G17" xr:uid="{E55A5018-A0E7-4062-965D-9ED6A019D725}"/>
  </dataValidations>
  <pageMargins left="0.7" right="0.7" top="0.75" bottom="0.75" header="0.3" footer="0.3"/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1"/>
  <sheetViews>
    <sheetView workbookViewId="0">
      <selection activeCell="D21" sqref="D21"/>
    </sheetView>
  </sheetViews>
  <sheetFormatPr defaultRowHeight="14.25"/>
  <cols>
    <col min="1" max="1" width="42" customWidth="1"/>
    <col min="2" max="2" width="16" customWidth="1"/>
    <col min="3" max="5" width="22" customWidth="1"/>
    <col min="6" max="6" width="42" customWidth="1"/>
  </cols>
  <sheetData>
    <row r="1" spans="1:7" ht="27.95" customHeight="1">
      <c r="A1" s="33" t="s">
        <v>56</v>
      </c>
      <c r="B1" s="34"/>
      <c r="C1" s="34"/>
      <c r="D1" s="34"/>
      <c r="E1" s="35"/>
      <c r="F1" s="35"/>
      <c r="G1" s="35"/>
    </row>
    <row r="2" spans="1:7" ht="15" customHeight="1">
      <c r="A2" s="5"/>
      <c r="B2" s="5"/>
      <c r="C2" s="5"/>
      <c r="D2" s="5"/>
      <c r="E2" s="5"/>
      <c r="F2" s="5"/>
      <c r="G2" s="5"/>
    </row>
    <row r="3" spans="1:7" ht="15" customHeight="1">
      <c r="A3" s="2" t="s">
        <v>57</v>
      </c>
      <c r="B3" s="2" t="s">
        <v>58</v>
      </c>
      <c r="C3" s="2" t="s">
        <v>59</v>
      </c>
      <c r="D3" s="2" t="s">
        <v>33</v>
      </c>
      <c r="E3" s="5"/>
      <c r="F3" s="5"/>
      <c r="G3" s="5"/>
    </row>
    <row r="4" spans="1:7" ht="15" customHeight="1">
      <c r="A4" s="5" t="s">
        <v>60</v>
      </c>
      <c r="B4" s="22">
        <v>3765.88</v>
      </c>
      <c r="C4" s="5" t="s">
        <v>61</v>
      </c>
      <c r="D4" s="5" t="s">
        <v>87</v>
      </c>
      <c r="E4" s="5"/>
      <c r="F4" s="5"/>
      <c r="G4" s="5"/>
    </row>
    <row r="5" spans="1:7" ht="15" customHeight="1">
      <c r="A5" s="5" t="s">
        <v>62</v>
      </c>
      <c r="B5" s="22">
        <v>55.88</v>
      </c>
      <c r="C5" s="5" t="s">
        <v>61</v>
      </c>
      <c r="D5" s="5" t="s">
        <v>87</v>
      </c>
      <c r="E5" s="5"/>
      <c r="F5" s="5"/>
      <c r="G5" s="5"/>
    </row>
    <row r="6" spans="1:7" ht="15" customHeight="1">
      <c r="A6" s="5" t="s">
        <v>63</v>
      </c>
      <c r="B6" s="6">
        <v>6</v>
      </c>
      <c r="C6" s="5" t="s">
        <v>64</v>
      </c>
      <c r="D6" s="5" t="s">
        <v>65</v>
      </c>
      <c r="E6" s="5"/>
      <c r="F6" s="5"/>
      <c r="G6" s="5"/>
    </row>
    <row r="7" spans="1:7" ht="15" customHeight="1">
      <c r="A7" s="5" t="s">
        <v>66</v>
      </c>
      <c r="B7" s="6">
        <v>4</v>
      </c>
      <c r="C7" s="5" t="s">
        <v>64</v>
      </c>
      <c r="D7" s="5" t="s">
        <v>89</v>
      </c>
      <c r="E7" s="5"/>
      <c r="F7" s="5"/>
      <c r="G7" s="5"/>
    </row>
    <row r="8" spans="1:7" ht="15" customHeight="1">
      <c r="A8" s="5" t="s">
        <v>67</v>
      </c>
      <c r="B8" s="6">
        <v>16000</v>
      </c>
      <c r="C8" s="5" t="s">
        <v>64</v>
      </c>
      <c r="D8" s="5" t="s">
        <v>68</v>
      </c>
      <c r="E8" s="5"/>
      <c r="F8" s="5"/>
      <c r="G8" s="5"/>
    </row>
    <row r="9" spans="1:7" ht="15" customHeight="1">
      <c r="A9" s="5" t="s">
        <v>69</v>
      </c>
      <c r="B9" s="7">
        <f>B8/B7</f>
        <v>4000</v>
      </c>
      <c r="C9" s="5" t="s">
        <v>64</v>
      </c>
      <c r="D9" s="5" t="s">
        <v>70</v>
      </c>
      <c r="E9" s="5"/>
      <c r="F9" s="5"/>
      <c r="G9" s="5"/>
    </row>
    <row r="10" spans="1:7" ht="15" customHeight="1">
      <c r="A10" s="5" t="s">
        <v>71</v>
      </c>
      <c r="B10" s="7">
        <f>B7/B6</f>
        <v>0.66666666666666663</v>
      </c>
      <c r="C10" s="5" t="s">
        <v>72</v>
      </c>
      <c r="D10" s="5" t="s">
        <v>73</v>
      </c>
      <c r="E10" s="5"/>
      <c r="F10" s="5"/>
      <c r="G10" s="5"/>
    </row>
    <row r="11" spans="1:7" ht="15" customHeight="1">
      <c r="A11" s="5" t="s">
        <v>74</v>
      </c>
      <c r="B11" s="7">
        <f>B8/B6</f>
        <v>2666.6666666666665</v>
      </c>
      <c r="C11" s="5" t="s">
        <v>64</v>
      </c>
      <c r="D11" s="5" t="s">
        <v>75</v>
      </c>
      <c r="E11" s="5"/>
      <c r="F11" s="5"/>
      <c r="G11" s="5"/>
    </row>
    <row r="12" spans="1:7" ht="15" customHeight="1">
      <c r="A12" s="5"/>
      <c r="B12" s="21"/>
      <c r="C12" s="5"/>
      <c r="D12" s="5"/>
      <c r="E12" s="5"/>
      <c r="F12" s="5"/>
      <c r="G12" s="5"/>
    </row>
    <row r="13" spans="1:7" ht="15" customHeight="1">
      <c r="A13" s="5"/>
      <c r="B13" s="5"/>
      <c r="C13" s="5"/>
      <c r="D13" s="5"/>
      <c r="E13" s="5"/>
      <c r="F13" s="5"/>
      <c r="G13" s="5"/>
    </row>
    <row r="14" spans="1:7" ht="26.45" customHeight="1">
      <c r="A14" s="2" t="s">
        <v>76</v>
      </c>
      <c r="B14" s="2" t="s">
        <v>11</v>
      </c>
      <c r="C14" s="2" t="s">
        <v>77</v>
      </c>
      <c r="D14" s="2" t="s">
        <v>78</v>
      </c>
      <c r="E14" s="2" t="s">
        <v>79</v>
      </c>
      <c r="F14" s="2" t="s">
        <v>33</v>
      </c>
      <c r="G14" s="5"/>
    </row>
    <row r="15" spans="1:7" ht="15" customHeight="1">
      <c r="A15" s="5" t="s">
        <v>18</v>
      </c>
      <c r="B15" s="5" t="s">
        <v>19</v>
      </c>
      <c r="C15" s="8">
        <v>1</v>
      </c>
      <c r="D15" s="9">
        <v>3</v>
      </c>
      <c r="E15" s="6">
        <v>27000</v>
      </c>
      <c r="F15" s="5" t="s">
        <v>80</v>
      </c>
      <c r="G15" s="5"/>
    </row>
    <row r="16" spans="1:7" ht="15" customHeight="1">
      <c r="A16" s="5" t="s">
        <v>20</v>
      </c>
      <c r="B16" s="5" t="s">
        <v>19</v>
      </c>
      <c r="C16" s="8">
        <v>0.5</v>
      </c>
      <c r="D16" s="9">
        <v>1.75</v>
      </c>
      <c r="E16" s="6">
        <v>22000</v>
      </c>
      <c r="F16" s="5" t="s">
        <v>80</v>
      </c>
      <c r="G16" s="5"/>
    </row>
    <row r="17" spans="1:7" ht="15" customHeight="1">
      <c r="A17" s="5" t="s">
        <v>21</v>
      </c>
      <c r="B17" s="5" t="s">
        <v>19</v>
      </c>
      <c r="C17" s="8">
        <v>0.25</v>
      </c>
      <c r="D17" s="9">
        <v>0.95</v>
      </c>
      <c r="E17" s="6">
        <v>44000</v>
      </c>
      <c r="F17" s="5" t="s">
        <v>80</v>
      </c>
      <c r="G17" s="5"/>
    </row>
    <row r="18" spans="1:7" ht="15" customHeight="1">
      <c r="A18" s="5" t="s">
        <v>22</v>
      </c>
      <c r="B18" s="5" t="s">
        <v>19</v>
      </c>
      <c r="C18" s="8">
        <v>0.1</v>
      </c>
      <c r="D18" s="9">
        <v>0.75</v>
      </c>
      <c r="E18" s="6">
        <v>55000</v>
      </c>
      <c r="F18" s="5" t="s">
        <v>80</v>
      </c>
      <c r="G18" s="5"/>
    </row>
    <row r="19" spans="1:7" ht="15" customHeight="1">
      <c r="A19" s="5" t="s">
        <v>23</v>
      </c>
      <c r="B19" s="5" t="s">
        <v>24</v>
      </c>
      <c r="C19" s="8">
        <v>1</v>
      </c>
      <c r="D19" s="9">
        <v>0.15</v>
      </c>
      <c r="E19" s="6">
        <v>220000</v>
      </c>
      <c r="F19" s="5" t="s">
        <v>80</v>
      </c>
      <c r="G19" s="5"/>
    </row>
    <row r="20" spans="1:7" ht="15" customHeight="1">
      <c r="A20" s="5" t="s">
        <v>81</v>
      </c>
      <c r="B20" s="5" t="s">
        <v>24</v>
      </c>
      <c r="C20" s="8">
        <v>1</v>
      </c>
      <c r="D20" s="9">
        <v>0.15</v>
      </c>
      <c r="E20" s="6">
        <v>20000</v>
      </c>
      <c r="F20" s="5" t="s">
        <v>86</v>
      </c>
      <c r="G20" s="5"/>
    </row>
    <row r="21" spans="1:7" ht="15" customHeight="1">
      <c r="A21" s="5"/>
      <c r="B21" s="5"/>
      <c r="C21" s="5"/>
      <c r="D21" s="5"/>
      <c r="E21" s="5"/>
      <c r="F21" s="5"/>
      <c r="G21" s="5"/>
    </row>
  </sheetData>
  <mergeCells count="1">
    <mergeCell ref="A1:G1"/>
  </mergeCells>
  <dataValidations count="1">
    <dataValidation type="decimal" operator="greaterThanOrEqual" sqref="B4:B5" xr:uid="{00000000-0002-0000-0100-000000000000}">
      <formula1>0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Formular</vt:lpstr>
      <vt:lpstr>Vstupy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Tazberík Ján Miloslav</dc:creator>
  <cp:lastModifiedBy>Tazberík Ján Miloslav</cp:lastModifiedBy>
  <dcterms:created xsi:type="dcterms:W3CDTF">2026-07-22T11:54:43Z</dcterms:created>
  <dcterms:modified xsi:type="dcterms:W3CDTF">2026-09-25T08:34:53Z</dcterms:modified>
</cp:coreProperties>
</file>