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čakám doručenky\557-2020 Kaštieľ a DSS\predpokl. hodnot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7-2020 - Historický..." sheetId="2" r:id="rId2"/>
  </sheets>
  <definedNames>
    <definedName name="_xlnm._FilterDatabase" localSheetId="1" hidden="1">'MILO-07-2020 - Historický...'!$C$119:$K$141</definedName>
    <definedName name="_xlnm.Print_Titles" localSheetId="1">'MILO-07-2020 - Historický...'!$119:$119</definedName>
    <definedName name="_xlnm.Print_Titles" localSheetId="0">'Rekapitulácia stavby'!$92:$92</definedName>
    <definedName name="_xlnm.Print_Area" localSheetId="1">'MILO-07-2020 - Historický...'!$C$4:$J$76,'MILO-07-2020 - Historický...'!$C$82:$J$103,'MILO-07-2020 - Historický...'!$C$109:$J$141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0" i="2" l="1"/>
  <c r="J35" i="2" l="1"/>
  <c r="J34" i="2"/>
  <c r="AY95" i="1"/>
  <c r="J33" i="2"/>
  <c r="AX95" i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T124" i="2"/>
  <c r="R125" i="2"/>
  <c r="R124" i="2" s="1"/>
  <c r="P125" i="2"/>
  <c r="P124" i="2" s="1"/>
  <c r="BI123" i="2"/>
  <c r="BH123" i="2"/>
  <c r="BG123" i="2"/>
  <c r="BE123" i="2"/>
  <c r="T123" i="2"/>
  <c r="T122" i="2"/>
  <c r="R123" i="2"/>
  <c r="R122" i="2" s="1"/>
  <c r="P123" i="2"/>
  <c r="P122" i="2"/>
  <c r="J117" i="2"/>
  <c r="J116" i="2"/>
  <c r="F116" i="2"/>
  <c r="F114" i="2"/>
  <c r="E112" i="2"/>
  <c r="J89" i="2"/>
  <c r="F89" i="2"/>
  <c r="F87" i="2"/>
  <c r="E85" i="2"/>
  <c r="J16" i="2"/>
  <c r="E16" i="2"/>
  <c r="F90" i="2"/>
  <c r="J15" i="2"/>
  <c r="J10" i="2"/>
  <c r="J114" i="2"/>
  <c r="L90" i="1"/>
  <c r="AM90" i="1"/>
  <c r="AM89" i="1"/>
  <c r="L89" i="1"/>
  <c r="AM87" i="1"/>
  <c r="L87" i="1"/>
  <c r="L85" i="1"/>
  <c r="L84" i="1"/>
  <c r="J140" i="2"/>
  <c r="BK141" i="2"/>
  <c r="BK140" i="2"/>
  <c r="J136" i="2"/>
  <c r="J133" i="2"/>
  <c r="BK132" i="2"/>
  <c r="BK131" i="2"/>
  <c r="J127" i="2"/>
  <c r="BK123" i="2"/>
  <c r="BK137" i="2"/>
  <c r="BK136" i="2"/>
  <c r="J132" i="2"/>
  <c r="J131" i="2"/>
  <c r="BK128" i="2"/>
  <c r="BK125" i="2"/>
  <c r="J123" i="2"/>
  <c r="J137" i="2"/>
  <c r="BK135" i="2"/>
  <c r="BK133" i="2"/>
  <c r="J130" i="2"/>
  <c r="J128" i="2"/>
  <c r="J135" i="2"/>
  <c r="BK130" i="2"/>
  <c r="BK127" i="2"/>
  <c r="J141" i="2"/>
  <c r="J125" i="2"/>
  <c r="AS94" i="1"/>
  <c r="BK126" i="2" l="1"/>
  <c r="J126" i="2"/>
  <c r="J98" i="2" s="1"/>
  <c r="P129" i="2"/>
  <c r="BK134" i="2"/>
  <c r="J134" i="2" s="1"/>
  <c r="J100" i="2" s="1"/>
  <c r="T139" i="2"/>
  <c r="T138" i="2" s="1"/>
  <c r="R126" i="2"/>
  <c r="R121" i="2" s="1"/>
  <c r="R120" i="2" s="1"/>
  <c r="T129" i="2"/>
  <c r="P134" i="2"/>
  <c r="T126" i="2"/>
  <c r="T121" i="2"/>
  <c r="R134" i="2"/>
  <c r="T134" i="2"/>
  <c r="BK139" i="2"/>
  <c r="BK138" i="2"/>
  <c r="J138" i="2" s="1"/>
  <c r="J101" i="2" s="1"/>
  <c r="P126" i="2"/>
  <c r="P121" i="2" s="1"/>
  <c r="P120" i="2" s="1"/>
  <c r="AU95" i="1" s="1"/>
  <c r="AU94" i="1" s="1"/>
  <c r="BK129" i="2"/>
  <c r="J129" i="2"/>
  <c r="J99" i="2"/>
  <c r="P139" i="2"/>
  <c r="P138" i="2"/>
  <c r="R129" i="2"/>
  <c r="R139" i="2"/>
  <c r="R138" i="2" s="1"/>
  <c r="F117" i="2"/>
  <c r="BF123" i="2"/>
  <c r="BF128" i="2"/>
  <c r="BF125" i="2"/>
  <c r="BF133" i="2"/>
  <c r="J87" i="2"/>
  <c r="BF132" i="2"/>
  <c r="BF140" i="2"/>
  <c r="BF127" i="2"/>
  <c r="BF137" i="2"/>
  <c r="BF130" i="2"/>
  <c r="BF131" i="2"/>
  <c r="BF135" i="2"/>
  <c r="BF136" i="2"/>
  <c r="BK122" i="2"/>
  <c r="BF141" i="2"/>
  <c r="BK124" i="2"/>
  <c r="J124" i="2"/>
  <c r="J97" i="2" s="1"/>
  <c r="F34" i="2"/>
  <c r="BC95" i="1" s="1"/>
  <c r="BC94" i="1" s="1"/>
  <c r="W32" i="1" s="1"/>
  <c r="F35" i="2"/>
  <c r="BD95" i="1" s="1"/>
  <c r="BD94" i="1" s="1"/>
  <c r="W33" i="1" s="1"/>
  <c r="F31" i="2"/>
  <c r="AZ95" i="1" s="1"/>
  <c r="AZ94" i="1" s="1"/>
  <c r="AV94" i="1" s="1"/>
  <c r="AK29" i="1" s="1"/>
  <c r="J31" i="2"/>
  <c r="AV95" i="1" s="1"/>
  <c r="F33" i="2"/>
  <c r="BB95" i="1" s="1"/>
  <c r="BB94" i="1" s="1"/>
  <c r="AX94" i="1" s="1"/>
  <c r="T120" i="2" l="1"/>
  <c r="BK121" i="2"/>
  <c r="BK120" i="2" s="1"/>
  <c r="J120" i="2" s="1"/>
  <c r="J94" i="2" s="1"/>
  <c r="J122" i="2"/>
  <c r="J96" i="2"/>
  <c r="J139" i="2"/>
  <c r="J102" i="2" s="1"/>
  <c r="W29" i="1"/>
  <c r="J32" i="2"/>
  <c r="AW95" i="1" s="1"/>
  <c r="AT95" i="1" s="1"/>
  <c r="AY94" i="1"/>
  <c r="F32" i="2"/>
  <c r="BA95" i="1" s="1"/>
  <c r="BA94" i="1" s="1"/>
  <c r="W30" i="1" s="1"/>
  <c r="W31" i="1"/>
  <c r="J121" i="2" l="1"/>
  <c r="J95" i="2" s="1"/>
  <c r="J28" i="2"/>
  <c r="AG95" i="1" s="1"/>
  <c r="AG94" i="1" s="1"/>
  <c r="AW94" i="1"/>
  <c r="AK30" i="1" s="1"/>
  <c r="AN95" i="1" l="1"/>
  <c r="J37" i="2"/>
  <c r="AK26" i="1"/>
  <c r="AK35" i="1" s="1"/>
  <c r="AT94" i="1"/>
  <c r="AN94" i="1" l="1"/>
</calcChain>
</file>

<file path=xl/sharedStrings.xml><?xml version="1.0" encoding="utf-8"?>
<sst xmlns="http://schemas.openxmlformats.org/spreadsheetml/2006/main" count="487" uniqueCount="186">
  <si>
    <t>Export Komplet</t>
  </si>
  <si>
    <t/>
  </si>
  <si>
    <t>2.0</t>
  </si>
  <si>
    <t>False</t>
  </si>
  <si>
    <t>{85a53a0d-fb9b-4e8e-bf85-cc459faef9de}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</si>
  <si>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</si>
  <si>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</si>
  <si>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</si>
  <si>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</si>
  <si>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</si>
  <si>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</si>
  <si>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</si>
  <si>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</si>
  <si>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</si>
  <si>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Historický múr Kaštieľ  - statické zabezpečenie- úprava  koruny múru</t>
  </si>
  <si>
    <t>JKSO:</t>
  </si>
  <si>
    <t>KS:</t>
  </si>
  <si>
    <t>Miesto:</t>
  </si>
  <si>
    <t>Žiar nad Hronom</t>
  </si>
  <si>
    <t>Dátum:</t>
  </si>
  <si>
    <t>27. 7. 2020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</si>
  <si>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</si>
  <si>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</si>
  <si>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</si>
  <si>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</si>
  <si>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</si>
  <si>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</si>
  <si>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</si>
  <si>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</si>
  <si>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</si>
  <si>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Ing. Michal Fronk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</si>
  <si>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</si>
  <si>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</si>
  <si>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</si>
  <si>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</si>
  <si>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</si>
  <si>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</si>
  <si>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</si>
  <si>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</si>
  <si>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</si>
  <si>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</si>
  <si>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</si>
  <si>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</si>
  <si>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</si>
  <si>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</si>
  <si>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</si>
  <si>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</si>
  <si>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</si>
  <si>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</si>
  <si>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</si>
  <si>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</si>
  <si>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</si>
  <si>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</si>
  <si>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</si>
  <si>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</si>
  <si>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</si>
  <si>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</si>
  <si>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</si>
  <si>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</si>
  <si>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</si>
  <si>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</si>
  <si>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</si>
  <si>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</si>
  <si>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</si>
  <si>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</si>
  <si>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</si>
  <si>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</si>
  <si>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</si>
  <si>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</si>
  <si>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</si>
  <si>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</si>
  <si>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</si>
  <si>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</si>
  <si>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</si>
  <si>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</si>
  <si>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</si>
  <si>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</si>
  <si>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</si>
  <si>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</si>
  <si>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</si>
  <si>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</si>
  <si>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</si>
  <si>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</si>
  <si>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</si>
  <si>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</si>
  <si>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</si>
  <si>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</si>
  <si>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</si>
  <si>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</si>
  <si>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</si>
  <si>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</si>
  <si>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</si>
  <si>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</si>
  <si>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</si>
  <si>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</si>
  <si>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</si>
  <si>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</si>
  <si>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772 - Podlahy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</si>
  <si>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</si>
  <si>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</si>
  <si>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</si>
  <si>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</si>
  <si>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</si>
  <si>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</si>
  <si>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</si>
  <si>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</si>
  <si>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</si>
  <si>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</si>
  <si>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</si>
  <si>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</si>
  <si>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</si>
  <si>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</si>
  <si>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</si>
  <si>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</si>
  <si>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17</t>
  </si>
  <si>
    <t>K</t>
  </si>
  <si>
    <t>181101102.S</t>
  </si>
  <si>
    <t>Úprava pláne v zárezoch v hornine 1-4 so zhutnením - plocha pod lešenie</t>
  </si>
  <si>
    <t>m2</t>
  </si>
  <si>
    <t>4</t>
  </si>
  <si>
    <t>2</t>
  </si>
  <si>
    <t>-1970395844</t>
  </si>
  <si>
    <t>Zakladanie</t>
  </si>
  <si>
    <t>18</t>
  </si>
  <si>
    <t>215901101.S</t>
  </si>
  <si>
    <t>Zhutnenie podložia z rastlej horniny 1 až 4 pod násypy, z hornina súdržných do 92 % PS a nesúdržných- pod lešenie</t>
  </si>
  <si>
    <t>321714592</t>
  </si>
  <si>
    <t>3</t>
  </si>
  <si>
    <t>Zvislé a kompletné konštrukcie</t>
  </si>
  <si>
    <t>12</t>
  </si>
  <si>
    <t>311211135.S</t>
  </si>
  <si>
    <t xml:space="preserve">Murivo nadzákladové z lomového kameňa neoprac.  obojstranne lícované na maltu Baumit  NHL- vápenú </t>
  </si>
  <si>
    <t>m3</t>
  </si>
  <si>
    <t>-1121686677</t>
  </si>
  <si>
    <t>19</t>
  </si>
  <si>
    <t>311211135.S-1</t>
  </si>
  <si>
    <t>Murivo nadzákladové z lomového kameňa neoprac.  obojstranne lícované na maltu Baumit  NHL- vápenú - domurovanie časti múru</t>
  </si>
  <si>
    <t>-1402908033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</si>
  <si>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</si>
  <si>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</si>
  <si>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</si>
  <si>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</si>
  <si>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524546849</t>
  </si>
  <si>
    <t>941941191.S</t>
  </si>
  <si>
    <t>Príplatok za prvý a každý ďalší i začatý mesiac použitia lešenia ľahkého pracovného radového s podlahami šírky od 0,80 do 1,00 m, výšky do 10 m</t>
  </si>
  <si>
    <t>1551310844</t>
  </si>
  <si>
    <t>941941831.S</t>
  </si>
  <si>
    <t>Demontáž lešenia ľahkého pracovného radového s podlahami šírky nad 0,80 do 1,00 m, výšky do 10 m</t>
  </si>
  <si>
    <t>-1383273289</t>
  </si>
  <si>
    <t>11</t>
  </si>
  <si>
    <t>962022391.S</t>
  </si>
  <si>
    <t>Búranie muriva alebo vybúranie otvorov plochy nad 4 m2 nadzákladového kamenného príp. zmieš. na akúkoľvek maltu,  -2,38500t - koruna múru</t>
  </si>
  <si>
    <t>1531663493</t>
  </si>
  <si>
    <t>99</t>
  </si>
  <si>
    <t>Presun hmôt HSV</t>
  </si>
  <si>
    <t>998009101.S</t>
  </si>
  <si>
    <t>Presun hmôt samostatne budovaného lešenia bez ohľadu na výšku</t>
  </si>
  <si>
    <t>t</t>
  </si>
  <si>
    <t>-678903852</t>
  </si>
  <si>
    <t>13</t>
  </si>
  <si>
    <t>998012021.S</t>
  </si>
  <si>
    <t>1707629627</t>
  </si>
  <si>
    <t>14</t>
  </si>
  <si>
    <t>998012038.S</t>
  </si>
  <si>
    <t>2091444067</t>
  </si>
  <si>
    <t>PSV</t>
  </si>
  <si>
    <t>Práce a dodávky PSV</t>
  </si>
  <si>
    <t>772</t>
  </si>
  <si>
    <t>Podlahy z prírodného a konglomerovaného kameňa</t>
  </si>
  <si>
    <t>15</t>
  </si>
  <si>
    <t>772503140.S</t>
  </si>
  <si>
    <t>Kladenie platne  betónovej z pravouhlých dosiek kladených diagonálne hr. do 50 mm - strieška koruny múru</t>
  </si>
  <si>
    <t>16</t>
  </si>
  <si>
    <t>-1295350241</t>
  </si>
  <si>
    <t>M</t>
  </si>
  <si>
    <t>583840009800</t>
  </si>
  <si>
    <t>Betónová upravená platňa LUSSO TIVOLI - hr.45 mm dl 90/60 cm</t>
  </si>
  <si>
    <t>ks</t>
  </si>
  <si>
    <t>32</t>
  </si>
  <si>
    <t>493542299</t>
  </si>
  <si>
    <t>Presun hmôt pre budovy (801, 803, 812), zvislá konštr. Z kameňa</t>
  </si>
  <si>
    <t>Príplatok za zväčšený presun (801,803,812) zvislá konštr. Z kameňa nad vymedzenú najväčšiu dopravnú vzdialenosť do 5000 m</t>
  </si>
  <si>
    <t>Statické zabezpečenie historického múru pri kaštieli - časť : oprava koruny múru</t>
  </si>
  <si>
    <t>Mesto Žiar nad Hronom</t>
  </si>
  <si>
    <t>Mesto Žiar nad Hronom, Š: Moysesa 46, 965 19 Žiar nad Hronom</t>
  </si>
  <si>
    <t>FMK project partners s.r.o., Ing. Michal Fronk, Dukelských hrdinov 28/9,                      965 01 Žiar nad Hronom, info@fmkpp.com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</si>
</sst>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38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39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40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>
      <c r="B30" s="31"/>
      <c r="F30" s="23" t="s">
        <v>43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>
      <c r="B31" s="31"/>
      <c r="F31" s="23" t="s">
        <v>44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>
      <c r="B32" s="31"/>
      <c r="F32" s="23" t="s">
        <v>45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>
      <c r="B33" s="31"/>
      <c r="F33" s="23" t="s">
        <v>46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0" t="s">
        <v>49</v>
      </c>
      <c r="Y35" s="191"/>
      <c r="Z35" s="191"/>
      <c r="AA35" s="191"/>
      <c r="AB35" s="191"/>
      <c r="AC35" s="34"/>
      <c r="AD35" s="34"/>
      <c r="AE35" s="34"/>
      <c r="AF35" s="34"/>
      <c r="AG35" s="34"/>
      <c r="AH35" s="34"/>
      <c r="AI35" s="34"/>
      <c r="AJ35" s="34"/>
      <c r="AK35" s="192">
        <f>SUM(AK26:AK33)</f>
        <v>0</v>
      </c>
      <c r="AL35" s="191"/>
      <c r="AM35" s="191"/>
      <c r="AN35" s="191"/>
      <c r="AO35" s="19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81" t="str">
        <f>K6</f>
        <v>Historický múr Kaštieľ  - statické zabezpečenie- úprava  koruny múru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27. 7. 2020</v>
      </c>
      <c r="AN87" s="183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4" t="str">
        <f>IF(E17="","",E17)</f>
        <v>Ing. Michal Fronk</v>
      </c>
      <c r="AN89" s="185"/>
      <c r="AO89" s="185"/>
      <c r="AP89" s="185"/>
      <c r="AQ89" s="26"/>
      <c r="AR89" s="27"/>
      <c r="AS89" s="186" t="s">
        <v>57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4" t="str">
        <f>IF(E20="","",E20)</f>
        <v>TECHNICKÉ SLUŽBY Žiar nad Hronom spol. s.r.o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6" t="s">
        <v>58</v>
      </c>
      <c r="D92" s="177"/>
      <c r="E92" s="177"/>
      <c r="F92" s="177"/>
      <c r="G92" s="177"/>
      <c r="H92" s="54"/>
      <c r="I92" s="178" t="s">
        <v>59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60</v>
      </c>
      <c r="AH92" s="177"/>
      <c r="AI92" s="177"/>
      <c r="AJ92" s="177"/>
      <c r="AK92" s="177"/>
      <c r="AL92" s="177"/>
      <c r="AM92" s="177"/>
      <c r="AN92" s="178" t="s">
        <v>61</v>
      </c>
      <c r="AO92" s="177"/>
      <c r="AP92" s="180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725.56429000000003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2" t="s">
        <v>12</v>
      </c>
      <c r="E95" s="172"/>
      <c r="F95" s="172"/>
      <c r="G95" s="172"/>
      <c r="H95" s="172"/>
      <c r="I95" s="75"/>
      <c r="J95" s="172" t="s">
        <v>14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'MILO-07-2020 - Historický...'!J28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Historický...'!P120</f>
        <v>725.56429319999995</v>
      </c>
      <c r="AV95" s="78">
        <f>'MILO-07-2020 - Historický...'!J31</f>
        <v>0</v>
      </c>
      <c r="AW95" s="78">
        <f>'MILO-07-2020 - Historický...'!J32</f>
        <v>0</v>
      </c>
      <c r="AX95" s="78">
        <f>'MILO-07-2020 - Historický...'!J33</f>
        <v>0</v>
      </c>
      <c r="AY95" s="78">
        <f>'MILO-07-2020 - Historický...'!J34</f>
        <v>0</v>
      </c>
      <c r="AZ95" s="78">
        <f>'MILO-07-2020 - Historický...'!F31</f>
        <v>0</v>
      </c>
      <c r="BA95" s="78">
        <f>'MILO-07-2020 - Historický...'!F32</f>
        <v>0</v>
      </c>
      <c r="BB95" s="78">
        <f>'MILO-07-2020 - Historický...'!F33</f>
        <v>0</v>
      </c>
      <c r="BC95" s="78">
        <f>'MILO-07-2020 - Historický...'!F34</f>
        <v>0</v>
      </c>
      <c r="BD95" s="80">
        <f>'MILO-07-2020 - Historický...'!F35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Historický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abSelected="1" workbookViewId="0">
      <selection activeCell="J90" sqref="J9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24.75" customHeight="1">
      <c r="A7" s="26"/>
      <c r="B7" s="27"/>
      <c r="C7" s="26"/>
      <c r="D7" s="26"/>
      <c r="E7" s="194" t="s">
        <v>182</v>
      </c>
      <c r="F7" s="194"/>
      <c r="G7" s="194"/>
      <c r="H7" s="194"/>
      <c r="I7" s="194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27. 7. 2020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183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0" t="str">
        <f>'Rekapitulácia stavby'!E14</f>
        <v xml:space="preserve"> </v>
      </c>
      <c r="F16" s="160"/>
      <c r="G16" s="160"/>
      <c r="H16" s="160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25</v>
      </c>
      <c r="J22" s="21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3" t="s">
        <v>1</v>
      </c>
      <c r="F25" s="163"/>
      <c r="G25" s="163"/>
      <c r="H25" s="16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ROUND(J120,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ROUND((SUM(BE120:BE141)),  2)</f>
        <v>0</v>
      </c>
      <c r="G31" s="26"/>
      <c r="H31" s="26"/>
      <c r="I31" s="90">
        <v>0.2</v>
      </c>
      <c r="J31" s="89">
        <f>ROUND(((SUM(BE120:BE141))*I31),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ROUND((SUM(BF120:BF141)),  2)</f>
        <v>0</v>
      </c>
      <c r="G32" s="26"/>
      <c r="H32" s="26"/>
      <c r="I32" s="90">
        <v>0.2</v>
      </c>
      <c r="J32" s="89">
        <f>ROUND(((SUM(BF120:BF141))*I32),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ROUND((SUM(BG120:BG141)),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ROUND((SUM(BH120:BH141)),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ROUND((SUM(BI120:BI141)),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 ht="13.5" customHeight="1">
      <c r="B52" s="17"/>
      <c r="E52" s="195" t="s">
        <v>185</v>
      </c>
      <c r="F52" s="195"/>
      <c r="L52" s="17"/>
    </row>
    <row r="53" spans="1:31" ht="15" customHeight="1">
      <c r="B53" s="17"/>
      <c r="E53" s="195"/>
      <c r="F53" s="195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9">
        <v>44039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E67" s="195" t="s">
        <v>184</v>
      </c>
      <c r="F67" s="195"/>
      <c r="G67" s="195"/>
      <c r="L67" s="17"/>
    </row>
    <row r="68" spans="1:31">
      <c r="B68" s="17"/>
      <c r="E68" s="195"/>
      <c r="F68" s="195"/>
      <c r="G68" s="195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4.75" customHeight="1">
      <c r="A85" s="26"/>
      <c r="B85" s="27"/>
      <c r="C85" s="26"/>
      <c r="D85" s="26"/>
      <c r="E85" s="194" t="str">
        <f>E7</f>
        <v>Statické zabezpečenie historického múru pri kaštieli - časť : oprava koruny múru</v>
      </c>
      <c r="F85" s="194"/>
      <c r="G85" s="194"/>
      <c r="H85" s="194"/>
      <c r="I85" s="194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27. 7. 2020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Michal Fronk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>
        <f>E22</f>
        <v>0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J120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J121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J122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J134</f>
        <v>0</v>
      </c>
      <c r="L100" s="106"/>
    </row>
    <row r="101" spans="1:31" s="9" customFormat="1" ht="24.95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J138</f>
        <v>0</v>
      </c>
      <c r="L101" s="102"/>
    </row>
    <row r="102" spans="1:31" s="10" customFormat="1" ht="19.899999999999999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J139</f>
        <v>0</v>
      </c>
      <c r="L102" s="10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75" customHeight="1">
      <c r="A112" s="26"/>
      <c r="B112" s="27"/>
      <c r="C112" s="26"/>
      <c r="D112" s="26"/>
      <c r="E112" s="194" t="str">
        <f>E7</f>
        <v>Statické zabezpečenie historického múru pri kaštieli - časť : oprava koruny múru</v>
      </c>
      <c r="F112" s="194"/>
      <c r="G112" s="194"/>
      <c r="H112" s="194"/>
      <c r="I112" s="194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F10</f>
        <v>Žiar nad Hronom</v>
      </c>
      <c r="G114" s="26"/>
      <c r="H114" s="26"/>
      <c r="I114" s="23" t="s">
        <v>19</v>
      </c>
      <c r="J114" s="49" t="str">
        <f>IF(J10="","",J10)</f>
        <v>27. 7. 2020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21</v>
      </c>
      <c r="D116" s="26"/>
      <c r="E116" s="26"/>
      <c r="F116" s="21" t="str">
        <f>E13</f>
        <v>Mesto Žiar nad Hronom</v>
      </c>
      <c r="G116" s="26"/>
      <c r="H116" s="26"/>
      <c r="I116" s="23" t="s">
        <v>29</v>
      </c>
      <c r="J116" s="24" t="str">
        <f>E19</f>
        <v>Ing. Michal Fronk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40.15" customHeight="1">
      <c r="A117" s="26"/>
      <c r="B117" s="27"/>
      <c r="C117" s="23" t="s">
        <v>27</v>
      </c>
      <c r="D117" s="26"/>
      <c r="E117" s="26"/>
      <c r="F117" s="21" t="str">
        <f>IF(E16="","",E16)</f>
        <v xml:space="preserve"> </v>
      </c>
      <c r="G117" s="26"/>
      <c r="H117" s="26"/>
      <c r="I117" s="23" t="s">
        <v>32</v>
      </c>
      <c r="J117" s="24">
        <f>E22</f>
        <v>0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0"/>
      <c r="B119" s="111"/>
      <c r="C119" s="112" t="s">
        <v>99</v>
      </c>
      <c r="D119" s="113" t="s">
        <v>62</v>
      </c>
      <c r="E119" s="113" t="s">
        <v>58</v>
      </c>
      <c r="F119" s="113" t="s">
        <v>59</v>
      </c>
      <c r="G119" s="113" t="s">
        <v>100</v>
      </c>
      <c r="H119" s="113" t="s">
        <v>101</v>
      </c>
      <c r="I119" s="113" t="s">
        <v>102</v>
      </c>
      <c r="J119" s="114" t="s">
        <v>87</v>
      </c>
      <c r="K119" s="115" t="s">
        <v>103</v>
      </c>
      <c r="L119" s="116"/>
      <c r="M119" s="56" t="s">
        <v>1</v>
      </c>
      <c r="N119" s="57" t="s">
        <v>41</v>
      </c>
      <c r="O119" s="57" t="s">
        <v>104</v>
      </c>
      <c r="P119" s="57" t="s">
        <v>105</v>
      </c>
      <c r="Q119" s="57" t="s">
        <v>106</v>
      </c>
      <c r="R119" s="57" t="s">
        <v>107</v>
      </c>
      <c r="S119" s="57" t="s">
        <v>108</v>
      </c>
      <c r="T119" s="58" t="s">
        <v>109</v>
      </c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65" s="2" customFormat="1" ht="22.9" customHeight="1">
      <c r="A120" s="26"/>
      <c r="B120" s="27"/>
      <c r="C120" s="63" t="s">
        <v>88</v>
      </c>
      <c r="D120" s="26"/>
      <c r="E120" s="26"/>
      <c r="F120" s="26"/>
      <c r="G120" s="26"/>
      <c r="H120" s="26"/>
      <c r="I120" s="26"/>
      <c r="J120" s="117">
        <f>BK120</f>
        <v>0</v>
      </c>
      <c r="K120" s="26"/>
      <c r="L120" s="27"/>
      <c r="M120" s="59"/>
      <c r="N120" s="50"/>
      <c r="O120" s="60"/>
      <c r="P120" s="118">
        <f>P121+P138</f>
        <v>725.56429319999995</v>
      </c>
      <c r="Q120" s="60"/>
      <c r="R120" s="118">
        <f>R121+R138</f>
        <v>103.57311299999999</v>
      </c>
      <c r="S120" s="60"/>
      <c r="T120" s="119">
        <f>T121+T138</f>
        <v>58.193999999999988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76</v>
      </c>
      <c r="AU120" s="14" t="s">
        <v>89</v>
      </c>
      <c r="BK120" s="120">
        <f>BK121+BK138</f>
        <v>0</v>
      </c>
    </row>
    <row r="121" spans="1:65" s="12" customFormat="1" ht="25.9" customHeight="1">
      <c r="B121" s="121"/>
      <c r="D121" s="122" t="s">
        <v>76</v>
      </c>
      <c r="E121" s="123" t="s">
        <v>110</v>
      </c>
      <c r="F121" s="123" t="s">
        <v>111</v>
      </c>
      <c r="J121" s="124">
        <f>BK121</f>
        <v>0</v>
      </c>
      <c r="L121" s="121"/>
      <c r="M121" s="125"/>
      <c r="N121" s="126"/>
      <c r="O121" s="126"/>
      <c r="P121" s="127">
        <f>P122+P124+P126+P129+P134</f>
        <v>655.78749119999998</v>
      </c>
      <c r="Q121" s="126"/>
      <c r="R121" s="127">
        <f>R122+R124+R126+R129+R134</f>
        <v>91.315487999999988</v>
      </c>
      <c r="S121" s="126"/>
      <c r="T121" s="128">
        <f>T122+T124+T126+T129+T134</f>
        <v>58.193999999999988</v>
      </c>
      <c r="AR121" s="122" t="s">
        <v>82</v>
      </c>
      <c r="AT121" s="129" t="s">
        <v>76</v>
      </c>
      <c r="AU121" s="129" t="s">
        <v>77</v>
      </c>
      <c r="AY121" s="122" t="s">
        <v>112</v>
      </c>
      <c r="BK121" s="130">
        <f>BK122+BK124+BK126+BK129+BK134</f>
        <v>0</v>
      </c>
    </row>
    <row r="122" spans="1:65" s="12" customFormat="1" ht="22.9" customHeight="1">
      <c r="B122" s="121"/>
      <c r="D122" s="122" t="s">
        <v>76</v>
      </c>
      <c r="E122" s="131" t="s">
        <v>82</v>
      </c>
      <c r="F122" s="131" t="s">
        <v>113</v>
      </c>
      <c r="J122" s="132">
        <f>BK122</f>
        <v>0</v>
      </c>
      <c r="L122" s="121"/>
      <c r="M122" s="125"/>
      <c r="N122" s="126"/>
      <c r="O122" s="126"/>
      <c r="P122" s="127">
        <f>P123</f>
        <v>1.1900000000000002</v>
      </c>
      <c r="Q122" s="126"/>
      <c r="R122" s="127">
        <f>R123</f>
        <v>0</v>
      </c>
      <c r="S122" s="126"/>
      <c r="T122" s="128">
        <f>T123</f>
        <v>0</v>
      </c>
      <c r="AR122" s="122" t="s">
        <v>82</v>
      </c>
      <c r="AT122" s="129" t="s">
        <v>76</v>
      </c>
      <c r="AU122" s="129" t="s">
        <v>82</v>
      </c>
      <c r="AY122" s="122" t="s">
        <v>112</v>
      </c>
      <c r="BK122" s="130">
        <f>BK123</f>
        <v>0</v>
      </c>
    </row>
    <row r="123" spans="1:65" s="2" customFormat="1" ht="24.2" customHeight="1">
      <c r="A123" s="26"/>
      <c r="B123" s="133"/>
      <c r="C123" s="134" t="s">
        <v>114</v>
      </c>
      <c r="D123" s="134" t="s">
        <v>115</v>
      </c>
      <c r="E123" s="135" t="s">
        <v>116</v>
      </c>
      <c r="F123" s="136" t="s">
        <v>117</v>
      </c>
      <c r="G123" s="137" t="s">
        <v>118</v>
      </c>
      <c r="H123" s="138">
        <v>70</v>
      </c>
      <c r="I123" s="139"/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1.7000000000000001E-2</v>
      </c>
      <c r="P123" s="143">
        <f>O123*H123</f>
        <v>1.1900000000000002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119</v>
      </c>
      <c r="AT123" s="145" t="s">
        <v>115</v>
      </c>
      <c r="AU123" s="145" t="s">
        <v>120</v>
      </c>
      <c r="AY123" s="14" t="s">
        <v>112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120</v>
      </c>
      <c r="BK123" s="146">
        <f>ROUND(I123*H123,2)</f>
        <v>0</v>
      </c>
      <c r="BL123" s="14" t="s">
        <v>119</v>
      </c>
      <c r="BM123" s="145" t="s">
        <v>121</v>
      </c>
    </row>
    <row r="124" spans="1:65" s="12" customFormat="1" ht="22.9" customHeight="1">
      <c r="B124" s="121"/>
      <c r="D124" s="122" t="s">
        <v>76</v>
      </c>
      <c r="E124" s="131" t="s">
        <v>120</v>
      </c>
      <c r="F124" s="131" t="s">
        <v>122</v>
      </c>
      <c r="J124" s="132">
        <f>BK124</f>
        <v>0</v>
      </c>
      <c r="L124" s="121"/>
      <c r="M124" s="125"/>
      <c r="N124" s="126"/>
      <c r="O124" s="126"/>
      <c r="P124" s="127">
        <f>P125</f>
        <v>0.28000000000000003</v>
      </c>
      <c r="Q124" s="126"/>
      <c r="R124" s="127">
        <f>R125</f>
        <v>0</v>
      </c>
      <c r="S124" s="126"/>
      <c r="T124" s="128">
        <f>T125</f>
        <v>0</v>
      </c>
      <c r="AR124" s="122" t="s">
        <v>82</v>
      </c>
      <c r="AT124" s="129" t="s">
        <v>76</v>
      </c>
      <c r="AU124" s="129" t="s">
        <v>82</v>
      </c>
      <c r="AY124" s="122" t="s">
        <v>112</v>
      </c>
      <c r="BK124" s="130">
        <f>BK125</f>
        <v>0</v>
      </c>
    </row>
    <row r="125" spans="1:65" s="2" customFormat="1" ht="37.9" customHeight="1">
      <c r="A125" s="26"/>
      <c r="B125" s="133"/>
      <c r="C125" s="134" t="s">
        <v>123</v>
      </c>
      <c r="D125" s="134" t="s">
        <v>115</v>
      </c>
      <c r="E125" s="135" t="s">
        <v>124</v>
      </c>
      <c r="F125" s="136" t="s">
        <v>125</v>
      </c>
      <c r="G125" s="137" t="s">
        <v>118</v>
      </c>
      <c r="H125" s="138">
        <v>70</v>
      </c>
      <c r="I125" s="139"/>
      <c r="J125" s="139">
        <f>ROUND(I125*H125,2)</f>
        <v>0</v>
      </c>
      <c r="K125" s="140"/>
      <c r="L125" s="27"/>
      <c r="M125" s="141" t="s">
        <v>1</v>
      </c>
      <c r="N125" s="142" t="s">
        <v>43</v>
      </c>
      <c r="O125" s="143">
        <v>4.0000000000000001E-3</v>
      </c>
      <c r="P125" s="143">
        <f>O125*H125</f>
        <v>0.28000000000000003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119</v>
      </c>
      <c r="AT125" s="145" t="s">
        <v>115</v>
      </c>
      <c r="AU125" s="145" t="s">
        <v>120</v>
      </c>
      <c r="AY125" s="14" t="s">
        <v>112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120</v>
      </c>
      <c r="BK125" s="146">
        <f>ROUND(I125*H125,2)</f>
        <v>0</v>
      </c>
      <c r="BL125" s="14" t="s">
        <v>119</v>
      </c>
      <c r="BM125" s="145" t="s">
        <v>126</v>
      </c>
    </row>
    <row r="126" spans="1:65" s="12" customFormat="1" ht="22.9" customHeight="1">
      <c r="B126" s="121"/>
      <c r="D126" s="122" t="s">
        <v>76</v>
      </c>
      <c r="E126" s="131" t="s">
        <v>127</v>
      </c>
      <c r="F126" s="131" t="s">
        <v>128</v>
      </c>
      <c r="J126" s="132">
        <f>BK126</f>
        <v>0</v>
      </c>
      <c r="L126" s="121"/>
      <c r="M126" s="125"/>
      <c r="N126" s="126"/>
      <c r="O126" s="126"/>
      <c r="P126" s="127">
        <f>SUM(P127:P128)</f>
        <v>235.98072720000002</v>
      </c>
      <c r="Q126" s="126"/>
      <c r="R126" s="127">
        <f>SUM(R127:R128)</f>
        <v>66.624287999999993</v>
      </c>
      <c r="S126" s="126"/>
      <c r="T126" s="128">
        <f>SUM(T127:T128)</f>
        <v>0</v>
      </c>
      <c r="AR126" s="122" t="s">
        <v>82</v>
      </c>
      <c r="AT126" s="129" t="s">
        <v>76</v>
      </c>
      <c r="AU126" s="129" t="s">
        <v>82</v>
      </c>
      <c r="AY126" s="122" t="s">
        <v>112</v>
      </c>
      <c r="BK126" s="130">
        <f>SUM(BK127:BK128)</f>
        <v>0</v>
      </c>
    </row>
    <row r="127" spans="1:65" s="2" customFormat="1" ht="24.2" customHeight="1">
      <c r="A127" s="26"/>
      <c r="B127" s="133"/>
      <c r="C127" s="134" t="s">
        <v>129</v>
      </c>
      <c r="D127" s="134" t="s">
        <v>115</v>
      </c>
      <c r="E127" s="135" t="s">
        <v>130</v>
      </c>
      <c r="F127" s="136" t="s">
        <v>131</v>
      </c>
      <c r="G127" s="137" t="s">
        <v>132</v>
      </c>
      <c r="H127" s="138">
        <v>24.4</v>
      </c>
      <c r="I127" s="139"/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9.0206700000000009</v>
      </c>
      <c r="P127" s="143">
        <f>O127*H127</f>
        <v>220.10434800000002</v>
      </c>
      <c r="Q127" s="143">
        <v>2.5468000000000002</v>
      </c>
      <c r="R127" s="143">
        <f>Q127*H127</f>
        <v>62.141919999999999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119</v>
      </c>
      <c r="AT127" s="145" t="s">
        <v>115</v>
      </c>
      <c r="AU127" s="145" t="s">
        <v>120</v>
      </c>
      <c r="AY127" s="14" t="s">
        <v>112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120</v>
      </c>
      <c r="BK127" s="146">
        <f>ROUND(I127*H127,2)</f>
        <v>0</v>
      </c>
      <c r="BL127" s="14" t="s">
        <v>119</v>
      </c>
      <c r="BM127" s="145" t="s">
        <v>133</v>
      </c>
    </row>
    <row r="128" spans="1:65" s="2" customFormat="1" ht="37.9" customHeight="1">
      <c r="A128" s="26"/>
      <c r="B128" s="133"/>
      <c r="C128" s="134" t="s">
        <v>134</v>
      </c>
      <c r="D128" s="134" t="s">
        <v>115</v>
      </c>
      <c r="E128" s="135" t="s">
        <v>135</v>
      </c>
      <c r="F128" s="136" t="s">
        <v>136</v>
      </c>
      <c r="G128" s="137" t="s">
        <v>132</v>
      </c>
      <c r="H128" s="138">
        <v>1.76</v>
      </c>
      <c r="I128" s="139"/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9.0206700000000009</v>
      </c>
      <c r="P128" s="143">
        <f>O128*H128</f>
        <v>15.876379200000002</v>
      </c>
      <c r="Q128" s="143">
        <v>2.5468000000000002</v>
      </c>
      <c r="R128" s="143">
        <f>Q128*H128</f>
        <v>4.4823680000000001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119</v>
      </c>
      <c r="AT128" s="145" t="s">
        <v>115</v>
      </c>
      <c r="AU128" s="145" t="s">
        <v>120</v>
      </c>
      <c r="AY128" s="14" t="s">
        <v>112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120</v>
      </c>
      <c r="BK128" s="146">
        <f>ROUND(I128*H128,2)</f>
        <v>0</v>
      </c>
      <c r="BL128" s="14" t="s">
        <v>119</v>
      </c>
      <c r="BM128" s="145" t="s">
        <v>137</v>
      </c>
    </row>
    <row r="129" spans="1:65" s="12" customFormat="1" ht="22.9" customHeight="1">
      <c r="B129" s="121"/>
      <c r="D129" s="122" t="s">
        <v>76</v>
      </c>
      <c r="E129" s="131" t="s">
        <v>138</v>
      </c>
      <c r="F129" s="131" t="s">
        <v>139</v>
      </c>
      <c r="J129" s="132">
        <f>BK129</f>
        <v>0</v>
      </c>
      <c r="L129" s="121"/>
      <c r="M129" s="125"/>
      <c r="N129" s="126"/>
      <c r="O129" s="126"/>
      <c r="P129" s="127">
        <f>SUM(P130:P133)</f>
        <v>152.95359999999999</v>
      </c>
      <c r="Q129" s="126"/>
      <c r="R129" s="127">
        <f>SUM(R130:R133)</f>
        <v>24.691199999999998</v>
      </c>
      <c r="S129" s="126"/>
      <c r="T129" s="128">
        <f>SUM(T130:T133)</f>
        <v>58.193999999999988</v>
      </c>
      <c r="AR129" s="122" t="s">
        <v>82</v>
      </c>
      <c r="AT129" s="129" t="s">
        <v>76</v>
      </c>
      <c r="AU129" s="129" t="s">
        <v>82</v>
      </c>
      <c r="AY129" s="122" t="s">
        <v>112</v>
      </c>
      <c r="BK129" s="130">
        <f>SUM(BK130:BK133)</f>
        <v>0</v>
      </c>
    </row>
    <row r="130" spans="1:65" s="2" customFormat="1" ht="24.2" customHeight="1">
      <c r="A130" s="26"/>
      <c r="B130" s="133"/>
      <c r="C130" s="134" t="s">
        <v>82</v>
      </c>
      <c r="D130" s="134" t="s">
        <v>115</v>
      </c>
      <c r="E130" s="135" t="s">
        <v>140</v>
      </c>
      <c r="F130" s="136" t="s">
        <v>141</v>
      </c>
      <c r="G130" s="137" t="s">
        <v>118</v>
      </c>
      <c r="H130" s="138">
        <v>480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43</v>
      </c>
      <c r="O130" s="143">
        <v>0.13200000000000001</v>
      </c>
      <c r="P130" s="143">
        <f>O130*H130</f>
        <v>63.36</v>
      </c>
      <c r="Q130" s="143">
        <v>2.572E-2</v>
      </c>
      <c r="R130" s="143">
        <f>Q130*H130</f>
        <v>12.345599999999999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119</v>
      </c>
      <c r="AT130" s="145" t="s">
        <v>115</v>
      </c>
      <c r="AU130" s="145" t="s">
        <v>120</v>
      </c>
      <c r="AY130" s="14" t="s">
        <v>112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120</v>
      </c>
      <c r="BK130" s="146">
        <f>ROUND(I130*H130,2)</f>
        <v>0</v>
      </c>
      <c r="BL130" s="14" t="s">
        <v>119</v>
      </c>
      <c r="BM130" s="145" t="s">
        <v>142</v>
      </c>
    </row>
    <row r="131" spans="1:65" s="2" customFormat="1" ht="37.9" customHeight="1">
      <c r="A131" s="26"/>
      <c r="B131" s="133"/>
      <c r="C131" s="134" t="s">
        <v>120</v>
      </c>
      <c r="D131" s="134" t="s">
        <v>115</v>
      </c>
      <c r="E131" s="135" t="s">
        <v>143</v>
      </c>
      <c r="F131" s="136" t="s">
        <v>144</v>
      </c>
      <c r="G131" s="137" t="s">
        <v>118</v>
      </c>
      <c r="H131" s="138">
        <v>480</v>
      </c>
      <c r="I131" s="139"/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6.0000000000000001E-3</v>
      </c>
      <c r="P131" s="143">
        <f>O131*H131</f>
        <v>2.88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119</v>
      </c>
      <c r="AT131" s="145" t="s">
        <v>115</v>
      </c>
      <c r="AU131" s="145" t="s">
        <v>120</v>
      </c>
      <c r="AY131" s="14" t="s">
        <v>112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120</v>
      </c>
      <c r="BK131" s="146">
        <f>ROUND(I131*H131,2)</f>
        <v>0</v>
      </c>
      <c r="BL131" s="14" t="s">
        <v>119</v>
      </c>
      <c r="BM131" s="145" t="s">
        <v>145</v>
      </c>
    </row>
    <row r="132" spans="1:65" s="2" customFormat="1" ht="24.2" customHeight="1">
      <c r="A132" s="26"/>
      <c r="B132" s="133"/>
      <c r="C132" s="134" t="s">
        <v>127</v>
      </c>
      <c r="D132" s="134" t="s">
        <v>115</v>
      </c>
      <c r="E132" s="135" t="s">
        <v>146</v>
      </c>
      <c r="F132" s="136" t="s">
        <v>147</v>
      </c>
      <c r="G132" s="137" t="s">
        <v>118</v>
      </c>
      <c r="H132" s="138">
        <v>480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43</v>
      </c>
      <c r="O132" s="143">
        <v>9.1999999999999998E-2</v>
      </c>
      <c r="P132" s="143">
        <f>O132*H132</f>
        <v>44.16</v>
      </c>
      <c r="Q132" s="143">
        <v>2.572E-2</v>
      </c>
      <c r="R132" s="143">
        <f>Q132*H132</f>
        <v>12.345599999999999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119</v>
      </c>
      <c r="AT132" s="145" t="s">
        <v>115</v>
      </c>
      <c r="AU132" s="145" t="s">
        <v>120</v>
      </c>
      <c r="AY132" s="14" t="s">
        <v>112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4" t="s">
        <v>120</v>
      </c>
      <c r="BK132" s="146">
        <f>ROUND(I132*H132,2)</f>
        <v>0</v>
      </c>
      <c r="BL132" s="14" t="s">
        <v>119</v>
      </c>
      <c r="BM132" s="145" t="s">
        <v>148</v>
      </c>
    </row>
    <row r="133" spans="1:65" s="2" customFormat="1" ht="37.9" customHeight="1">
      <c r="A133" s="26"/>
      <c r="B133" s="133"/>
      <c r="C133" s="134" t="s">
        <v>149</v>
      </c>
      <c r="D133" s="134" t="s">
        <v>115</v>
      </c>
      <c r="E133" s="135" t="s">
        <v>150</v>
      </c>
      <c r="F133" s="136" t="s">
        <v>151</v>
      </c>
      <c r="G133" s="137" t="s">
        <v>132</v>
      </c>
      <c r="H133" s="138">
        <v>24.4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43</v>
      </c>
      <c r="O133" s="143">
        <v>1.744</v>
      </c>
      <c r="P133" s="143">
        <f>O133*H133</f>
        <v>42.553599999999996</v>
      </c>
      <c r="Q133" s="143">
        <v>0</v>
      </c>
      <c r="R133" s="143">
        <f>Q133*H133</f>
        <v>0</v>
      </c>
      <c r="S133" s="143">
        <v>2.3849999999999998</v>
      </c>
      <c r="T133" s="144">
        <f>S133*H133</f>
        <v>58.193999999999988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119</v>
      </c>
      <c r="AT133" s="145" t="s">
        <v>115</v>
      </c>
      <c r="AU133" s="145" t="s">
        <v>120</v>
      </c>
      <c r="AY133" s="14" t="s">
        <v>112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120</v>
      </c>
      <c r="BK133" s="146">
        <f>ROUND(I133*H133,2)</f>
        <v>0</v>
      </c>
      <c r="BL133" s="14" t="s">
        <v>119</v>
      </c>
      <c r="BM133" s="145" t="s">
        <v>152</v>
      </c>
    </row>
    <row r="134" spans="1:65" s="12" customFormat="1" ht="22.9" customHeight="1">
      <c r="B134" s="121"/>
      <c r="D134" s="122" t="s">
        <v>76</v>
      </c>
      <c r="E134" s="131" t="s">
        <v>153</v>
      </c>
      <c r="F134" s="131" t="s">
        <v>154</v>
      </c>
      <c r="J134" s="132">
        <f>BK134</f>
        <v>0</v>
      </c>
      <c r="L134" s="121"/>
      <c r="M134" s="125"/>
      <c r="N134" s="126"/>
      <c r="O134" s="126"/>
      <c r="P134" s="127">
        <f>SUM(P135:P137)</f>
        <v>265.38316399999997</v>
      </c>
      <c r="Q134" s="126"/>
      <c r="R134" s="127">
        <f>SUM(R135:R137)</f>
        <v>0</v>
      </c>
      <c r="S134" s="126"/>
      <c r="T134" s="128">
        <f>SUM(T135:T137)</f>
        <v>0</v>
      </c>
      <c r="AR134" s="122" t="s">
        <v>82</v>
      </c>
      <c r="AT134" s="129" t="s">
        <v>76</v>
      </c>
      <c r="AU134" s="129" t="s">
        <v>82</v>
      </c>
      <c r="AY134" s="122" t="s">
        <v>112</v>
      </c>
      <c r="BK134" s="130">
        <f>SUM(BK135:BK137)</f>
        <v>0</v>
      </c>
    </row>
    <row r="135" spans="1:65" s="2" customFormat="1" ht="24.2" customHeight="1">
      <c r="A135" s="26"/>
      <c r="B135" s="133"/>
      <c r="C135" s="134" t="s">
        <v>119</v>
      </c>
      <c r="D135" s="134" t="s">
        <v>115</v>
      </c>
      <c r="E135" s="135" t="s">
        <v>155</v>
      </c>
      <c r="F135" s="136" t="s">
        <v>156</v>
      </c>
      <c r="G135" s="137" t="s">
        <v>157</v>
      </c>
      <c r="H135" s="138">
        <v>24.690999999999999</v>
      </c>
      <c r="I135" s="139"/>
      <c r="J135" s="139">
        <f>ROUND(I135*H135,2)</f>
        <v>0</v>
      </c>
      <c r="K135" s="140"/>
      <c r="L135" s="27"/>
      <c r="M135" s="141" t="s">
        <v>1</v>
      </c>
      <c r="N135" s="142" t="s">
        <v>43</v>
      </c>
      <c r="O135" s="143">
        <v>7.1239999999999997</v>
      </c>
      <c r="P135" s="143">
        <f>O135*H135</f>
        <v>175.89868399999997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119</v>
      </c>
      <c r="AT135" s="145" t="s">
        <v>115</v>
      </c>
      <c r="AU135" s="145" t="s">
        <v>120</v>
      </c>
      <c r="AY135" s="14" t="s">
        <v>112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4" t="s">
        <v>120</v>
      </c>
      <c r="BK135" s="146">
        <f>ROUND(I135*H135,2)</f>
        <v>0</v>
      </c>
      <c r="BL135" s="14" t="s">
        <v>119</v>
      </c>
      <c r="BM135" s="145" t="s">
        <v>158</v>
      </c>
    </row>
    <row r="136" spans="1:65" s="2" customFormat="1" ht="24.2" customHeight="1">
      <c r="A136" s="26"/>
      <c r="B136" s="133"/>
      <c r="C136" s="134" t="s">
        <v>159</v>
      </c>
      <c r="D136" s="134" t="s">
        <v>115</v>
      </c>
      <c r="E136" s="135" t="s">
        <v>160</v>
      </c>
      <c r="F136" s="136" t="s">
        <v>180</v>
      </c>
      <c r="G136" s="137" t="s">
        <v>157</v>
      </c>
      <c r="H136" s="138">
        <v>62.142000000000003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43</v>
      </c>
      <c r="O136" s="143">
        <v>1.228</v>
      </c>
      <c r="P136" s="143">
        <f>O136*H136</f>
        <v>76.310376000000005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119</v>
      </c>
      <c r="AT136" s="145" t="s">
        <v>115</v>
      </c>
      <c r="AU136" s="145" t="s">
        <v>120</v>
      </c>
      <c r="AY136" s="14" t="s">
        <v>112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4" t="s">
        <v>120</v>
      </c>
      <c r="BK136" s="146">
        <f>ROUND(I136*H136,2)</f>
        <v>0</v>
      </c>
      <c r="BL136" s="14" t="s">
        <v>119</v>
      </c>
      <c r="BM136" s="145" t="s">
        <v>161</v>
      </c>
    </row>
    <row r="137" spans="1:65" s="2" customFormat="1" ht="37.9" customHeight="1">
      <c r="A137" s="26"/>
      <c r="B137" s="133"/>
      <c r="C137" s="134" t="s">
        <v>162</v>
      </c>
      <c r="D137" s="134" t="s">
        <v>115</v>
      </c>
      <c r="E137" s="135" t="s">
        <v>163</v>
      </c>
      <c r="F137" s="136" t="s">
        <v>181</v>
      </c>
      <c r="G137" s="137" t="s">
        <v>157</v>
      </c>
      <c r="H137" s="138">
        <v>62.142000000000003</v>
      </c>
      <c r="I137" s="139"/>
      <c r="J137" s="139">
        <f>ROUND(I137*H137,2)</f>
        <v>0</v>
      </c>
      <c r="K137" s="140"/>
      <c r="L137" s="27"/>
      <c r="M137" s="141" t="s">
        <v>1</v>
      </c>
      <c r="N137" s="142" t="s">
        <v>43</v>
      </c>
      <c r="O137" s="143">
        <v>0.21199999999999999</v>
      </c>
      <c r="P137" s="143">
        <f>O137*H137</f>
        <v>13.174104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119</v>
      </c>
      <c r="AT137" s="145" t="s">
        <v>115</v>
      </c>
      <c r="AU137" s="145" t="s">
        <v>120</v>
      </c>
      <c r="AY137" s="14" t="s">
        <v>112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14" t="s">
        <v>120</v>
      </c>
      <c r="BK137" s="146">
        <f>ROUND(I137*H137,2)</f>
        <v>0</v>
      </c>
      <c r="BL137" s="14" t="s">
        <v>119</v>
      </c>
      <c r="BM137" s="145" t="s">
        <v>164</v>
      </c>
    </row>
    <row r="138" spans="1:65" s="12" customFormat="1" ht="25.9" customHeight="1">
      <c r="B138" s="121"/>
      <c r="D138" s="122" t="s">
        <v>76</v>
      </c>
      <c r="E138" s="123" t="s">
        <v>165</v>
      </c>
      <c r="F138" s="123" t="s">
        <v>166</v>
      </c>
      <c r="J138" s="124">
        <f>BK138</f>
        <v>0</v>
      </c>
      <c r="L138" s="121"/>
      <c r="M138" s="125"/>
      <c r="N138" s="126"/>
      <c r="O138" s="126"/>
      <c r="P138" s="127">
        <f>P139</f>
        <v>69.776802000000004</v>
      </c>
      <c r="Q138" s="126"/>
      <c r="R138" s="127">
        <f>R139</f>
        <v>12.257624999999999</v>
      </c>
      <c r="S138" s="126"/>
      <c r="T138" s="128">
        <f>T139</f>
        <v>0</v>
      </c>
      <c r="AR138" s="122" t="s">
        <v>120</v>
      </c>
      <c r="AT138" s="129" t="s">
        <v>76</v>
      </c>
      <c r="AU138" s="129" t="s">
        <v>77</v>
      </c>
      <c r="AY138" s="122" t="s">
        <v>112</v>
      </c>
      <c r="BK138" s="130">
        <f>BK139</f>
        <v>0</v>
      </c>
    </row>
    <row r="139" spans="1:65" s="12" customFormat="1" ht="22.9" customHeight="1">
      <c r="B139" s="121"/>
      <c r="D139" s="122" t="s">
        <v>76</v>
      </c>
      <c r="E139" s="131" t="s">
        <v>167</v>
      </c>
      <c r="F139" s="131" t="s">
        <v>168</v>
      </c>
      <c r="J139" s="132">
        <f>BK139</f>
        <v>0</v>
      </c>
      <c r="L139" s="121"/>
      <c r="M139" s="125"/>
      <c r="N139" s="126"/>
      <c r="O139" s="126"/>
      <c r="P139" s="127">
        <f>SUM(P140:P141)</f>
        <v>69.776802000000004</v>
      </c>
      <c r="Q139" s="126"/>
      <c r="R139" s="127">
        <f>SUM(R140:R141)</f>
        <v>12.257624999999999</v>
      </c>
      <c r="S139" s="126"/>
      <c r="T139" s="128">
        <f>SUM(T140:T141)</f>
        <v>0</v>
      </c>
      <c r="AR139" s="122" t="s">
        <v>120</v>
      </c>
      <c r="AT139" s="129" t="s">
        <v>76</v>
      </c>
      <c r="AU139" s="129" t="s">
        <v>82</v>
      </c>
      <c r="AY139" s="122" t="s">
        <v>112</v>
      </c>
      <c r="BK139" s="130">
        <f>SUM(BK140:BK141)</f>
        <v>0</v>
      </c>
    </row>
    <row r="140" spans="1:65" s="2" customFormat="1" ht="37.9" customHeight="1">
      <c r="A140" s="26"/>
      <c r="B140" s="133"/>
      <c r="C140" s="134" t="s">
        <v>169</v>
      </c>
      <c r="D140" s="134" t="s">
        <v>115</v>
      </c>
      <c r="E140" s="135" t="s">
        <v>170</v>
      </c>
      <c r="F140" s="136" t="s">
        <v>171</v>
      </c>
      <c r="G140" s="137" t="s">
        <v>118</v>
      </c>
      <c r="H140" s="138">
        <v>54.9</v>
      </c>
      <c r="I140" s="139"/>
      <c r="J140" s="139">
        <f>ROUND(I140*H140,2)</f>
        <v>0</v>
      </c>
      <c r="K140" s="140"/>
      <c r="L140" s="27"/>
      <c r="M140" s="141" t="s">
        <v>1</v>
      </c>
      <c r="N140" s="142" t="s">
        <v>43</v>
      </c>
      <c r="O140" s="143">
        <v>1.27098</v>
      </c>
      <c r="P140" s="143">
        <f>O140*H140</f>
        <v>69.776802000000004</v>
      </c>
      <c r="Q140" s="143">
        <v>0.11125</v>
      </c>
      <c r="R140" s="143">
        <f>Q140*H140</f>
        <v>6.1076249999999996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172</v>
      </c>
      <c r="AT140" s="145" t="s">
        <v>115</v>
      </c>
      <c r="AU140" s="145" t="s">
        <v>120</v>
      </c>
      <c r="AY140" s="14" t="s">
        <v>112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120</v>
      </c>
      <c r="BK140" s="146">
        <f>ROUND(I140*H140,2)</f>
        <v>0</v>
      </c>
      <c r="BL140" s="14" t="s">
        <v>172</v>
      </c>
      <c r="BM140" s="145" t="s">
        <v>173</v>
      </c>
    </row>
    <row r="141" spans="1:65" s="2" customFormat="1" ht="24.2" customHeight="1">
      <c r="A141" s="26"/>
      <c r="B141" s="133"/>
      <c r="C141" s="147" t="s">
        <v>172</v>
      </c>
      <c r="D141" s="147" t="s">
        <v>174</v>
      </c>
      <c r="E141" s="148" t="s">
        <v>175</v>
      </c>
      <c r="F141" s="149" t="s">
        <v>176</v>
      </c>
      <c r="G141" s="150" t="s">
        <v>177</v>
      </c>
      <c r="H141" s="151">
        <v>205</v>
      </c>
      <c r="I141" s="152"/>
      <c r="J141" s="152">
        <f>ROUND(I141*H141,2)</f>
        <v>0</v>
      </c>
      <c r="K141" s="153"/>
      <c r="L141" s="154"/>
      <c r="M141" s="155" t="s">
        <v>1</v>
      </c>
      <c r="N141" s="156" t="s">
        <v>43</v>
      </c>
      <c r="O141" s="157">
        <v>0</v>
      </c>
      <c r="P141" s="157">
        <f>O141*H141</f>
        <v>0</v>
      </c>
      <c r="Q141" s="157">
        <v>0.03</v>
      </c>
      <c r="R141" s="157">
        <f>Q141*H141</f>
        <v>6.1499999999999995</v>
      </c>
      <c r="S141" s="157">
        <v>0</v>
      </c>
      <c r="T141" s="158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178</v>
      </c>
      <c r="AT141" s="145" t="s">
        <v>174</v>
      </c>
      <c r="AU141" s="145" t="s">
        <v>120</v>
      </c>
      <c r="AY141" s="14" t="s">
        <v>112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120</v>
      </c>
      <c r="BK141" s="146">
        <f>ROUND(I141*H141,2)</f>
        <v>0</v>
      </c>
      <c r="BL141" s="14" t="s">
        <v>172</v>
      </c>
      <c r="BM141" s="145" t="s">
        <v>179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9:K141"/>
  <mergeCells count="8">
    <mergeCell ref="E7:I7"/>
    <mergeCell ref="E85:I85"/>
    <mergeCell ref="E112:I112"/>
    <mergeCell ref="L2:V2"/>
    <mergeCell ref="E16:H16"/>
    <mergeCell ref="E25:H25"/>
    <mergeCell ref="E67:G68"/>
    <mergeCell ref="E52:F5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Historický...</vt:lpstr>
      <vt:lpstr>'MILO-07-2020 - Historický...'!Názvy_tlače</vt:lpstr>
      <vt:lpstr>'Rekapitulácia stavby'!Názvy_tlače</vt:lpstr>
      <vt:lpstr>'MILO-07-2020 - Historický...'!Oblasť_tlače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2020-07-27T07:56:08Z</dcterms:created>
  <dcterms:modified xsi:type="dcterms:W3CDTF">2020-07-27T09:26:33Z</dcterms:modified>
</cp:coreProperties>
</file>